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D:\ElasticSearch Files\"/>
    </mc:Choice>
  </mc:AlternateContent>
  <xr:revisionPtr revIDLastSave="0" documentId="13_ncr:1_{699FED61-EAD3-441A-99B5-203617985FF6}" xr6:coauthVersionLast="43" xr6:coauthVersionMax="43" xr10:uidLastSave="{00000000-0000-0000-0000-000000000000}"/>
  <bookViews>
    <workbookView xWindow="-120" yWindow="-120" windowWidth="20730" windowHeight="11160" firstSheet="1" activeTab="8" xr2:uid="{00000000-000D-0000-FFFF-FFFF00000000}"/>
  </bookViews>
  <sheets>
    <sheet name="Copyright" sheetId="1" r:id="rId1"/>
    <sheet name="Terms of Use" sheetId="2" r:id="rId2"/>
    <sheet name="Instructions" sheetId="3" r:id="rId3"/>
    <sheet name="Cybersecurity Guidance" sheetId="4" state="hidden" r:id="rId4"/>
    <sheet name="Dashboard" sheetId="5" r:id="rId5"/>
    <sheet name="Business Information" sheetId="6" r:id="rId6"/>
    <sheet name="Future" sheetId="7" state="hidden" r:id="rId7"/>
    <sheet name="Documentation" sheetId="8" r:id="rId8"/>
    <sheet name="Lite" sheetId="9" r:id="rId9"/>
    <sheet name="A. Risk Management" sheetId="10" r:id="rId10"/>
    <sheet name="B. Security Policy" sheetId="11" r:id="rId11"/>
    <sheet name="C. Organizational Security" sheetId="12" r:id="rId12"/>
    <sheet name="D. Asset and Info Management" sheetId="13" r:id="rId13"/>
    <sheet name="E. Human Resource Security" sheetId="14" r:id="rId14"/>
    <sheet name="F. Physical and Environmental" sheetId="15" r:id="rId15"/>
    <sheet name="G. Operations Mgmt" sheetId="16" r:id="rId16"/>
    <sheet name="H. Access Control" sheetId="17" r:id="rId17"/>
    <sheet name="I. Application Security" sheetId="18" r:id="rId18"/>
    <sheet name="J. Incident Event &amp; Comm Mgmt" sheetId="19" r:id="rId19"/>
    <sheet name="K. Business Resiliency" sheetId="20" r:id="rId20"/>
    <sheet name="L. Compliance" sheetId="21" r:id="rId21"/>
    <sheet name="M. End User Device Security" sheetId="22" r:id="rId22"/>
    <sheet name="N. Network Security" sheetId="23" r:id="rId23"/>
    <sheet name="P. Privacy" sheetId="24" r:id="rId24"/>
    <sheet name="T. Threat Management" sheetId="25" r:id="rId25"/>
    <sheet name="U. Server Security" sheetId="26" r:id="rId26"/>
    <sheet name="Z. Additional Questions" sheetId="27" r:id="rId27"/>
    <sheet name="Glossary" sheetId="28" r:id="rId28"/>
    <sheet name="Formula Notes" sheetId="29" r:id="rId29"/>
    <sheet name="Full" sheetId="30" r:id="rId30"/>
    <sheet name="Full Lite" sheetId="31" r:id="rId31"/>
    <sheet name="Drops" sheetId="32" state="hidden" r:id="rId32"/>
  </sheets>
  <externalReferences>
    <externalReference r:id="rId33"/>
  </externalReferences>
  <definedNames>
    <definedName name="_xlnm._FilterDatabase" localSheetId="25" hidden="1">'U. Server Security'!$AC$4:$AC$100</definedName>
    <definedName name="Binary">Drops!$A$2:$A$5</definedName>
    <definedName name="BusInfoArray">'Business Information'!$A$4:$F$38</definedName>
    <definedName name="FullMap">Full!$A$2:$T$1385</definedName>
    <definedName name="L1Responses">Lite!$A$6:$F$243</definedName>
    <definedName name="L2_Array">Lite!$A$5:$V$294</definedName>
    <definedName name="Mapping">Full!$A$3:$S$1385</definedName>
    <definedName name="Master">'Formula Notes'!$D$6</definedName>
    <definedName name="MasterDrop">Drops!$D$2:$D$3</definedName>
    <definedName name="QuesInclude">Drops!$E$2:$E$3</definedName>
    <definedName name="ScaledLarge">Drops!$B$2:$B$8</definedName>
    <definedName name="SIG_Data">Full!$E$3:$I$1385</definedName>
    <definedName name="TabAuto">Drops!$C$2:$C$3</definedName>
    <definedName name="VerText">Instructions!$B$11</definedName>
    <definedName name="Z_D7B51006_83AC_4A14_BAFD_CE844DFB8668_.wvu.Cols" localSheetId="11">#REF!</definedName>
    <definedName name="Z_E1B3B869_9B15_4AFC_BA36_DA09F5711648_.wvu.Cols" localSheetId="11">#REF!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192" i="31" l="1"/>
  <c r="K192" i="31"/>
  <c r="J192" i="31"/>
  <c r="I192" i="31"/>
  <c r="H192" i="31"/>
  <c r="G192" i="31"/>
  <c r="F192" i="31"/>
  <c r="E192" i="31"/>
  <c r="D192" i="31"/>
  <c r="C192" i="31"/>
  <c r="B192" i="31"/>
  <c r="A192" i="31"/>
  <c r="L191" i="31"/>
  <c r="K191" i="31"/>
  <c r="J191" i="31"/>
  <c r="I191" i="31"/>
  <c r="H191" i="31"/>
  <c r="G191" i="31"/>
  <c r="F191" i="31"/>
  <c r="C191" i="31"/>
  <c r="A191" i="31"/>
  <c r="L190" i="31"/>
  <c r="K190" i="31"/>
  <c r="J190" i="31"/>
  <c r="I190" i="31"/>
  <c r="H190" i="31"/>
  <c r="G190" i="31"/>
  <c r="F190" i="31"/>
  <c r="C190" i="31"/>
  <c r="A190" i="31"/>
  <c r="L189" i="31"/>
  <c r="K189" i="31"/>
  <c r="J189" i="31"/>
  <c r="I189" i="31"/>
  <c r="H189" i="31"/>
  <c r="G189" i="31"/>
  <c r="F189" i="31"/>
  <c r="C189" i="31"/>
  <c r="A189" i="31"/>
  <c r="L188" i="31"/>
  <c r="K188" i="31"/>
  <c r="J188" i="31"/>
  <c r="I188" i="31"/>
  <c r="H188" i="31"/>
  <c r="G188" i="31"/>
  <c r="F188" i="31"/>
  <c r="C188" i="31"/>
  <c r="A188" i="31"/>
  <c r="L187" i="31"/>
  <c r="K187" i="31"/>
  <c r="J187" i="31"/>
  <c r="I187" i="31"/>
  <c r="H187" i="31"/>
  <c r="G187" i="31"/>
  <c r="F187" i="31"/>
  <c r="C187" i="31"/>
  <c r="A187" i="31"/>
  <c r="L186" i="31"/>
  <c r="K186" i="31"/>
  <c r="J186" i="31"/>
  <c r="I186" i="31"/>
  <c r="H186" i="31"/>
  <c r="G186" i="31"/>
  <c r="F186" i="31"/>
  <c r="C186" i="31"/>
  <c r="A186" i="31"/>
  <c r="L185" i="31"/>
  <c r="K185" i="31"/>
  <c r="J185" i="31"/>
  <c r="I185" i="31"/>
  <c r="H185" i="31"/>
  <c r="G185" i="31"/>
  <c r="F185" i="31"/>
  <c r="C185" i="31"/>
  <c r="A185" i="31"/>
  <c r="L184" i="31"/>
  <c r="K184" i="31"/>
  <c r="J184" i="31"/>
  <c r="I184" i="31"/>
  <c r="H184" i="31"/>
  <c r="G184" i="31"/>
  <c r="F184" i="31"/>
  <c r="C184" i="31"/>
  <c r="A184" i="31"/>
  <c r="L183" i="31"/>
  <c r="K183" i="31"/>
  <c r="J183" i="31"/>
  <c r="I183" i="31"/>
  <c r="H183" i="31"/>
  <c r="G183" i="31"/>
  <c r="F183" i="31"/>
  <c r="C183" i="31"/>
  <c r="A183" i="31"/>
  <c r="L182" i="31"/>
  <c r="K182" i="31"/>
  <c r="J182" i="31"/>
  <c r="I182" i="31"/>
  <c r="H182" i="31"/>
  <c r="G182" i="31"/>
  <c r="F182" i="31"/>
  <c r="C182" i="31"/>
  <c r="A182" i="31"/>
  <c r="L181" i="31"/>
  <c r="K181" i="31"/>
  <c r="J181" i="31"/>
  <c r="I181" i="31"/>
  <c r="H181" i="31"/>
  <c r="G181" i="31"/>
  <c r="F181" i="31"/>
  <c r="C181" i="31"/>
  <c r="A181" i="31"/>
  <c r="L180" i="31"/>
  <c r="K180" i="31"/>
  <c r="J180" i="31"/>
  <c r="I180" i="31"/>
  <c r="H180" i="31"/>
  <c r="G180" i="31"/>
  <c r="F180" i="31"/>
  <c r="C180" i="31"/>
  <c r="A180" i="31"/>
  <c r="L179" i="31"/>
  <c r="K179" i="31"/>
  <c r="J179" i="31"/>
  <c r="I179" i="31"/>
  <c r="H179" i="31"/>
  <c r="G179" i="31"/>
  <c r="F179" i="31"/>
  <c r="C179" i="31"/>
  <c r="A179" i="31"/>
  <c r="L178" i="31"/>
  <c r="K178" i="31"/>
  <c r="J178" i="31"/>
  <c r="I178" i="31"/>
  <c r="H178" i="31"/>
  <c r="G178" i="31"/>
  <c r="F178" i="31"/>
  <c r="C178" i="31"/>
  <c r="A178" i="31"/>
  <c r="L177" i="31"/>
  <c r="K177" i="31"/>
  <c r="J177" i="31"/>
  <c r="I177" i="31"/>
  <c r="H177" i="31"/>
  <c r="G177" i="31"/>
  <c r="F177" i="31"/>
  <c r="C177" i="31"/>
  <c r="A177" i="31"/>
  <c r="L176" i="31"/>
  <c r="K176" i="31"/>
  <c r="J176" i="31"/>
  <c r="I176" i="31"/>
  <c r="H176" i="31"/>
  <c r="G176" i="31"/>
  <c r="F176" i="31"/>
  <c r="C176" i="31"/>
  <c r="A176" i="31"/>
  <c r="L175" i="31"/>
  <c r="K175" i="31"/>
  <c r="J175" i="31"/>
  <c r="I175" i="31"/>
  <c r="H175" i="31"/>
  <c r="G175" i="31"/>
  <c r="F175" i="31"/>
  <c r="C175" i="31"/>
  <c r="A175" i="31"/>
  <c r="L174" i="31"/>
  <c r="K174" i="31"/>
  <c r="J174" i="31"/>
  <c r="I174" i="31"/>
  <c r="H174" i="31"/>
  <c r="G174" i="31"/>
  <c r="F174" i="31"/>
  <c r="C174" i="31"/>
  <c r="A174" i="31"/>
  <c r="L173" i="31"/>
  <c r="K173" i="31"/>
  <c r="J173" i="31"/>
  <c r="I173" i="31"/>
  <c r="H173" i="31"/>
  <c r="G173" i="31"/>
  <c r="F173" i="31"/>
  <c r="C173" i="31"/>
  <c r="A173" i="31"/>
  <c r="L172" i="31"/>
  <c r="K172" i="31"/>
  <c r="J172" i="31"/>
  <c r="I172" i="31"/>
  <c r="H172" i="31"/>
  <c r="G172" i="31"/>
  <c r="F172" i="31"/>
  <c r="C172" i="31"/>
  <c r="A172" i="31"/>
  <c r="L171" i="31"/>
  <c r="K171" i="31"/>
  <c r="J171" i="31"/>
  <c r="I171" i="31"/>
  <c r="H171" i="31"/>
  <c r="G171" i="31"/>
  <c r="F171" i="31"/>
  <c r="C171" i="31"/>
  <c r="A171" i="31"/>
  <c r="L170" i="31"/>
  <c r="K170" i="31"/>
  <c r="J170" i="31"/>
  <c r="I170" i="31"/>
  <c r="H170" i="31"/>
  <c r="G170" i="31"/>
  <c r="F170" i="31"/>
  <c r="C170" i="31"/>
  <c r="A170" i="31"/>
  <c r="L169" i="31"/>
  <c r="K169" i="31"/>
  <c r="J169" i="31"/>
  <c r="I169" i="31"/>
  <c r="H169" i="31"/>
  <c r="G169" i="31"/>
  <c r="F169" i="31"/>
  <c r="C169" i="31"/>
  <c r="A169" i="31"/>
  <c r="L168" i="31"/>
  <c r="K168" i="31"/>
  <c r="J168" i="31"/>
  <c r="I168" i="31"/>
  <c r="H168" i="31"/>
  <c r="G168" i="31"/>
  <c r="F168" i="31"/>
  <c r="C168" i="31"/>
  <c r="A168" i="31"/>
  <c r="L167" i="31"/>
  <c r="K167" i="31"/>
  <c r="J167" i="31"/>
  <c r="I167" i="31"/>
  <c r="H167" i="31"/>
  <c r="G167" i="31"/>
  <c r="F167" i="31"/>
  <c r="C167" i="31"/>
  <c r="A167" i="31"/>
  <c r="L166" i="31"/>
  <c r="K166" i="31"/>
  <c r="J166" i="31"/>
  <c r="I166" i="31"/>
  <c r="H166" i="31"/>
  <c r="G166" i="31"/>
  <c r="F166" i="31"/>
  <c r="C166" i="31"/>
  <c r="A166" i="31"/>
  <c r="L165" i="31"/>
  <c r="K165" i="31"/>
  <c r="J165" i="31"/>
  <c r="I165" i="31"/>
  <c r="H165" i="31"/>
  <c r="G165" i="31"/>
  <c r="F165" i="31"/>
  <c r="C165" i="31"/>
  <c r="A165" i="31"/>
  <c r="L164" i="31"/>
  <c r="K164" i="31"/>
  <c r="J164" i="31"/>
  <c r="I164" i="31"/>
  <c r="H164" i="31"/>
  <c r="G164" i="31"/>
  <c r="F164" i="31"/>
  <c r="C164" i="31"/>
  <c r="A164" i="31"/>
  <c r="L163" i="31"/>
  <c r="K163" i="31"/>
  <c r="J163" i="31"/>
  <c r="I163" i="31"/>
  <c r="H163" i="31"/>
  <c r="G163" i="31"/>
  <c r="F163" i="31"/>
  <c r="C163" i="31"/>
  <c r="A163" i="31"/>
  <c r="L162" i="31"/>
  <c r="K162" i="31"/>
  <c r="J162" i="31"/>
  <c r="I162" i="31"/>
  <c r="H162" i="31"/>
  <c r="G162" i="31"/>
  <c r="F162" i="31"/>
  <c r="C162" i="31"/>
  <c r="A162" i="31"/>
  <c r="L161" i="31"/>
  <c r="K161" i="31"/>
  <c r="J161" i="31"/>
  <c r="I161" i="31"/>
  <c r="H161" i="31"/>
  <c r="G161" i="31"/>
  <c r="F161" i="31"/>
  <c r="C161" i="31"/>
  <c r="A161" i="31"/>
  <c r="L160" i="31"/>
  <c r="K160" i="31"/>
  <c r="J160" i="31"/>
  <c r="I160" i="31"/>
  <c r="H160" i="31"/>
  <c r="G160" i="31"/>
  <c r="F160" i="31"/>
  <c r="C160" i="31"/>
  <c r="A160" i="31"/>
  <c r="L159" i="31"/>
  <c r="K159" i="31"/>
  <c r="J159" i="31"/>
  <c r="I159" i="31"/>
  <c r="H159" i="31"/>
  <c r="G159" i="31"/>
  <c r="F159" i="31"/>
  <c r="C159" i="31"/>
  <c r="A159" i="31"/>
  <c r="L158" i="31"/>
  <c r="K158" i="31"/>
  <c r="J158" i="31"/>
  <c r="I158" i="31"/>
  <c r="H158" i="31"/>
  <c r="G158" i="31"/>
  <c r="F158" i="31"/>
  <c r="C158" i="31"/>
  <c r="A158" i="31"/>
  <c r="L157" i="31"/>
  <c r="K157" i="31"/>
  <c r="J157" i="31"/>
  <c r="I157" i="31"/>
  <c r="H157" i="31"/>
  <c r="G157" i="31"/>
  <c r="F157" i="31"/>
  <c r="C157" i="31"/>
  <c r="A157" i="31"/>
  <c r="L156" i="31"/>
  <c r="K156" i="31"/>
  <c r="J156" i="31"/>
  <c r="I156" i="31"/>
  <c r="H156" i="31"/>
  <c r="G156" i="31"/>
  <c r="F156" i="31"/>
  <c r="C156" i="31"/>
  <c r="A156" i="31"/>
  <c r="L155" i="31"/>
  <c r="K155" i="31"/>
  <c r="J155" i="31"/>
  <c r="I155" i="31"/>
  <c r="H155" i="31"/>
  <c r="G155" i="31"/>
  <c r="F155" i="31"/>
  <c r="C155" i="31"/>
  <c r="A155" i="31"/>
  <c r="L154" i="31"/>
  <c r="K154" i="31"/>
  <c r="J154" i="31"/>
  <c r="I154" i="31"/>
  <c r="H154" i="31"/>
  <c r="G154" i="31"/>
  <c r="F154" i="31"/>
  <c r="C154" i="31"/>
  <c r="A154" i="31"/>
  <c r="L153" i="31"/>
  <c r="K153" i="31"/>
  <c r="J153" i="31"/>
  <c r="I153" i="31"/>
  <c r="H153" i="31"/>
  <c r="G153" i="31"/>
  <c r="F153" i="31"/>
  <c r="C153" i="31"/>
  <c r="A153" i="31"/>
  <c r="L152" i="31"/>
  <c r="K152" i="31"/>
  <c r="J152" i="31"/>
  <c r="I152" i="31"/>
  <c r="H152" i="31"/>
  <c r="G152" i="31"/>
  <c r="F152" i="31"/>
  <c r="C152" i="31"/>
  <c r="A152" i="31"/>
  <c r="L151" i="31"/>
  <c r="K151" i="31"/>
  <c r="J151" i="31"/>
  <c r="I151" i="31"/>
  <c r="H151" i="31"/>
  <c r="G151" i="31"/>
  <c r="F151" i="31"/>
  <c r="C151" i="31"/>
  <c r="A151" i="31"/>
  <c r="L150" i="31"/>
  <c r="K150" i="31"/>
  <c r="J150" i="31"/>
  <c r="I150" i="31"/>
  <c r="H150" i="31"/>
  <c r="G150" i="31"/>
  <c r="F150" i="31"/>
  <c r="C150" i="31"/>
  <c r="A150" i="31"/>
  <c r="L149" i="31"/>
  <c r="K149" i="31"/>
  <c r="J149" i="31"/>
  <c r="I149" i="31"/>
  <c r="H149" i="31"/>
  <c r="G149" i="31"/>
  <c r="F149" i="31"/>
  <c r="C149" i="31"/>
  <c r="A149" i="31"/>
  <c r="L148" i="31"/>
  <c r="K148" i="31"/>
  <c r="J148" i="31"/>
  <c r="I148" i="31"/>
  <c r="H148" i="31"/>
  <c r="G148" i="31"/>
  <c r="F148" i="31"/>
  <c r="C148" i="31"/>
  <c r="A148" i="31"/>
  <c r="L147" i="31"/>
  <c r="K147" i="31"/>
  <c r="J147" i="31"/>
  <c r="I147" i="31"/>
  <c r="H147" i="31"/>
  <c r="G147" i="31"/>
  <c r="F147" i="31"/>
  <c r="C147" i="31"/>
  <c r="A147" i="31"/>
  <c r="L146" i="31"/>
  <c r="K146" i="31"/>
  <c r="J146" i="31"/>
  <c r="I146" i="31"/>
  <c r="H146" i="31"/>
  <c r="G146" i="31"/>
  <c r="F146" i="31"/>
  <c r="C146" i="31"/>
  <c r="A146" i="31"/>
  <c r="L145" i="31"/>
  <c r="K145" i="31"/>
  <c r="J145" i="31"/>
  <c r="I145" i="31"/>
  <c r="H145" i="31"/>
  <c r="G145" i="31"/>
  <c r="F145" i="31"/>
  <c r="C145" i="31"/>
  <c r="A145" i="31"/>
  <c r="L144" i="31"/>
  <c r="K144" i="31"/>
  <c r="J144" i="31"/>
  <c r="I144" i="31"/>
  <c r="H144" i="31"/>
  <c r="G144" i="31"/>
  <c r="F144" i="31"/>
  <c r="C144" i="31"/>
  <c r="A144" i="31"/>
  <c r="L143" i="31"/>
  <c r="K143" i="31"/>
  <c r="J143" i="31"/>
  <c r="I143" i="31"/>
  <c r="H143" i="31"/>
  <c r="G143" i="31"/>
  <c r="F143" i="31"/>
  <c r="C143" i="31"/>
  <c r="A143" i="31"/>
  <c r="L142" i="31"/>
  <c r="K142" i="31"/>
  <c r="J142" i="31"/>
  <c r="I142" i="31"/>
  <c r="H142" i="31"/>
  <c r="G142" i="31"/>
  <c r="F142" i="31"/>
  <c r="C142" i="31"/>
  <c r="A142" i="31"/>
  <c r="L141" i="31"/>
  <c r="K141" i="31"/>
  <c r="J141" i="31"/>
  <c r="I141" i="31"/>
  <c r="H141" i="31"/>
  <c r="G141" i="31"/>
  <c r="F141" i="31"/>
  <c r="C141" i="31"/>
  <c r="A141" i="31"/>
  <c r="L140" i="31"/>
  <c r="K140" i="31"/>
  <c r="J140" i="31"/>
  <c r="I140" i="31"/>
  <c r="H140" i="31"/>
  <c r="G140" i="31"/>
  <c r="F140" i="31"/>
  <c r="C140" i="31"/>
  <c r="A140" i="31"/>
  <c r="L139" i="31"/>
  <c r="K139" i="31"/>
  <c r="J139" i="31"/>
  <c r="I139" i="31"/>
  <c r="H139" i="31"/>
  <c r="G139" i="31"/>
  <c r="F139" i="31"/>
  <c r="C139" i="31"/>
  <c r="A139" i="31"/>
  <c r="L138" i="31"/>
  <c r="K138" i="31"/>
  <c r="J138" i="31"/>
  <c r="I138" i="31"/>
  <c r="H138" i="31"/>
  <c r="G138" i="31"/>
  <c r="F138" i="31"/>
  <c r="C138" i="31"/>
  <c r="A138" i="31"/>
  <c r="L137" i="31"/>
  <c r="K137" i="31"/>
  <c r="J137" i="31"/>
  <c r="I137" i="31"/>
  <c r="H137" i="31"/>
  <c r="G137" i="31"/>
  <c r="F137" i="31"/>
  <c r="C137" i="31"/>
  <c r="A137" i="31"/>
  <c r="L136" i="31"/>
  <c r="K136" i="31"/>
  <c r="J136" i="31"/>
  <c r="I136" i="31"/>
  <c r="H136" i="31"/>
  <c r="G136" i="31"/>
  <c r="F136" i="31"/>
  <c r="C136" i="31"/>
  <c r="A136" i="31"/>
  <c r="L135" i="31"/>
  <c r="K135" i="31"/>
  <c r="J135" i="31"/>
  <c r="I135" i="31"/>
  <c r="H135" i="31"/>
  <c r="G135" i="31"/>
  <c r="F135" i="31"/>
  <c r="C135" i="31"/>
  <c r="A135" i="31"/>
  <c r="L134" i="31"/>
  <c r="K134" i="31"/>
  <c r="J134" i="31"/>
  <c r="I134" i="31"/>
  <c r="H134" i="31"/>
  <c r="G134" i="31"/>
  <c r="F134" i="31"/>
  <c r="C134" i="31"/>
  <c r="A134" i="31"/>
  <c r="L133" i="31"/>
  <c r="K133" i="31"/>
  <c r="J133" i="31"/>
  <c r="I133" i="31"/>
  <c r="H133" i="31"/>
  <c r="G133" i="31"/>
  <c r="F133" i="31"/>
  <c r="C133" i="31"/>
  <c r="A133" i="31"/>
  <c r="L132" i="31"/>
  <c r="K132" i="31"/>
  <c r="J132" i="31"/>
  <c r="I132" i="31"/>
  <c r="H132" i="31"/>
  <c r="G132" i="31"/>
  <c r="F132" i="31"/>
  <c r="C132" i="31"/>
  <c r="A132" i="31"/>
  <c r="L131" i="31"/>
  <c r="K131" i="31"/>
  <c r="J131" i="31"/>
  <c r="I131" i="31"/>
  <c r="H131" i="31"/>
  <c r="G131" i="31"/>
  <c r="F131" i="31"/>
  <c r="C131" i="31"/>
  <c r="A131" i="31"/>
  <c r="L130" i="31"/>
  <c r="K130" i="31"/>
  <c r="J130" i="31"/>
  <c r="I130" i="31"/>
  <c r="H130" i="31"/>
  <c r="G130" i="31"/>
  <c r="F130" i="31"/>
  <c r="C130" i="31"/>
  <c r="A130" i="31"/>
  <c r="L129" i="31"/>
  <c r="K129" i="31"/>
  <c r="J129" i="31"/>
  <c r="I129" i="31"/>
  <c r="H129" i="31"/>
  <c r="G129" i="31"/>
  <c r="F129" i="31"/>
  <c r="C129" i="31"/>
  <c r="A129" i="31"/>
  <c r="L128" i="31"/>
  <c r="K128" i="31"/>
  <c r="J128" i="31"/>
  <c r="I128" i="31"/>
  <c r="H128" i="31"/>
  <c r="G128" i="31"/>
  <c r="F128" i="31"/>
  <c r="C128" i="31"/>
  <c r="A128" i="31"/>
  <c r="L127" i="31"/>
  <c r="K127" i="31"/>
  <c r="J127" i="31"/>
  <c r="I127" i="31"/>
  <c r="H127" i="31"/>
  <c r="G127" i="31"/>
  <c r="F127" i="31"/>
  <c r="C127" i="31"/>
  <c r="A127" i="31"/>
  <c r="L126" i="31"/>
  <c r="K126" i="31"/>
  <c r="J126" i="31"/>
  <c r="I126" i="31"/>
  <c r="H126" i="31"/>
  <c r="G126" i="31"/>
  <c r="F126" i="31"/>
  <c r="C126" i="31"/>
  <c r="A126" i="31"/>
  <c r="L125" i="31"/>
  <c r="K125" i="31"/>
  <c r="J125" i="31"/>
  <c r="I125" i="31"/>
  <c r="H125" i="31"/>
  <c r="G125" i="31"/>
  <c r="F125" i="31"/>
  <c r="C125" i="31"/>
  <c r="A125" i="31"/>
  <c r="L124" i="31"/>
  <c r="K124" i="31"/>
  <c r="J124" i="31"/>
  <c r="I124" i="31"/>
  <c r="H124" i="31"/>
  <c r="G124" i="31"/>
  <c r="F124" i="31"/>
  <c r="C124" i="31"/>
  <c r="A124" i="31"/>
  <c r="L123" i="31"/>
  <c r="K123" i="31"/>
  <c r="J123" i="31"/>
  <c r="I123" i="31"/>
  <c r="H123" i="31"/>
  <c r="G123" i="31"/>
  <c r="F123" i="31"/>
  <c r="C123" i="31"/>
  <c r="A123" i="31"/>
  <c r="L122" i="31"/>
  <c r="K122" i="31"/>
  <c r="J122" i="31"/>
  <c r="I122" i="31"/>
  <c r="H122" i="31"/>
  <c r="G122" i="31"/>
  <c r="F122" i="31"/>
  <c r="C122" i="31"/>
  <c r="A122" i="31"/>
  <c r="L121" i="31"/>
  <c r="K121" i="31"/>
  <c r="J121" i="31"/>
  <c r="I121" i="31"/>
  <c r="H121" i="31"/>
  <c r="G121" i="31"/>
  <c r="F121" i="31"/>
  <c r="C121" i="31"/>
  <c r="A121" i="31"/>
  <c r="L120" i="31"/>
  <c r="K120" i="31"/>
  <c r="J120" i="31"/>
  <c r="I120" i="31"/>
  <c r="H120" i="31"/>
  <c r="G120" i="31"/>
  <c r="F120" i="31"/>
  <c r="C120" i="31"/>
  <c r="A120" i="31"/>
  <c r="L119" i="31"/>
  <c r="K119" i="31"/>
  <c r="J119" i="31"/>
  <c r="I119" i="31"/>
  <c r="H119" i="31"/>
  <c r="G119" i="31"/>
  <c r="F119" i="31"/>
  <c r="C119" i="31"/>
  <c r="A119" i="31"/>
  <c r="L118" i="31"/>
  <c r="K118" i="31"/>
  <c r="J118" i="31"/>
  <c r="I118" i="31"/>
  <c r="H118" i="31"/>
  <c r="G118" i="31"/>
  <c r="F118" i="31"/>
  <c r="C118" i="31"/>
  <c r="A118" i="31"/>
  <c r="L117" i="31"/>
  <c r="K117" i="31"/>
  <c r="J117" i="31"/>
  <c r="I117" i="31"/>
  <c r="H117" i="31"/>
  <c r="G117" i="31"/>
  <c r="F117" i="31"/>
  <c r="C117" i="31"/>
  <c r="A117" i="31"/>
  <c r="L116" i="31"/>
  <c r="K116" i="31"/>
  <c r="J116" i="31"/>
  <c r="I116" i="31"/>
  <c r="H116" i="31"/>
  <c r="G116" i="31"/>
  <c r="F116" i="31"/>
  <c r="C116" i="31"/>
  <c r="A116" i="31"/>
  <c r="L115" i="31"/>
  <c r="K115" i="31"/>
  <c r="J115" i="31"/>
  <c r="I115" i="31"/>
  <c r="H115" i="31"/>
  <c r="G115" i="31"/>
  <c r="F115" i="31"/>
  <c r="C115" i="31"/>
  <c r="A115" i="31"/>
  <c r="L114" i="31"/>
  <c r="K114" i="31"/>
  <c r="J114" i="31"/>
  <c r="I114" i="31"/>
  <c r="H114" i="31"/>
  <c r="G114" i="31"/>
  <c r="F114" i="31"/>
  <c r="C114" i="31"/>
  <c r="A114" i="31"/>
  <c r="L113" i="31"/>
  <c r="K113" i="31"/>
  <c r="J113" i="31"/>
  <c r="I113" i="31"/>
  <c r="H113" i="31"/>
  <c r="G113" i="31"/>
  <c r="F113" i="31"/>
  <c r="C113" i="31"/>
  <c r="A113" i="31"/>
  <c r="L112" i="31"/>
  <c r="K112" i="31"/>
  <c r="J112" i="31"/>
  <c r="I112" i="31"/>
  <c r="H112" i="31"/>
  <c r="G112" i="31"/>
  <c r="F112" i="31"/>
  <c r="C112" i="31"/>
  <c r="A112" i="31"/>
  <c r="L111" i="31"/>
  <c r="K111" i="31"/>
  <c r="J111" i="31"/>
  <c r="I111" i="31"/>
  <c r="H111" i="31"/>
  <c r="G111" i="31"/>
  <c r="F111" i="31"/>
  <c r="C111" i="31"/>
  <c r="A111" i="31"/>
  <c r="L110" i="31"/>
  <c r="K110" i="31"/>
  <c r="J110" i="31"/>
  <c r="I110" i="31"/>
  <c r="H110" i="31"/>
  <c r="G110" i="31"/>
  <c r="F110" i="31"/>
  <c r="C110" i="31"/>
  <c r="A110" i="31"/>
  <c r="L109" i="31"/>
  <c r="K109" i="31"/>
  <c r="J109" i="31"/>
  <c r="I109" i="31"/>
  <c r="H109" i="31"/>
  <c r="G109" i="31"/>
  <c r="F109" i="31"/>
  <c r="C109" i="31"/>
  <c r="A109" i="31"/>
  <c r="L108" i="31"/>
  <c r="K108" i="31"/>
  <c r="J108" i="31"/>
  <c r="I108" i="31"/>
  <c r="H108" i="31"/>
  <c r="G108" i="31"/>
  <c r="F108" i="31"/>
  <c r="C108" i="31"/>
  <c r="A108" i="31"/>
  <c r="L107" i="31"/>
  <c r="K107" i="31"/>
  <c r="J107" i="31"/>
  <c r="I107" i="31"/>
  <c r="H107" i="31"/>
  <c r="G107" i="31"/>
  <c r="F107" i="31"/>
  <c r="C107" i="31"/>
  <c r="A107" i="31"/>
  <c r="L106" i="31"/>
  <c r="K106" i="31"/>
  <c r="J106" i="31"/>
  <c r="I106" i="31"/>
  <c r="H106" i="31"/>
  <c r="G106" i="31"/>
  <c r="F106" i="31"/>
  <c r="C106" i="31"/>
  <c r="A106" i="31"/>
  <c r="L105" i="31"/>
  <c r="K105" i="31"/>
  <c r="J105" i="31"/>
  <c r="I105" i="31"/>
  <c r="H105" i="31"/>
  <c r="G105" i="31"/>
  <c r="F105" i="31"/>
  <c r="C105" i="31"/>
  <c r="A105" i="31"/>
  <c r="L104" i="31"/>
  <c r="K104" i="31"/>
  <c r="J104" i="31"/>
  <c r="I104" i="31"/>
  <c r="H104" i="31"/>
  <c r="G104" i="31"/>
  <c r="F104" i="31"/>
  <c r="C104" i="31"/>
  <c r="A104" i="31"/>
  <c r="L103" i="31"/>
  <c r="K103" i="31"/>
  <c r="J103" i="31"/>
  <c r="I103" i="31"/>
  <c r="H103" i="31"/>
  <c r="G103" i="31"/>
  <c r="F103" i="31"/>
  <c r="C103" i="31"/>
  <c r="A103" i="31"/>
  <c r="L102" i="31"/>
  <c r="K102" i="31"/>
  <c r="J102" i="31"/>
  <c r="I102" i="31"/>
  <c r="H102" i="31"/>
  <c r="G102" i="31"/>
  <c r="F102" i="31"/>
  <c r="C102" i="31"/>
  <c r="A102" i="31"/>
  <c r="L101" i="31"/>
  <c r="K101" i="31"/>
  <c r="J101" i="31"/>
  <c r="I101" i="31"/>
  <c r="H101" i="31"/>
  <c r="G101" i="31"/>
  <c r="F101" i="31"/>
  <c r="C101" i="31"/>
  <c r="A101" i="31"/>
  <c r="L100" i="31"/>
  <c r="K100" i="31"/>
  <c r="J100" i="31"/>
  <c r="I100" i="31"/>
  <c r="H100" i="31"/>
  <c r="G100" i="31"/>
  <c r="F100" i="31"/>
  <c r="C100" i="31"/>
  <c r="A100" i="31"/>
  <c r="L99" i="31"/>
  <c r="K99" i="31"/>
  <c r="J99" i="31"/>
  <c r="I99" i="31"/>
  <c r="H99" i="31"/>
  <c r="G99" i="31"/>
  <c r="F99" i="31"/>
  <c r="C99" i="31"/>
  <c r="A99" i="31"/>
  <c r="L98" i="31"/>
  <c r="K98" i="31"/>
  <c r="J98" i="31"/>
  <c r="I98" i="31"/>
  <c r="H98" i="31"/>
  <c r="G98" i="31"/>
  <c r="F98" i="31"/>
  <c r="C98" i="31"/>
  <c r="A98" i="31"/>
  <c r="L97" i="31"/>
  <c r="K97" i="31"/>
  <c r="J97" i="31"/>
  <c r="I97" i="31"/>
  <c r="H97" i="31"/>
  <c r="G97" i="31"/>
  <c r="F97" i="31"/>
  <c r="C97" i="31"/>
  <c r="A97" i="31"/>
  <c r="L96" i="31"/>
  <c r="K96" i="31"/>
  <c r="J96" i="31"/>
  <c r="I96" i="31"/>
  <c r="H96" i="31"/>
  <c r="G96" i="31"/>
  <c r="F96" i="31"/>
  <c r="C96" i="31"/>
  <c r="A96" i="31"/>
  <c r="L95" i="31"/>
  <c r="K95" i="31"/>
  <c r="J95" i="31"/>
  <c r="I95" i="31"/>
  <c r="H95" i="31"/>
  <c r="G95" i="31"/>
  <c r="F95" i="31"/>
  <c r="C95" i="31"/>
  <c r="A95" i="31"/>
  <c r="L94" i="31"/>
  <c r="K94" i="31"/>
  <c r="J94" i="31"/>
  <c r="I94" i="31"/>
  <c r="H94" i="31"/>
  <c r="G94" i="31"/>
  <c r="F94" i="31"/>
  <c r="C94" i="31"/>
  <c r="A94" i="31"/>
  <c r="L93" i="31"/>
  <c r="K93" i="31"/>
  <c r="J93" i="31"/>
  <c r="I93" i="31"/>
  <c r="H93" i="31"/>
  <c r="G93" i="31"/>
  <c r="F93" i="31"/>
  <c r="C93" i="31"/>
  <c r="A93" i="31"/>
  <c r="L92" i="31"/>
  <c r="K92" i="31"/>
  <c r="J92" i="31"/>
  <c r="I92" i="31"/>
  <c r="H92" i="31"/>
  <c r="G92" i="31"/>
  <c r="F92" i="31"/>
  <c r="C92" i="31"/>
  <c r="A92" i="31"/>
  <c r="L91" i="31"/>
  <c r="K91" i="31"/>
  <c r="J91" i="31"/>
  <c r="I91" i="31"/>
  <c r="H91" i="31"/>
  <c r="G91" i="31"/>
  <c r="F91" i="31"/>
  <c r="C91" i="31"/>
  <c r="A91" i="31"/>
  <c r="L90" i="31"/>
  <c r="K90" i="31"/>
  <c r="J90" i="31"/>
  <c r="I90" i="31"/>
  <c r="H90" i="31"/>
  <c r="G90" i="31"/>
  <c r="F90" i="31"/>
  <c r="C90" i="31"/>
  <c r="A90" i="31"/>
  <c r="L89" i="31"/>
  <c r="K89" i="31"/>
  <c r="J89" i="31"/>
  <c r="I89" i="31"/>
  <c r="H89" i="31"/>
  <c r="G89" i="31"/>
  <c r="F89" i="31"/>
  <c r="C89" i="31"/>
  <c r="A89" i="31"/>
  <c r="L88" i="31"/>
  <c r="K88" i="31"/>
  <c r="J88" i="31"/>
  <c r="I88" i="31"/>
  <c r="H88" i="31"/>
  <c r="G88" i="31"/>
  <c r="F88" i="31"/>
  <c r="C88" i="31"/>
  <c r="A88" i="31"/>
  <c r="L87" i="31"/>
  <c r="K87" i="31"/>
  <c r="J87" i="31"/>
  <c r="I87" i="31"/>
  <c r="H87" i="31"/>
  <c r="G87" i="31"/>
  <c r="F87" i="31"/>
  <c r="C87" i="31"/>
  <c r="A87" i="31"/>
  <c r="L86" i="31"/>
  <c r="K86" i="31"/>
  <c r="J86" i="31"/>
  <c r="I86" i="31"/>
  <c r="H86" i="31"/>
  <c r="G86" i="31"/>
  <c r="F86" i="31"/>
  <c r="C86" i="31"/>
  <c r="A86" i="31"/>
  <c r="L85" i="31"/>
  <c r="K85" i="31"/>
  <c r="J85" i="31"/>
  <c r="I85" i="31"/>
  <c r="H85" i="31"/>
  <c r="G85" i="31"/>
  <c r="F85" i="31"/>
  <c r="C85" i="31"/>
  <c r="A85" i="31"/>
  <c r="L84" i="31"/>
  <c r="K84" i="31"/>
  <c r="J84" i="31"/>
  <c r="I84" i="31"/>
  <c r="H84" i="31"/>
  <c r="G84" i="31"/>
  <c r="F84" i="31"/>
  <c r="C84" i="31"/>
  <c r="A84" i="31"/>
  <c r="L83" i="31"/>
  <c r="K83" i="31"/>
  <c r="J83" i="31"/>
  <c r="I83" i="31"/>
  <c r="H83" i="31"/>
  <c r="G83" i="31"/>
  <c r="F83" i="31"/>
  <c r="C83" i="31"/>
  <c r="A83" i="31"/>
  <c r="L82" i="31"/>
  <c r="K82" i="31"/>
  <c r="J82" i="31"/>
  <c r="I82" i="31"/>
  <c r="H82" i="31"/>
  <c r="G82" i="31"/>
  <c r="F82" i="31"/>
  <c r="C82" i="31"/>
  <c r="A82" i="31"/>
  <c r="L81" i="31"/>
  <c r="K81" i="31"/>
  <c r="J81" i="31"/>
  <c r="I81" i="31"/>
  <c r="H81" i="31"/>
  <c r="G81" i="31"/>
  <c r="F81" i="31"/>
  <c r="C81" i="31"/>
  <c r="A81" i="31"/>
  <c r="L80" i="31"/>
  <c r="K80" i="31"/>
  <c r="J80" i="31"/>
  <c r="I80" i="31"/>
  <c r="H80" i="31"/>
  <c r="G80" i="31"/>
  <c r="F80" i="31"/>
  <c r="C80" i="31"/>
  <c r="A80" i="31"/>
  <c r="L79" i="31"/>
  <c r="K79" i="31"/>
  <c r="J79" i="31"/>
  <c r="I79" i="31"/>
  <c r="H79" i="31"/>
  <c r="G79" i="31"/>
  <c r="F79" i="31"/>
  <c r="C79" i="31"/>
  <c r="A79" i="31"/>
  <c r="L78" i="31"/>
  <c r="K78" i="31"/>
  <c r="J78" i="31"/>
  <c r="I78" i="31"/>
  <c r="H78" i="31"/>
  <c r="G78" i="31"/>
  <c r="F78" i="31"/>
  <c r="C78" i="31"/>
  <c r="A78" i="31"/>
  <c r="L77" i="31"/>
  <c r="K77" i="31"/>
  <c r="J77" i="31"/>
  <c r="I77" i="31"/>
  <c r="H77" i="31"/>
  <c r="G77" i="31"/>
  <c r="F77" i="31"/>
  <c r="C77" i="31"/>
  <c r="A77" i="31"/>
  <c r="L76" i="31"/>
  <c r="K76" i="31"/>
  <c r="J76" i="31"/>
  <c r="I76" i="31"/>
  <c r="H76" i="31"/>
  <c r="G76" i="31"/>
  <c r="F76" i="31"/>
  <c r="C76" i="31"/>
  <c r="A76" i="31"/>
  <c r="L75" i="31"/>
  <c r="K75" i="31"/>
  <c r="J75" i="31"/>
  <c r="I75" i="31"/>
  <c r="H75" i="31"/>
  <c r="G75" i="31"/>
  <c r="F75" i="31"/>
  <c r="C75" i="31"/>
  <c r="A75" i="31"/>
  <c r="L74" i="31"/>
  <c r="K74" i="31"/>
  <c r="J74" i="31"/>
  <c r="I74" i="31"/>
  <c r="H74" i="31"/>
  <c r="G74" i="31"/>
  <c r="F74" i="31"/>
  <c r="C74" i="31"/>
  <c r="A74" i="31"/>
  <c r="L73" i="31"/>
  <c r="K73" i="31"/>
  <c r="J73" i="31"/>
  <c r="I73" i="31"/>
  <c r="H73" i="31"/>
  <c r="G73" i="31"/>
  <c r="F73" i="31"/>
  <c r="C73" i="31"/>
  <c r="A73" i="31"/>
  <c r="L72" i="31"/>
  <c r="K72" i="31"/>
  <c r="J72" i="31"/>
  <c r="I72" i="31"/>
  <c r="H72" i="31"/>
  <c r="G72" i="31"/>
  <c r="F72" i="31"/>
  <c r="C72" i="31"/>
  <c r="A72" i="31"/>
  <c r="L71" i="31"/>
  <c r="K71" i="31"/>
  <c r="J71" i="31"/>
  <c r="I71" i="31"/>
  <c r="H71" i="31"/>
  <c r="G71" i="31"/>
  <c r="F71" i="31"/>
  <c r="C71" i="31"/>
  <c r="A71" i="31"/>
  <c r="L70" i="31"/>
  <c r="K70" i="31"/>
  <c r="J70" i="31"/>
  <c r="I70" i="31"/>
  <c r="H70" i="31"/>
  <c r="G70" i="31"/>
  <c r="F70" i="31"/>
  <c r="C70" i="31"/>
  <c r="A70" i="31"/>
  <c r="L69" i="31"/>
  <c r="K69" i="31"/>
  <c r="J69" i="31"/>
  <c r="I69" i="31"/>
  <c r="H69" i="31"/>
  <c r="G69" i="31"/>
  <c r="F69" i="31"/>
  <c r="C69" i="31"/>
  <c r="A69" i="31"/>
  <c r="L68" i="31"/>
  <c r="K68" i="31"/>
  <c r="J68" i="31"/>
  <c r="I68" i="31"/>
  <c r="H68" i="31"/>
  <c r="G68" i="31"/>
  <c r="F68" i="31"/>
  <c r="C68" i="31"/>
  <c r="A68" i="31"/>
  <c r="L67" i="31"/>
  <c r="K67" i="31"/>
  <c r="J67" i="31"/>
  <c r="I67" i="31"/>
  <c r="H67" i="31"/>
  <c r="G67" i="31"/>
  <c r="F67" i="31"/>
  <c r="C67" i="31"/>
  <c r="A67" i="31"/>
  <c r="L66" i="31"/>
  <c r="K66" i="31"/>
  <c r="J66" i="31"/>
  <c r="I66" i="31"/>
  <c r="H66" i="31"/>
  <c r="G66" i="31"/>
  <c r="F66" i="31"/>
  <c r="C66" i="31"/>
  <c r="A66" i="31"/>
  <c r="L65" i="31"/>
  <c r="K65" i="31"/>
  <c r="J65" i="31"/>
  <c r="I65" i="31"/>
  <c r="H65" i="31"/>
  <c r="G65" i="31"/>
  <c r="F65" i="31"/>
  <c r="C65" i="31"/>
  <c r="A65" i="31"/>
  <c r="L64" i="31"/>
  <c r="K64" i="31"/>
  <c r="J64" i="31"/>
  <c r="I64" i="31"/>
  <c r="H64" i="31"/>
  <c r="G64" i="31"/>
  <c r="F64" i="31"/>
  <c r="C64" i="31"/>
  <c r="A64" i="31"/>
  <c r="L63" i="31"/>
  <c r="K63" i="31"/>
  <c r="J63" i="31"/>
  <c r="I63" i="31"/>
  <c r="H63" i="31"/>
  <c r="G63" i="31"/>
  <c r="F63" i="31"/>
  <c r="C63" i="31"/>
  <c r="A63" i="31"/>
  <c r="L62" i="31"/>
  <c r="K62" i="31"/>
  <c r="J62" i="31"/>
  <c r="I62" i="31"/>
  <c r="H62" i="31"/>
  <c r="G62" i="31"/>
  <c r="F62" i="31"/>
  <c r="C62" i="31"/>
  <c r="A62" i="31"/>
  <c r="L61" i="31"/>
  <c r="K61" i="31"/>
  <c r="J61" i="31"/>
  <c r="I61" i="31"/>
  <c r="H61" i="31"/>
  <c r="G61" i="31"/>
  <c r="F61" i="31"/>
  <c r="C61" i="31"/>
  <c r="A61" i="31"/>
  <c r="L60" i="31"/>
  <c r="K60" i="31"/>
  <c r="J60" i="31"/>
  <c r="I60" i="31"/>
  <c r="H60" i="31"/>
  <c r="G60" i="31"/>
  <c r="F60" i="31"/>
  <c r="C60" i="31"/>
  <c r="A60" i="31"/>
  <c r="L59" i="31"/>
  <c r="K59" i="31"/>
  <c r="J59" i="31"/>
  <c r="I59" i="31"/>
  <c r="H59" i="31"/>
  <c r="G59" i="31"/>
  <c r="F59" i="31"/>
  <c r="C59" i="31"/>
  <c r="A59" i="31"/>
  <c r="L58" i="31"/>
  <c r="K58" i="31"/>
  <c r="J58" i="31"/>
  <c r="I58" i="31"/>
  <c r="H58" i="31"/>
  <c r="G58" i="31"/>
  <c r="F58" i="31"/>
  <c r="C58" i="31"/>
  <c r="A58" i="31"/>
  <c r="L57" i="31"/>
  <c r="K57" i="31"/>
  <c r="J57" i="31"/>
  <c r="I57" i="31"/>
  <c r="H57" i="31"/>
  <c r="G57" i="31"/>
  <c r="F57" i="31"/>
  <c r="C57" i="31"/>
  <c r="A57" i="31"/>
  <c r="L56" i="31"/>
  <c r="K56" i="31"/>
  <c r="J56" i="31"/>
  <c r="I56" i="31"/>
  <c r="H56" i="31"/>
  <c r="G56" i="31"/>
  <c r="F56" i="31"/>
  <c r="C56" i="31"/>
  <c r="A56" i="31"/>
  <c r="L55" i="31"/>
  <c r="K55" i="31"/>
  <c r="J55" i="31"/>
  <c r="I55" i="31"/>
  <c r="H55" i="31"/>
  <c r="G55" i="31"/>
  <c r="F55" i="31"/>
  <c r="C55" i="31"/>
  <c r="A55" i="31"/>
  <c r="L54" i="31"/>
  <c r="K54" i="31"/>
  <c r="J54" i="31"/>
  <c r="I54" i="31"/>
  <c r="H54" i="31"/>
  <c r="G54" i="31"/>
  <c r="F54" i="31"/>
  <c r="C54" i="31"/>
  <c r="A54" i="31"/>
  <c r="L53" i="31"/>
  <c r="K53" i="31"/>
  <c r="J53" i="31"/>
  <c r="I53" i="31"/>
  <c r="H53" i="31"/>
  <c r="G53" i="31"/>
  <c r="F53" i="31"/>
  <c r="C53" i="31"/>
  <c r="A53" i="31"/>
  <c r="L52" i="31"/>
  <c r="K52" i="31"/>
  <c r="J52" i="31"/>
  <c r="I52" i="31"/>
  <c r="H52" i="31"/>
  <c r="G52" i="31"/>
  <c r="F52" i="31"/>
  <c r="C52" i="31"/>
  <c r="A52" i="31"/>
  <c r="L51" i="31"/>
  <c r="K51" i="31"/>
  <c r="J51" i="31"/>
  <c r="I51" i="31"/>
  <c r="H51" i="31"/>
  <c r="G51" i="31"/>
  <c r="F51" i="31"/>
  <c r="C51" i="31"/>
  <c r="A51" i="31"/>
  <c r="L50" i="31"/>
  <c r="K50" i="31"/>
  <c r="J50" i="31"/>
  <c r="I50" i="31"/>
  <c r="H50" i="31"/>
  <c r="G50" i="31"/>
  <c r="F50" i="31"/>
  <c r="C50" i="31"/>
  <c r="A50" i="31"/>
  <c r="L49" i="31"/>
  <c r="K49" i="31"/>
  <c r="J49" i="31"/>
  <c r="I49" i="31"/>
  <c r="H49" i="31"/>
  <c r="G49" i="31"/>
  <c r="F49" i="31"/>
  <c r="C49" i="31"/>
  <c r="A49" i="31"/>
  <c r="L48" i="31"/>
  <c r="K48" i="31"/>
  <c r="J48" i="31"/>
  <c r="I48" i="31"/>
  <c r="H48" i="31"/>
  <c r="G48" i="31"/>
  <c r="F48" i="31"/>
  <c r="C48" i="31"/>
  <c r="A48" i="31"/>
  <c r="L47" i="31"/>
  <c r="K47" i="31"/>
  <c r="J47" i="31"/>
  <c r="I47" i="31"/>
  <c r="H47" i="31"/>
  <c r="G47" i="31"/>
  <c r="F47" i="31"/>
  <c r="C47" i="31"/>
  <c r="A47" i="31"/>
  <c r="L46" i="31"/>
  <c r="K46" i="31"/>
  <c r="J46" i="31"/>
  <c r="I46" i="31"/>
  <c r="H46" i="31"/>
  <c r="G46" i="31"/>
  <c r="F46" i="31"/>
  <c r="C46" i="31"/>
  <c r="A46" i="31"/>
  <c r="L45" i="31"/>
  <c r="K45" i="31"/>
  <c r="J45" i="31"/>
  <c r="I45" i="31"/>
  <c r="H45" i="31"/>
  <c r="G45" i="31"/>
  <c r="F45" i="31"/>
  <c r="C45" i="31"/>
  <c r="A45" i="31"/>
  <c r="L44" i="31"/>
  <c r="K44" i="31"/>
  <c r="J44" i="31"/>
  <c r="I44" i="31"/>
  <c r="H44" i="31"/>
  <c r="G44" i="31"/>
  <c r="F44" i="31"/>
  <c r="C44" i="31"/>
  <c r="A44" i="31"/>
  <c r="L43" i="31"/>
  <c r="K43" i="31"/>
  <c r="J43" i="31"/>
  <c r="I43" i="31"/>
  <c r="H43" i="31"/>
  <c r="G43" i="31"/>
  <c r="F43" i="31"/>
  <c r="C43" i="31"/>
  <c r="A43" i="31"/>
  <c r="L42" i="31"/>
  <c r="K42" i="31"/>
  <c r="J42" i="31"/>
  <c r="I42" i="31"/>
  <c r="H42" i="31"/>
  <c r="G42" i="31"/>
  <c r="F42" i="31"/>
  <c r="C42" i="31"/>
  <c r="A42" i="31"/>
  <c r="L41" i="31"/>
  <c r="K41" i="31"/>
  <c r="J41" i="31"/>
  <c r="I41" i="31"/>
  <c r="H41" i="31"/>
  <c r="G41" i="31"/>
  <c r="F41" i="31"/>
  <c r="C41" i="31"/>
  <c r="A41" i="31"/>
  <c r="L40" i="31"/>
  <c r="K40" i="31"/>
  <c r="J40" i="31"/>
  <c r="I40" i="31"/>
  <c r="H40" i="31"/>
  <c r="G40" i="31"/>
  <c r="F40" i="31"/>
  <c r="C40" i="31"/>
  <c r="A40" i="31"/>
  <c r="L39" i="31"/>
  <c r="K39" i="31"/>
  <c r="J39" i="31"/>
  <c r="I39" i="31"/>
  <c r="H39" i="31"/>
  <c r="G39" i="31"/>
  <c r="F39" i="31"/>
  <c r="C39" i="31"/>
  <c r="A39" i="31"/>
  <c r="L38" i="31"/>
  <c r="K38" i="31"/>
  <c r="J38" i="31"/>
  <c r="I38" i="31"/>
  <c r="H38" i="31"/>
  <c r="G38" i="31"/>
  <c r="F38" i="31"/>
  <c r="C38" i="31"/>
  <c r="A38" i="31"/>
  <c r="L37" i="31"/>
  <c r="K37" i="31"/>
  <c r="J37" i="31"/>
  <c r="I37" i="31"/>
  <c r="H37" i="31"/>
  <c r="G37" i="31"/>
  <c r="F37" i="31"/>
  <c r="C37" i="31"/>
  <c r="A37" i="31"/>
  <c r="L36" i="31"/>
  <c r="K36" i="31"/>
  <c r="J36" i="31"/>
  <c r="I36" i="31"/>
  <c r="H36" i="31"/>
  <c r="G36" i="31"/>
  <c r="F36" i="31"/>
  <c r="C36" i="31"/>
  <c r="A36" i="31"/>
  <c r="L35" i="31"/>
  <c r="K35" i="31"/>
  <c r="J35" i="31"/>
  <c r="I35" i="31"/>
  <c r="H35" i="31"/>
  <c r="G35" i="31"/>
  <c r="F35" i="31"/>
  <c r="C35" i="31"/>
  <c r="A35" i="31"/>
  <c r="L34" i="31"/>
  <c r="K34" i="31"/>
  <c r="J34" i="31"/>
  <c r="I34" i="31"/>
  <c r="H34" i="31"/>
  <c r="G34" i="31"/>
  <c r="F34" i="31"/>
  <c r="C34" i="31"/>
  <c r="A34" i="31"/>
  <c r="L33" i="31"/>
  <c r="K33" i="31"/>
  <c r="J33" i="31"/>
  <c r="I33" i="31"/>
  <c r="H33" i="31"/>
  <c r="G33" i="31"/>
  <c r="F33" i="31"/>
  <c r="C33" i="31"/>
  <c r="A33" i="31"/>
  <c r="L32" i="31"/>
  <c r="K32" i="31"/>
  <c r="J32" i="31"/>
  <c r="I32" i="31"/>
  <c r="H32" i="31"/>
  <c r="G32" i="31"/>
  <c r="F32" i="31"/>
  <c r="C32" i="31"/>
  <c r="A32" i="31"/>
  <c r="L31" i="31"/>
  <c r="K31" i="31"/>
  <c r="J31" i="31"/>
  <c r="I31" i="31"/>
  <c r="H31" i="31"/>
  <c r="G31" i="31"/>
  <c r="F31" i="31"/>
  <c r="C31" i="31"/>
  <c r="A31" i="31"/>
  <c r="L30" i="31"/>
  <c r="K30" i="31"/>
  <c r="J30" i="31"/>
  <c r="I30" i="31"/>
  <c r="H30" i="31"/>
  <c r="G30" i="31"/>
  <c r="F30" i="31"/>
  <c r="C30" i="31"/>
  <c r="A30" i="31"/>
  <c r="L29" i="31"/>
  <c r="K29" i="31"/>
  <c r="J29" i="31"/>
  <c r="I29" i="31"/>
  <c r="H29" i="31"/>
  <c r="G29" i="31"/>
  <c r="F29" i="31"/>
  <c r="C29" i="31"/>
  <c r="A29" i="31"/>
  <c r="L28" i="31"/>
  <c r="K28" i="31"/>
  <c r="J28" i="31"/>
  <c r="I28" i="31"/>
  <c r="H28" i="31"/>
  <c r="G28" i="31"/>
  <c r="F28" i="31"/>
  <c r="C28" i="31"/>
  <c r="A28" i="31"/>
  <c r="L27" i="31"/>
  <c r="K27" i="31"/>
  <c r="J27" i="31"/>
  <c r="I27" i="31"/>
  <c r="H27" i="31"/>
  <c r="G27" i="31"/>
  <c r="F27" i="31"/>
  <c r="C27" i="31"/>
  <c r="A27" i="31"/>
  <c r="L26" i="31"/>
  <c r="K26" i="31"/>
  <c r="J26" i="31"/>
  <c r="I26" i="31"/>
  <c r="H26" i="31"/>
  <c r="G26" i="31"/>
  <c r="F26" i="31"/>
  <c r="C26" i="31"/>
  <c r="A26" i="31"/>
  <c r="L25" i="31"/>
  <c r="K25" i="31"/>
  <c r="J25" i="31"/>
  <c r="I25" i="31"/>
  <c r="H25" i="31"/>
  <c r="G25" i="31"/>
  <c r="F25" i="31"/>
  <c r="C25" i="31"/>
  <c r="A25" i="31"/>
  <c r="L24" i="31"/>
  <c r="K24" i="31"/>
  <c r="J24" i="31"/>
  <c r="I24" i="31"/>
  <c r="H24" i="31"/>
  <c r="G24" i="31"/>
  <c r="F24" i="31"/>
  <c r="C24" i="31"/>
  <c r="A24" i="31"/>
  <c r="L23" i="31"/>
  <c r="K23" i="31"/>
  <c r="J23" i="31"/>
  <c r="I23" i="31"/>
  <c r="H23" i="31"/>
  <c r="G23" i="31"/>
  <c r="F23" i="31"/>
  <c r="C23" i="31"/>
  <c r="A23" i="31"/>
  <c r="L22" i="31"/>
  <c r="K22" i="31"/>
  <c r="J22" i="31"/>
  <c r="I22" i="31"/>
  <c r="H22" i="31"/>
  <c r="G22" i="31"/>
  <c r="F22" i="31"/>
  <c r="C22" i="31"/>
  <c r="A22" i="31"/>
  <c r="L21" i="31"/>
  <c r="K21" i="31"/>
  <c r="J21" i="31"/>
  <c r="I21" i="31"/>
  <c r="H21" i="31"/>
  <c r="G21" i="31"/>
  <c r="F21" i="31"/>
  <c r="C21" i="31"/>
  <c r="A21" i="31"/>
  <c r="L20" i="31"/>
  <c r="K20" i="31"/>
  <c r="J20" i="31"/>
  <c r="I20" i="31"/>
  <c r="H20" i="31"/>
  <c r="G20" i="31"/>
  <c r="F20" i="31"/>
  <c r="C20" i="31"/>
  <c r="A20" i="31"/>
  <c r="L19" i="31"/>
  <c r="K19" i="31"/>
  <c r="J19" i="31"/>
  <c r="I19" i="31"/>
  <c r="H19" i="31"/>
  <c r="G19" i="31"/>
  <c r="F19" i="31"/>
  <c r="C19" i="31"/>
  <c r="A19" i="31"/>
  <c r="L18" i="31"/>
  <c r="K18" i="31"/>
  <c r="J18" i="31"/>
  <c r="I18" i="31"/>
  <c r="H18" i="31"/>
  <c r="G18" i="31"/>
  <c r="F18" i="31"/>
  <c r="C18" i="31"/>
  <c r="A18" i="31"/>
  <c r="L17" i="31"/>
  <c r="K17" i="31"/>
  <c r="J17" i="31"/>
  <c r="I17" i="31"/>
  <c r="H17" i="31"/>
  <c r="G17" i="31"/>
  <c r="F17" i="31"/>
  <c r="C17" i="31"/>
  <c r="A17" i="31"/>
  <c r="L16" i="31"/>
  <c r="K16" i="31"/>
  <c r="J16" i="31"/>
  <c r="I16" i="31"/>
  <c r="H16" i="31"/>
  <c r="G16" i="31"/>
  <c r="F16" i="31"/>
  <c r="C16" i="31"/>
  <c r="A16" i="31"/>
  <c r="L15" i="31"/>
  <c r="K15" i="31"/>
  <c r="J15" i="31"/>
  <c r="I15" i="31"/>
  <c r="H15" i="31"/>
  <c r="G15" i="31"/>
  <c r="F15" i="31"/>
  <c r="C15" i="31"/>
  <c r="A15" i="31"/>
  <c r="L14" i="31"/>
  <c r="K14" i="31"/>
  <c r="J14" i="31"/>
  <c r="I14" i="31"/>
  <c r="H14" i="31"/>
  <c r="G14" i="31"/>
  <c r="F14" i="31"/>
  <c r="C14" i="31"/>
  <c r="A14" i="31"/>
  <c r="L13" i="31"/>
  <c r="K13" i="31"/>
  <c r="J13" i="31"/>
  <c r="I13" i="31"/>
  <c r="H13" i="31"/>
  <c r="G13" i="31"/>
  <c r="F13" i="31"/>
  <c r="C13" i="31"/>
  <c r="A13" i="31"/>
  <c r="L12" i="31"/>
  <c r="K12" i="31"/>
  <c r="J12" i="31"/>
  <c r="I12" i="31"/>
  <c r="H12" i="31"/>
  <c r="G12" i="31"/>
  <c r="F12" i="31"/>
  <c r="C12" i="31"/>
  <c r="A12" i="31"/>
  <c r="L11" i="31"/>
  <c r="K11" i="31"/>
  <c r="J11" i="31"/>
  <c r="I11" i="31"/>
  <c r="H11" i="31"/>
  <c r="G11" i="31"/>
  <c r="F11" i="31"/>
  <c r="C11" i="31"/>
  <c r="A11" i="31"/>
  <c r="L10" i="31"/>
  <c r="K10" i="31"/>
  <c r="J10" i="31"/>
  <c r="I10" i="31"/>
  <c r="H10" i="31"/>
  <c r="G10" i="31"/>
  <c r="F10" i="31"/>
  <c r="C10" i="31"/>
  <c r="A10" i="31"/>
  <c r="L9" i="31"/>
  <c r="K9" i="31"/>
  <c r="J9" i="31"/>
  <c r="I9" i="31"/>
  <c r="H9" i="31"/>
  <c r="G9" i="31"/>
  <c r="F9" i="31"/>
  <c r="C9" i="31"/>
  <c r="A9" i="31"/>
  <c r="L8" i="31"/>
  <c r="K8" i="31"/>
  <c r="J8" i="31"/>
  <c r="I8" i="31"/>
  <c r="H8" i="31"/>
  <c r="G8" i="31"/>
  <c r="F8" i="31"/>
  <c r="C8" i="31"/>
  <c r="A8" i="31"/>
  <c r="L7" i="31"/>
  <c r="K7" i="31"/>
  <c r="J7" i="31"/>
  <c r="I7" i="31"/>
  <c r="H7" i="31"/>
  <c r="G7" i="31"/>
  <c r="F7" i="31"/>
  <c r="C7" i="31"/>
  <c r="A7" i="31"/>
  <c r="L6" i="31"/>
  <c r="K6" i="31"/>
  <c r="J6" i="31"/>
  <c r="I6" i="31"/>
  <c r="H6" i="31"/>
  <c r="G6" i="31"/>
  <c r="F6" i="31"/>
  <c r="C6" i="31"/>
  <c r="A6" i="31"/>
  <c r="L5" i="31"/>
  <c r="K5" i="31"/>
  <c r="J5" i="31"/>
  <c r="I5" i="31"/>
  <c r="H5" i="31"/>
  <c r="G5" i="31"/>
  <c r="F5" i="31"/>
  <c r="C5" i="31"/>
  <c r="A5" i="31"/>
  <c r="L4" i="31"/>
  <c r="K4" i="31"/>
  <c r="J4" i="31"/>
  <c r="I4" i="31"/>
  <c r="H4" i="31"/>
  <c r="G4" i="31"/>
  <c r="F4" i="31"/>
  <c r="C4" i="31"/>
  <c r="A4" i="31"/>
  <c r="L3" i="31"/>
  <c r="K3" i="31"/>
  <c r="J3" i="31"/>
  <c r="I3" i="31"/>
  <c r="H3" i="31"/>
  <c r="G3" i="31"/>
  <c r="F3" i="31"/>
  <c r="E3" i="31"/>
  <c r="C3" i="31"/>
  <c r="A3" i="31"/>
  <c r="E2" i="31"/>
  <c r="A2" i="31"/>
  <c r="L1385" i="30"/>
  <c r="K1385" i="30"/>
  <c r="J1385" i="30"/>
  <c r="I1385" i="30"/>
  <c r="H1385" i="30"/>
  <c r="G1385" i="30"/>
  <c r="F1385" i="30"/>
  <c r="E1385" i="30"/>
  <c r="D1385" i="30"/>
  <c r="C1385" i="30"/>
  <c r="B1385" i="30"/>
  <c r="A1385" i="30"/>
  <c r="L1384" i="30"/>
  <c r="K1384" i="30"/>
  <c r="J1384" i="30"/>
  <c r="I1384" i="30"/>
  <c r="H1384" i="30"/>
  <c r="G1384" i="30"/>
  <c r="F1384" i="30"/>
  <c r="C1384" i="30"/>
  <c r="B1384" i="30"/>
  <c r="A1384" i="30"/>
  <c r="L1383" i="30"/>
  <c r="K1383" i="30"/>
  <c r="J1383" i="30"/>
  <c r="I1383" i="30"/>
  <c r="H1383" i="30"/>
  <c r="G1383" i="30"/>
  <c r="F1383" i="30"/>
  <c r="C1383" i="30"/>
  <c r="B1383" i="30"/>
  <c r="A1383" i="30"/>
  <c r="L1382" i="30"/>
  <c r="K1382" i="30"/>
  <c r="J1382" i="30"/>
  <c r="I1382" i="30"/>
  <c r="H1382" i="30"/>
  <c r="G1382" i="30"/>
  <c r="F1382" i="30"/>
  <c r="C1382" i="30"/>
  <c r="B1382" i="30"/>
  <c r="A1382" i="30"/>
  <c r="L1381" i="30"/>
  <c r="K1381" i="30"/>
  <c r="J1381" i="30"/>
  <c r="I1381" i="30"/>
  <c r="H1381" i="30"/>
  <c r="G1381" i="30"/>
  <c r="F1381" i="30"/>
  <c r="C1381" i="30"/>
  <c r="B1381" i="30"/>
  <c r="A1381" i="30"/>
  <c r="L1380" i="30"/>
  <c r="K1380" i="30"/>
  <c r="J1380" i="30"/>
  <c r="I1380" i="30"/>
  <c r="H1380" i="30"/>
  <c r="G1380" i="30"/>
  <c r="F1380" i="30"/>
  <c r="C1380" i="30"/>
  <c r="B1380" i="30"/>
  <c r="A1380" i="30"/>
  <c r="L1379" i="30"/>
  <c r="K1379" i="30"/>
  <c r="J1379" i="30"/>
  <c r="I1379" i="30"/>
  <c r="H1379" i="30"/>
  <c r="G1379" i="30"/>
  <c r="F1379" i="30"/>
  <c r="C1379" i="30"/>
  <c r="B1379" i="30"/>
  <c r="A1379" i="30"/>
  <c r="L1378" i="30"/>
  <c r="K1378" i="30"/>
  <c r="J1378" i="30"/>
  <c r="I1378" i="30"/>
  <c r="H1378" i="30"/>
  <c r="G1378" i="30"/>
  <c r="F1378" i="30"/>
  <c r="C1378" i="30"/>
  <c r="B1378" i="30"/>
  <c r="A1378" i="30"/>
  <c r="L1377" i="30"/>
  <c r="K1377" i="30"/>
  <c r="J1377" i="30"/>
  <c r="I1377" i="30"/>
  <c r="H1377" i="30"/>
  <c r="G1377" i="30"/>
  <c r="F1377" i="30"/>
  <c r="C1377" i="30"/>
  <c r="B1377" i="30"/>
  <c r="A1377" i="30"/>
  <c r="L1376" i="30"/>
  <c r="K1376" i="30"/>
  <c r="J1376" i="30"/>
  <c r="I1376" i="30"/>
  <c r="H1376" i="30"/>
  <c r="G1376" i="30"/>
  <c r="F1376" i="30"/>
  <c r="C1376" i="30"/>
  <c r="B1376" i="30"/>
  <c r="A1376" i="30"/>
  <c r="L1375" i="30"/>
  <c r="K1375" i="30"/>
  <c r="J1375" i="30"/>
  <c r="I1375" i="30"/>
  <c r="H1375" i="30"/>
  <c r="G1375" i="30"/>
  <c r="F1375" i="30"/>
  <c r="C1375" i="30"/>
  <c r="B1375" i="30"/>
  <c r="A1375" i="30"/>
  <c r="L1374" i="30"/>
  <c r="K1374" i="30"/>
  <c r="J1374" i="30"/>
  <c r="I1374" i="30"/>
  <c r="H1374" i="30"/>
  <c r="G1374" i="30"/>
  <c r="F1374" i="30"/>
  <c r="C1374" i="30"/>
  <c r="B1374" i="30"/>
  <c r="A1374" i="30"/>
  <c r="L1373" i="30"/>
  <c r="K1373" i="30"/>
  <c r="J1373" i="30"/>
  <c r="I1373" i="30"/>
  <c r="H1373" i="30"/>
  <c r="G1373" i="30"/>
  <c r="F1373" i="30"/>
  <c r="C1373" i="30"/>
  <c r="B1373" i="30"/>
  <c r="A1373" i="30"/>
  <c r="L1372" i="30"/>
  <c r="K1372" i="30"/>
  <c r="J1372" i="30"/>
  <c r="I1372" i="30"/>
  <c r="H1372" i="30"/>
  <c r="G1372" i="30"/>
  <c r="F1372" i="30"/>
  <c r="C1372" i="30"/>
  <c r="B1372" i="30"/>
  <c r="A1372" i="30"/>
  <c r="L1371" i="30"/>
  <c r="K1371" i="30"/>
  <c r="J1371" i="30"/>
  <c r="I1371" i="30"/>
  <c r="H1371" i="30"/>
  <c r="G1371" i="30"/>
  <c r="F1371" i="30"/>
  <c r="C1371" i="30"/>
  <c r="B1371" i="30"/>
  <c r="A1371" i="30"/>
  <c r="L1370" i="30"/>
  <c r="K1370" i="30"/>
  <c r="J1370" i="30"/>
  <c r="I1370" i="30"/>
  <c r="H1370" i="30"/>
  <c r="G1370" i="30"/>
  <c r="F1370" i="30"/>
  <c r="C1370" i="30"/>
  <c r="B1370" i="30"/>
  <c r="A1370" i="30"/>
  <c r="L1369" i="30"/>
  <c r="K1369" i="30"/>
  <c r="J1369" i="30"/>
  <c r="I1369" i="30"/>
  <c r="H1369" i="30"/>
  <c r="G1369" i="30"/>
  <c r="F1369" i="30"/>
  <c r="C1369" i="30"/>
  <c r="B1369" i="30"/>
  <c r="A1369" i="30"/>
  <c r="L1368" i="30"/>
  <c r="K1368" i="30"/>
  <c r="J1368" i="30"/>
  <c r="I1368" i="30"/>
  <c r="H1368" i="30"/>
  <c r="G1368" i="30"/>
  <c r="F1368" i="30"/>
  <c r="C1368" i="30"/>
  <c r="B1368" i="30"/>
  <c r="A1368" i="30"/>
  <c r="L1367" i="30"/>
  <c r="K1367" i="30"/>
  <c r="J1367" i="30"/>
  <c r="I1367" i="30"/>
  <c r="H1367" i="30"/>
  <c r="G1367" i="30"/>
  <c r="F1367" i="30"/>
  <c r="C1367" i="30"/>
  <c r="B1367" i="30"/>
  <c r="A1367" i="30"/>
  <c r="L1366" i="30"/>
  <c r="K1366" i="30"/>
  <c r="J1366" i="30"/>
  <c r="I1366" i="30"/>
  <c r="H1366" i="30"/>
  <c r="G1366" i="30"/>
  <c r="F1366" i="30"/>
  <c r="C1366" i="30"/>
  <c r="B1366" i="30"/>
  <c r="A1366" i="30"/>
  <c r="L1365" i="30"/>
  <c r="K1365" i="30"/>
  <c r="J1365" i="30"/>
  <c r="I1365" i="30"/>
  <c r="H1365" i="30"/>
  <c r="G1365" i="30"/>
  <c r="F1365" i="30"/>
  <c r="C1365" i="30"/>
  <c r="B1365" i="30"/>
  <c r="A1365" i="30"/>
  <c r="L1364" i="30"/>
  <c r="K1364" i="30"/>
  <c r="J1364" i="30"/>
  <c r="I1364" i="30"/>
  <c r="H1364" i="30"/>
  <c r="G1364" i="30"/>
  <c r="F1364" i="30"/>
  <c r="C1364" i="30"/>
  <c r="B1364" i="30"/>
  <c r="A1364" i="30"/>
  <c r="L1363" i="30"/>
  <c r="K1363" i="30"/>
  <c r="J1363" i="30"/>
  <c r="I1363" i="30"/>
  <c r="H1363" i="30"/>
  <c r="G1363" i="30"/>
  <c r="F1363" i="30"/>
  <c r="C1363" i="30"/>
  <c r="B1363" i="30"/>
  <c r="A1363" i="30"/>
  <c r="L1362" i="30"/>
  <c r="K1362" i="30"/>
  <c r="J1362" i="30"/>
  <c r="I1362" i="30"/>
  <c r="H1362" i="30"/>
  <c r="G1362" i="30"/>
  <c r="F1362" i="30"/>
  <c r="C1362" i="30"/>
  <c r="B1362" i="30"/>
  <c r="A1362" i="30"/>
  <c r="L1361" i="30"/>
  <c r="K1361" i="30"/>
  <c r="J1361" i="30"/>
  <c r="I1361" i="30"/>
  <c r="H1361" i="30"/>
  <c r="G1361" i="30"/>
  <c r="F1361" i="30"/>
  <c r="C1361" i="30"/>
  <c r="B1361" i="30"/>
  <c r="A1361" i="30"/>
  <c r="L1360" i="30"/>
  <c r="K1360" i="30"/>
  <c r="J1360" i="30"/>
  <c r="I1360" i="30"/>
  <c r="H1360" i="30"/>
  <c r="G1360" i="30"/>
  <c r="F1360" i="30"/>
  <c r="C1360" i="30"/>
  <c r="B1360" i="30"/>
  <c r="A1360" i="30"/>
  <c r="L1359" i="30"/>
  <c r="K1359" i="30"/>
  <c r="J1359" i="30"/>
  <c r="I1359" i="30"/>
  <c r="H1359" i="30"/>
  <c r="G1359" i="30"/>
  <c r="F1359" i="30"/>
  <c r="C1359" i="30"/>
  <c r="B1359" i="30"/>
  <c r="A1359" i="30"/>
  <c r="L1358" i="30"/>
  <c r="K1358" i="30"/>
  <c r="J1358" i="30"/>
  <c r="I1358" i="30"/>
  <c r="H1358" i="30"/>
  <c r="G1358" i="30"/>
  <c r="F1358" i="30"/>
  <c r="C1358" i="30"/>
  <c r="B1358" i="30"/>
  <c r="A1358" i="30"/>
  <c r="L1357" i="30"/>
  <c r="K1357" i="30"/>
  <c r="J1357" i="30"/>
  <c r="I1357" i="30"/>
  <c r="H1357" i="30"/>
  <c r="G1357" i="30"/>
  <c r="F1357" i="30"/>
  <c r="C1357" i="30"/>
  <c r="B1357" i="30"/>
  <c r="A1357" i="30"/>
  <c r="L1356" i="30"/>
  <c r="K1356" i="30"/>
  <c r="J1356" i="30"/>
  <c r="I1356" i="30"/>
  <c r="H1356" i="30"/>
  <c r="G1356" i="30"/>
  <c r="F1356" i="30"/>
  <c r="C1356" i="30"/>
  <c r="B1356" i="30"/>
  <c r="A1356" i="30"/>
  <c r="L1355" i="30"/>
  <c r="K1355" i="30"/>
  <c r="J1355" i="30"/>
  <c r="I1355" i="30"/>
  <c r="H1355" i="30"/>
  <c r="G1355" i="30"/>
  <c r="F1355" i="30"/>
  <c r="C1355" i="30"/>
  <c r="B1355" i="30"/>
  <c r="A1355" i="30"/>
  <c r="L1354" i="30"/>
  <c r="K1354" i="30"/>
  <c r="J1354" i="30"/>
  <c r="I1354" i="30"/>
  <c r="H1354" i="30"/>
  <c r="G1354" i="30"/>
  <c r="F1354" i="30"/>
  <c r="C1354" i="30"/>
  <c r="B1354" i="30"/>
  <c r="A1354" i="30"/>
  <c r="L1353" i="30"/>
  <c r="K1353" i="30"/>
  <c r="J1353" i="30"/>
  <c r="I1353" i="30"/>
  <c r="H1353" i="30"/>
  <c r="G1353" i="30"/>
  <c r="F1353" i="30"/>
  <c r="C1353" i="30"/>
  <c r="B1353" i="30"/>
  <c r="A1353" i="30"/>
  <c r="L1352" i="30"/>
  <c r="K1352" i="30"/>
  <c r="J1352" i="30"/>
  <c r="I1352" i="30"/>
  <c r="H1352" i="30"/>
  <c r="G1352" i="30"/>
  <c r="F1352" i="30"/>
  <c r="C1352" i="30"/>
  <c r="B1352" i="30"/>
  <c r="A1352" i="30"/>
  <c r="L1351" i="30"/>
  <c r="K1351" i="30"/>
  <c r="J1351" i="30"/>
  <c r="I1351" i="30"/>
  <c r="H1351" i="30"/>
  <c r="G1351" i="30"/>
  <c r="F1351" i="30"/>
  <c r="C1351" i="30"/>
  <c r="B1351" i="30"/>
  <c r="A1351" i="30"/>
  <c r="L1350" i="30"/>
  <c r="K1350" i="30"/>
  <c r="J1350" i="30"/>
  <c r="I1350" i="30"/>
  <c r="H1350" i="30"/>
  <c r="G1350" i="30"/>
  <c r="F1350" i="30"/>
  <c r="C1350" i="30"/>
  <c r="B1350" i="30"/>
  <c r="A1350" i="30"/>
  <c r="L1349" i="30"/>
  <c r="K1349" i="30"/>
  <c r="J1349" i="30"/>
  <c r="I1349" i="30"/>
  <c r="H1349" i="30"/>
  <c r="G1349" i="30"/>
  <c r="F1349" i="30"/>
  <c r="C1349" i="30"/>
  <c r="B1349" i="30"/>
  <c r="A1349" i="30"/>
  <c r="L1348" i="30"/>
  <c r="K1348" i="30"/>
  <c r="J1348" i="30"/>
  <c r="I1348" i="30"/>
  <c r="H1348" i="30"/>
  <c r="G1348" i="30"/>
  <c r="F1348" i="30"/>
  <c r="C1348" i="30"/>
  <c r="B1348" i="30"/>
  <c r="A1348" i="30"/>
  <c r="L1347" i="30"/>
  <c r="K1347" i="30"/>
  <c r="J1347" i="30"/>
  <c r="I1347" i="30"/>
  <c r="H1347" i="30"/>
  <c r="G1347" i="30"/>
  <c r="F1347" i="30"/>
  <c r="C1347" i="30"/>
  <c r="B1347" i="30"/>
  <c r="A1347" i="30"/>
  <c r="L1346" i="30"/>
  <c r="K1346" i="30"/>
  <c r="J1346" i="30"/>
  <c r="I1346" i="30"/>
  <c r="H1346" i="30"/>
  <c r="G1346" i="30"/>
  <c r="F1346" i="30"/>
  <c r="C1346" i="30"/>
  <c r="B1346" i="30"/>
  <c r="A1346" i="30"/>
  <c r="L1345" i="30"/>
  <c r="K1345" i="30"/>
  <c r="J1345" i="30"/>
  <c r="I1345" i="30"/>
  <c r="H1345" i="30"/>
  <c r="G1345" i="30"/>
  <c r="F1345" i="30"/>
  <c r="C1345" i="30"/>
  <c r="B1345" i="30"/>
  <c r="A1345" i="30"/>
  <c r="L1344" i="30"/>
  <c r="K1344" i="30"/>
  <c r="J1344" i="30"/>
  <c r="I1344" i="30"/>
  <c r="H1344" i="30"/>
  <c r="G1344" i="30"/>
  <c r="F1344" i="30"/>
  <c r="C1344" i="30"/>
  <c r="B1344" i="30"/>
  <c r="A1344" i="30"/>
  <c r="L1343" i="30"/>
  <c r="K1343" i="30"/>
  <c r="J1343" i="30"/>
  <c r="I1343" i="30"/>
  <c r="H1343" i="30"/>
  <c r="G1343" i="30"/>
  <c r="F1343" i="30"/>
  <c r="C1343" i="30"/>
  <c r="B1343" i="30"/>
  <c r="A1343" i="30"/>
  <c r="L1342" i="30"/>
  <c r="K1342" i="30"/>
  <c r="J1342" i="30"/>
  <c r="I1342" i="30"/>
  <c r="H1342" i="30"/>
  <c r="G1342" i="30"/>
  <c r="F1342" i="30"/>
  <c r="C1342" i="30"/>
  <c r="B1342" i="30"/>
  <c r="A1342" i="30"/>
  <c r="L1341" i="30"/>
  <c r="K1341" i="30"/>
  <c r="J1341" i="30"/>
  <c r="I1341" i="30"/>
  <c r="H1341" i="30"/>
  <c r="G1341" i="30"/>
  <c r="F1341" i="30"/>
  <c r="C1341" i="30"/>
  <c r="B1341" i="30"/>
  <c r="A1341" i="30"/>
  <c r="L1340" i="30"/>
  <c r="K1340" i="30"/>
  <c r="J1340" i="30"/>
  <c r="I1340" i="30"/>
  <c r="H1340" i="30"/>
  <c r="G1340" i="30"/>
  <c r="F1340" i="30"/>
  <c r="C1340" i="30"/>
  <c r="B1340" i="30"/>
  <c r="A1340" i="30"/>
  <c r="L1339" i="30"/>
  <c r="K1339" i="30"/>
  <c r="J1339" i="30"/>
  <c r="I1339" i="30"/>
  <c r="H1339" i="30"/>
  <c r="G1339" i="30"/>
  <c r="F1339" i="30"/>
  <c r="C1339" i="30"/>
  <c r="B1339" i="30"/>
  <c r="A1339" i="30"/>
  <c r="L1338" i="30"/>
  <c r="K1338" i="30"/>
  <c r="J1338" i="30"/>
  <c r="I1338" i="30"/>
  <c r="H1338" i="30"/>
  <c r="G1338" i="30"/>
  <c r="F1338" i="30"/>
  <c r="C1338" i="30"/>
  <c r="B1338" i="30"/>
  <c r="A1338" i="30"/>
  <c r="L1337" i="30"/>
  <c r="K1337" i="30"/>
  <c r="J1337" i="30"/>
  <c r="I1337" i="30"/>
  <c r="H1337" i="30"/>
  <c r="G1337" i="30"/>
  <c r="F1337" i="30"/>
  <c r="C1337" i="30"/>
  <c r="B1337" i="30"/>
  <c r="A1337" i="30"/>
  <c r="L1336" i="30"/>
  <c r="K1336" i="30"/>
  <c r="J1336" i="30"/>
  <c r="I1336" i="30"/>
  <c r="H1336" i="30"/>
  <c r="G1336" i="30"/>
  <c r="F1336" i="30"/>
  <c r="C1336" i="30"/>
  <c r="B1336" i="30"/>
  <c r="A1336" i="30"/>
  <c r="L1335" i="30"/>
  <c r="K1335" i="30"/>
  <c r="J1335" i="30"/>
  <c r="I1335" i="30"/>
  <c r="H1335" i="30"/>
  <c r="G1335" i="30"/>
  <c r="F1335" i="30"/>
  <c r="C1335" i="30"/>
  <c r="B1335" i="30"/>
  <c r="A1335" i="30"/>
  <c r="L1334" i="30"/>
  <c r="K1334" i="30"/>
  <c r="J1334" i="30"/>
  <c r="I1334" i="30"/>
  <c r="H1334" i="30"/>
  <c r="G1334" i="30"/>
  <c r="F1334" i="30"/>
  <c r="C1334" i="30"/>
  <c r="B1334" i="30"/>
  <c r="A1334" i="30"/>
  <c r="L1333" i="30"/>
  <c r="K1333" i="30"/>
  <c r="J1333" i="30"/>
  <c r="I1333" i="30"/>
  <c r="H1333" i="30"/>
  <c r="G1333" i="30"/>
  <c r="F1333" i="30"/>
  <c r="C1333" i="30"/>
  <c r="B1333" i="30"/>
  <c r="A1333" i="30"/>
  <c r="L1332" i="30"/>
  <c r="K1332" i="30"/>
  <c r="J1332" i="30"/>
  <c r="I1332" i="30"/>
  <c r="H1332" i="30"/>
  <c r="G1332" i="30"/>
  <c r="F1332" i="30"/>
  <c r="C1332" i="30"/>
  <c r="B1332" i="30"/>
  <c r="A1332" i="30"/>
  <c r="L1331" i="30"/>
  <c r="K1331" i="30"/>
  <c r="J1331" i="30"/>
  <c r="I1331" i="30"/>
  <c r="H1331" i="30"/>
  <c r="G1331" i="30"/>
  <c r="F1331" i="30"/>
  <c r="C1331" i="30"/>
  <c r="B1331" i="30"/>
  <c r="A1331" i="30"/>
  <c r="L1330" i="30"/>
  <c r="K1330" i="30"/>
  <c r="J1330" i="30"/>
  <c r="I1330" i="30"/>
  <c r="H1330" i="30"/>
  <c r="G1330" i="30"/>
  <c r="F1330" i="30"/>
  <c r="C1330" i="30"/>
  <c r="B1330" i="30"/>
  <c r="A1330" i="30"/>
  <c r="L1329" i="30"/>
  <c r="K1329" i="30"/>
  <c r="J1329" i="30"/>
  <c r="I1329" i="30"/>
  <c r="H1329" i="30"/>
  <c r="G1329" i="30"/>
  <c r="F1329" i="30"/>
  <c r="C1329" i="30"/>
  <c r="B1329" i="30"/>
  <c r="A1329" i="30"/>
  <c r="L1328" i="30"/>
  <c r="K1328" i="30"/>
  <c r="J1328" i="30"/>
  <c r="I1328" i="30"/>
  <c r="H1328" i="30"/>
  <c r="G1328" i="30"/>
  <c r="F1328" i="30"/>
  <c r="C1328" i="30"/>
  <c r="B1328" i="30"/>
  <c r="A1328" i="30"/>
  <c r="L1327" i="30"/>
  <c r="K1327" i="30"/>
  <c r="J1327" i="30"/>
  <c r="I1327" i="30"/>
  <c r="H1327" i="30"/>
  <c r="G1327" i="30"/>
  <c r="F1327" i="30"/>
  <c r="C1327" i="30"/>
  <c r="B1327" i="30"/>
  <c r="A1327" i="30"/>
  <c r="L1326" i="30"/>
  <c r="K1326" i="30"/>
  <c r="J1326" i="30"/>
  <c r="I1326" i="30"/>
  <c r="H1326" i="30"/>
  <c r="G1326" i="30"/>
  <c r="F1326" i="30"/>
  <c r="C1326" i="30"/>
  <c r="B1326" i="30"/>
  <c r="A1326" i="30"/>
  <c r="L1325" i="30"/>
  <c r="K1325" i="30"/>
  <c r="J1325" i="30"/>
  <c r="I1325" i="30"/>
  <c r="H1325" i="30"/>
  <c r="G1325" i="30"/>
  <c r="F1325" i="30"/>
  <c r="C1325" i="30"/>
  <c r="B1325" i="30"/>
  <c r="A1325" i="30"/>
  <c r="L1324" i="30"/>
  <c r="K1324" i="30"/>
  <c r="J1324" i="30"/>
  <c r="I1324" i="30"/>
  <c r="H1324" i="30"/>
  <c r="G1324" i="30"/>
  <c r="F1324" i="30"/>
  <c r="C1324" i="30"/>
  <c r="B1324" i="30"/>
  <c r="A1324" i="30"/>
  <c r="L1323" i="30"/>
  <c r="K1323" i="30"/>
  <c r="J1323" i="30"/>
  <c r="I1323" i="30"/>
  <c r="H1323" i="30"/>
  <c r="G1323" i="30"/>
  <c r="F1323" i="30"/>
  <c r="C1323" i="30"/>
  <c r="B1323" i="30"/>
  <c r="A1323" i="30"/>
  <c r="L1322" i="30"/>
  <c r="K1322" i="30"/>
  <c r="J1322" i="30"/>
  <c r="I1322" i="30"/>
  <c r="H1322" i="30"/>
  <c r="G1322" i="30"/>
  <c r="F1322" i="30"/>
  <c r="C1322" i="30"/>
  <c r="B1322" i="30"/>
  <c r="A1322" i="30"/>
  <c r="L1321" i="30"/>
  <c r="K1321" i="30"/>
  <c r="J1321" i="30"/>
  <c r="I1321" i="30"/>
  <c r="H1321" i="30"/>
  <c r="G1321" i="30"/>
  <c r="F1321" i="30"/>
  <c r="C1321" i="30"/>
  <c r="B1321" i="30"/>
  <c r="A1321" i="30"/>
  <c r="L1320" i="30"/>
  <c r="K1320" i="30"/>
  <c r="J1320" i="30"/>
  <c r="I1320" i="30"/>
  <c r="H1320" i="30"/>
  <c r="G1320" i="30"/>
  <c r="F1320" i="30"/>
  <c r="C1320" i="30"/>
  <c r="B1320" i="30"/>
  <c r="A1320" i="30"/>
  <c r="L1319" i="30"/>
  <c r="K1319" i="30"/>
  <c r="J1319" i="30"/>
  <c r="I1319" i="30"/>
  <c r="H1319" i="30"/>
  <c r="G1319" i="30"/>
  <c r="F1319" i="30"/>
  <c r="C1319" i="30"/>
  <c r="B1319" i="30"/>
  <c r="A1319" i="30"/>
  <c r="L1318" i="30"/>
  <c r="K1318" i="30"/>
  <c r="J1318" i="30"/>
  <c r="I1318" i="30"/>
  <c r="H1318" i="30"/>
  <c r="G1318" i="30"/>
  <c r="F1318" i="30"/>
  <c r="C1318" i="30"/>
  <c r="B1318" i="30"/>
  <c r="A1318" i="30"/>
  <c r="L1317" i="30"/>
  <c r="K1317" i="30"/>
  <c r="J1317" i="30"/>
  <c r="I1317" i="30"/>
  <c r="H1317" i="30"/>
  <c r="G1317" i="30"/>
  <c r="F1317" i="30"/>
  <c r="C1317" i="30"/>
  <c r="B1317" i="30"/>
  <c r="A1317" i="30"/>
  <c r="L1316" i="30"/>
  <c r="K1316" i="30"/>
  <c r="J1316" i="30"/>
  <c r="I1316" i="30"/>
  <c r="H1316" i="30"/>
  <c r="G1316" i="30"/>
  <c r="F1316" i="30"/>
  <c r="C1316" i="30"/>
  <c r="B1316" i="30"/>
  <c r="A1316" i="30"/>
  <c r="L1315" i="30"/>
  <c r="K1315" i="30"/>
  <c r="J1315" i="30"/>
  <c r="I1315" i="30"/>
  <c r="H1315" i="30"/>
  <c r="G1315" i="30"/>
  <c r="F1315" i="30"/>
  <c r="C1315" i="30"/>
  <c r="B1315" i="30"/>
  <c r="A1315" i="30"/>
  <c r="L1314" i="30"/>
  <c r="K1314" i="30"/>
  <c r="J1314" i="30"/>
  <c r="I1314" i="30"/>
  <c r="H1314" i="30"/>
  <c r="G1314" i="30"/>
  <c r="F1314" i="30"/>
  <c r="C1314" i="30"/>
  <c r="B1314" i="30"/>
  <c r="A1314" i="30"/>
  <c r="L1313" i="30"/>
  <c r="K1313" i="30"/>
  <c r="J1313" i="30"/>
  <c r="I1313" i="30"/>
  <c r="H1313" i="30"/>
  <c r="G1313" i="30"/>
  <c r="F1313" i="30"/>
  <c r="C1313" i="30"/>
  <c r="B1313" i="30"/>
  <c r="A1313" i="30"/>
  <c r="L1312" i="30"/>
  <c r="K1312" i="30"/>
  <c r="J1312" i="30"/>
  <c r="I1312" i="30"/>
  <c r="H1312" i="30"/>
  <c r="G1312" i="30"/>
  <c r="F1312" i="30"/>
  <c r="C1312" i="30"/>
  <c r="B1312" i="30"/>
  <c r="A1312" i="30"/>
  <c r="L1311" i="30"/>
  <c r="K1311" i="30"/>
  <c r="J1311" i="30"/>
  <c r="I1311" i="30"/>
  <c r="H1311" i="30"/>
  <c r="G1311" i="30"/>
  <c r="F1311" i="30"/>
  <c r="C1311" i="30"/>
  <c r="B1311" i="30"/>
  <c r="A1311" i="30"/>
  <c r="L1310" i="30"/>
  <c r="K1310" i="30"/>
  <c r="J1310" i="30"/>
  <c r="I1310" i="30"/>
  <c r="H1310" i="30"/>
  <c r="G1310" i="30"/>
  <c r="F1310" i="30"/>
  <c r="C1310" i="30"/>
  <c r="B1310" i="30"/>
  <c r="A1310" i="30"/>
  <c r="L1309" i="30"/>
  <c r="K1309" i="30"/>
  <c r="J1309" i="30"/>
  <c r="I1309" i="30"/>
  <c r="H1309" i="30"/>
  <c r="G1309" i="30"/>
  <c r="F1309" i="30"/>
  <c r="C1309" i="30"/>
  <c r="B1309" i="30"/>
  <c r="A1309" i="30"/>
  <c r="L1308" i="30"/>
  <c r="K1308" i="30"/>
  <c r="J1308" i="30"/>
  <c r="I1308" i="30"/>
  <c r="H1308" i="30"/>
  <c r="G1308" i="30"/>
  <c r="F1308" i="30"/>
  <c r="C1308" i="30"/>
  <c r="B1308" i="30"/>
  <c r="A1308" i="30"/>
  <c r="L1307" i="30"/>
  <c r="K1307" i="30"/>
  <c r="J1307" i="30"/>
  <c r="I1307" i="30"/>
  <c r="H1307" i="30"/>
  <c r="G1307" i="30"/>
  <c r="F1307" i="30"/>
  <c r="C1307" i="30"/>
  <c r="B1307" i="30"/>
  <c r="A1307" i="30"/>
  <c r="L1306" i="30"/>
  <c r="K1306" i="30"/>
  <c r="J1306" i="30"/>
  <c r="I1306" i="30"/>
  <c r="H1306" i="30"/>
  <c r="G1306" i="30"/>
  <c r="F1306" i="30"/>
  <c r="C1306" i="30"/>
  <c r="B1306" i="30"/>
  <c r="A1306" i="30"/>
  <c r="L1305" i="30"/>
  <c r="K1305" i="30"/>
  <c r="J1305" i="30"/>
  <c r="I1305" i="30"/>
  <c r="H1305" i="30"/>
  <c r="G1305" i="30"/>
  <c r="F1305" i="30"/>
  <c r="C1305" i="30"/>
  <c r="B1305" i="30"/>
  <c r="A1305" i="30"/>
  <c r="L1304" i="30"/>
  <c r="K1304" i="30"/>
  <c r="J1304" i="30"/>
  <c r="I1304" i="30"/>
  <c r="H1304" i="30"/>
  <c r="G1304" i="30"/>
  <c r="F1304" i="30"/>
  <c r="C1304" i="30"/>
  <c r="B1304" i="30"/>
  <c r="A1304" i="30"/>
  <c r="L1303" i="30"/>
  <c r="K1303" i="30"/>
  <c r="J1303" i="30"/>
  <c r="I1303" i="30"/>
  <c r="H1303" i="30"/>
  <c r="G1303" i="30"/>
  <c r="F1303" i="30"/>
  <c r="C1303" i="30"/>
  <c r="B1303" i="30"/>
  <c r="A1303" i="30"/>
  <c r="L1302" i="30"/>
  <c r="K1302" i="30"/>
  <c r="J1302" i="30"/>
  <c r="I1302" i="30"/>
  <c r="H1302" i="30"/>
  <c r="G1302" i="30"/>
  <c r="F1302" i="30"/>
  <c r="C1302" i="30"/>
  <c r="B1302" i="30"/>
  <c r="A1302" i="30"/>
  <c r="L1301" i="30"/>
  <c r="K1301" i="30"/>
  <c r="J1301" i="30"/>
  <c r="I1301" i="30"/>
  <c r="H1301" i="30"/>
  <c r="G1301" i="30"/>
  <c r="F1301" i="30"/>
  <c r="C1301" i="30"/>
  <c r="B1301" i="30"/>
  <c r="A1301" i="30"/>
  <c r="L1300" i="30"/>
  <c r="K1300" i="30"/>
  <c r="J1300" i="30"/>
  <c r="I1300" i="30"/>
  <c r="H1300" i="30"/>
  <c r="G1300" i="30"/>
  <c r="F1300" i="30"/>
  <c r="C1300" i="30"/>
  <c r="B1300" i="30"/>
  <c r="A1300" i="30"/>
  <c r="L1299" i="30"/>
  <c r="K1299" i="30"/>
  <c r="J1299" i="30"/>
  <c r="I1299" i="30"/>
  <c r="H1299" i="30"/>
  <c r="G1299" i="30"/>
  <c r="F1299" i="30"/>
  <c r="C1299" i="30"/>
  <c r="B1299" i="30"/>
  <c r="A1299" i="30"/>
  <c r="L1298" i="30"/>
  <c r="K1298" i="30"/>
  <c r="J1298" i="30"/>
  <c r="I1298" i="30"/>
  <c r="H1298" i="30"/>
  <c r="G1298" i="30"/>
  <c r="F1298" i="30"/>
  <c r="C1298" i="30"/>
  <c r="B1298" i="30"/>
  <c r="A1298" i="30"/>
  <c r="L1297" i="30"/>
  <c r="K1297" i="30"/>
  <c r="J1297" i="30"/>
  <c r="I1297" i="30"/>
  <c r="H1297" i="30"/>
  <c r="G1297" i="30"/>
  <c r="F1297" i="30"/>
  <c r="C1297" i="30"/>
  <c r="B1297" i="30"/>
  <c r="A1297" i="30"/>
  <c r="L1296" i="30"/>
  <c r="K1296" i="30"/>
  <c r="J1296" i="30"/>
  <c r="I1296" i="30"/>
  <c r="H1296" i="30"/>
  <c r="G1296" i="30"/>
  <c r="F1296" i="30"/>
  <c r="C1296" i="30"/>
  <c r="B1296" i="30"/>
  <c r="A1296" i="30"/>
  <c r="L1295" i="30"/>
  <c r="K1295" i="30"/>
  <c r="J1295" i="30"/>
  <c r="I1295" i="30"/>
  <c r="H1295" i="30"/>
  <c r="G1295" i="30"/>
  <c r="F1295" i="30"/>
  <c r="C1295" i="30"/>
  <c r="B1295" i="30"/>
  <c r="A1295" i="30"/>
  <c r="L1294" i="30"/>
  <c r="K1294" i="30"/>
  <c r="J1294" i="30"/>
  <c r="I1294" i="30"/>
  <c r="H1294" i="30"/>
  <c r="G1294" i="30"/>
  <c r="F1294" i="30"/>
  <c r="C1294" i="30"/>
  <c r="B1294" i="30"/>
  <c r="A1294" i="30"/>
  <c r="L1293" i="30"/>
  <c r="K1293" i="30"/>
  <c r="J1293" i="30"/>
  <c r="I1293" i="30"/>
  <c r="H1293" i="30"/>
  <c r="G1293" i="30"/>
  <c r="F1293" i="30"/>
  <c r="C1293" i="30"/>
  <c r="B1293" i="30"/>
  <c r="A1293" i="30"/>
  <c r="L1292" i="30"/>
  <c r="K1292" i="30"/>
  <c r="J1292" i="30"/>
  <c r="I1292" i="30"/>
  <c r="H1292" i="30"/>
  <c r="G1292" i="30"/>
  <c r="F1292" i="30"/>
  <c r="C1292" i="30"/>
  <c r="B1292" i="30"/>
  <c r="A1292" i="30"/>
  <c r="L1291" i="30"/>
  <c r="K1291" i="30"/>
  <c r="J1291" i="30"/>
  <c r="I1291" i="30"/>
  <c r="H1291" i="30"/>
  <c r="G1291" i="30"/>
  <c r="F1291" i="30"/>
  <c r="C1291" i="30"/>
  <c r="B1291" i="30"/>
  <c r="A1291" i="30"/>
  <c r="L1290" i="30"/>
  <c r="K1290" i="30"/>
  <c r="J1290" i="30"/>
  <c r="I1290" i="30"/>
  <c r="H1290" i="30"/>
  <c r="G1290" i="30"/>
  <c r="F1290" i="30"/>
  <c r="C1290" i="30"/>
  <c r="B1290" i="30"/>
  <c r="A1290" i="30"/>
  <c r="L1289" i="30"/>
  <c r="K1289" i="30"/>
  <c r="J1289" i="30"/>
  <c r="I1289" i="30"/>
  <c r="H1289" i="30"/>
  <c r="G1289" i="30"/>
  <c r="F1289" i="30"/>
  <c r="C1289" i="30"/>
  <c r="B1289" i="30"/>
  <c r="A1289" i="30"/>
  <c r="E1288" i="30"/>
  <c r="A1288" i="30"/>
  <c r="L1286" i="30"/>
  <c r="K1286" i="30"/>
  <c r="J1286" i="30"/>
  <c r="I1286" i="30"/>
  <c r="H1286" i="30"/>
  <c r="G1286" i="30"/>
  <c r="F1286" i="30"/>
  <c r="E1286" i="30"/>
  <c r="D1286" i="30"/>
  <c r="C1286" i="30"/>
  <c r="B1286" i="30"/>
  <c r="A1286" i="30"/>
  <c r="L1285" i="30"/>
  <c r="K1285" i="30"/>
  <c r="J1285" i="30"/>
  <c r="I1285" i="30"/>
  <c r="H1285" i="30"/>
  <c r="G1285" i="30"/>
  <c r="F1285" i="30"/>
  <c r="C1285" i="30"/>
  <c r="B1285" i="30"/>
  <c r="A1285" i="30"/>
  <c r="L1284" i="30"/>
  <c r="K1284" i="30"/>
  <c r="J1284" i="30"/>
  <c r="I1284" i="30"/>
  <c r="H1284" i="30"/>
  <c r="G1284" i="30"/>
  <c r="F1284" i="30"/>
  <c r="C1284" i="30"/>
  <c r="B1284" i="30"/>
  <c r="A1284" i="30"/>
  <c r="L1283" i="30"/>
  <c r="K1283" i="30"/>
  <c r="J1283" i="30"/>
  <c r="I1283" i="30"/>
  <c r="H1283" i="30"/>
  <c r="G1283" i="30"/>
  <c r="F1283" i="30"/>
  <c r="C1283" i="30"/>
  <c r="B1283" i="30"/>
  <c r="A1283" i="30"/>
  <c r="L1282" i="30"/>
  <c r="K1282" i="30"/>
  <c r="J1282" i="30"/>
  <c r="I1282" i="30"/>
  <c r="H1282" i="30"/>
  <c r="G1282" i="30"/>
  <c r="F1282" i="30"/>
  <c r="C1282" i="30"/>
  <c r="B1282" i="30"/>
  <c r="A1282" i="30"/>
  <c r="L1281" i="30"/>
  <c r="K1281" i="30"/>
  <c r="J1281" i="30"/>
  <c r="I1281" i="30"/>
  <c r="H1281" i="30"/>
  <c r="G1281" i="30"/>
  <c r="F1281" i="30"/>
  <c r="C1281" i="30"/>
  <c r="B1281" i="30"/>
  <c r="A1281" i="30"/>
  <c r="L1280" i="30"/>
  <c r="K1280" i="30"/>
  <c r="J1280" i="30"/>
  <c r="I1280" i="30"/>
  <c r="H1280" i="30"/>
  <c r="G1280" i="30"/>
  <c r="F1280" i="30"/>
  <c r="C1280" i="30"/>
  <c r="B1280" i="30"/>
  <c r="A1280" i="30"/>
  <c r="L1279" i="30"/>
  <c r="K1279" i="30"/>
  <c r="J1279" i="30"/>
  <c r="I1279" i="30"/>
  <c r="H1279" i="30"/>
  <c r="G1279" i="30"/>
  <c r="F1279" i="30"/>
  <c r="C1279" i="30"/>
  <c r="B1279" i="30"/>
  <c r="A1279" i="30"/>
  <c r="L1278" i="30"/>
  <c r="K1278" i="30"/>
  <c r="J1278" i="30"/>
  <c r="I1278" i="30"/>
  <c r="H1278" i="30"/>
  <c r="G1278" i="30"/>
  <c r="F1278" i="30"/>
  <c r="C1278" i="30"/>
  <c r="B1278" i="30"/>
  <c r="A1278" i="30"/>
  <c r="L1277" i="30"/>
  <c r="K1277" i="30"/>
  <c r="J1277" i="30"/>
  <c r="I1277" i="30"/>
  <c r="H1277" i="30"/>
  <c r="G1277" i="30"/>
  <c r="F1277" i="30"/>
  <c r="C1277" i="30"/>
  <c r="B1277" i="30"/>
  <c r="A1277" i="30"/>
  <c r="L1276" i="30"/>
  <c r="K1276" i="30"/>
  <c r="J1276" i="30"/>
  <c r="I1276" i="30"/>
  <c r="H1276" i="30"/>
  <c r="G1276" i="30"/>
  <c r="F1276" i="30"/>
  <c r="C1276" i="30"/>
  <c r="B1276" i="30"/>
  <c r="A1276" i="30"/>
  <c r="L1275" i="30"/>
  <c r="K1275" i="30"/>
  <c r="J1275" i="30"/>
  <c r="I1275" i="30"/>
  <c r="H1275" i="30"/>
  <c r="G1275" i="30"/>
  <c r="F1275" i="30"/>
  <c r="C1275" i="30"/>
  <c r="B1275" i="30"/>
  <c r="A1275" i="30"/>
  <c r="L1274" i="30"/>
  <c r="K1274" i="30"/>
  <c r="J1274" i="30"/>
  <c r="I1274" i="30"/>
  <c r="H1274" i="30"/>
  <c r="G1274" i="30"/>
  <c r="F1274" i="30"/>
  <c r="C1274" i="30"/>
  <c r="B1274" i="30"/>
  <c r="A1274" i="30"/>
  <c r="L1273" i="30"/>
  <c r="K1273" i="30"/>
  <c r="J1273" i="30"/>
  <c r="I1273" i="30"/>
  <c r="H1273" i="30"/>
  <c r="G1273" i="30"/>
  <c r="F1273" i="30"/>
  <c r="C1273" i="30"/>
  <c r="B1273" i="30"/>
  <c r="A1273" i="30"/>
  <c r="L1272" i="30"/>
  <c r="K1272" i="30"/>
  <c r="J1272" i="30"/>
  <c r="I1272" i="30"/>
  <c r="H1272" i="30"/>
  <c r="G1272" i="30"/>
  <c r="F1272" i="30"/>
  <c r="C1272" i="30"/>
  <c r="B1272" i="30"/>
  <c r="A1272" i="30"/>
  <c r="L1271" i="30"/>
  <c r="K1271" i="30"/>
  <c r="J1271" i="30"/>
  <c r="I1271" i="30"/>
  <c r="H1271" i="30"/>
  <c r="G1271" i="30"/>
  <c r="F1271" i="30"/>
  <c r="C1271" i="30"/>
  <c r="B1271" i="30"/>
  <c r="A1271" i="30"/>
  <c r="L1270" i="30"/>
  <c r="K1270" i="30"/>
  <c r="J1270" i="30"/>
  <c r="I1270" i="30"/>
  <c r="H1270" i="30"/>
  <c r="G1270" i="30"/>
  <c r="F1270" i="30"/>
  <c r="C1270" i="30"/>
  <c r="B1270" i="30"/>
  <c r="A1270" i="30"/>
  <c r="L1269" i="30"/>
  <c r="K1269" i="30"/>
  <c r="J1269" i="30"/>
  <c r="I1269" i="30"/>
  <c r="H1269" i="30"/>
  <c r="G1269" i="30"/>
  <c r="F1269" i="30"/>
  <c r="C1269" i="30"/>
  <c r="B1269" i="30"/>
  <c r="A1269" i="30"/>
  <c r="L1268" i="30"/>
  <c r="K1268" i="30"/>
  <c r="J1268" i="30"/>
  <c r="I1268" i="30"/>
  <c r="H1268" i="30"/>
  <c r="G1268" i="30"/>
  <c r="F1268" i="30"/>
  <c r="C1268" i="30"/>
  <c r="B1268" i="30"/>
  <c r="A1268" i="30"/>
  <c r="L1267" i="30"/>
  <c r="K1267" i="30"/>
  <c r="J1267" i="30"/>
  <c r="I1267" i="30"/>
  <c r="H1267" i="30"/>
  <c r="G1267" i="30"/>
  <c r="F1267" i="30"/>
  <c r="C1267" i="30"/>
  <c r="B1267" i="30"/>
  <c r="A1267" i="30"/>
  <c r="L1266" i="30"/>
  <c r="K1266" i="30"/>
  <c r="J1266" i="30"/>
  <c r="I1266" i="30"/>
  <c r="H1266" i="30"/>
  <c r="G1266" i="30"/>
  <c r="F1266" i="30"/>
  <c r="C1266" i="30"/>
  <c r="B1266" i="30"/>
  <c r="A1266" i="30"/>
  <c r="L1265" i="30"/>
  <c r="K1265" i="30"/>
  <c r="J1265" i="30"/>
  <c r="I1265" i="30"/>
  <c r="H1265" i="30"/>
  <c r="G1265" i="30"/>
  <c r="F1265" i="30"/>
  <c r="C1265" i="30"/>
  <c r="B1265" i="30"/>
  <c r="A1265" i="30"/>
  <c r="L1264" i="30"/>
  <c r="K1264" i="30"/>
  <c r="J1264" i="30"/>
  <c r="I1264" i="30"/>
  <c r="H1264" i="30"/>
  <c r="G1264" i="30"/>
  <c r="F1264" i="30"/>
  <c r="C1264" i="30"/>
  <c r="B1264" i="30"/>
  <c r="A1264" i="30"/>
  <c r="L1263" i="30"/>
  <c r="K1263" i="30"/>
  <c r="J1263" i="30"/>
  <c r="I1263" i="30"/>
  <c r="H1263" i="30"/>
  <c r="G1263" i="30"/>
  <c r="F1263" i="30"/>
  <c r="C1263" i="30"/>
  <c r="B1263" i="30"/>
  <c r="A1263" i="30"/>
  <c r="L1262" i="30"/>
  <c r="K1262" i="30"/>
  <c r="J1262" i="30"/>
  <c r="I1262" i="30"/>
  <c r="H1262" i="30"/>
  <c r="G1262" i="30"/>
  <c r="F1262" i="30"/>
  <c r="C1262" i="30"/>
  <c r="B1262" i="30"/>
  <c r="A1262" i="30"/>
  <c r="L1261" i="30"/>
  <c r="K1261" i="30"/>
  <c r="J1261" i="30"/>
  <c r="I1261" i="30"/>
  <c r="H1261" i="30"/>
  <c r="G1261" i="30"/>
  <c r="F1261" i="30"/>
  <c r="C1261" i="30"/>
  <c r="B1261" i="30"/>
  <c r="A1261" i="30"/>
  <c r="L1260" i="30"/>
  <c r="K1260" i="30"/>
  <c r="J1260" i="30"/>
  <c r="I1260" i="30"/>
  <c r="H1260" i="30"/>
  <c r="G1260" i="30"/>
  <c r="F1260" i="30"/>
  <c r="C1260" i="30"/>
  <c r="B1260" i="30"/>
  <c r="A1260" i="30"/>
  <c r="L1259" i="30"/>
  <c r="K1259" i="30"/>
  <c r="J1259" i="30"/>
  <c r="I1259" i="30"/>
  <c r="H1259" i="30"/>
  <c r="G1259" i="30"/>
  <c r="F1259" i="30"/>
  <c r="C1259" i="30"/>
  <c r="B1259" i="30"/>
  <c r="A1259" i="30"/>
  <c r="L1258" i="30"/>
  <c r="K1258" i="30"/>
  <c r="J1258" i="30"/>
  <c r="I1258" i="30"/>
  <c r="H1258" i="30"/>
  <c r="G1258" i="30"/>
  <c r="F1258" i="30"/>
  <c r="C1258" i="30"/>
  <c r="B1258" i="30"/>
  <c r="A1258" i="30"/>
  <c r="L1257" i="30"/>
  <c r="K1257" i="30"/>
  <c r="J1257" i="30"/>
  <c r="I1257" i="30"/>
  <c r="H1257" i="30"/>
  <c r="G1257" i="30"/>
  <c r="F1257" i="30"/>
  <c r="C1257" i="30"/>
  <c r="B1257" i="30"/>
  <c r="A1257" i="30"/>
  <c r="L1256" i="30"/>
  <c r="K1256" i="30"/>
  <c r="J1256" i="30"/>
  <c r="I1256" i="30"/>
  <c r="H1256" i="30"/>
  <c r="G1256" i="30"/>
  <c r="F1256" i="30"/>
  <c r="C1256" i="30"/>
  <c r="B1256" i="30"/>
  <c r="A1256" i="30"/>
  <c r="L1255" i="30"/>
  <c r="K1255" i="30"/>
  <c r="J1255" i="30"/>
  <c r="I1255" i="30"/>
  <c r="H1255" i="30"/>
  <c r="G1255" i="30"/>
  <c r="F1255" i="30"/>
  <c r="C1255" i="30"/>
  <c r="B1255" i="30"/>
  <c r="A1255" i="30"/>
  <c r="L1254" i="30"/>
  <c r="K1254" i="30"/>
  <c r="J1254" i="30"/>
  <c r="I1254" i="30"/>
  <c r="H1254" i="30"/>
  <c r="G1254" i="30"/>
  <c r="F1254" i="30"/>
  <c r="C1254" i="30"/>
  <c r="B1254" i="30"/>
  <c r="A1254" i="30"/>
  <c r="L1253" i="30"/>
  <c r="K1253" i="30"/>
  <c r="J1253" i="30"/>
  <c r="I1253" i="30"/>
  <c r="H1253" i="30"/>
  <c r="G1253" i="30"/>
  <c r="F1253" i="30"/>
  <c r="C1253" i="30"/>
  <c r="B1253" i="30"/>
  <c r="A1253" i="30"/>
  <c r="L1252" i="30"/>
  <c r="K1252" i="30"/>
  <c r="J1252" i="30"/>
  <c r="I1252" i="30"/>
  <c r="H1252" i="30"/>
  <c r="G1252" i="30"/>
  <c r="F1252" i="30"/>
  <c r="C1252" i="30"/>
  <c r="B1252" i="30"/>
  <c r="A1252" i="30"/>
  <c r="L1251" i="30"/>
  <c r="K1251" i="30"/>
  <c r="J1251" i="30"/>
  <c r="I1251" i="30"/>
  <c r="H1251" i="30"/>
  <c r="G1251" i="30"/>
  <c r="F1251" i="30"/>
  <c r="C1251" i="30"/>
  <c r="B1251" i="30"/>
  <c r="A1251" i="30"/>
  <c r="L1250" i="30"/>
  <c r="K1250" i="30"/>
  <c r="J1250" i="30"/>
  <c r="I1250" i="30"/>
  <c r="H1250" i="30"/>
  <c r="G1250" i="30"/>
  <c r="F1250" i="30"/>
  <c r="C1250" i="30"/>
  <c r="B1250" i="30"/>
  <c r="A1250" i="30"/>
  <c r="L1249" i="30"/>
  <c r="K1249" i="30"/>
  <c r="J1249" i="30"/>
  <c r="I1249" i="30"/>
  <c r="H1249" i="30"/>
  <c r="G1249" i="30"/>
  <c r="F1249" i="30"/>
  <c r="C1249" i="30"/>
  <c r="B1249" i="30"/>
  <c r="A1249" i="30"/>
  <c r="L1248" i="30"/>
  <c r="K1248" i="30"/>
  <c r="J1248" i="30"/>
  <c r="I1248" i="30"/>
  <c r="H1248" i="30"/>
  <c r="G1248" i="30"/>
  <c r="F1248" i="30"/>
  <c r="C1248" i="30"/>
  <c r="B1248" i="30"/>
  <c r="A1248" i="30"/>
  <c r="E1247" i="30"/>
  <c r="A1247" i="30"/>
  <c r="L1245" i="30"/>
  <c r="K1245" i="30"/>
  <c r="J1245" i="30"/>
  <c r="I1245" i="30"/>
  <c r="H1245" i="30"/>
  <c r="G1245" i="30"/>
  <c r="F1245" i="30"/>
  <c r="E1245" i="30"/>
  <c r="D1245" i="30"/>
  <c r="C1245" i="30"/>
  <c r="B1245" i="30"/>
  <c r="A1245" i="30"/>
  <c r="L1244" i="30"/>
  <c r="K1244" i="30"/>
  <c r="J1244" i="30"/>
  <c r="I1244" i="30"/>
  <c r="H1244" i="30"/>
  <c r="G1244" i="30"/>
  <c r="F1244" i="30"/>
  <c r="C1244" i="30"/>
  <c r="B1244" i="30"/>
  <c r="A1244" i="30"/>
  <c r="L1243" i="30"/>
  <c r="K1243" i="30"/>
  <c r="J1243" i="30"/>
  <c r="I1243" i="30"/>
  <c r="H1243" i="30"/>
  <c r="G1243" i="30"/>
  <c r="F1243" i="30"/>
  <c r="C1243" i="30"/>
  <c r="B1243" i="30"/>
  <c r="A1243" i="30"/>
  <c r="L1242" i="30"/>
  <c r="K1242" i="30"/>
  <c r="J1242" i="30"/>
  <c r="I1242" i="30"/>
  <c r="H1242" i="30"/>
  <c r="G1242" i="30"/>
  <c r="F1242" i="30"/>
  <c r="C1242" i="30"/>
  <c r="B1242" i="30"/>
  <c r="A1242" i="30"/>
  <c r="L1241" i="30"/>
  <c r="K1241" i="30"/>
  <c r="J1241" i="30"/>
  <c r="I1241" i="30"/>
  <c r="H1241" i="30"/>
  <c r="G1241" i="30"/>
  <c r="F1241" i="30"/>
  <c r="C1241" i="30"/>
  <c r="B1241" i="30"/>
  <c r="A1241" i="30"/>
  <c r="L1240" i="30"/>
  <c r="K1240" i="30"/>
  <c r="J1240" i="30"/>
  <c r="I1240" i="30"/>
  <c r="H1240" i="30"/>
  <c r="G1240" i="30"/>
  <c r="F1240" i="30"/>
  <c r="C1240" i="30"/>
  <c r="B1240" i="30"/>
  <c r="A1240" i="30"/>
  <c r="L1239" i="30"/>
  <c r="K1239" i="30"/>
  <c r="J1239" i="30"/>
  <c r="I1239" i="30"/>
  <c r="H1239" i="30"/>
  <c r="G1239" i="30"/>
  <c r="F1239" i="30"/>
  <c r="C1239" i="30"/>
  <c r="B1239" i="30"/>
  <c r="A1239" i="30"/>
  <c r="L1238" i="30"/>
  <c r="K1238" i="30"/>
  <c r="J1238" i="30"/>
  <c r="I1238" i="30"/>
  <c r="H1238" i="30"/>
  <c r="G1238" i="30"/>
  <c r="F1238" i="30"/>
  <c r="C1238" i="30"/>
  <c r="B1238" i="30"/>
  <c r="A1238" i="30"/>
  <c r="L1237" i="30"/>
  <c r="K1237" i="30"/>
  <c r="J1237" i="30"/>
  <c r="I1237" i="30"/>
  <c r="H1237" i="30"/>
  <c r="G1237" i="30"/>
  <c r="F1237" i="30"/>
  <c r="C1237" i="30"/>
  <c r="B1237" i="30"/>
  <c r="A1237" i="30"/>
  <c r="L1236" i="30"/>
  <c r="K1236" i="30"/>
  <c r="J1236" i="30"/>
  <c r="I1236" i="30"/>
  <c r="H1236" i="30"/>
  <c r="G1236" i="30"/>
  <c r="F1236" i="30"/>
  <c r="C1236" i="30"/>
  <c r="B1236" i="30"/>
  <c r="A1236" i="30"/>
  <c r="L1235" i="30"/>
  <c r="K1235" i="30"/>
  <c r="J1235" i="30"/>
  <c r="I1235" i="30"/>
  <c r="H1235" i="30"/>
  <c r="G1235" i="30"/>
  <c r="F1235" i="30"/>
  <c r="C1235" i="30"/>
  <c r="B1235" i="30"/>
  <c r="A1235" i="30"/>
  <c r="L1234" i="30"/>
  <c r="K1234" i="30"/>
  <c r="J1234" i="30"/>
  <c r="I1234" i="30"/>
  <c r="H1234" i="30"/>
  <c r="G1234" i="30"/>
  <c r="F1234" i="30"/>
  <c r="C1234" i="30"/>
  <c r="B1234" i="30"/>
  <c r="A1234" i="30"/>
  <c r="L1233" i="30"/>
  <c r="K1233" i="30"/>
  <c r="J1233" i="30"/>
  <c r="I1233" i="30"/>
  <c r="H1233" i="30"/>
  <c r="G1233" i="30"/>
  <c r="F1233" i="30"/>
  <c r="C1233" i="30"/>
  <c r="B1233" i="30"/>
  <c r="A1233" i="30"/>
  <c r="L1232" i="30"/>
  <c r="K1232" i="30"/>
  <c r="J1232" i="30"/>
  <c r="I1232" i="30"/>
  <c r="H1232" i="30"/>
  <c r="G1232" i="30"/>
  <c r="F1232" i="30"/>
  <c r="C1232" i="30"/>
  <c r="B1232" i="30"/>
  <c r="A1232" i="30"/>
  <c r="L1231" i="30"/>
  <c r="K1231" i="30"/>
  <c r="J1231" i="30"/>
  <c r="I1231" i="30"/>
  <c r="H1231" i="30"/>
  <c r="G1231" i="30"/>
  <c r="F1231" i="30"/>
  <c r="C1231" i="30"/>
  <c r="B1231" i="30"/>
  <c r="A1231" i="30"/>
  <c r="L1230" i="30"/>
  <c r="K1230" i="30"/>
  <c r="J1230" i="30"/>
  <c r="I1230" i="30"/>
  <c r="H1230" i="30"/>
  <c r="G1230" i="30"/>
  <c r="F1230" i="30"/>
  <c r="C1230" i="30"/>
  <c r="B1230" i="30"/>
  <c r="A1230" i="30"/>
  <c r="L1229" i="30"/>
  <c r="K1229" i="30"/>
  <c r="J1229" i="30"/>
  <c r="I1229" i="30"/>
  <c r="H1229" i="30"/>
  <c r="G1229" i="30"/>
  <c r="F1229" i="30"/>
  <c r="C1229" i="30"/>
  <c r="B1229" i="30"/>
  <c r="A1229" i="30"/>
  <c r="L1228" i="30"/>
  <c r="K1228" i="30"/>
  <c r="J1228" i="30"/>
  <c r="I1228" i="30"/>
  <c r="H1228" i="30"/>
  <c r="G1228" i="30"/>
  <c r="F1228" i="30"/>
  <c r="C1228" i="30"/>
  <c r="B1228" i="30"/>
  <c r="A1228" i="30"/>
  <c r="L1227" i="30"/>
  <c r="K1227" i="30"/>
  <c r="J1227" i="30"/>
  <c r="I1227" i="30"/>
  <c r="H1227" i="30"/>
  <c r="G1227" i="30"/>
  <c r="F1227" i="30"/>
  <c r="C1227" i="30"/>
  <c r="B1227" i="30"/>
  <c r="A1227" i="30"/>
  <c r="L1226" i="30"/>
  <c r="K1226" i="30"/>
  <c r="J1226" i="30"/>
  <c r="I1226" i="30"/>
  <c r="H1226" i="30"/>
  <c r="G1226" i="30"/>
  <c r="F1226" i="30"/>
  <c r="C1226" i="30"/>
  <c r="B1226" i="30"/>
  <c r="A1226" i="30"/>
  <c r="L1225" i="30"/>
  <c r="K1225" i="30"/>
  <c r="J1225" i="30"/>
  <c r="I1225" i="30"/>
  <c r="H1225" i="30"/>
  <c r="G1225" i="30"/>
  <c r="F1225" i="30"/>
  <c r="C1225" i="30"/>
  <c r="B1225" i="30"/>
  <c r="A1225" i="30"/>
  <c r="L1224" i="30"/>
  <c r="K1224" i="30"/>
  <c r="J1224" i="30"/>
  <c r="I1224" i="30"/>
  <c r="H1224" i="30"/>
  <c r="G1224" i="30"/>
  <c r="F1224" i="30"/>
  <c r="C1224" i="30"/>
  <c r="B1224" i="30"/>
  <c r="A1224" i="30"/>
  <c r="L1223" i="30"/>
  <c r="K1223" i="30"/>
  <c r="J1223" i="30"/>
  <c r="I1223" i="30"/>
  <c r="H1223" i="30"/>
  <c r="G1223" i="30"/>
  <c r="F1223" i="30"/>
  <c r="C1223" i="30"/>
  <c r="B1223" i="30"/>
  <c r="A1223" i="30"/>
  <c r="L1222" i="30"/>
  <c r="K1222" i="30"/>
  <c r="J1222" i="30"/>
  <c r="I1222" i="30"/>
  <c r="H1222" i="30"/>
  <c r="G1222" i="30"/>
  <c r="F1222" i="30"/>
  <c r="C1222" i="30"/>
  <c r="B1222" i="30"/>
  <c r="A1222" i="30"/>
  <c r="L1221" i="30"/>
  <c r="K1221" i="30"/>
  <c r="J1221" i="30"/>
  <c r="I1221" i="30"/>
  <c r="H1221" i="30"/>
  <c r="G1221" i="30"/>
  <c r="F1221" i="30"/>
  <c r="C1221" i="30"/>
  <c r="B1221" i="30"/>
  <c r="A1221" i="30"/>
  <c r="L1220" i="30"/>
  <c r="K1220" i="30"/>
  <c r="J1220" i="30"/>
  <c r="I1220" i="30"/>
  <c r="H1220" i="30"/>
  <c r="G1220" i="30"/>
  <c r="F1220" i="30"/>
  <c r="C1220" i="30"/>
  <c r="B1220" i="30"/>
  <c r="A1220" i="30"/>
  <c r="L1219" i="30"/>
  <c r="K1219" i="30"/>
  <c r="J1219" i="30"/>
  <c r="I1219" i="30"/>
  <c r="H1219" i="30"/>
  <c r="G1219" i="30"/>
  <c r="F1219" i="30"/>
  <c r="C1219" i="30"/>
  <c r="B1219" i="30"/>
  <c r="A1219" i="30"/>
  <c r="L1218" i="30"/>
  <c r="K1218" i="30"/>
  <c r="J1218" i="30"/>
  <c r="I1218" i="30"/>
  <c r="H1218" i="30"/>
  <c r="G1218" i="30"/>
  <c r="F1218" i="30"/>
  <c r="C1218" i="30"/>
  <c r="B1218" i="30"/>
  <c r="A1218" i="30"/>
  <c r="L1217" i="30"/>
  <c r="K1217" i="30"/>
  <c r="J1217" i="30"/>
  <c r="I1217" i="30"/>
  <c r="H1217" i="30"/>
  <c r="G1217" i="30"/>
  <c r="F1217" i="30"/>
  <c r="C1217" i="30"/>
  <c r="B1217" i="30"/>
  <c r="A1217" i="30"/>
  <c r="L1216" i="30"/>
  <c r="K1216" i="30"/>
  <c r="J1216" i="30"/>
  <c r="I1216" i="30"/>
  <c r="H1216" i="30"/>
  <c r="G1216" i="30"/>
  <c r="F1216" i="30"/>
  <c r="C1216" i="30"/>
  <c r="B1216" i="30"/>
  <c r="A1216" i="30"/>
  <c r="L1215" i="30"/>
  <c r="K1215" i="30"/>
  <c r="J1215" i="30"/>
  <c r="I1215" i="30"/>
  <c r="H1215" i="30"/>
  <c r="G1215" i="30"/>
  <c r="F1215" i="30"/>
  <c r="C1215" i="30"/>
  <c r="B1215" i="30"/>
  <c r="A1215" i="30"/>
  <c r="L1214" i="30"/>
  <c r="K1214" i="30"/>
  <c r="J1214" i="30"/>
  <c r="I1214" i="30"/>
  <c r="H1214" i="30"/>
  <c r="G1214" i="30"/>
  <c r="F1214" i="30"/>
  <c r="C1214" i="30"/>
  <c r="B1214" i="30"/>
  <c r="A1214" i="30"/>
  <c r="L1213" i="30"/>
  <c r="K1213" i="30"/>
  <c r="J1213" i="30"/>
  <c r="I1213" i="30"/>
  <c r="H1213" i="30"/>
  <c r="G1213" i="30"/>
  <c r="F1213" i="30"/>
  <c r="C1213" i="30"/>
  <c r="B1213" i="30"/>
  <c r="A1213" i="30"/>
  <c r="L1212" i="30"/>
  <c r="K1212" i="30"/>
  <c r="J1212" i="30"/>
  <c r="I1212" i="30"/>
  <c r="H1212" i="30"/>
  <c r="G1212" i="30"/>
  <c r="F1212" i="30"/>
  <c r="C1212" i="30"/>
  <c r="B1212" i="30"/>
  <c r="A1212" i="30"/>
  <c r="L1211" i="30"/>
  <c r="K1211" i="30"/>
  <c r="J1211" i="30"/>
  <c r="I1211" i="30"/>
  <c r="H1211" i="30"/>
  <c r="G1211" i="30"/>
  <c r="F1211" i="30"/>
  <c r="C1211" i="30"/>
  <c r="B1211" i="30"/>
  <c r="A1211" i="30"/>
  <c r="E1210" i="30"/>
  <c r="A1210" i="30"/>
  <c r="L1208" i="30"/>
  <c r="K1208" i="30"/>
  <c r="J1208" i="30"/>
  <c r="I1208" i="30"/>
  <c r="H1208" i="30"/>
  <c r="G1208" i="30"/>
  <c r="F1208" i="30"/>
  <c r="E1208" i="30"/>
  <c r="D1208" i="30"/>
  <c r="C1208" i="30"/>
  <c r="B1208" i="30"/>
  <c r="A1208" i="30"/>
  <c r="L1207" i="30"/>
  <c r="K1207" i="30"/>
  <c r="J1207" i="30"/>
  <c r="I1207" i="30"/>
  <c r="H1207" i="30"/>
  <c r="G1207" i="30"/>
  <c r="F1207" i="30"/>
  <c r="C1207" i="30"/>
  <c r="B1207" i="30"/>
  <c r="A1207" i="30"/>
  <c r="L1206" i="30"/>
  <c r="K1206" i="30"/>
  <c r="J1206" i="30"/>
  <c r="I1206" i="30"/>
  <c r="H1206" i="30"/>
  <c r="G1206" i="30"/>
  <c r="F1206" i="30"/>
  <c r="C1206" i="30"/>
  <c r="B1206" i="30"/>
  <c r="A1206" i="30"/>
  <c r="L1205" i="30"/>
  <c r="K1205" i="30"/>
  <c r="J1205" i="30"/>
  <c r="I1205" i="30"/>
  <c r="H1205" i="30"/>
  <c r="G1205" i="30"/>
  <c r="F1205" i="30"/>
  <c r="C1205" i="30"/>
  <c r="B1205" i="30"/>
  <c r="A1205" i="30"/>
  <c r="L1204" i="30"/>
  <c r="K1204" i="30"/>
  <c r="J1204" i="30"/>
  <c r="I1204" i="30"/>
  <c r="H1204" i="30"/>
  <c r="G1204" i="30"/>
  <c r="F1204" i="30"/>
  <c r="C1204" i="30"/>
  <c r="B1204" i="30"/>
  <c r="A1204" i="30"/>
  <c r="L1203" i="30"/>
  <c r="K1203" i="30"/>
  <c r="J1203" i="30"/>
  <c r="I1203" i="30"/>
  <c r="H1203" i="30"/>
  <c r="G1203" i="30"/>
  <c r="F1203" i="30"/>
  <c r="C1203" i="30"/>
  <c r="B1203" i="30"/>
  <c r="A1203" i="30"/>
  <c r="L1202" i="30"/>
  <c r="K1202" i="30"/>
  <c r="J1202" i="30"/>
  <c r="I1202" i="30"/>
  <c r="H1202" i="30"/>
  <c r="G1202" i="30"/>
  <c r="F1202" i="30"/>
  <c r="C1202" i="30"/>
  <c r="B1202" i="30"/>
  <c r="A1202" i="30"/>
  <c r="L1201" i="30"/>
  <c r="K1201" i="30"/>
  <c r="J1201" i="30"/>
  <c r="I1201" i="30"/>
  <c r="H1201" i="30"/>
  <c r="G1201" i="30"/>
  <c r="F1201" i="30"/>
  <c r="C1201" i="30"/>
  <c r="B1201" i="30"/>
  <c r="A1201" i="30"/>
  <c r="L1200" i="30"/>
  <c r="K1200" i="30"/>
  <c r="J1200" i="30"/>
  <c r="I1200" i="30"/>
  <c r="H1200" i="30"/>
  <c r="G1200" i="30"/>
  <c r="F1200" i="30"/>
  <c r="C1200" i="30"/>
  <c r="B1200" i="30"/>
  <c r="A1200" i="30"/>
  <c r="L1199" i="30"/>
  <c r="K1199" i="30"/>
  <c r="J1199" i="30"/>
  <c r="I1199" i="30"/>
  <c r="H1199" i="30"/>
  <c r="G1199" i="30"/>
  <c r="F1199" i="30"/>
  <c r="C1199" i="30"/>
  <c r="B1199" i="30"/>
  <c r="A1199" i="30"/>
  <c r="L1198" i="30"/>
  <c r="K1198" i="30"/>
  <c r="J1198" i="30"/>
  <c r="I1198" i="30"/>
  <c r="H1198" i="30"/>
  <c r="G1198" i="30"/>
  <c r="F1198" i="30"/>
  <c r="C1198" i="30"/>
  <c r="B1198" i="30"/>
  <c r="A1198" i="30"/>
  <c r="L1197" i="30"/>
  <c r="K1197" i="30"/>
  <c r="J1197" i="30"/>
  <c r="I1197" i="30"/>
  <c r="H1197" i="30"/>
  <c r="G1197" i="30"/>
  <c r="F1197" i="30"/>
  <c r="C1197" i="30"/>
  <c r="B1197" i="30"/>
  <c r="A1197" i="30"/>
  <c r="L1196" i="30"/>
  <c r="K1196" i="30"/>
  <c r="J1196" i="30"/>
  <c r="I1196" i="30"/>
  <c r="H1196" i="30"/>
  <c r="G1196" i="30"/>
  <c r="F1196" i="30"/>
  <c r="C1196" i="30"/>
  <c r="B1196" i="30"/>
  <c r="A1196" i="30"/>
  <c r="L1195" i="30"/>
  <c r="K1195" i="30"/>
  <c r="J1195" i="30"/>
  <c r="I1195" i="30"/>
  <c r="H1195" i="30"/>
  <c r="G1195" i="30"/>
  <c r="F1195" i="30"/>
  <c r="C1195" i="30"/>
  <c r="B1195" i="30"/>
  <c r="A1195" i="30"/>
  <c r="L1194" i="30"/>
  <c r="K1194" i="30"/>
  <c r="J1194" i="30"/>
  <c r="I1194" i="30"/>
  <c r="H1194" i="30"/>
  <c r="G1194" i="30"/>
  <c r="F1194" i="30"/>
  <c r="C1194" i="30"/>
  <c r="B1194" i="30"/>
  <c r="A1194" i="30"/>
  <c r="L1193" i="30"/>
  <c r="K1193" i="30"/>
  <c r="J1193" i="30"/>
  <c r="I1193" i="30"/>
  <c r="H1193" i="30"/>
  <c r="G1193" i="30"/>
  <c r="F1193" i="30"/>
  <c r="C1193" i="30"/>
  <c r="B1193" i="30"/>
  <c r="A1193" i="30"/>
  <c r="L1192" i="30"/>
  <c r="K1192" i="30"/>
  <c r="J1192" i="30"/>
  <c r="I1192" i="30"/>
  <c r="H1192" i="30"/>
  <c r="G1192" i="30"/>
  <c r="F1192" i="30"/>
  <c r="C1192" i="30"/>
  <c r="B1192" i="30"/>
  <c r="A1192" i="30"/>
  <c r="L1191" i="30"/>
  <c r="K1191" i="30"/>
  <c r="J1191" i="30"/>
  <c r="I1191" i="30"/>
  <c r="H1191" i="30"/>
  <c r="G1191" i="30"/>
  <c r="F1191" i="30"/>
  <c r="C1191" i="30"/>
  <c r="B1191" i="30"/>
  <c r="A1191" i="30"/>
  <c r="L1190" i="30"/>
  <c r="K1190" i="30"/>
  <c r="J1190" i="30"/>
  <c r="I1190" i="30"/>
  <c r="H1190" i="30"/>
  <c r="G1190" i="30"/>
  <c r="F1190" i="30"/>
  <c r="C1190" i="30"/>
  <c r="B1190" i="30"/>
  <c r="A1190" i="30"/>
  <c r="L1189" i="30"/>
  <c r="K1189" i="30"/>
  <c r="J1189" i="30"/>
  <c r="I1189" i="30"/>
  <c r="H1189" i="30"/>
  <c r="G1189" i="30"/>
  <c r="F1189" i="30"/>
  <c r="C1189" i="30"/>
  <c r="B1189" i="30"/>
  <c r="A1189" i="30"/>
  <c r="L1188" i="30"/>
  <c r="K1188" i="30"/>
  <c r="J1188" i="30"/>
  <c r="I1188" i="30"/>
  <c r="H1188" i="30"/>
  <c r="G1188" i="30"/>
  <c r="F1188" i="30"/>
  <c r="C1188" i="30"/>
  <c r="B1188" i="30"/>
  <c r="A1188" i="30"/>
  <c r="L1187" i="30"/>
  <c r="K1187" i="30"/>
  <c r="J1187" i="30"/>
  <c r="I1187" i="30"/>
  <c r="H1187" i="30"/>
  <c r="G1187" i="30"/>
  <c r="F1187" i="30"/>
  <c r="C1187" i="30"/>
  <c r="B1187" i="30"/>
  <c r="A1187" i="30"/>
  <c r="L1186" i="30"/>
  <c r="K1186" i="30"/>
  <c r="J1186" i="30"/>
  <c r="I1186" i="30"/>
  <c r="H1186" i="30"/>
  <c r="G1186" i="30"/>
  <c r="F1186" i="30"/>
  <c r="C1186" i="30"/>
  <c r="B1186" i="30"/>
  <c r="A1186" i="30"/>
  <c r="L1185" i="30"/>
  <c r="K1185" i="30"/>
  <c r="J1185" i="30"/>
  <c r="I1185" i="30"/>
  <c r="H1185" i="30"/>
  <c r="G1185" i="30"/>
  <c r="F1185" i="30"/>
  <c r="C1185" i="30"/>
  <c r="B1185" i="30"/>
  <c r="A1185" i="30"/>
  <c r="L1184" i="30"/>
  <c r="K1184" i="30"/>
  <c r="J1184" i="30"/>
  <c r="I1184" i="30"/>
  <c r="H1184" i="30"/>
  <c r="G1184" i="30"/>
  <c r="F1184" i="30"/>
  <c r="C1184" i="30"/>
  <c r="B1184" i="30"/>
  <c r="A1184" i="30"/>
  <c r="L1183" i="30"/>
  <c r="K1183" i="30"/>
  <c r="J1183" i="30"/>
  <c r="I1183" i="30"/>
  <c r="H1183" i="30"/>
  <c r="G1183" i="30"/>
  <c r="F1183" i="30"/>
  <c r="C1183" i="30"/>
  <c r="B1183" i="30"/>
  <c r="A1183" i="30"/>
  <c r="L1182" i="30"/>
  <c r="K1182" i="30"/>
  <c r="J1182" i="30"/>
  <c r="I1182" i="30"/>
  <c r="H1182" i="30"/>
  <c r="G1182" i="30"/>
  <c r="F1182" i="30"/>
  <c r="C1182" i="30"/>
  <c r="B1182" i="30"/>
  <c r="A1182" i="30"/>
  <c r="L1181" i="30"/>
  <c r="K1181" i="30"/>
  <c r="J1181" i="30"/>
  <c r="I1181" i="30"/>
  <c r="H1181" i="30"/>
  <c r="G1181" i="30"/>
  <c r="F1181" i="30"/>
  <c r="C1181" i="30"/>
  <c r="B1181" i="30"/>
  <c r="A1181" i="30"/>
  <c r="L1180" i="30"/>
  <c r="K1180" i="30"/>
  <c r="J1180" i="30"/>
  <c r="I1180" i="30"/>
  <c r="H1180" i="30"/>
  <c r="G1180" i="30"/>
  <c r="F1180" i="30"/>
  <c r="C1180" i="30"/>
  <c r="B1180" i="30"/>
  <c r="A1180" i="30"/>
  <c r="L1179" i="30"/>
  <c r="K1179" i="30"/>
  <c r="J1179" i="30"/>
  <c r="I1179" i="30"/>
  <c r="H1179" i="30"/>
  <c r="G1179" i="30"/>
  <c r="F1179" i="30"/>
  <c r="C1179" i="30"/>
  <c r="B1179" i="30"/>
  <c r="A1179" i="30"/>
  <c r="L1178" i="30"/>
  <c r="K1178" i="30"/>
  <c r="J1178" i="30"/>
  <c r="I1178" i="30"/>
  <c r="H1178" i="30"/>
  <c r="G1178" i="30"/>
  <c r="F1178" i="30"/>
  <c r="C1178" i="30"/>
  <c r="B1178" i="30"/>
  <c r="A1178" i="30"/>
  <c r="L1177" i="30"/>
  <c r="K1177" i="30"/>
  <c r="J1177" i="30"/>
  <c r="I1177" i="30"/>
  <c r="H1177" i="30"/>
  <c r="G1177" i="30"/>
  <c r="F1177" i="30"/>
  <c r="C1177" i="30"/>
  <c r="B1177" i="30"/>
  <c r="A1177" i="30"/>
  <c r="L1176" i="30"/>
  <c r="K1176" i="30"/>
  <c r="J1176" i="30"/>
  <c r="I1176" i="30"/>
  <c r="H1176" i="30"/>
  <c r="G1176" i="30"/>
  <c r="F1176" i="30"/>
  <c r="C1176" i="30"/>
  <c r="B1176" i="30"/>
  <c r="A1176" i="30"/>
  <c r="L1175" i="30"/>
  <c r="K1175" i="30"/>
  <c r="J1175" i="30"/>
  <c r="I1175" i="30"/>
  <c r="H1175" i="30"/>
  <c r="G1175" i="30"/>
  <c r="F1175" i="30"/>
  <c r="C1175" i="30"/>
  <c r="B1175" i="30"/>
  <c r="A1175" i="30"/>
  <c r="L1174" i="30"/>
  <c r="K1174" i="30"/>
  <c r="J1174" i="30"/>
  <c r="I1174" i="30"/>
  <c r="H1174" i="30"/>
  <c r="G1174" i="30"/>
  <c r="F1174" i="30"/>
  <c r="C1174" i="30"/>
  <c r="B1174" i="30"/>
  <c r="A1174" i="30"/>
  <c r="L1173" i="30"/>
  <c r="K1173" i="30"/>
  <c r="J1173" i="30"/>
  <c r="I1173" i="30"/>
  <c r="H1173" i="30"/>
  <c r="G1173" i="30"/>
  <c r="F1173" i="30"/>
  <c r="C1173" i="30"/>
  <c r="B1173" i="30"/>
  <c r="A1173" i="30"/>
  <c r="L1172" i="30"/>
  <c r="K1172" i="30"/>
  <c r="J1172" i="30"/>
  <c r="I1172" i="30"/>
  <c r="H1172" i="30"/>
  <c r="G1172" i="30"/>
  <c r="F1172" i="30"/>
  <c r="C1172" i="30"/>
  <c r="B1172" i="30"/>
  <c r="A1172" i="30"/>
  <c r="L1171" i="30"/>
  <c r="K1171" i="30"/>
  <c r="J1171" i="30"/>
  <c r="I1171" i="30"/>
  <c r="H1171" i="30"/>
  <c r="G1171" i="30"/>
  <c r="F1171" i="30"/>
  <c r="C1171" i="30"/>
  <c r="B1171" i="30"/>
  <c r="A1171" i="30"/>
  <c r="L1170" i="30"/>
  <c r="K1170" i="30"/>
  <c r="J1170" i="30"/>
  <c r="I1170" i="30"/>
  <c r="H1170" i="30"/>
  <c r="G1170" i="30"/>
  <c r="F1170" i="30"/>
  <c r="C1170" i="30"/>
  <c r="B1170" i="30"/>
  <c r="A1170" i="30"/>
  <c r="L1169" i="30"/>
  <c r="K1169" i="30"/>
  <c r="J1169" i="30"/>
  <c r="I1169" i="30"/>
  <c r="H1169" i="30"/>
  <c r="G1169" i="30"/>
  <c r="F1169" i="30"/>
  <c r="C1169" i="30"/>
  <c r="B1169" i="30"/>
  <c r="A1169" i="30"/>
  <c r="L1168" i="30"/>
  <c r="K1168" i="30"/>
  <c r="J1168" i="30"/>
  <c r="I1168" i="30"/>
  <c r="H1168" i="30"/>
  <c r="G1168" i="30"/>
  <c r="F1168" i="30"/>
  <c r="C1168" i="30"/>
  <c r="B1168" i="30"/>
  <c r="A1168" i="30"/>
  <c r="L1167" i="30"/>
  <c r="K1167" i="30"/>
  <c r="J1167" i="30"/>
  <c r="I1167" i="30"/>
  <c r="H1167" i="30"/>
  <c r="G1167" i="30"/>
  <c r="F1167" i="30"/>
  <c r="C1167" i="30"/>
  <c r="B1167" i="30"/>
  <c r="A1167" i="30"/>
  <c r="L1166" i="30"/>
  <c r="K1166" i="30"/>
  <c r="J1166" i="30"/>
  <c r="I1166" i="30"/>
  <c r="H1166" i="30"/>
  <c r="G1166" i="30"/>
  <c r="F1166" i="30"/>
  <c r="C1166" i="30"/>
  <c r="B1166" i="30"/>
  <c r="A1166" i="30"/>
  <c r="L1165" i="30"/>
  <c r="K1165" i="30"/>
  <c r="J1165" i="30"/>
  <c r="I1165" i="30"/>
  <c r="H1165" i="30"/>
  <c r="G1165" i="30"/>
  <c r="F1165" i="30"/>
  <c r="C1165" i="30"/>
  <c r="B1165" i="30"/>
  <c r="A1165" i="30"/>
  <c r="L1164" i="30"/>
  <c r="K1164" i="30"/>
  <c r="J1164" i="30"/>
  <c r="I1164" i="30"/>
  <c r="H1164" i="30"/>
  <c r="G1164" i="30"/>
  <c r="F1164" i="30"/>
  <c r="C1164" i="30"/>
  <c r="B1164" i="30"/>
  <c r="A1164" i="30"/>
  <c r="L1163" i="30"/>
  <c r="K1163" i="30"/>
  <c r="J1163" i="30"/>
  <c r="I1163" i="30"/>
  <c r="H1163" i="30"/>
  <c r="G1163" i="30"/>
  <c r="F1163" i="30"/>
  <c r="C1163" i="30"/>
  <c r="B1163" i="30"/>
  <c r="A1163" i="30"/>
  <c r="L1162" i="30"/>
  <c r="K1162" i="30"/>
  <c r="J1162" i="30"/>
  <c r="I1162" i="30"/>
  <c r="H1162" i="30"/>
  <c r="G1162" i="30"/>
  <c r="F1162" i="30"/>
  <c r="C1162" i="30"/>
  <c r="B1162" i="30"/>
  <c r="A1162" i="30"/>
  <c r="L1161" i="30"/>
  <c r="K1161" i="30"/>
  <c r="J1161" i="30"/>
  <c r="I1161" i="30"/>
  <c r="H1161" i="30"/>
  <c r="G1161" i="30"/>
  <c r="F1161" i="30"/>
  <c r="C1161" i="30"/>
  <c r="B1161" i="30"/>
  <c r="A1161" i="30"/>
  <c r="L1160" i="30"/>
  <c r="K1160" i="30"/>
  <c r="J1160" i="30"/>
  <c r="I1160" i="30"/>
  <c r="H1160" i="30"/>
  <c r="G1160" i="30"/>
  <c r="F1160" i="30"/>
  <c r="C1160" i="30"/>
  <c r="B1160" i="30"/>
  <c r="A1160" i="30"/>
  <c r="L1159" i="30"/>
  <c r="K1159" i="30"/>
  <c r="J1159" i="30"/>
  <c r="I1159" i="30"/>
  <c r="H1159" i="30"/>
  <c r="G1159" i="30"/>
  <c r="F1159" i="30"/>
  <c r="C1159" i="30"/>
  <c r="B1159" i="30"/>
  <c r="A1159" i="30"/>
  <c r="L1158" i="30"/>
  <c r="K1158" i="30"/>
  <c r="J1158" i="30"/>
  <c r="I1158" i="30"/>
  <c r="H1158" i="30"/>
  <c r="G1158" i="30"/>
  <c r="F1158" i="30"/>
  <c r="C1158" i="30"/>
  <c r="B1158" i="30"/>
  <c r="A1158" i="30"/>
  <c r="L1157" i="30"/>
  <c r="K1157" i="30"/>
  <c r="J1157" i="30"/>
  <c r="I1157" i="30"/>
  <c r="H1157" i="30"/>
  <c r="G1157" i="30"/>
  <c r="F1157" i="30"/>
  <c r="C1157" i="30"/>
  <c r="B1157" i="30"/>
  <c r="A1157" i="30"/>
  <c r="L1156" i="30"/>
  <c r="K1156" i="30"/>
  <c r="J1156" i="30"/>
  <c r="I1156" i="30"/>
  <c r="H1156" i="30"/>
  <c r="G1156" i="30"/>
  <c r="F1156" i="30"/>
  <c r="C1156" i="30"/>
  <c r="B1156" i="30"/>
  <c r="A1156" i="30"/>
  <c r="L1155" i="30"/>
  <c r="K1155" i="30"/>
  <c r="J1155" i="30"/>
  <c r="I1155" i="30"/>
  <c r="H1155" i="30"/>
  <c r="G1155" i="30"/>
  <c r="F1155" i="30"/>
  <c r="C1155" i="30"/>
  <c r="B1155" i="30"/>
  <c r="A1155" i="30"/>
  <c r="L1154" i="30"/>
  <c r="K1154" i="30"/>
  <c r="J1154" i="30"/>
  <c r="I1154" i="30"/>
  <c r="H1154" i="30"/>
  <c r="G1154" i="30"/>
  <c r="F1154" i="30"/>
  <c r="C1154" i="30"/>
  <c r="B1154" i="30"/>
  <c r="A1154" i="30"/>
  <c r="L1153" i="30"/>
  <c r="K1153" i="30"/>
  <c r="J1153" i="30"/>
  <c r="I1153" i="30"/>
  <c r="H1153" i="30"/>
  <c r="G1153" i="30"/>
  <c r="F1153" i="30"/>
  <c r="C1153" i="30"/>
  <c r="B1153" i="30"/>
  <c r="A1153" i="30"/>
  <c r="L1152" i="30"/>
  <c r="K1152" i="30"/>
  <c r="J1152" i="30"/>
  <c r="I1152" i="30"/>
  <c r="H1152" i="30"/>
  <c r="G1152" i="30"/>
  <c r="F1152" i="30"/>
  <c r="C1152" i="30"/>
  <c r="B1152" i="30"/>
  <c r="A1152" i="30"/>
  <c r="L1151" i="30"/>
  <c r="K1151" i="30"/>
  <c r="J1151" i="30"/>
  <c r="I1151" i="30"/>
  <c r="H1151" i="30"/>
  <c r="G1151" i="30"/>
  <c r="F1151" i="30"/>
  <c r="C1151" i="30"/>
  <c r="B1151" i="30"/>
  <c r="A1151" i="30"/>
  <c r="L1150" i="30"/>
  <c r="K1150" i="30"/>
  <c r="J1150" i="30"/>
  <c r="I1150" i="30"/>
  <c r="H1150" i="30"/>
  <c r="G1150" i="30"/>
  <c r="F1150" i="30"/>
  <c r="C1150" i="30"/>
  <c r="B1150" i="30"/>
  <c r="A1150" i="30"/>
  <c r="L1149" i="30"/>
  <c r="K1149" i="30"/>
  <c r="J1149" i="30"/>
  <c r="I1149" i="30"/>
  <c r="H1149" i="30"/>
  <c r="G1149" i="30"/>
  <c r="F1149" i="30"/>
  <c r="C1149" i="30"/>
  <c r="B1149" i="30"/>
  <c r="A1149" i="30"/>
  <c r="L1148" i="30"/>
  <c r="K1148" i="30"/>
  <c r="J1148" i="30"/>
  <c r="I1148" i="30"/>
  <c r="H1148" i="30"/>
  <c r="G1148" i="30"/>
  <c r="F1148" i="30"/>
  <c r="C1148" i="30"/>
  <c r="B1148" i="30"/>
  <c r="A1148" i="30"/>
  <c r="L1147" i="30"/>
  <c r="K1147" i="30"/>
  <c r="J1147" i="30"/>
  <c r="I1147" i="30"/>
  <c r="H1147" i="30"/>
  <c r="G1147" i="30"/>
  <c r="F1147" i="30"/>
  <c r="C1147" i="30"/>
  <c r="B1147" i="30"/>
  <c r="A1147" i="30"/>
  <c r="L1146" i="30"/>
  <c r="K1146" i="30"/>
  <c r="J1146" i="30"/>
  <c r="I1146" i="30"/>
  <c r="H1146" i="30"/>
  <c r="G1146" i="30"/>
  <c r="F1146" i="30"/>
  <c r="C1146" i="30"/>
  <c r="B1146" i="30"/>
  <c r="A1146" i="30"/>
  <c r="L1145" i="30"/>
  <c r="K1145" i="30"/>
  <c r="J1145" i="30"/>
  <c r="I1145" i="30"/>
  <c r="H1145" i="30"/>
  <c r="G1145" i="30"/>
  <c r="F1145" i="30"/>
  <c r="C1145" i="30"/>
  <c r="B1145" i="30"/>
  <c r="A1145" i="30"/>
  <c r="L1144" i="30"/>
  <c r="K1144" i="30"/>
  <c r="J1144" i="30"/>
  <c r="I1144" i="30"/>
  <c r="H1144" i="30"/>
  <c r="G1144" i="30"/>
  <c r="F1144" i="30"/>
  <c r="C1144" i="30"/>
  <c r="B1144" i="30"/>
  <c r="A1144" i="30"/>
  <c r="L1143" i="30"/>
  <c r="K1143" i="30"/>
  <c r="J1143" i="30"/>
  <c r="I1143" i="30"/>
  <c r="H1143" i="30"/>
  <c r="G1143" i="30"/>
  <c r="F1143" i="30"/>
  <c r="C1143" i="30"/>
  <c r="B1143" i="30"/>
  <c r="A1143" i="30"/>
  <c r="L1142" i="30"/>
  <c r="K1142" i="30"/>
  <c r="J1142" i="30"/>
  <c r="I1142" i="30"/>
  <c r="H1142" i="30"/>
  <c r="G1142" i="30"/>
  <c r="F1142" i="30"/>
  <c r="C1142" i="30"/>
  <c r="B1142" i="30"/>
  <c r="A1142" i="30"/>
  <c r="L1141" i="30"/>
  <c r="K1141" i="30"/>
  <c r="J1141" i="30"/>
  <c r="I1141" i="30"/>
  <c r="H1141" i="30"/>
  <c r="G1141" i="30"/>
  <c r="F1141" i="30"/>
  <c r="C1141" i="30"/>
  <c r="B1141" i="30"/>
  <c r="A1141" i="30"/>
  <c r="L1140" i="30"/>
  <c r="K1140" i="30"/>
  <c r="J1140" i="30"/>
  <c r="I1140" i="30"/>
  <c r="H1140" i="30"/>
  <c r="G1140" i="30"/>
  <c r="F1140" i="30"/>
  <c r="C1140" i="30"/>
  <c r="B1140" i="30"/>
  <c r="A1140" i="30"/>
  <c r="L1139" i="30"/>
  <c r="K1139" i="30"/>
  <c r="J1139" i="30"/>
  <c r="I1139" i="30"/>
  <c r="H1139" i="30"/>
  <c r="G1139" i="30"/>
  <c r="F1139" i="30"/>
  <c r="C1139" i="30"/>
  <c r="B1139" i="30"/>
  <c r="A1139" i="30"/>
  <c r="L1138" i="30"/>
  <c r="K1138" i="30"/>
  <c r="J1138" i="30"/>
  <c r="I1138" i="30"/>
  <c r="H1138" i="30"/>
  <c r="G1138" i="30"/>
  <c r="F1138" i="30"/>
  <c r="C1138" i="30"/>
  <c r="B1138" i="30"/>
  <c r="A1138" i="30"/>
  <c r="L1137" i="30"/>
  <c r="K1137" i="30"/>
  <c r="J1137" i="30"/>
  <c r="I1137" i="30"/>
  <c r="H1137" i="30"/>
  <c r="G1137" i="30"/>
  <c r="F1137" i="30"/>
  <c r="C1137" i="30"/>
  <c r="B1137" i="30"/>
  <c r="A1137" i="30"/>
  <c r="L1136" i="30"/>
  <c r="K1136" i="30"/>
  <c r="J1136" i="30"/>
  <c r="I1136" i="30"/>
  <c r="H1136" i="30"/>
  <c r="G1136" i="30"/>
  <c r="F1136" i="30"/>
  <c r="C1136" i="30"/>
  <c r="B1136" i="30"/>
  <c r="A1136" i="30"/>
  <c r="L1135" i="30"/>
  <c r="K1135" i="30"/>
  <c r="J1135" i="30"/>
  <c r="I1135" i="30"/>
  <c r="H1135" i="30"/>
  <c r="G1135" i="30"/>
  <c r="F1135" i="30"/>
  <c r="C1135" i="30"/>
  <c r="B1135" i="30"/>
  <c r="A1135" i="30"/>
  <c r="E1134" i="30"/>
  <c r="A1134" i="30"/>
  <c r="L1132" i="30"/>
  <c r="K1132" i="30"/>
  <c r="J1132" i="30"/>
  <c r="I1132" i="30"/>
  <c r="H1132" i="30"/>
  <c r="G1132" i="30"/>
  <c r="F1132" i="30"/>
  <c r="E1132" i="30"/>
  <c r="D1132" i="30"/>
  <c r="C1132" i="30"/>
  <c r="B1132" i="30"/>
  <c r="A1132" i="30"/>
  <c r="L1131" i="30"/>
  <c r="K1131" i="30"/>
  <c r="J1131" i="30"/>
  <c r="I1131" i="30"/>
  <c r="H1131" i="30"/>
  <c r="G1131" i="30"/>
  <c r="F1131" i="30"/>
  <c r="C1131" i="30"/>
  <c r="B1131" i="30"/>
  <c r="A1131" i="30"/>
  <c r="L1130" i="30"/>
  <c r="K1130" i="30"/>
  <c r="J1130" i="30"/>
  <c r="I1130" i="30"/>
  <c r="H1130" i="30"/>
  <c r="G1130" i="30"/>
  <c r="F1130" i="30"/>
  <c r="C1130" i="30"/>
  <c r="B1130" i="30"/>
  <c r="A1130" i="30"/>
  <c r="L1129" i="30"/>
  <c r="K1129" i="30"/>
  <c r="J1129" i="30"/>
  <c r="I1129" i="30"/>
  <c r="H1129" i="30"/>
  <c r="G1129" i="30"/>
  <c r="F1129" i="30"/>
  <c r="C1129" i="30"/>
  <c r="B1129" i="30"/>
  <c r="A1129" i="30"/>
  <c r="L1128" i="30"/>
  <c r="K1128" i="30"/>
  <c r="J1128" i="30"/>
  <c r="I1128" i="30"/>
  <c r="H1128" i="30"/>
  <c r="G1128" i="30"/>
  <c r="F1128" i="30"/>
  <c r="C1128" i="30"/>
  <c r="B1128" i="30"/>
  <c r="A1128" i="30"/>
  <c r="L1127" i="30"/>
  <c r="K1127" i="30"/>
  <c r="J1127" i="30"/>
  <c r="I1127" i="30"/>
  <c r="H1127" i="30"/>
  <c r="G1127" i="30"/>
  <c r="F1127" i="30"/>
  <c r="C1127" i="30"/>
  <c r="B1127" i="30"/>
  <c r="A1127" i="30"/>
  <c r="L1126" i="30"/>
  <c r="K1126" i="30"/>
  <c r="J1126" i="30"/>
  <c r="I1126" i="30"/>
  <c r="H1126" i="30"/>
  <c r="G1126" i="30"/>
  <c r="F1126" i="30"/>
  <c r="C1126" i="30"/>
  <c r="B1126" i="30"/>
  <c r="A1126" i="30"/>
  <c r="L1125" i="30"/>
  <c r="K1125" i="30"/>
  <c r="J1125" i="30"/>
  <c r="I1125" i="30"/>
  <c r="H1125" i="30"/>
  <c r="G1125" i="30"/>
  <c r="F1125" i="30"/>
  <c r="C1125" i="30"/>
  <c r="B1125" i="30"/>
  <c r="A1125" i="30"/>
  <c r="L1124" i="30"/>
  <c r="K1124" i="30"/>
  <c r="J1124" i="30"/>
  <c r="I1124" i="30"/>
  <c r="H1124" i="30"/>
  <c r="G1124" i="30"/>
  <c r="F1124" i="30"/>
  <c r="C1124" i="30"/>
  <c r="B1124" i="30"/>
  <c r="A1124" i="30"/>
  <c r="L1123" i="30"/>
  <c r="K1123" i="30"/>
  <c r="J1123" i="30"/>
  <c r="I1123" i="30"/>
  <c r="H1123" i="30"/>
  <c r="G1123" i="30"/>
  <c r="F1123" i="30"/>
  <c r="C1123" i="30"/>
  <c r="B1123" i="30"/>
  <c r="A1123" i="30"/>
  <c r="L1122" i="30"/>
  <c r="K1122" i="30"/>
  <c r="J1122" i="30"/>
  <c r="I1122" i="30"/>
  <c r="H1122" i="30"/>
  <c r="G1122" i="30"/>
  <c r="F1122" i="30"/>
  <c r="C1122" i="30"/>
  <c r="B1122" i="30"/>
  <c r="A1122" i="30"/>
  <c r="L1121" i="30"/>
  <c r="K1121" i="30"/>
  <c r="J1121" i="30"/>
  <c r="I1121" i="30"/>
  <c r="H1121" i="30"/>
  <c r="G1121" i="30"/>
  <c r="F1121" i="30"/>
  <c r="C1121" i="30"/>
  <c r="B1121" i="30"/>
  <c r="A1121" i="30"/>
  <c r="L1120" i="30"/>
  <c r="K1120" i="30"/>
  <c r="J1120" i="30"/>
  <c r="I1120" i="30"/>
  <c r="H1120" i="30"/>
  <c r="G1120" i="30"/>
  <c r="F1120" i="30"/>
  <c r="C1120" i="30"/>
  <c r="B1120" i="30"/>
  <c r="A1120" i="30"/>
  <c r="L1119" i="30"/>
  <c r="K1119" i="30"/>
  <c r="J1119" i="30"/>
  <c r="I1119" i="30"/>
  <c r="H1119" i="30"/>
  <c r="G1119" i="30"/>
  <c r="F1119" i="30"/>
  <c r="C1119" i="30"/>
  <c r="B1119" i="30"/>
  <c r="A1119" i="30"/>
  <c r="L1118" i="30"/>
  <c r="K1118" i="30"/>
  <c r="J1118" i="30"/>
  <c r="I1118" i="30"/>
  <c r="H1118" i="30"/>
  <c r="G1118" i="30"/>
  <c r="F1118" i="30"/>
  <c r="C1118" i="30"/>
  <c r="B1118" i="30"/>
  <c r="A1118" i="30"/>
  <c r="L1117" i="30"/>
  <c r="K1117" i="30"/>
  <c r="J1117" i="30"/>
  <c r="I1117" i="30"/>
  <c r="H1117" i="30"/>
  <c r="G1117" i="30"/>
  <c r="F1117" i="30"/>
  <c r="C1117" i="30"/>
  <c r="B1117" i="30"/>
  <c r="A1117" i="30"/>
  <c r="L1116" i="30"/>
  <c r="K1116" i="30"/>
  <c r="J1116" i="30"/>
  <c r="I1116" i="30"/>
  <c r="H1116" i="30"/>
  <c r="G1116" i="30"/>
  <c r="F1116" i="30"/>
  <c r="C1116" i="30"/>
  <c r="B1116" i="30"/>
  <c r="A1116" i="30"/>
  <c r="L1115" i="30"/>
  <c r="K1115" i="30"/>
  <c r="J1115" i="30"/>
  <c r="I1115" i="30"/>
  <c r="H1115" i="30"/>
  <c r="G1115" i="30"/>
  <c r="F1115" i="30"/>
  <c r="C1115" i="30"/>
  <c r="B1115" i="30"/>
  <c r="A1115" i="30"/>
  <c r="L1114" i="30"/>
  <c r="K1114" i="30"/>
  <c r="J1114" i="30"/>
  <c r="I1114" i="30"/>
  <c r="H1114" i="30"/>
  <c r="G1114" i="30"/>
  <c r="F1114" i="30"/>
  <c r="C1114" i="30"/>
  <c r="B1114" i="30"/>
  <c r="A1114" i="30"/>
  <c r="L1113" i="30"/>
  <c r="K1113" i="30"/>
  <c r="J1113" i="30"/>
  <c r="I1113" i="30"/>
  <c r="H1113" i="30"/>
  <c r="G1113" i="30"/>
  <c r="F1113" i="30"/>
  <c r="C1113" i="30"/>
  <c r="B1113" i="30"/>
  <c r="A1113" i="30"/>
  <c r="L1112" i="30"/>
  <c r="K1112" i="30"/>
  <c r="J1112" i="30"/>
  <c r="I1112" i="30"/>
  <c r="H1112" i="30"/>
  <c r="G1112" i="30"/>
  <c r="F1112" i="30"/>
  <c r="C1112" i="30"/>
  <c r="B1112" i="30"/>
  <c r="A1112" i="30"/>
  <c r="L1111" i="30"/>
  <c r="K1111" i="30"/>
  <c r="J1111" i="30"/>
  <c r="I1111" i="30"/>
  <c r="H1111" i="30"/>
  <c r="G1111" i="30"/>
  <c r="F1111" i="30"/>
  <c r="C1111" i="30"/>
  <c r="B1111" i="30"/>
  <c r="A1111" i="30"/>
  <c r="L1110" i="30"/>
  <c r="K1110" i="30"/>
  <c r="J1110" i="30"/>
  <c r="I1110" i="30"/>
  <c r="H1110" i="30"/>
  <c r="G1110" i="30"/>
  <c r="F1110" i="30"/>
  <c r="C1110" i="30"/>
  <c r="B1110" i="30"/>
  <c r="A1110" i="30"/>
  <c r="L1109" i="30"/>
  <c r="K1109" i="30"/>
  <c r="J1109" i="30"/>
  <c r="I1109" i="30"/>
  <c r="H1109" i="30"/>
  <c r="G1109" i="30"/>
  <c r="F1109" i="30"/>
  <c r="C1109" i="30"/>
  <c r="B1109" i="30"/>
  <c r="A1109" i="30"/>
  <c r="L1108" i="30"/>
  <c r="K1108" i="30"/>
  <c r="J1108" i="30"/>
  <c r="I1108" i="30"/>
  <c r="H1108" i="30"/>
  <c r="G1108" i="30"/>
  <c r="F1108" i="30"/>
  <c r="C1108" i="30"/>
  <c r="B1108" i="30"/>
  <c r="A1108" i="30"/>
  <c r="L1107" i="30"/>
  <c r="K1107" i="30"/>
  <c r="J1107" i="30"/>
  <c r="I1107" i="30"/>
  <c r="H1107" i="30"/>
  <c r="G1107" i="30"/>
  <c r="F1107" i="30"/>
  <c r="C1107" i="30"/>
  <c r="B1107" i="30"/>
  <c r="A1107" i="30"/>
  <c r="L1106" i="30"/>
  <c r="K1106" i="30"/>
  <c r="J1106" i="30"/>
  <c r="I1106" i="30"/>
  <c r="H1106" i="30"/>
  <c r="G1106" i="30"/>
  <c r="F1106" i="30"/>
  <c r="C1106" i="30"/>
  <c r="B1106" i="30"/>
  <c r="A1106" i="30"/>
  <c r="L1105" i="30"/>
  <c r="K1105" i="30"/>
  <c r="J1105" i="30"/>
  <c r="I1105" i="30"/>
  <c r="H1105" i="30"/>
  <c r="G1105" i="30"/>
  <c r="F1105" i="30"/>
  <c r="C1105" i="30"/>
  <c r="B1105" i="30"/>
  <c r="A1105" i="30"/>
  <c r="L1104" i="30"/>
  <c r="K1104" i="30"/>
  <c r="J1104" i="30"/>
  <c r="I1104" i="30"/>
  <c r="H1104" i="30"/>
  <c r="G1104" i="30"/>
  <c r="F1104" i="30"/>
  <c r="C1104" i="30"/>
  <c r="B1104" i="30"/>
  <c r="A1104" i="30"/>
  <c r="L1103" i="30"/>
  <c r="K1103" i="30"/>
  <c r="J1103" i="30"/>
  <c r="I1103" i="30"/>
  <c r="H1103" i="30"/>
  <c r="G1103" i="30"/>
  <c r="F1103" i="30"/>
  <c r="C1103" i="30"/>
  <c r="B1103" i="30"/>
  <c r="A1103" i="30"/>
  <c r="L1102" i="30"/>
  <c r="K1102" i="30"/>
  <c r="J1102" i="30"/>
  <c r="I1102" i="30"/>
  <c r="H1102" i="30"/>
  <c r="G1102" i="30"/>
  <c r="F1102" i="30"/>
  <c r="C1102" i="30"/>
  <c r="B1102" i="30"/>
  <c r="A1102" i="30"/>
  <c r="L1101" i="30"/>
  <c r="K1101" i="30"/>
  <c r="J1101" i="30"/>
  <c r="I1101" i="30"/>
  <c r="H1101" i="30"/>
  <c r="G1101" i="30"/>
  <c r="F1101" i="30"/>
  <c r="C1101" i="30"/>
  <c r="B1101" i="30"/>
  <c r="A1101" i="30"/>
  <c r="L1100" i="30"/>
  <c r="K1100" i="30"/>
  <c r="J1100" i="30"/>
  <c r="I1100" i="30"/>
  <c r="H1100" i="30"/>
  <c r="G1100" i="30"/>
  <c r="F1100" i="30"/>
  <c r="C1100" i="30"/>
  <c r="B1100" i="30"/>
  <c r="A1100" i="30"/>
  <c r="L1099" i="30"/>
  <c r="K1099" i="30"/>
  <c r="J1099" i="30"/>
  <c r="I1099" i="30"/>
  <c r="H1099" i="30"/>
  <c r="G1099" i="30"/>
  <c r="F1099" i="30"/>
  <c r="C1099" i="30"/>
  <c r="B1099" i="30"/>
  <c r="A1099" i="30"/>
  <c r="L1098" i="30"/>
  <c r="K1098" i="30"/>
  <c r="J1098" i="30"/>
  <c r="I1098" i="30"/>
  <c r="H1098" i="30"/>
  <c r="G1098" i="30"/>
  <c r="F1098" i="30"/>
  <c r="C1098" i="30"/>
  <c r="B1098" i="30"/>
  <c r="A1098" i="30"/>
  <c r="L1097" i="30"/>
  <c r="K1097" i="30"/>
  <c r="J1097" i="30"/>
  <c r="I1097" i="30"/>
  <c r="H1097" i="30"/>
  <c r="G1097" i="30"/>
  <c r="F1097" i="30"/>
  <c r="C1097" i="30"/>
  <c r="B1097" i="30"/>
  <c r="A1097" i="30"/>
  <c r="L1096" i="30"/>
  <c r="K1096" i="30"/>
  <c r="J1096" i="30"/>
  <c r="I1096" i="30"/>
  <c r="H1096" i="30"/>
  <c r="G1096" i="30"/>
  <c r="F1096" i="30"/>
  <c r="C1096" i="30"/>
  <c r="B1096" i="30"/>
  <c r="A1096" i="30"/>
  <c r="L1095" i="30"/>
  <c r="K1095" i="30"/>
  <c r="J1095" i="30"/>
  <c r="I1095" i="30"/>
  <c r="H1095" i="30"/>
  <c r="G1095" i="30"/>
  <c r="F1095" i="30"/>
  <c r="C1095" i="30"/>
  <c r="B1095" i="30"/>
  <c r="A1095" i="30"/>
  <c r="L1094" i="30"/>
  <c r="K1094" i="30"/>
  <c r="J1094" i="30"/>
  <c r="I1094" i="30"/>
  <c r="H1094" i="30"/>
  <c r="G1094" i="30"/>
  <c r="F1094" i="30"/>
  <c r="C1094" i="30"/>
  <c r="B1094" i="30"/>
  <c r="A1094" i="30"/>
  <c r="L1093" i="30"/>
  <c r="K1093" i="30"/>
  <c r="J1093" i="30"/>
  <c r="I1093" i="30"/>
  <c r="H1093" i="30"/>
  <c r="G1093" i="30"/>
  <c r="F1093" i="30"/>
  <c r="C1093" i="30"/>
  <c r="B1093" i="30"/>
  <c r="A1093" i="30"/>
  <c r="L1092" i="30"/>
  <c r="K1092" i="30"/>
  <c r="J1092" i="30"/>
  <c r="I1092" i="30"/>
  <c r="H1092" i="30"/>
  <c r="G1092" i="30"/>
  <c r="F1092" i="30"/>
  <c r="C1092" i="30"/>
  <c r="B1092" i="30"/>
  <c r="A1092" i="30"/>
  <c r="L1091" i="30"/>
  <c r="K1091" i="30"/>
  <c r="J1091" i="30"/>
  <c r="I1091" i="30"/>
  <c r="H1091" i="30"/>
  <c r="G1091" i="30"/>
  <c r="F1091" i="30"/>
  <c r="C1091" i="30"/>
  <c r="B1091" i="30"/>
  <c r="A1091" i="30"/>
  <c r="L1090" i="30"/>
  <c r="K1090" i="30"/>
  <c r="J1090" i="30"/>
  <c r="I1090" i="30"/>
  <c r="H1090" i="30"/>
  <c r="G1090" i="30"/>
  <c r="F1090" i="30"/>
  <c r="C1090" i="30"/>
  <c r="B1090" i="30"/>
  <c r="A1090" i="30"/>
  <c r="L1089" i="30"/>
  <c r="K1089" i="30"/>
  <c r="J1089" i="30"/>
  <c r="I1089" i="30"/>
  <c r="H1089" i="30"/>
  <c r="G1089" i="30"/>
  <c r="F1089" i="30"/>
  <c r="C1089" i="30"/>
  <c r="B1089" i="30"/>
  <c r="A1089" i="30"/>
  <c r="L1088" i="30"/>
  <c r="K1088" i="30"/>
  <c r="J1088" i="30"/>
  <c r="I1088" i="30"/>
  <c r="H1088" i="30"/>
  <c r="G1088" i="30"/>
  <c r="F1088" i="30"/>
  <c r="C1088" i="30"/>
  <c r="B1088" i="30"/>
  <c r="A1088" i="30"/>
  <c r="L1087" i="30"/>
  <c r="K1087" i="30"/>
  <c r="J1087" i="30"/>
  <c r="I1087" i="30"/>
  <c r="H1087" i="30"/>
  <c r="G1087" i="30"/>
  <c r="F1087" i="30"/>
  <c r="C1087" i="30"/>
  <c r="B1087" i="30"/>
  <c r="A1087" i="30"/>
  <c r="L1086" i="30"/>
  <c r="K1086" i="30"/>
  <c r="J1086" i="30"/>
  <c r="I1086" i="30"/>
  <c r="H1086" i="30"/>
  <c r="G1086" i="30"/>
  <c r="F1086" i="30"/>
  <c r="C1086" i="30"/>
  <c r="B1086" i="30"/>
  <c r="A1086" i="30"/>
  <c r="L1085" i="30"/>
  <c r="K1085" i="30"/>
  <c r="J1085" i="30"/>
  <c r="I1085" i="30"/>
  <c r="H1085" i="30"/>
  <c r="G1085" i="30"/>
  <c r="F1085" i="30"/>
  <c r="C1085" i="30"/>
  <c r="B1085" i="30"/>
  <c r="A1085" i="30"/>
  <c r="L1084" i="30"/>
  <c r="K1084" i="30"/>
  <c r="J1084" i="30"/>
  <c r="I1084" i="30"/>
  <c r="H1084" i="30"/>
  <c r="G1084" i="30"/>
  <c r="F1084" i="30"/>
  <c r="C1084" i="30"/>
  <c r="B1084" i="30"/>
  <c r="A1084" i="30"/>
  <c r="L1083" i="30"/>
  <c r="K1083" i="30"/>
  <c r="J1083" i="30"/>
  <c r="I1083" i="30"/>
  <c r="H1083" i="30"/>
  <c r="G1083" i="30"/>
  <c r="F1083" i="30"/>
  <c r="C1083" i="30"/>
  <c r="B1083" i="30"/>
  <c r="A1083" i="30"/>
  <c r="L1082" i="30"/>
  <c r="K1082" i="30"/>
  <c r="J1082" i="30"/>
  <c r="I1082" i="30"/>
  <c r="H1082" i="30"/>
  <c r="G1082" i="30"/>
  <c r="F1082" i="30"/>
  <c r="C1082" i="30"/>
  <c r="B1082" i="30"/>
  <c r="A1082" i="30"/>
  <c r="L1081" i="30"/>
  <c r="K1081" i="30"/>
  <c r="J1081" i="30"/>
  <c r="I1081" i="30"/>
  <c r="H1081" i="30"/>
  <c r="G1081" i="30"/>
  <c r="F1081" i="30"/>
  <c r="C1081" i="30"/>
  <c r="B1081" i="30"/>
  <c r="A1081" i="30"/>
  <c r="L1080" i="30"/>
  <c r="K1080" i="30"/>
  <c r="J1080" i="30"/>
  <c r="I1080" i="30"/>
  <c r="H1080" i="30"/>
  <c r="G1080" i="30"/>
  <c r="F1080" i="30"/>
  <c r="C1080" i="30"/>
  <c r="B1080" i="30"/>
  <c r="A1080" i="30"/>
  <c r="L1079" i="30"/>
  <c r="K1079" i="30"/>
  <c r="J1079" i="30"/>
  <c r="I1079" i="30"/>
  <c r="H1079" i="30"/>
  <c r="G1079" i="30"/>
  <c r="F1079" i="30"/>
  <c r="C1079" i="30"/>
  <c r="B1079" i="30"/>
  <c r="A1079" i="30"/>
  <c r="L1078" i="30"/>
  <c r="K1078" i="30"/>
  <c r="J1078" i="30"/>
  <c r="I1078" i="30"/>
  <c r="H1078" i="30"/>
  <c r="G1078" i="30"/>
  <c r="F1078" i="30"/>
  <c r="C1078" i="30"/>
  <c r="B1078" i="30"/>
  <c r="A1078" i="30"/>
  <c r="L1077" i="30"/>
  <c r="K1077" i="30"/>
  <c r="J1077" i="30"/>
  <c r="I1077" i="30"/>
  <c r="H1077" i="30"/>
  <c r="G1077" i="30"/>
  <c r="F1077" i="30"/>
  <c r="C1077" i="30"/>
  <c r="B1077" i="30"/>
  <c r="A1077" i="30"/>
  <c r="L1076" i="30"/>
  <c r="K1076" i="30"/>
  <c r="J1076" i="30"/>
  <c r="I1076" i="30"/>
  <c r="H1076" i="30"/>
  <c r="G1076" i="30"/>
  <c r="F1076" i="30"/>
  <c r="C1076" i="30"/>
  <c r="B1076" i="30"/>
  <c r="A1076" i="30"/>
  <c r="L1075" i="30"/>
  <c r="K1075" i="30"/>
  <c r="J1075" i="30"/>
  <c r="I1075" i="30"/>
  <c r="H1075" i="30"/>
  <c r="G1075" i="30"/>
  <c r="F1075" i="30"/>
  <c r="C1075" i="30"/>
  <c r="B1075" i="30"/>
  <c r="A1075" i="30"/>
  <c r="L1074" i="30"/>
  <c r="K1074" i="30"/>
  <c r="J1074" i="30"/>
  <c r="I1074" i="30"/>
  <c r="H1074" i="30"/>
  <c r="G1074" i="30"/>
  <c r="F1074" i="30"/>
  <c r="C1074" i="30"/>
  <c r="B1074" i="30"/>
  <c r="A1074" i="30"/>
  <c r="L1073" i="30"/>
  <c r="K1073" i="30"/>
  <c r="J1073" i="30"/>
  <c r="I1073" i="30"/>
  <c r="H1073" i="30"/>
  <c r="G1073" i="30"/>
  <c r="F1073" i="30"/>
  <c r="C1073" i="30"/>
  <c r="B1073" i="30"/>
  <c r="A1073" i="30"/>
  <c r="L1072" i="30"/>
  <c r="K1072" i="30"/>
  <c r="J1072" i="30"/>
  <c r="I1072" i="30"/>
  <c r="H1072" i="30"/>
  <c r="G1072" i="30"/>
  <c r="F1072" i="30"/>
  <c r="C1072" i="30"/>
  <c r="B1072" i="30"/>
  <c r="A1072" i="30"/>
  <c r="L1071" i="30"/>
  <c r="K1071" i="30"/>
  <c r="J1071" i="30"/>
  <c r="I1071" i="30"/>
  <c r="H1071" i="30"/>
  <c r="G1071" i="30"/>
  <c r="F1071" i="30"/>
  <c r="C1071" i="30"/>
  <c r="B1071" i="30"/>
  <c r="A1071" i="30"/>
  <c r="L1070" i="30"/>
  <c r="K1070" i="30"/>
  <c r="J1070" i="30"/>
  <c r="I1070" i="30"/>
  <c r="H1070" i="30"/>
  <c r="G1070" i="30"/>
  <c r="F1070" i="30"/>
  <c r="C1070" i="30"/>
  <c r="B1070" i="30"/>
  <c r="A1070" i="30"/>
  <c r="L1069" i="30"/>
  <c r="K1069" i="30"/>
  <c r="J1069" i="30"/>
  <c r="I1069" i="30"/>
  <c r="H1069" i="30"/>
  <c r="G1069" i="30"/>
  <c r="F1069" i="30"/>
  <c r="C1069" i="30"/>
  <c r="B1069" i="30"/>
  <c r="A1069" i="30"/>
  <c r="L1068" i="30"/>
  <c r="K1068" i="30"/>
  <c r="J1068" i="30"/>
  <c r="I1068" i="30"/>
  <c r="H1068" i="30"/>
  <c r="G1068" i="30"/>
  <c r="F1068" i="30"/>
  <c r="C1068" i="30"/>
  <c r="B1068" i="30"/>
  <c r="A1068" i="30"/>
  <c r="L1067" i="30"/>
  <c r="K1067" i="30"/>
  <c r="J1067" i="30"/>
  <c r="I1067" i="30"/>
  <c r="H1067" i="30"/>
  <c r="G1067" i="30"/>
  <c r="F1067" i="30"/>
  <c r="C1067" i="30"/>
  <c r="B1067" i="30"/>
  <c r="A1067" i="30"/>
  <c r="L1066" i="30"/>
  <c r="K1066" i="30"/>
  <c r="J1066" i="30"/>
  <c r="I1066" i="30"/>
  <c r="H1066" i="30"/>
  <c r="G1066" i="30"/>
  <c r="F1066" i="30"/>
  <c r="C1066" i="30"/>
  <c r="B1066" i="30"/>
  <c r="A1066" i="30"/>
  <c r="L1065" i="30"/>
  <c r="K1065" i="30"/>
  <c r="J1065" i="30"/>
  <c r="I1065" i="30"/>
  <c r="H1065" i="30"/>
  <c r="G1065" i="30"/>
  <c r="F1065" i="30"/>
  <c r="C1065" i="30"/>
  <c r="B1065" i="30"/>
  <c r="A1065" i="30"/>
  <c r="L1064" i="30"/>
  <c r="K1064" i="30"/>
  <c r="J1064" i="30"/>
  <c r="I1064" i="30"/>
  <c r="H1064" i="30"/>
  <c r="G1064" i="30"/>
  <c r="F1064" i="30"/>
  <c r="C1064" i="30"/>
  <c r="B1064" i="30"/>
  <c r="A1064" i="30"/>
  <c r="L1063" i="30"/>
  <c r="K1063" i="30"/>
  <c r="J1063" i="30"/>
  <c r="I1063" i="30"/>
  <c r="H1063" i="30"/>
  <c r="G1063" i="30"/>
  <c r="F1063" i="30"/>
  <c r="C1063" i="30"/>
  <c r="B1063" i="30"/>
  <c r="A1063" i="30"/>
  <c r="L1062" i="30"/>
  <c r="K1062" i="30"/>
  <c r="J1062" i="30"/>
  <c r="I1062" i="30"/>
  <c r="H1062" i="30"/>
  <c r="G1062" i="30"/>
  <c r="F1062" i="30"/>
  <c r="C1062" i="30"/>
  <c r="B1062" i="30"/>
  <c r="A1062" i="30"/>
  <c r="L1061" i="30"/>
  <c r="K1061" i="30"/>
  <c r="J1061" i="30"/>
  <c r="I1061" i="30"/>
  <c r="H1061" i="30"/>
  <c r="G1061" i="30"/>
  <c r="F1061" i="30"/>
  <c r="C1061" i="30"/>
  <c r="B1061" i="30"/>
  <c r="A1061" i="30"/>
  <c r="L1060" i="30"/>
  <c r="K1060" i="30"/>
  <c r="J1060" i="30"/>
  <c r="I1060" i="30"/>
  <c r="H1060" i="30"/>
  <c r="G1060" i="30"/>
  <c r="F1060" i="30"/>
  <c r="C1060" i="30"/>
  <c r="B1060" i="30"/>
  <c r="A1060" i="30"/>
  <c r="L1059" i="30"/>
  <c r="K1059" i="30"/>
  <c r="J1059" i="30"/>
  <c r="I1059" i="30"/>
  <c r="H1059" i="30"/>
  <c r="G1059" i="30"/>
  <c r="F1059" i="30"/>
  <c r="C1059" i="30"/>
  <c r="B1059" i="30"/>
  <c r="A1059" i="30"/>
  <c r="L1058" i="30"/>
  <c r="K1058" i="30"/>
  <c r="J1058" i="30"/>
  <c r="I1058" i="30"/>
  <c r="H1058" i="30"/>
  <c r="G1058" i="30"/>
  <c r="F1058" i="30"/>
  <c r="C1058" i="30"/>
  <c r="B1058" i="30"/>
  <c r="A1058" i="30"/>
  <c r="L1057" i="30"/>
  <c r="K1057" i="30"/>
  <c r="J1057" i="30"/>
  <c r="I1057" i="30"/>
  <c r="H1057" i="30"/>
  <c r="G1057" i="30"/>
  <c r="F1057" i="30"/>
  <c r="C1057" i="30"/>
  <c r="B1057" i="30"/>
  <c r="A1057" i="30"/>
  <c r="L1056" i="30"/>
  <c r="K1056" i="30"/>
  <c r="J1056" i="30"/>
  <c r="I1056" i="30"/>
  <c r="H1056" i="30"/>
  <c r="G1056" i="30"/>
  <c r="F1056" i="30"/>
  <c r="C1056" i="30"/>
  <c r="B1056" i="30"/>
  <c r="A1056" i="30"/>
  <c r="E1055" i="30"/>
  <c r="A1055" i="30"/>
  <c r="L1053" i="30"/>
  <c r="K1053" i="30"/>
  <c r="J1053" i="30"/>
  <c r="I1053" i="30"/>
  <c r="H1053" i="30"/>
  <c r="G1053" i="30"/>
  <c r="F1053" i="30"/>
  <c r="E1053" i="30"/>
  <c r="D1053" i="30"/>
  <c r="C1053" i="30"/>
  <c r="B1053" i="30"/>
  <c r="A1053" i="30"/>
  <c r="L1052" i="30"/>
  <c r="K1052" i="30"/>
  <c r="J1052" i="30"/>
  <c r="I1052" i="30"/>
  <c r="H1052" i="30"/>
  <c r="G1052" i="30"/>
  <c r="F1052" i="30"/>
  <c r="C1052" i="30"/>
  <c r="B1052" i="30"/>
  <c r="A1052" i="30"/>
  <c r="L1051" i="30"/>
  <c r="K1051" i="30"/>
  <c r="J1051" i="30"/>
  <c r="I1051" i="30"/>
  <c r="H1051" i="30"/>
  <c r="G1051" i="30"/>
  <c r="F1051" i="30"/>
  <c r="C1051" i="30"/>
  <c r="B1051" i="30"/>
  <c r="A1051" i="30"/>
  <c r="L1050" i="30"/>
  <c r="K1050" i="30"/>
  <c r="J1050" i="30"/>
  <c r="I1050" i="30"/>
  <c r="H1050" i="30"/>
  <c r="G1050" i="30"/>
  <c r="F1050" i="30"/>
  <c r="C1050" i="30"/>
  <c r="B1050" i="30"/>
  <c r="A1050" i="30"/>
  <c r="L1049" i="30"/>
  <c r="K1049" i="30"/>
  <c r="J1049" i="30"/>
  <c r="I1049" i="30"/>
  <c r="H1049" i="30"/>
  <c r="G1049" i="30"/>
  <c r="F1049" i="30"/>
  <c r="C1049" i="30"/>
  <c r="B1049" i="30"/>
  <c r="A1049" i="30"/>
  <c r="L1048" i="30"/>
  <c r="K1048" i="30"/>
  <c r="J1048" i="30"/>
  <c r="I1048" i="30"/>
  <c r="H1048" i="30"/>
  <c r="G1048" i="30"/>
  <c r="F1048" i="30"/>
  <c r="C1048" i="30"/>
  <c r="B1048" i="30"/>
  <c r="A1048" i="30"/>
  <c r="L1047" i="30"/>
  <c r="K1047" i="30"/>
  <c r="J1047" i="30"/>
  <c r="I1047" i="30"/>
  <c r="H1047" i="30"/>
  <c r="G1047" i="30"/>
  <c r="F1047" i="30"/>
  <c r="C1047" i="30"/>
  <c r="B1047" i="30"/>
  <c r="A1047" i="30"/>
  <c r="L1046" i="30"/>
  <c r="K1046" i="30"/>
  <c r="J1046" i="30"/>
  <c r="I1046" i="30"/>
  <c r="H1046" i="30"/>
  <c r="G1046" i="30"/>
  <c r="F1046" i="30"/>
  <c r="C1046" i="30"/>
  <c r="B1046" i="30"/>
  <c r="A1046" i="30"/>
  <c r="L1045" i="30"/>
  <c r="K1045" i="30"/>
  <c r="J1045" i="30"/>
  <c r="I1045" i="30"/>
  <c r="H1045" i="30"/>
  <c r="G1045" i="30"/>
  <c r="F1045" i="30"/>
  <c r="C1045" i="30"/>
  <c r="B1045" i="30"/>
  <c r="A1045" i="30"/>
  <c r="L1044" i="30"/>
  <c r="K1044" i="30"/>
  <c r="J1044" i="30"/>
  <c r="I1044" i="30"/>
  <c r="H1044" i="30"/>
  <c r="G1044" i="30"/>
  <c r="F1044" i="30"/>
  <c r="C1044" i="30"/>
  <c r="B1044" i="30"/>
  <c r="A1044" i="30"/>
  <c r="L1043" i="30"/>
  <c r="K1043" i="30"/>
  <c r="J1043" i="30"/>
  <c r="I1043" i="30"/>
  <c r="H1043" i="30"/>
  <c r="G1043" i="30"/>
  <c r="F1043" i="30"/>
  <c r="C1043" i="30"/>
  <c r="B1043" i="30"/>
  <c r="A1043" i="30"/>
  <c r="L1042" i="30"/>
  <c r="K1042" i="30"/>
  <c r="J1042" i="30"/>
  <c r="I1042" i="30"/>
  <c r="H1042" i="30"/>
  <c r="G1042" i="30"/>
  <c r="F1042" i="30"/>
  <c r="C1042" i="30"/>
  <c r="B1042" i="30"/>
  <c r="A1042" i="30"/>
  <c r="L1041" i="30"/>
  <c r="K1041" i="30"/>
  <c r="J1041" i="30"/>
  <c r="I1041" i="30"/>
  <c r="H1041" i="30"/>
  <c r="G1041" i="30"/>
  <c r="F1041" i="30"/>
  <c r="C1041" i="30"/>
  <c r="B1041" i="30"/>
  <c r="A1041" i="30"/>
  <c r="L1040" i="30"/>
  <c r="K1040" i="30"/>
  <c r="J1040" i="30"/>
  <c r="I1040" i="30"/>
  <c r="H1040" i="30"/>
  <c r="G1040" i="30"/>
  <c r="F1040" i="30"/>
  <c r="C1040" i="30"/>
  <c r="B1040" i="30"/>
  <c r="A1040" i="30"/>
  <c r="L1039" i="30"/>
  <c r="K1039" i="30"/>
  <c r="J1039" i="30"/>
  <c r="I1039" i="30"/>
  <c r="H1039" i="30"/>
  <c r="G1039" i="30"/>
  <c r="F1039" i="30"/>
  <c r="C1039" i="30"/>
  <c r="B1039" i="30"/>
  <c r="A1039" i="30"/>
  <c r="L1038" i="30"/>
  <c r="K1038" i="30"/>
  <c r="J1038" i="30"/>
  <c r="I1038" i="30"/>
  <c r="H1038" i="30"/>
  <c r="G1038" i="30"/>
  <c r="F1038" i="30"/>
  <c r="C1038" i="30"/>
  <c r="B1038" i="30"/>
  <c r="A1038" i="30"/>
  <c r="L1037" i="30"/>
  <c r="K1037" i="30"/>
  <c r="J1037" i="30"/>
  <c r="I1037" i="30"/>
  <c r="H1037" i="30"/>
  <c r="G1037" i="30"/>
  <c r="F1037" i="30"/>
  <c r="C1037" i="30"/>
  <c r="B1037" i="30"/>
  <c r="A1037" i="30"/>
  <c r="L1036" i="30"/>
  <c r="K1036" i="30"/>
  <c r="J1036" i="30"/>
  <c r="I1036" i="30"/>
  <c r="H1036" i="30"/>
  <c r="G1036" i="30"/>
  <c r="F1036" i="30"/>
  <c r="C1036" i="30"/>
  <c r="B1036" i="30"/>
  <c r="A1036" i="30"/>
  <c r="L1035" i="30"/>
  <c r="K1035" i="30"/>
  <c r="J1035" i="30"/>
  <c r="I1035" i="30"/>
  <c r="H1035" i="30"/>
  <c r="G1035" i="30"/>
  <c r="F1035" i="30"/>
  <c r="C1035" i="30"/>
  <c r="B1035" i="30"/>
  <c r="A1035" i="30"/>
  <c r="L1034" i="30"/>
  <c r="K1034" i="30"/>
  <c r="J1034" i="30"/>
  <c r="I1034" i="30"/>
  <c r="H1034" i="30"/>
  <c r="G1034" i="30"/>
  <c r="F1034" i="30"/>
  <c r="C1034" i="30"/>
  <c r="B1034" i="30"/>
  <c r="A1034" i="30"/>
  <c r="L1033" i="30"/>
  <c r="K1033" i="30"/>
  <c r="J1033" i="30"/>
  <c r="I1033" i="30"/>
  <c r="H1033" i="30"/>
  <c r="G1033" i="30"/>
  <c r="F1033" i="30"/>
  <c r="C1033" i="30"/>
  <c r="B1033" i="30"/>
  <c r="A1033" i="30"/>
  <c r="L1032" i="30"/>
  <c r="K1032" i="30"/>
  <c r="J1032" i="30"/>
  <c r="I1032" i="30"/>
  <c r="H1032" i="30"/>
  <c r="G1032" i="30"/>
  <c r="F1032" i="30"/>
  <c r="C1032" i="30"/>
  <c r="B1032" i="30"/>
  <c r="A1032" i="30"/>
  <c r="L1031" i="30"/>
  <c r="K1031" i="30"/>
  <c r="J1031" i="30"/>
  <c r="I1031" i="30"/>
  <c r="H1031" i="30"/>
  <c r="G1031" i="30"/>
  <c r="F1031" i="30"/>
  <c r="C1031" i="30"/>
  <c r="B1031" i="30"/>
  <c r="A1031" i="30"/>
  <c r="L1030" i="30"/>
  <c r="K1030" i="30"/>
  <c r="J1030" i="30"/>
  <c r="I1030" i="30"/>
  <c r="H1030" i="30"/>
  <c r="G1030" i="30"/>
  <c r="F1030" i="30"/>
  <c r="C1030" i="30"/>
  <c r="B1030" i="30"/>
  <c r="A1030" i="30"/>
  <c r="L1029" i="30"/>
  <c r="K1029" i="30"/>
  <c r="J1029" i="30"/>
  <c r="I1029" i="30"/>
  <c r="H1029" i="30"/>
  <c r="G1029" i="30"/>
  <c r="F1029" i="30"/>
  <c r="C1029" i="30"/>
  <c r="B1029" i="30"/>
  <c r="A1029" i="30"/>
  <c r="L1028" i="30"/>
  <c r="K1028" i="30"/>
  <c r="J1028" i="30"/>
  <c r="I1028" i="30"/>
  <c r="H1028" i="30"/>
  <c r="G1028" i="30"/>
  <c r="F1028" i="30"/>
  <c r="C1028" i="30"/>
  <c r="B1028" i="30"/>
  <c r="A1028" i="30"/>
  <c r="L1027" i="30"/>
  <c r="K1027" i="30"/>
  <c r="J1027" i="30"/>
  <c r="I1027" i="30"/>
  <c r="H1027" i="30"/>
  <c r="G1027" i="30"/>
  <c r="F1027" i="30"/>
  <c r="C1027" i="30"/>
  <c r="B1027" i="30"/>
  <c r="A1027" i="30"/>
  <c r="L1026" i="30"/>
  <c r="K1026" i="30"/>
  <c r="J1026" i="30"/>
  <c r="I1026" i="30"/>
  <c r="H1026" i="30"/>
  <c r="G1026" i="30"/>
  <c r="F1026" i="30"/>
  <c r="C1026" i="30"/>
  <c r="B1026" i="30"/>
  <c r="A1026" i="30"/>
  <c r="L1025" i="30"/>
  <c r="K1025" i="30"/>
  <c r="J1025" i="30"/>
  <c r="I1025" i="30"/>
  <c r="H1025" i="30"/>
  <c r="G1025" i="30"/>
  <c r="F1025" i="30"/>
  <c r="C1025" i="30"/>
  <c r="B1025" i="30"/>
  <c r="A1025" i="30"/>
  <c r="L1024" i="30"/>
  <c r="K1024" i="30"/>
  <c r="J1024" i="30"/>
  <c r="I1024" i="30"/>
  <c r="H1024" i="30"/>
  <c r="G1024" i="30"/>
  <c r="F1024" i="30"/>
  <c r="C1024" i="30"/>
  <c r="B1024" i="30"/>
  <c r="A1024" i="30"/>
  <c r="L1023" i="30"/>
  <c r="K1023" i="30"/>
  <c r="J1023" i="30"/>
  <c r="I1023" i="30"/>
  <c r="H1023" i="30"/>
  <c r="G1023" i="30"/>
  <c r="F1023" i="30"/>
  <c r="C1023" i="30"/>
  <c r="B1023" i="30"/>
  <c r="A1023" i="30"/>
  <c r="L1022" i="30"/>
  <c r="K1022" i="30"/>
  <c r="J1022" i="30"/>
  <c r="I1022" i="30"/>
  <c r="H1022" i="30"/>
  <c r="G1022" i="30"/>
  <c r="F1022" i="30"/>
  <c r="C1022" i="30"/>
  <c r="B1022" i="30"/>
  <c r="A1022" i="30"/>
  <c r="L1021" i="30"/>
  <c r="K1021" i="30"/>
  <c r="J1021" i="30"/>
  <c r="I1021" i="30"/>
  <c r="H1021" i="30"/>
  <c r="G1021" i="30"/>
  <c r="F1021" i="30"/>
  <c r="C1021" i="30"/>
  <c r="B1021" i="30"/>
  <c r="A1021" i="30"/>
  <c r="L1020" i="30"/>
  <c r="K1020" i="30"/>
  <c r="J1020" i="30"/>
  <c r="I1020" i="30"/>
  <c r="H1020" i="30"/>
  <c r="G1020" i="30"/>
  <c r="F1020" i="30"/>
  <c r="C1020" i="30"/>
  <c r="B1020" i="30"/>
  <c r="A1020" i="30"/>
  <c r="L1019" i="30"/>
  <c r="K1019" i="30"/>
  <c r="J1019" i="30"/>
  <c r="I1019" i="30"/>
  <c r="H1019" i="30"/>
  <c r="G1019" i="30"/>
  <c r="F1019" i="30"/>
  <c r="C1019" i="30"/>
  <c r="B1019" i="30"/>
  <c r="A1019" i="30"/>
  <c r="L1018" i="30"/>
  <c r="K1018" i="30"/>
  <c r="J1018" i="30"/>
  <c r="I1018" i="30"/>
  <c r="H1018" i="30"/>
  <c r="G1018" i="30"/>
  <c r="F1018" i="30"/>
  <c r="C1018" i="30"/>
  <c r="B1018" i="30"/>
  <c r="A1018" i="30"/>
  <c r="L1017" i="30"/>
  <c r="K1017" i="30"/>
  <c r="J1017" i="30"/>
  <c r="I1017" i="30"/>
  <c r="H1017" i="30"/>
  <c r="G1017" i="30"/>
  <c r="F1017" i="30"/>
  <c r="C1017" i="30"/>
  <c r="B1017" i="30"/>
  <c r="A1017" i="30"/>
  <c r="L1016" i="30"/>
  <c r="K1016" i="30"/>
  <c r="J1016" i="30"/>
  <c r="I1016" i="30"/>
  <c r="H1016" i="30"/>
  <c r="G1016" i="30"/>
  <c r="F1016" i="30"/>
  <c r="C1016" i="30"/>
  <c r="B1016" i="30"/>
  <c r="A1016" i="30"/>
  <c r="L1015" i="30"/>
  <c r="K1015" i="30"/>
  <c r="J1015" i="30"/>
  <c r="I1015" i="30"/>
  <c r="H1015" i="30"/>
  <c r="G1015" i="30"/>
  <c r="F1015" i="30"/>
  <c r="C1015" i="30"/>
  <c r="B1015" i="30"/>
  <c r="A1015" i="30"/>
  <c r="L1014" i="30"/>
  <c r="K1014" i="30"/>
  <c r="J1014" i="30"/>
  <c r="I1014" i="30"/>
  <c r="H1014" i="30"/>
  <c r="G1014" i="30"/>
  <c r="F1014" i="30"/>
  <c r="C1014" i="30"/>
  <c r="B1014" i="30"/>
  <c r="A1014" i="30"/>
  <c r="L1013" i="30"/>
  <c r="K1013" i="30"/>
  <c r="J1013" i="30"/>
  <c r="I1013" i="30"/>
  <c r="H1013" i="30"/>
  <c r="G1013" i="30"/>
  <c r="F1013" i="30"/>
  <c r="C1013" i="30"/>
  <c r="B1013" i="30"/>
  <c r="A1013" i="30"/>
  <c r="L1012" i="30"/>
  <c r="K1012" i="30"/>
  <c r="J1012" i="30"/>
  <c r="I1012" i="30"/>
  <c r="H1012" i="30"/>
  <c r="G1012" i="30"/>
  <c r="F1012" i="30"/>
  <c r="C1012" i="30"/>
  <c r="B1012" i="30"/>
  <c r="A1012" i="30"/>
  <c r="L1011" i="30"/>
  <c r="K1011" i="30"/>
  <c r="J1011" i="30"/>
  <c r="I1011" i="30"/>
  <c r="H1011" i="30"/>
  <c r="G1011" i="30"/>
  <c r="F1011" i="30"/>
  <c r="C1011" i="30"/>
  <c r="B1011" i="30"/>
  <c r="A1011" i="30"/>
  <c r="L1010" i="30"/>
  <c r="K1010" i="30"/>
  <c r="J1010" i="30"/>
  <c r="I1010" i="30"/>
  <c r="H1010" i="30"/>
  <c r="G1010" i="30"/>
  <c r="F1010" i="30"/>
  <c r="C1010" i="30"/>
  <c r="B1010" i="30"/>
  <c r="A1010" i="30"/>
  <c r="L1009" i="30"/>
  <c r="K1009" i="30"/>
  <c r="J1009" i="30"/>
  <c r="I1009" i="30"/>
  <c r="H1009" i="30"/>
  <c r="G1009" i="30"/>
  <c r="F1009" i="30"/>
  <c r="C1009" i="30"/>
  <c r="B1009" i="30"/>
  <c r="A1009" i="30"/>
  <c r="L1008" i="30"/>
  <c r="K1008" i="30"/>
  <c r="J1008" i="30"/>
  <c r="I1008" i="30"/>
  <c r="H1008" i="30"/>
  <c r="G1008" i="30"/>
  <c r="F1008" i="30"/>
  <c r="C1008" i="30"/>
  <c r="B1008" i="30"/>
  <c r="A1008" i="30"/>
  <c r="L1007" i="30"/>
  <c r="K1007" i="30"/>
  <c r="J1007" i="30"/>
  <c r="I1007" i="30"/>
  <c r="H1007" i="30"/>
  <c r="G1007" i="30"/>
  <c r="F1007" i="30"/>
  <c r="C1007" i="30"/>
  <c r="B1007" i="30"/>
  <c r="A1007" i="30"/>
  <c r="L1006" i="30"/>
  <c r="K1006" i="30"/>
  <c r="J1006" i="30"/>
  <c r="I1006" i="30"/>
  <c r="H1006" i="30"/>
  <c r="G1006" i="30"/>
  <c r="F1006" i="30"/>
  <c r="C1006" i="30"/>
  <c r="B1006" i="30"/>
  <c r="A1006" i="30"/>
  <c r="L1005" i="30"/>
  <c r="K1005" i="30"/>
  <c r="J1005" i="30"/>
  <c r="I1005" i="30"/>
  <c r="H1005" i="30"/>
  <c r="G1005" i="30"/>
  <c r="F1005" i="30"/>
  <c r="C1005" i="30"/>
  <c r="B1005" i="30"/>
  <c r="A1005" i="30"/>
  <c r="L1004" i="30"/>
  <c r="K1004" i="30"/>
  <c r="J1004" i="30"/>
  <c r="I1004" i="30"/>
  <c r="H1004" i="30"/>
  <c r="G1004" i="30"/>
  <c r="F1004" i="30"/>
  <c r="C1004" i="30"/>
  <c r="B1004" i="30"/>
  <c r="A1004" i="30"/>
  <c r="L1003" i="30"/>
  <c r="K1003" i="30"/>
  <c r="J1003" i="30"/>
  <c r="I1003" i="30"/>
  <c r="H1003" i="30"/>
  <c r="G1003" i="30"/>
  <c r="F1003" i="30"/>
  <c r="C1003" i="30"/>
  <c r="B1003" i="30"/>
  <c r="A1003" i="30"/>
  <c r="L1002" i="30"/>
  <c r="K1002" i="30"/>
  <c r="J1002" i="30"/>
  <c r="I1002" i="30"/>
  <c r="H1002" i="30"/>
  <c r="G1002" i="30"/>
  <c r="F1002" i="30"/>
  <c r="C1002" i="30"/>
  <c r="B1002" i="30"/>
  <c r="A1002" i="30"/>
  <c r="L1001" i="30"/>
  <c r="K1001" i="30"/>
  <c r="J1001" i="30"/>
  <c r="I1001" i="30"/>
  <c r="H1001" i="30"/>
  <c r="G1001" i="30"/>
  <c r="F1001" i="30"/>
  <c r="C1001" i="30"/>
  <c r="B1001" i="30"/>
  <c r="A1001" i="30"/>
  <c r="L1000" i="30"/>
  <c r="K1000" i="30"/>
  <c r="J1000" i="30"/>
  <c r="I1000" i="30"/>
  <c r="H1000" i="30"/>
  <c r="G1000" i="30"/>
  <c r="F1000" i="30"/>
  <c r="C1000" i="30"/>
  <c r="B1000" i="30"/>
  <c r="A1000" i="30"/>
  <c r="L999" i="30"/>
  <c r="K999" i="30"/>
  <c r="J999" i="30"/>
  <c r="I999" i="30"/>
  <c r="H999" i="30"/>
  <c r="G999" i="30"/>
  <c r="F999" i="30"/>
  <c r="C999" i="30"/>
  <c r="B999" i="30"/>
  <c r="A999" i="30"/>
  <c r="L998" i="30"/>
  <c r="K998" i="30"/>
  <c r="J998" i="30"/>
  <c r="I998" i="30"/>
  <c r="H998" i="30"/>
  <c r="G998" i="30"/>
  <c r="F998" i="30"/>
  <c r="C998" i="30"/>
  <c r="B998" i="30"/>
  <c r="A998" i="30"/>
  <c r="L997" i="30"/>
  <c r="K997" i="30"/>
  <c r="J997" i="30"/>
  <c r="I997" i="30"/>
  <c r="H997" i="30"/>
  <c r="G997" i="30"/>
  <c r="F997" i="30"/>
  <c r="C997" i="30"/>
  <c r="B997" i="30"/>
  <c r="A997" i="30"/>
  <c r="L996" i="30"/>
  <c r="K996" i="30"/>
  <c r="J996" i="30"/>
  <c r="I996" i="30"/>
  <c r="H996" i="30"/>
  <c r="G996" i="30"/>
  <c r="F996" i="30"/>
  <c r="C996" i="30"/>
  <c r="B996" i="30"/>
  <c r="A996" i="30"/>
  <c r="L995" i="30"/>
  <c r="K995" i="30"/>
  <c r="J995" i="30"/>
  <c r="I995" i="30"/>
  <c r="H995" i="30"/>
  <c r="G995" i="30"/>
  <c r="F995" i="30"/>
  <c r="C995" i="30"/>
  <c r="B995" i="30"/>
  <c r="A995" i="30"/>
  <c r="L994" i="30"/>
  <c r="K994" i="30"/>
  <c r="J994" i="30"/>
  <c r="I994" i="30"/>
  <c r="H994" i="30"/>
  <c r="G994" i="30"/>
  <c r="F994" i="30"/>
  <c r="C994" i="30"/>
  <c r="B994" i="30"/>
  <c r="A994" i="30"/>
  <c r="L993" i="30"/>
  <c r="K993" i="30"/>
  <c r="J993" i="30"/>
  <c r="I993" i="30"/>
  <c r="H993" i="30"/>
  <c r="G993" i="30"/>
  <c r="F993" i="30"/>
  <c r="C993" i="30"/>
  <c r="B993" i="30"/>
  <c r="A993" i="30"/>
  <c r="L992" i="30"/>
  <c r="K992" i="30"/>
  <c r="J992" i="30"/>
  <c r="I992" i="30"/>
  <c r="H992" i="30"/>
  <c r="G992" i="30"/>
  <c r="F992" i="30"/>
  <c r="C992" i="30"/>
  <c r="B992" i="30"/>
  <c r="A992" i="30"/>
  <c r="L991" i="30"/>
  <c r="K991" i="30"/>
  <c r="J991" i="30"/>
  <c r="I991" i="30"/>
  <c r="H991" i="30"/>
  <c r="G991" i="30"/>
  <c r="F991" i="30"/>
  <c r="C991" i="30"/>
  <c r="B991" i="30"/>
  <c r="A991" i="30"/>
  <c r="L990" i="30"/>
  <c r="K990" i="30"/>
  <c r="J990" i="30"/>
  <c r="I990" i="30"/>
  <c r="H990" i="30"/>
  <c r="G990" i="30"/>
  <c r="F990" i="30"/>
  <c r="C990" i="30"/>
  <c r="B990" i="30"/>
  <c r="A990" i="30"/>
  <c r="L989" i="30"/>
  <c r="K989" i="30"/>
  <c r="J989" i="30"/>
  <c r="I989" i="30"/>
  <c r="H989" i="30"/>
  <c r="G989" i="30"/>
  <c r="F989" i="30"/>
  <c r="C989" i="30"/>
  <c r="B989" i="30"/>
  <c r="A989" i="30"/>
  <c r="E988" i="30"/>
  <c r="A988" i="30"/>
  <c r="L986" i="30"/>
  <c r="K986" i="30"/>
  <c r="J986" i="30"/>
  <c r="I986" i="30"/>
  <c r="H986" i="30"/>
  <c r="G986" i="30"/>
  <c r="F986" i="30"/>
  <c r="E986" i="30"/>
  <c r="D986" i="30"/>
  <c r="C986" i="30"/>
  <c r="B986" i="30"/>
  <c r="A986" i="30"/>
  <c r="L985" i="30"/>
  <c r="K985" i="30"/>
  <c r="J985" i="30"/>
  <c r="I985" i="30"/>
  <c r="H985" i="30"/>
  <c r="G985" i="30"/>
  <c r="F985" i="30"/>
  <c r="C985" i="30"/>
  <c r="B985" i="30"/>
  <c r="A985" i="30"/>
  <c r="L984" i="30"/>
  <c r="K984" i="30"/>
  <c r="J984" i="30"/>
  <c r="I984" i="30"/>
  <c r="H984" i="30"/>
  <c r="G984" i="30"/>
  <c r="F984" i="30"/>
  <c r="C984" i="30"/>
  <c r="B984" i="30"/>
  <c r="A984" i="30"/>
  <c r="L983" i="30"/>
  <c r="K983" i="30"/>
  <c r="J983" i="30"/>
  <c r="I983" i="30"/>
  <c r="H983" i="30"/>
  <c r="G983" i="30"/>
  <c r="F983" i="30"/>
  <c r="C983" i="30"/>
  <c r="B983" i="30"/>
  <c r="A983" i="30"/>
  <c r="L982" i="30"/>
  <c r="K982" i="30"/>
  <c r="J982" i="30"/>
  <c r="I982" i="30"/>
  <c r="H982" i="30"/>
  <c r="G982" i="30"/>
  <c r="F982" i="30"/>
  <c r="C982" i="30"/>
  <c r="B982" i="30"/>
  <c r="A982" i="30"/>
  <c r="L981" i="30"/>
  <c r="K981" i="30"/>
  <c r="J981" i="30"/>
  <c r="I981" i="30"/>
  <c r="H981" i="30"/>
  <c r="G981" i="30"/>
  <c r="F981" i="30"/>
  <c r="C981" i="30"/>
  <c r="B981" i="30"/>
  <c r="A981" i="30"/>
  <c r="L980" i="30"/>
  <c r="K980" i="30"/>
  <c r="J980" i="30"/>
  <c r="I980" i="30"/>
  <c r="H980" i="30"/>
  <c r="G980" i="30"/>
  <c r="F980" i="30"/>
  <c r="C980" i="30"/>
  <c r="B980" i="30"/>
  <c r="A980" i="30"/>
  <c r="L979" i="30"/>
  <c r="K979" i="30"/>
  <c r="J979" i="30"/>
  <c r="I979" i="30"/>
  <c r="H979" i="30"/>
  <c r="G979" i="30"/>
  <c r="F979" i="30"/>
  <c r="C979" i="30"/>
  <c r="B979" i="30"/>
  <c r="A979" i="30"/>
  <c r="L978" i="30"/>
  <c r="K978" i="30"/>
  <c r="J978" i="30"/>
  <c r="I978" i="30"/>
  <c r="H978" i="30"/>
  <c r="G978" i="30"/>
  <c r="F978" i="30"/>
  <c r="C978" i="30"/>
  <c r="B978" i="30"/>
  <c r="A978" i="30"/>
  <c r="L977" i="30"/>
  <c r="K977" i="30"/>
  <c r="J977" i="30"/>
  <c r="I977" i="30"/>
  <c r="H977" i="30"/>
  <c r="G977" i="30"/>
  <c r="F977" i="30"/>
  <c r="C977" i="30"/>
  <c r="B977" i="30"/>
  <c r="A977" i="30"/>
  <c r="L976" i="30"/>
  <c r="K976" i="30"/>
  <c r="J976" i="30"/>
  <c r="I976" i="30"/>
  <c r="H976" i="30"/>
  <c r="G976" i="30"/>
  <c r="F976" i="30"/>
  <c r="C976" i="30"/>
  <c r="B976" i="30"/>
  <c r="A976" i="30"/>
  <c r="L975" i="30"/>
  <c r="K975" i="30"/>
  <c r="J975" i="30"/>
  <c r="I975" i="30"/>
  <c r="H975" i="30"/>
  <c r="G975" i="30"/>
  <c r="F975" i="30"/>
  <c r="C975" i="30"/>
  <c r="B975" i="30"/>
  <c r="A975" i="30"/>
  <c r="L974" i="30"/>
  <c r="K974" i="30"/>
  <c r="J974" i="30"/>
  <c r="I974" i="30"/>
  <c r="H974" i="30"/>
  <c r="G974" i="30"/>
  <c r="F974" i="30"/>
  <c r="C974" i="30"/>
  <c r="B974" i="30"/>
  <c r="A974" i="30"/>
  <c r="L973" i="30"/>
  <c r="K973" i="30"/>
  <c r="J973" i="30"/>
  <c r="I973" i="30"/>
  <c r="H973" i="30"/>
  <c r="G973" i="30"/>
  <c r="F973" i="30"/>
  <c r="C973" i="30"/>
  <c r="B973" i="30"/>
  <c r="A973" i="30"/>
  <c r="L972" i="30"/>
  <c r="K972" i="30"/>
  <c r="J972" i="30"/>
  <c r="I972" i="30"/>
  <c r="H972" i="30"/>
  <c r="G972" i="30"/>
  <c r="F972" i="30"/>
  <c r="C972" i="30"/>
  <c r="B972" i="30"/>
  <c r="A972" i="30"/>
  <c r="L971" i="30"/>
  <c r="K971" i="30"/>
  <c r="J971" i="30"/>
  <c r="I971" i="30"/>
  <c r="H971" i="30"/>
  <c r="G971" i="30"/>
  <c r="F971" i="30"/>
  <c r="C971" i="30"/>
  <c r="B971" i="30"/>
  <c r="A971" i="30"/>
  <c r="L970" i="30"/>
  <c r="K970" i="30"/>
  <c r="J970" i="30"/>
  <c r="I970" i="30"/>
  <c r="H970" i="30"/>
  <c r="G970" i="30"/>
  <c r="F970" i="30"/>
  <c r="C970" i="30"/>
  <c r="B970" i="30"/>
  <c r="A970" i="30"/>
  <c r="L969" i="30"/>
  <c r="K969" i="30"/>
  <c r="J969" i="30"/>
  <c r="I969" i="30"/>
  <c r="H969" i="30"/>
  <c r="G969" i="30"/>
  <c r="F969" i="30"/>
  <c r="C969" i="30"/>
  <c r="B969" i="30"/>
  <c r="A969" i="30"/>
  <c r="L968" i="30"/>
  <c r="K968" i="30"/>
  <c r="J968" i="30"/>
  <c r="I968" i="30"/>
  <c r="H968" i="30"/>
  <c r="G968" i="30"/>
  <c r="F968" i="30"/>
  <c r="C968" i="30"/>
  <c r="B968" i="30"/>
  <c r="A968" i="30"/>
  <c r="L967" i="30"/>
  <c r="K967" i="30"/>
  <c r="J967" i="30"/>
  <c r="I967" i="30"/>
  <c r="H967" i="30"/>
  <c r="G967" i="30"/>
  <c r="F967" i="30"/>
  <c r="C967" i="30"/>
  <c r="B967" i="30"/>
  <c r="A967" i="30"/>
  <c r="L966" i="30"/>
  <c r="K966" i="30"/>
  <c r="J966" i="30"/>
  <c r="I966" i="30"/>
  <c r="H966" i="30"/>
  <c r="G966" i="30"/>
  <c r="F966" i="30"/>
  <c r="C966" i="30"/>
  <c r="B966" i="30"/>
  <c r="A966" i="30"/>
  <c r="L965" i="30"/>
  <c r="K965" i="30"/>
  <c r="J965" i="30"/>
  <c r="I965" i="30"/>
  <c r="H965" i="30"/>
  <c r="G965" i="30"/>
  <c r="F965" i="30"/>
  <c r="C965" i="30"/>
  <c r="B965" i="30"/>
  <c r="A965" i="30"/>
  <c r="L964" i="30"/>
  <c r="K964" i="30"/>
  <c r="J964" i="30"/>
  <c r="I964" i="30"/>
  <c r="H964" i="30"/>
  <c r="G964" i="30"/>
  <c r="F964" i="30"/>
  <c r="C964" i="30"/>
  <c r="B964" i="30"/>
  <c r="A964" i="30"/>
  <c r="L963" i="30"/>
  <c r="K963" i="30"/>
  <c r="J963" i="30"/>
  <c r="I963" i="30"/>
  <c r="H963" i="30"/>
  <c r="G963" i="30"/>
  <c r="F963" i="30"/>
  <c r="C963" i="30"/>
  <c r="B963" i="30"/>
  <c r="A963" i="30"/>
  <c r="L962" i="30"/>
  <c r="K962" i="30"/>
  <c r="J962" i="30"/>
  <c r="I962" i="30"/>
  <c r="H962" i="30"/>
  <c r="G962" i="30"/>
  <c r="F962" i="30"/>
  <c r="C962" i="30"/>
  <c r="B962" i="30"/>
  <c r="A962" i="30"/>
  <c r="L961" i="30"/>
  <c r="K961" i="30"/>
  <c r="J961" i="30"/>
  <c r="I961" i="30"/>
  <c r="H961" i="30"/>
  <c r="G961" i="30"/>
  <c r="F961" i="30"/>
  <c r="C961" i="30"/>
  <c r="B961" i="30"/>
  <c r="A961" i="30"/>
  <c r="L960" i="30"/>
  <c r="K960" i="30"/>
  <c r="J960" i="30"/>
  <c r="I960" i="30"/>
  <c r="H960" i="30"/>
  <c r="G960" i="30"/>
  <c r="F960" i="30"/>
  <c r="C960" i="30"/>
  <c r="B960" i="30"/>
  <c r="A960" i="30"/>
  <c r="L959" i="30"/>
  <c r="K959" i="30"/>
  <c r="J959" i="30"/>
  <c r="I959" i="30"/>
  <c r="H959" i="30"/>
  <c r="G959" i="30"/>
  <c r="F959" i="30"/>
  <c r="C959" i="30"/>
  <c r="B959" i="30"/>
  <c r="A959" i="30"/>
  <c r="L958" i="30"/>
  <c r="K958" i="30"/>
  <c r="J958" i="30"/>
  <c r="I958" i="30"/>
  <c r="H958" i="30"/>
  <c r="G958" i="30"/>
  <c r="F958" i="30"/>
  <c r="C958" i="30"/>
  <c r="B958" i="30"/>
  <c r="A958" i="30"/>
  <c r="L957" i="30"/>
  <c r="K957" i="30"/>
  <c r="J957" i="30"/>
  <c r="I957" i="30"/>
  <c r="H957" i="30"/>
  <c r="G957" i="30"/>
  <c r="F957" i="30"/>
  <c r="C957" i="30"/>
  <c r="B957" i="30"/>
  <c r="A957" i="30"/>
  <c r="L956" i="30"/>
  <c r="K956" i="30"/>
  <c r="J956" i="30"/>
  <c r="I956" i="30"/>
  <c r="H956" i="30"/>
  <c r="G956" i="30"/>
  <c r="F956" i="30"/>
  <c r="C956" i="30"/>
  <c r="B956" i="30"/>
  <c r="A956" i="30"/>
  <c r="L955" i="30"/>
  <c r="K955" i="30"/>
  <c r="J955" i="30"/>
  <c r="I955" i="30"/>
  <c r="H955" i="30"/>
  <c r="G955" i="30"/>
  <c r="F955" i="30"/>
  <c r="C955" i="30"/>
  <c r="B955" i="30"/>
  <c r="A955" i="30"/>
  <c r="L954" i="30"/>
  <c r="K954" i="30"/>
  <c r="J954" i="30"/>
  <c r="I954" i="30"/>
  <c r="H954" i="30"/>
  <c r="G954" i="30"/>
  <c r="F954" i="30"/>
  <c r="C954" i="30"/>
  <c r="B954" i="30"/>
  <c r="A954" i="30"/>
  <c r="L953" i="30"/>
  <c r="K953" i="30"/>
  <c r="J953" i="30"/>
  <c r="I953" i="30"/>
  <c r="H953" i="30"/>
  <c r="G953" i="30"/>
  <c r="F953" i="30"/>
  <c r="C953" i="30"/>
  <c r="B953" i="30"/>
  <c r="A953" i="30"/>
  <c r="L952" i="30"/>
  <c r="K952" i="30"/>
  <c r="J952" i="30"/>
  <c r="I952" i="30"/>
  <c r="H952" i="30"/>
  <c r="G952" i="30"/>
  <c r="F952" i="30"/>
  <c r="C952" i="30"/>
  <c r="B952" i="30"/>
  <c r="A952" i="30"/>
  <c r="L951" i="30"/>
  <c r="K951" i="30"/>
  <c r="J951" i="30"/>
  <c r="I951" i="30"/>
  <c r="H951" i="30"/>
  <c r="G951" i="30"/>
  <c r="F951" i="30"/>
  <c r="C951" i="30"/>
  <c r="B951" i="30"/>
  <c r="A951" i="30"/>
  <c r="L950" i="30"/>
  <c r="K950" i="30"/>
  <c r="J950" i="30"/>
  <c r="I950" i="30"/>
  <c r="H950" i="30"/>
  <c r="G950" i="30"/>
  <c r="F950" i="30"/>
  <c r="C950" i="30"/>
  <c r="B950" i="30"/>
  <c r="A950" i="30"/>
  <c r="L949" i="30"/>
  <c r="K949" i="30"/>
  <c r="J949" i="30"/>
  <c r="I949" i="30"/>
  <c r="H949" i="30"/>
  <c r="G949" i="30"/>
  <c r="F949" i="30"/>
  <c r="C949" i="30"/>
  <c r="B949" i="30"/>
  <c r="A949" i="30"/>
  <c r="L948" i="30"/>
  <c r="K948" i="30"/>
  <c r="J948" i="30"/>
  <c r="I948" i="30"/>
  <c r="H948" i="30"/>
  <c r="G948" i="30"/>
  <c r="F948" i="30"/>
  <c r="C948" i="30"/>
  <c r="B948" i="30"/>
  <c r="A948" i="30"/>
  <c r="L947" i="30"/>
  <c r="K947" i="30"/>
  <c r="J947" i="30"/>
  <c r="I947" i="30"/>
  <c r="H947" i="30"/>
  <c r="G947" i="30"/>
  <c r="F947" i="30"/>
  <c r="C947" i="30"/>
  <c r="B947" i="30"/>
  <c r="A947" i="30"/>
  <c r="L946" i="30"/>
  <c r="K946" i="30"/>
  <c r="J946" i="30"/>
  <c r="I946" i="30"/>
  <c r="H946" i="30"/>
  <c r="G946" i="30"/>
  <c r="F946" i="30"/>
  <c r="C946" i="30"/>
  <c r="B946" i="30"/>
  <c r="A946" i="30"/>
  <c r="L945" i="30"/>
  <c r="K945" i="30"/>
  <c r="J945" i="30"/>
  <c r="I945" i="30"/>
  <c r="H945" i="30"/>
  <c r="G945" i="30"/>
  <c r="F945" i="30"/>
  <c r="C945" i="30"/>
  <c r="B945" i="30"/>
  <c r="A945" i="30"/>
  <c r="L944" i="30"/>
  <c r="K944" i="30"/>
  <c r="J944" i="30"/>
  <c r="I944" i="30"/>
  <c r="H944" i="30"/>
  <c r="G944" i="30"/>
  <c r="F944" i="30"/>
  <c r="C944" i="30"/>
  <c r="B944" i="30"/>
  <c r="A944" i="30"/>
  <c r="L943" i="30"/>
  <c r="K943" i="30"/>
  <c r="J943" i="30"/>
  <c r="I943" i="30"/>
  <c r="H943" i="30"/>
  <c r="G943" i="30"/>
  <c r="F943" i="30"/>
  <c r="C943" i="30"/>
  <c r="B943" i="30"/>
  <c r="A943" i="30"/>
  <c r="L942" i="30"/>
  <c r="K942" i="30"/>
  <c r="J942" i="30"/>
  <c r="I942" i="30"/>
  <c r="H942" i="30"/>
  <c r="G942" i="30"/>
  <c r="F942" i="30"/>
  <c r="C942" i="30"/>
  <c r="B942" i="30"/>
  <c r="A942" i="30"/>
  <c r="L941" i="30"/>
  <c r="K941" i="30"/>
  <c r="J941" i="30"/>
  <c r="I941" i="30"/>
  <c r="H941" i="30"/>
  <c r="G941" i="30"/>
  <c r="F941" i="30"/>
  <c r="C941" i="30"/>
  <c r="B941" i="30"/>
  <c r="A941" i="30"/>
  <c r="L940" i="30"/>
  <c r="K940" i="30"/>
  <c r="J940" i="30"/>
  <c r="I940" i="30"/>
  <c r="H940" i="30"/>
  <c r="G940" i="30"/>
  <c r="F940" i="30"/>
  <c r="C940" i="30"/>
  <c r="B940" i="30"/>
  <c r="A940" i="30"/>
  <c r="L939" i="30"/>
  <c r="K939" i="30"/>
  <c r="J939" i="30"/>
  <c r="I939" i="30"/>
  <c r="H939" i="30"/>
  <c r="G939" i="30"/>
  <c r="F939" i="30"/>
  <c r="C939" i="30"/>
  <c r="B939" i="30"/>
  <c r="A939" i="30"/>
  <c r="L938" i="30"/>
  <c r="K938" i="30"/>
  <c r="J938" i="30"/>
  <c r="I938" i="30"/>
  <c r="H938" i="30"/>
  <c r="G938" i="30"/>
  <c r="F938" i="30"/>
  <c r="C938" i="30"/>
  <c r="B938" i="30"/>
  <c r="A938" i="30"/>
  <c r="L937" i="30"/>
  <c r="K937" i="30"/>
  <c r="J937" i="30"/>
  <c r="I937" i="30"/>
  <c r="H937" i="30"/>
  <c r="G937" i="30"/>
  <c r="F937" i="30"/>
  <c r="C937" i="30"/>
  <c r="B937" i="30"/>
  <c r="A937" i="30"/>
  <c r="L936" i="30"/>
  <c r="K936" i="30"/>
  <c r="J936" i="30"/>
  <c r="I936" i="30"/>
  <c r="H936" i="30"/>
  <c r="G936" i="30"/>
  <c r="F936" i="30"/>
  <c r="C936" i="30"/>
  <c r="B936" i="30"/>
  <c r="A936" i="30"/>
  <c r="L935" i="30"/>
  <c r="K935" i="30"/>
  <c r="J935" i="30"/>
  <c r="I935" i="30"/>
  <c r="H935" i="30"/>
  <c r="G935" i="30"/>
  <c r="F935" i="30"/>
  <c r="C935" i="30"/>
  <c r="B935" i="30"/>
  <c r="A935" i="30"/>
  <c r="L934" i="30"/>
  <c r="K934" i="30"/>
  <c r="J934" i="30"/>
  <c r="I934" i="30"/>
  <c r="H934" i="30"/>
  <c r="G934" i="30"/>
  <c r="F934" i="30"/>
  <c r="C934" i="30"/>
  <c r="B934" i="30"/>
  <c r="A934" i="30"/>
  <c r="L933" i="30"/>
  <c r="K933" i="30"/>
  <c r="J933" i="30"/>
  <c r="I933" i="30"/>
  <c r="H933" i="30"/>
  <c r="G933" i="30"/>
  <c r="F933" i="30"/>
  <c r="C933" i="30"/>
  <c r="B933" i="30"/>
  <c r="A933" i="30"/>
  <c r="L932" i="30"/>
  <c r="K932" i="30"/>
  <c r="J932" i="30"/>
  <c r="I932" i="30"/>
  <c r="H932" i="30"/>
  <c r="G932" i="30"/>
  <c r="F932" i="30"/>
  <c r="C932" i="30"/>
  <c r="B932" i="30"/>
  <c r="A932" i="30"/>
  <c r="L931" i="30"/>
  <c r="K931" i="30"/>
  <c r="J931" i="30"/>
  <c r="I931" i="30"/>
  <c r="H931" i="30"/>
  <c r="G931" i="30"/>
  <c r="F931" i="30"/>
  <c r="C931" i="30"/>
  <c r="B931" i="30"/>
  <c r="A931" i="30"/>
  <c r="L930" i="30"/>
  <c r="K930" i="30"/>
  <c r="J930" i="30"/>
  <c r="I930" i="30"/>
  <c r="H930" i="30"/>
  <c r="G930" i="30"/>
  <c r="F930" i="30"/>
  <c r="C930" i="30"/>
  <c r="B930" i="30"/>
  <c r="A930" i="30"/>
  <c r="L929" i="30"/>
  <c r="K929" i="30"/>
  <c r="J929" i="30"/>
  <c r="I929" i="30"/>
  <c r="H929" i="30"/>
  <c r="G929" i="30"/>
  <c r="F929" i="30"/>
  <c r="C929" i="30"/>
  <c r="B929" i="30"/>
  <c r="A929" i="30"/>
  <c r="L928" i="30"/>
  <c r="K928" i="30"/>
  <c r="J928" i="30"/>
  <c r="I928" i="30"/>
  <c r="H928" i="30"/>
  <c r="G928" i="30"/>
  <c r="F928" i="30"/>
  <c r="C928" i="30"/>
  <c r="B928" i="30"/>
  <c r="A928" i="30"/>
  <c r="L927" i="30"/>
  <c r="K927" i="30"/>
  <c r="J927" i="30"/>
  <c r="I927" i="30"/>
  <c r="H927" i="30"/>
  <c r="G927" i="30"/>
  <c r="F927" i="30"/>
  <c r="C927" i="30"/>
  <c r="B927" i="30"/>
  <c r="A927" i="30"/>
  <c r="L926" i="30"/>
  <c r="K926" i="30"/>
  <c r="J926" i="30"/>
  <c r="I926" i="30"/>
  <c r="H926" i="30"/>
  <c r="G926" i="30"/>
  <c r="F926" i="30"/>
  <c r="C926" i="30"/>
  <c r="B926" i="30"/>
  <c r="A926" i="30"/>
  <c r="L925" i="30"/>
  <c r="K925" i="30"/>
  <c r="J925" i="30"/>
  <c r="I925" i="30"/>
  <c r="H925" i="30"/>
  <c r="G925" i="30"/>
  <c r="F925" i="30"/>
  <c r="C925" i="30"/>
  <c r="B925" i="30"/>
  <c r="A925" i="30"/>
  <c r="L924" i="30"/>
  <c r="K924" i="30"/>
  <c r="J924" i="30"/>
  <c r="I924" i="30"/>
  <c r="H924" i="30"/>
  <c r="G924" i="30"/>
  <c r="F924" i="30"/>
  <c r="C924" i="30"/>
  <c r="B924" i="30"/>
  <c r="A924" i="30"/>
  <c r="L923" i="30"/>
  <c r="K923" i="30"/>
  <c r="J923" i="30"/>
  <c r="I923" i="30"/>
  <c r="H923" i="30"/>
  <c r="G923" i="30"/>
  <c r="F923" i="30"/>
  <c r="C923" i="30"/>
  <c r="B923" i="30"/>
  <c r="A923" i="30"/>
  <c r="L922" i="30"/>
  <c r="K922" i="30"/>
  <c r="J922" i="30"/>
  <c r="I922" i="30"/>
  <c r="H922" i="30"/>
  <c r="G922" i="30"/>
  <c r="F922" i="30"/>
  <c r="C922" i="30"/>
  <c r="B922" i="30"/>
  <c r="A922" i="30"/>
  <c r="L921" i="30"/>
  <c r="K921" i="30"/>
  <c r="J921" i="30"/>
  <c r="I921" i="30"/>
  <c r="H921" i="30"/>
  <c r="G921" i="30"/>
  <c r="F921" i="30"/>
  <c r="C921" i="30"/>
  <c r="B921" i="30"/>
  <c r="A921" i="30"/>
  <c r="L920" i="30"/>
  <c r="K920" i="30"/>
  <c r="J920" i="30"/>
  <c r="I920" i="30"/>
  <c r="H920" i="30"/>
  <c r="G920" i="30"/>
  <c r="F920" i="30"/>
  <c r="C920" i="30"/>
  <c r="B920" i="30"/>
  <c r="A920" i="30"/>
  <c r="L919" i="30"/>
  <c r="K919" i="30"/>
  <c r="J919" i="30"/>
  <c r="I919" i="30"/>
  <c r="H919" i="30"/>
  <c r="G919" i="30"/>
  <c r="F919" i="30"/>
  <c r="C919" i="30"/>
  <c r="B919" i="30"/>
  <c r="A919" i="30"/>
  <c r="L918" i="30"/>
  <c r="K918" i="30"/>
  <c r="J918" i="30"/>
  <c r="I918" i="30"/>
  <c r="H918" i="30"/>
  <c r="G918" i="30"/>
  <c r="F918" i="30"/>
  <c r="C918" i="30"/>
  <c r="B918" i="30"/>
  <c r="A918" i="30"/>
  <c r="L917" i="30"/>
  <c r="K917" i="30"/>
  <c r="J917" i="30"/>
  <c r="I917" i="30"/>
  <c r="H917" i="30"/>
  <c r="G917" i="30"/>
  <c r="F917" i="30"/>
  <c r="C917" i="30"/>
  <c r="B917" i="30"/>
  <c r="A917" i="30"/>
  <c r="L916" i="30"/>
  <c r="K916" i="30"/>
  <c r="J916" i="30"/>
  <c r="I916" i="30"/>
  <c r="H916" i="30"/>
  <c r="G916" i="30"/>
  <c r="F916" i="30"/>
  <c r="C916" i="30"/>
  <c r="B916" i="30"/>
  <c r="A916" i="30"/>
  <c r="L915" i="30"/>
  <c r="K915" i="30"/>
  <c r="J915" i="30"/>
  <c r="I915" i="30"/>
  <c r="H915" i="30"/>
  <c r="G915" i="30"/>
  <c r="F915" i="30"/>
  <c r="C915" i="30"/>
  <c r="B915" i="30"/>
  <c r="A915" i="30"/>
  <c r="L914" i="30"/>
  <c r="K914" i="30"/>
  <c r="J914" i="30"/>
  <c r="I914" i="30"/>
  <c r="H914" i="30"/>
  <c r="G914" i="30"/>
  <c r="F914" i="30"/>
  <c r="C914" i="30"/>
  <c r="B914" i="30"/>
  <c r="A914" i="30"/>
  <c r="L913" i="30"/>
  <c r="K913" i="30"/>
  <c r="J913" i="30"/>
  <c r="I913" i="30"/>
  <c r="H913" i="30"/>
  <c r="G913" i="30"/>
  <c r="F913" i="30"/>
  <c r="C913" i="30"/>
  <c r="B913" i="30"/>
  <c r="A913" i="30"/>
  <c r="L912" i="30"/>
  <c r="K912" i="30"/>
  <c r="J912" i="30"/>
  <c r="I912" i="30"/>
  <c r="H912" i="30"/>
  <c r="G912" i="30"/>
  <c r="F912" i="30"/>
  <c r="C912" i="30"/>
  <c r="B912" i="30"/>
  <c r="A912" i="30"/>
  <c r="L911" i="30"/>
  <c r="K911" i="30"/>
  <c r="J911" i="30"/>
  <c r="I911" i="30"/>
  <c r="H911" i="30"/>
  <c r="G911" i="30"/>
  <c r="F911" i="30"/>
  <c r="C911" i="30"/>
  <c r="B911" i="30"/>
  <c r="A911" i="30"/>
  <c r="L910" i="30"/>
  <c r="K910" i="30"/>
  <c r="J910" i="30"/>
  <c r="I910" i="30"/>
  <c r="H910" i="30"/>
  <c r="G910" i="30"/>
  <c r="F910" i="30"/>
  <c r="C910" i="30"/>
  <c r="B910" i="30"/>
  <c r="A910" i="30"/>
  <c r="L909" i="30"/>
  <c r="K909" i="30"/>
  <c r="J909" i="30"/>
  <c r="I909" i="30"/>
  <c r="H909" i="30"/>
  <c r="G909" i="30"/>
  <c r="F909" i="30"/>
  <c r="C909" i="30"/>
  <c r="B909" i="30"/>
  <c r="A909" i="30"/>
  <c r="L908" i="30"/>
  <c r="K908" i="30"/>
  <c r="J908" i="30"/>
  <c r="I908" i="30"/>
  <c r="H908" i="30"/>
  <c r="G908" i="30"/>
  <c r="F908" i="30"/>
  <c r="C908" i="30"/>
  <c r="B908" i="30"/>
  <c r="A908" i="30"/>
  <c r="L907" i="30"/>
  <c r="K907" i="30"/>
  <c r="J907" i="30"/>
  <c r="I907" i="30"/>
  <c r="H907" i="30"/>
  <c r="G907" i="30"/>
  <c r="F907" i="30"/>
  <c r="C907" i="30"/>
  <c r="B907" i="30"/>
  <c r="A907" i="30"/>
  <c r="L906" i="30"/>
  <c r="K906" i="30"/>
  <c r="J906" i="30"/>
  <c r="I906" i="30"/>
  <c r="H906" i="30"/>
  <c r="G906" i="30"/>
  <c r="F906" i="30"/>
  <c r="C906" i="30"/>
  <c r="B906" i="30"/>
  <c r="A906" i="30"/>
  <c r="L905" i="30"/>
  <c r="K905" i="30"/>
  <c r="J905" i="30"/>
  <c r="I905" i="30"/>
  <c r="H905" i="30"/>
  <c r="G905" i="30"/>
  <c r="F905" i="30"/>
  <c r="C905" i="30"/>
  <c r="B905" i="30"/>
  <c r="A905" i="30"/>
  <c r="L904" i="30"/>
  <c r="K904" i="30"/>
  <c r="J904" i="30"/>
  <c r="I904" i="30"/>
  <c r="H904" i="30"/>
  <c r="G904" i="30"/>
  <c r="F904" i="30"/>
  <c r="C904" i="30"/>
  <c r="B904" i="30"/>
  <c r="A904" i="30"/>
  <c r="L903" i="30"/>
  <c r="K903" i="30"/>
  <c r="J903" i="30"/>
  <c r="I903" i="30"/>
  <c r="H903" i="30"/>
  <c r="G903" i="30"/>
  <c r="F903" i="30"/>
  <c r="C903" i="30"/>
  <c r="B903" i="30"/>
  <c r="A903" i="30"/>
  <c r="L902" i="30"/>
  <c r="K902" i="30"/>
  <c r="J902" i="30"/>
  <c r="I902" i="30"/>
  <c r="H902" i="30"/>
  <c r="G902" i="30"/>
  <c r="F902" i="30"/>
  <c r="C902" i="30"/>
  <c r="B902" i="30"/>
  <c r="A902" i="30"/>
  <c r="L901" i="30"/>
  <c r="K901" i="30"/>
  <c r="J901" i="30"/>
  <c r="I901" i="30"/>
  <c r="H901" i="30"/>
  <c r="G901" i="30"/>
  <c r="F901" i="30"/>
  <c r="C901" i="30"/>
  <c r="B901" i="30"/>
  <c r="A901" i="30"/>
  <c r="L900" i="30"/>
  <c r="K900" i="30"/>
  <c r="J900" i="30"/>
  <c r="I900" i="30"/>
  <c r="H900" i="30"/>
  <c r="G900" i="30"/>
  <c r="F900" i="30"/>
  <c r="C900" i="30"/>
  <c r="B900" i="30"/>
  <c r="A900" i="30"/>
  <c r="L899" i="30"/>
  <c r="K899" i="30"/>
  <c r="J899" i="30"/>
  <c r="I899" i="30"/>
  <c r="H899" i="30"/>
  <c r="G899" i="30"/>
  <c r="F899" i="30"/>
  <c r="C899" i="30"/>
  <c r="B899" i="30"/>
  <c r="A899" i="30"/>
  <c r="L898" i="30"/>
  <c r="K898" i="30"/>
  <c r="J898" i="30"/>
  <c r="I898" i="30"/>
  <c r="H898" i="30"/>
  <c r="G898" i="30"/>
  <c r="F898" i="30"/>
  <c r="C898" i="30"/>
  <c r="B898" i="30"/>
  <c r="A898" i="30"/>
  <c r="L897" i="30"/>
  <c r="K897" i="30"/>
  <c r="J897" i="30"/>
  <c r="I897" i="30"/>
  <c r="H897" i="30"/>
  <c r="G897" i="30"/>
  <c r="F897" i="30"/>
  <c r="C897" i="30"/>
  <c r="B897" i="30"/>
  <c r="A897" i="30"/>
  <c r="L896" i="30"/>
  <c r="K896" i="30"/>
  <c r="J896" i="30"/>
  <c r="I896" i="30"/>
  <c r="H896" i="30"/>
  <c r="G896" i="30"/>
  <c r="F896" i="30"/>
  <c r="C896" i="30"/>
  <c r="B896" i="30"/>
  <c r="A896" i="30"/>
  <c r="L895" i="30"/>
  <c r="K895" i="30"/>
  <c r="J895" i="30"/>
  <c r="I895" i="30"/>
  <c r="H895" i="30"/>
  <c r="G895" i="30"/>
  <c r="F895" i="30"/>
  <c r="C895" i="30"/>
  <c r="B895" i="30"/>
  <c r="A895" i="30"/>
  <c r="L894" i="30"/>
  <c r="K894" i="30"/>
  <c r="J894" i="30"/>
  <c r="I894" i="30"/>
  <c r="H894" i="30"/>
  <c r="G894" i="30"/>
  <c r="F894" i="30"/>
  <c r="C894" i="30"/>
  <c r="B894" i="30"/>
  <c r="A894" i="30"/>
  <c r="L893" i="30"/>
  <c r="K893" i="30"/>
  <c r="J893" i="30"/>
  <c r="I893" i="30"/>
  <c r="H893" i="30"/>
  <c r="G893" i="30"/>
  <c r="F893" i="30"/>
  <c r="C893" i="30"/>
  <c r="B893" i="30"/>
  <c r="A893" i="30"/>
  <c r="L892" i="30"/>
  <c r="K892" i="30"/>
  <c r="J892" i="30"/>
  <c r="I892" i="30"/>
  <c r="H892" i="30"/>
  <c r="G892" i="30"/>
  <c r="F892" i="30"/>
  <c r="C892" i="30"/>
  <c r="B892" i="30"/>
  <c r="A892" i="30"/>
  <c r="L891" i="30"/>
  <c r="K891" i="30"/>
  <c r="J891" i="30"/>
  <c r="I891" i="30"/>
  <c r="H891" i="30"/>
  <c r="G891" i="30"/>
  <c r="F891" i="30"/>
  <c r="C891" i="30"/>
  <c r="B891" i="30"/>
  <c r="A891" i="30"/>
  <c r="L890" i="30"/>
  <c r="K890" i="30"/>
  <c r="J890" i="30"/>
  <c r="I890" i="30"/>
  <c r="H890" i="30"/>
  <c r="G890" i="30"/>
  <c r="F890" i="30"/>
  <c r="C890" i="30"/>
  <c r="B890" i="30"/>
  <c r="A890" i="30"/>
  <c r="L889" i="30"/>
  <c r="K889" i="30"/>
  <c r="J889" i="30"/>
  <c r="I889" i="30"/>
  <c r="H889" i="30"/>
  <c r="G889" i="30"/>
  <c r="F889" i="30"/>
  <c r="C889" i="30"/>
  <c r="B889" i="30"/>
  <c r="A889" i="30"/>
  <c r="L888" i="30"/>
  <c r="K888" i="30"/>
  <c r="J888" i="30"/>
  <c r="I888" i="30"/>
  <c r="H888" i="30"/>
  <c r="G888" i="30"/>
  <c r="F888" i="30"/>
  <c r="C888" i="30"/>
  <c r="B888" i="30"/>
  <c r="A888" i="30"/>
  <c r="L887" i="30"/>
  <c r="K887" i="30"/>
  <c r="J887" i="30"/>
  <c r="I887" i="30"/>
  <c r="H887" i="30"/>
  <c r="G887" i="30"/>
  <c r="F887" i="30"/>
  <c r="C887" i="30"/>
  <c r="B887" i="30"/>
  <c r="A887" i="30"/>
  <c r="L886" i="30"/>
  <c r="K886" i="30"/>
  <c r="J886" i="30"/>
  <c r="I886" i="30"/>
  <c r="H886" i="30"/>
  <c r="G886" i="30"/>
  <c r="F886" i="30"/>
  <c r="C886" i="30"/>
  <c r="B886" i="30"/>
  <c r="A886" i="30"/>
  <c r="L885" i="30"/>
  <c r="K885" i="30"/>
  <c r="J885" i="30"/>
  <c r="I885" i="30"/>
  <c r="H885" i="30"/>
  <c r="G885" i="30"/>
  <c r="F885" i="30"/>
  <c r="C885" i="30"/>
  <c r="B885" i="30"/>
  <c r="A885" i="30"/>
  <c r="L884" i="30"/>
  <c r="K884" i="30"/>
  <c r="J884" i="30"/>
  <c r="I884" i="30"/>
  <c r="H884" i="30"/>
  <c r="G884" i="30"/>
  <c r="F884" i="30"/>
  <c r="C884" i="30"/>
  <c r="B884" i="30"/>
  <c r="A884" i="30"/>
  <c r="L883" i="30"/>
  <c r="K883" i="30"/>
  <c r="J883" i="30"/>
  <c r="I883" i="30"/>
  <c r="H883" i="30"/>
  <c r="G883" i="30"/>
  <c r="F883" i="30"/>
  <c r="C883" i="30"/>
  <c r="B883" i="30"/>
  <c r="A883" i="30"/>
  <c r="L882" i="30"/>
  <c r="K882" i="30"/>
  <c r="J882" i="30"/>
  <c r="I882" i="30"/>
  <c r="H882" i="30"/>
  <c r="G882" i="30"/>
  <c r="F882" i="30"/>
  <c r="C882" i="30"/>
  <c r="B882" i="30"/>
  <c r="A882" i="30"/>
  <c r="L881" i="30"/>
  <c r="K881" i="30"/>
  <c r="J881" i="30"/>
  <c r="I881" i="30"/>
  <c r="H881" i="30"/>
  <c r="G881" i="30"/>
  <c r="F881" i="30"/>
  <c r="C881" i="30"/>
  <c r="B881" i="30"/>
  <c r="A881" i="30"/>
  <c r="L880" i="30"/>
  <c r="K880" i="30"/>
  <c r="J880" i="30"/>
  <c r="I880" i="30"/>
  <c r="H880" i="30"/>
  <c r="G880" i="30"/>
  <c r="F880" i="30"/>
  <c r="C880" i="30"/>
  <c r="B880" i="30"/>
  <c r="A880" i="30"/>
  <c r="L879" i="30"/>
  <c r="K879" i="30"/>
  <c r="J879" i="30"/>
  <c r="I879" i="30"/>
  <c r="H879" i="30"/>
  <c r="G879" i="30"/>
  <c r="F879" i="30"/>
  <c r="C879" i="30"/>
  <c r="B879" i="30"/>
  <c r="A879" i="30"/>
  <c r="L878" i="30"/>
  <c r="K878" i="30"/>
  <c r="J878" i="30"/>
  <c r="I878" i="30"/>
  <c r="H878" i="30"/>
  <c r="G878" i="30"/>
  <c r="F878" i="30"/>
  <c r="C878" i="30"/>
  <c r="B878" i="30"/>
  <c r="A878" i="30"/>
  <c r="L877" i="30"/>
  <c r="K877" i="30"/>
  <c r="J877" i="30"/>
  <c r="I877" i="30"/>
  <c r="H877" i="30"/>
  <c r="G877" i="30"/>
  <c r="F877" i="30"/>
  <c r="C877" i="30"/>
  <c r="B877" i="30"/>
  <c r="A877" i="30"/>
  <c r="L876" i="30"/>
  <c r="K876" i="30"/>
  <c r="J876" i="30"/>
  <c r="I876" i="30"/>
  <c r="H876" i="30"/>
  <c r="G876" i="30"/>
  <c r="F876" i="30"/>
  <c r="C876" i="30"/>
  <c r="B876" i="30"/>
  <c r="A876" i="30"/>
  <c r="L875" i="30"/>
  <c r="K875" i="30"/>
  <c r="J875" i="30"/>
  <c r="I875" i="30"/>
  <c r="H875" i="30"/>
  <c r="G875" i="30"/>
  <c r="F875" i="30"/>
  <c r="C875" i="30"/>
  <c r="B875" i="30"/>
  <c r="A875" i="30"/>
  <c r="L874" i="30"/>
  <c r="K874" i="30"/>
  <c r="J874" i="30"/>
  <c r="I874" i="30"/>
  <c r="H874" i="30"/>
  <c r="G874" i="30"/>
  <c r="F874" i="30"/>
  <c r="C874" i="30"/>
  <c r="B874" i="30"/>
  <c r="A874" i="30"/>
  <c r="L873" i="30"/>
  <c r="K873" i="30"/>
  <c r="J873" i="30"/>
  <c r="I873" i="30"/>
  <c r="H873" i="30"/>
  <c r="G873" i="30"/>
  <c r="F873" i="30"/>
  <c r="C873" i="30"/>
  <c r="B873" i="30"/>
  <c r="A873" i="30"/>
  <c r="L872" i="30"/>
  <c r="K872" i="30"/>
  <c r="J872" i="30"/>
  <c r="I872" i="30"/>
  <c r="H872" i="30"/>
  <c r="G872" i="30"/>
  <c r="F872" i="30"/>
  <c r="C872" i="30"/>
  <c r="B872" i="30"/>
  <c r="A872" i="30"/>
  <c r="L871" i="30"/>
  <c r="K871" i="30"/>
  <c r="J871" i="30"/>
  <c r="I871" i="30"/>
  <c r="H871" i="30"/>
  <c r="G871" i="30"/>
  <c r="F871" i="30"/>
  <c r="C871" i="30"/>
  <c r="B871" i="30"/>
  <c r="A871" i="30"/>
  <c r="L870" i="30"/>
  <c r="K870" i="30"/>
  <c r="J870" i="30"/>
  <c r="I870" i="30"/>
  <c r="H870" i="30"/>
  <c r="G870" i="30"/>
  <c r="F870" i="30"/>
  <c r="C870" i="30"/>
  <c r="B870" i="30"/>
  <c r="A870" i="30"/>
  <c r="L869" i="30"/>
  <c r="K869" i="30"/>
  <c r="J869" i="30"/>
  <c r="I869" i="30"/>
  <c r="H869" i="30"/>
  <c r="G869" i="30"/>
  <c r="F869" i="30"/>
  <c r="C869" i="30"/>
  <c r="B869" i="30"/>
  <c r="A869" i="30"/>
  <c r="L868" i="30"/>
  <c r="K868" i="30"/>
  <c r="J868" i="30"/>
  <c r="I868" i="30"/>
  <c r="H868" i="30"/>
  <c r="G868" i="30"/>
  <c r="F868" i="30"/>
  <c r="C868" i="30"/>
  <c r="B868" i="30"/>
  <c r="A868" i="30"/>
  <c r="L867" i="30"/>
  <c r="K867" i="30"/>
  <c r="J867" i="30"/>
  <c r="I867" i="30"/>
  <c r="H867" i="30"/>
  <c r="G867" i="30"/>
  <c r="F867" i="30"/>
  <c r="C867" i="30"/>
  <c r="B867" i="30"/>
  <c r="A867" i="30"/>
  <c r="L866" i="30"/>
  <c r="K866" i="30"/>
  <c r="J866" i="30"/>
  <c r="I866" i="30"/>
  <c r="H866" i="30"/>
  <c r="G866" i="30"/>
  <c r="F866" i="30"/>
  <c r="C866" i="30"/>
  <c r="B866" i="30"/>
  <c r="A866" i="30"/>
  <c r="L865" i="30"/>
  <c r="K865" i="30"/>
  <c r="J865" i="30"/>
  <c r="I865" i="30"/>
  <c r="H865" i="30"/>
  <c r="G865" i="30"/>
  <c r="F865" i="30"/>
  <c r="C865" i="30"/>
  <c r="B865" i="30"/>
  <c r="A865" i="30"/>
  <c r="L864" i="30"/>
  <c r="K864" i="30"/>
  <c r="J864" i="30"/>
  <c r="I864" i="30"/>
  <c r="H864" i="30"/>
  <c r="G864" i="30"/>
  <c r="F864" i="30"/>
  <c r="C864" i="30"/>
  <c r="B864" i="30"/>
  <c r="A864" i="30"/>
  <c r="L863" i="30"/>
  <c r="K863" i="30"/>
  <c r="J863" i="30"/>
  <c r="I863" i="30"/>
  <c r="H863" i="30"/>
  <c r="G863" i="30"/>
  <c r="F863" i="30"/>
  <c r="C863" i="30"/>
  <c r="B863" i="30"/>
  <c r="A863" i="30"/>
  <c r="L862" i="30"/>
  <c r="K862" i="30"/>
  <c r="J862" i="30"/>
  <c r="I862" i="30"/>
  <c r="H862" i="30"/>
  <c r="G862" i="30"/>
  <c r="F862" i="30"/>
  <c r="C862" i="30"/>
  <c r="B862" i="30"/>
  <c r="A862" i="30"/>
  <c r="L861" i="30"/>
  <c r="K861" i="30"/>
  <c r="J861" i="30"/>
  <c r="I861" i="30"/>
  <c r="H861" i="30"/>
  <c r="G861" i="30"/>
  <c r="F861" i="30"/>
  <c r="C861" i="30"/>
  <c r="B861" i="30"/>
  <c r="A861" i="30"/>
  <c r="L860" i="30"/>
  <c r="K860" i="30"/>
  <c r="J860" i="30"/>
  <c r="I860" i="30"/>
  <c r="H860" i="30"/>
  <c r="G860" i="30"/>
  <c r="F860" i="30"/>
  <c r="C860" i="30"/>
  <c r="B860" i="30"/>
  <c r="A860" i="30"/>
  <c r="L859" i="30"/>
  <c r="K859" i="30"/>
  <c r="J859" i="30"/>
  <c r="I859" i="30"/>
  <c r="H859" i="30"/>
  <c r="G859" i="30"/>
  <c r="F859" i="30"/>
  <c r="C859" i="30"/>
  <c r="B859" i="30"/>
  <c r="A859" i="30"/>
  <c r="L858" i="30"/>
  <c r="K858" i="30"/>
  <c r="J858" i="30"/>
  <c r="I858" i="30"/>
  <c r="H858" i="30"/>
  <c r="G858" i="30"/>
  <c r="F858" i="30"/>
  <c r="C858" i="30"/>
  <c r="B858" i="30"/>
  <c r="A858" i="30"/>
  <c r="L857" i="30"/>
  <c r="K857" i="30"/>
  <c r="J857" i="30"/>
  <c r="I857" i="30"/>
  <c r="H857" i="30"/>
  <c r="G857" i="30"/>
  <c r="F857" i="30"/>
  <c r="C857" i="30"/>
  <c r="B857" i="30"/>
  <c r="A857" i="30"/>
  <c r="L856" i="30"/>
  <c r="K856" i="30"/>
  <c r="J856" i="30"/>
  <c r="I856" i="30"/>
  <c r="H856" i="30"/>
  <c r="G856" i="30"/>
  <c r="F856" i="30"/>
  <c r="C856" i="30"/>
  <c r="B856" i="30"/>
  <c r="A856" i="30"/>
  <c r="L855" i="30"/>
  <c r="K855" i="30"/>
  <c r="J855" i="30"/>
  <c r="I855" i="30"/>
  <c r="H855" i="30"/>
  <c r="G855" i="30"/>
  <c r="F855" i="30"/>
  <c r="C855" i="30"/>
  <c r="B855" i="30"/>
  <c r="A855" i="30"/>
  <c r="L854" i="30"/>
  <c r="K854" i="30"/>
  <c r="J854" i="30"/>
  <c r="I854" i="30"/>
  <c r="H854" i="30"/>
  <c r="G854" i="30"/>
  <c r="F854" i="30"/>
  <c r="C854" i="30"/>
  <c r="B854" i="30"/>
  <c r="A854" i="30"/>
  <c r="E853" i="30"/>
  <c r="A853" i="30"/>
  <c r="L851" i="30"/>
  <c r="K851" i="30"/>
  <c r="J851" i="30"/>
  <c r="I851" i="30"/>
  <c r="H851" i="30"/>
  <c r="G851" i="30"/>
  <c r="F851" i="30"/>
  <c r="E851" i="30"/>
  <c r="D851" i="30"/>
  <c r="C851" i="30"/>
  <c r="B851" i="30"/>
  <c r="A851" i="30"/>
  <c r="L850" i="30"/>
  <c r="K850" i="30"/>
  <c r="J850" i="30"/>
  <c r="I850" i="30"/>
  <c r="H850" i="30"/>
  <c r="G850" i="30"/>
  <c r="F850" i="30"/>
  <c r="C850" i="30"/>
  <c r="B850" i="30"/>
  <c r="A850" i="30"/>
  <c r="L849" i="30"/>
  <c r="K849" i="30"/>
  <c r="J849" i="30"/>
  <c r="I849" i="30"/>
  <c r="H849" i="30"/>
  <c r="G849" i="30"/>
  <c r="F849" i="30"/>
  <c r="C849" i="30"/>
  <c r="B849" i="30"/>
  <c r="A849" i="30"/>
  <c r="L848" i="30"/>
  <c r="K848" i="30"/>
  <c r="J848" i="30"/>
  <c r="I848" i="30"/>
  <c r="H848" i="30"/>
  <c r="G848" i="30"/>
  <c r="F848" i="30"/>
  <c r="C848" i="30"/>
  <c r="B848" i="30"/>
  <c r="A848" i="30"/>
  <c r="L847" i="30"/>
  <c r="K847" i="30"/>
  <c r="J847" i="30"/>
  <c r="I847" i="30"/>
  <c r="H847" i="30"/>
  <c r="G847" i="30"/>
  <c r="F847" i="30"/>
  <c r="C847" i="30"/>
  <c r="B847" i="30"/>
  <c r="A847" i="30"/>
  <c r="L846" i="30"/>
  <c r="K846" i="30"/>
  <c r="J846" i="30"/>
  <c r="I846" i="30"/>
  <c r="H846" i="30"/>
  <c r="G846" i="30"/>
  <c r="F846" i="30"/>
  <c r="C846" i="30"/>
  <c r="B846" i="30"/>
  <c r="A846" i="30"/>
  <c r="L845" i="30"/>
  <c r="K845" i="30"/>
  <c r="J845" i="30"/>
  <c r="I845" i="30"/>
  <c r="H845" i="30"/>
  <c r="G845" i="30"/>
  <c r="F845" i="30"/>
  <c r="C845" i="30"/>
  <c r="B845" i="30"/>
  <c r="A845" i="30"/>
  <c r="L844" i="30"/>
  <c r="K844" i="30"/>
  <c r="J844" i="30"/>
  <c r="I844" i="30"/>
  <c r="H844" i="30"/>
  <c r="G844" i="30"/>
  <c r="F844" i="30"/>
  <c r="C844" i="30"/>
  <c r="B844" i="30"/>
  <c r="A844" i="30"/>
  <c r="L843" i="30"/>
  <c r="K843" i="30"/>
  <c r="J843" i="30"/>
  <c r="I843" i="30"/>
  <c r="H843" i="30"/>
  <c r="G843" i="30"/>
  <c r="F843" i="30"/>
  <c r="C843" i="30"/>
  <c r="B843" i="30"/>
  <c r="A843" i="30"/>
  <c r="L842" i="30"/>
  <c r="K842" i="30"/>
  <c r="J842" i="30"/>
  <c r="I842" i="30"/>
  <c r="H842" i="30"/>
  <c r="G842" i="30"/>
  <c r="F842" i="30"/>
  <c r="C842" i="30"/>
  <c r="B842" i="30"/>
  <c r="A842" i="30"/>
  <c r="L841" i="30"/>
  <c r="K841" i="30"/>
  <c r="J841" i="30"/>
  <c r="I841" i="30"/>
  <c r="H841" i="30"/>
  <c r="G841" i="30"/>
  <c r="F841" i="30"/>
  <c r="C841" i="30"/>
  <c r="B841" i="30"/>
  <c r="A841" i="30"/>
  <c r="L840" i="30"/>
  <c r="K840" i="30"/>
  <c r="J840" i="30"/>
  <c r="I840" i="30"/>
  <c r="H840" i="30"/>
  <c r="G840" i="30"/>
  <c r="F840" i="30"/>
  <c r="C840" i="30"/>
  <c r="B840" i="30"/>
  <c r="A840" i="30"/>
  <c r="L839" i="30"/>
  <c r="K839" i="30"/>
  <c r="J839" i="30"/>
  <c r="I839" i="30"/>
  <c r="H839" i="30"/>
  <c r="G839" i="30"/>
  <c r="F839" i="30"/>
  <c r="C839" i="30"/>
  <c r="B839" i="30"/>
  <c r="A839" i="30"/>
  <c r="L838" i="30"/>
  <c r="K838" i="30"/>
  <c r="J838" i="30"/>
  <c r="I838" i="30"/>
  <c r="H838" i="30"/>
  <c r="G838" i="30"/>
  <c r="F838" i="30"/>
  <c r="C838" i="30"/>
  <c r="B838" i="30"/>
  <c r="A838" i="30"/>
  <c r="L837" i="30"/>
  <c r="K837" i="30"/>
  <c r="J837" i="30"/>
  <c r="I837" i="30"/>
  <c r="H837" i="30"/>
  <c r="G837" i="30"/>
  <c r="F837" i="30"/>
  <c r="C837" i="30"/>
  <c r="B837" i="30"/>
  <c r="A837" i="30"/>
  <c r="L836" i="30"/>
  <c r="K836" i="30"/>
  <c r="J836" i="30"/>
  <c r="I836" i="30"/>
  <c r="H836" i="30"/>
  <c r="G836" i="30"/>
  <c r="F836" i="30"/>
  <c r="C836" i="30"/>
  <c r="B836" i="30"/>
  <c r="A836" i="30"/>
  <c r="L835" i="30"/>
  <c r="K835" i="30"/>
  <c r="J835" i="30"/>
  <c r="I835" i="30"/>
  <c r="H835" i="30"/>
  <c r="G835" i="30"/>
  <c r="F835" i="30"/>
  <c r="C835" i="30"/>
  <c r="B835" i="30"/>
  <c r="A835" i="30"/>
  <c r="L834" i="30"/>
  <c r="K834" i="30"/>
  <c r="J834" i="30"/>
  <c r="I834" i="30"/>
  <c r="H834" i="30"/>
  <c r="G834" i="30"/>
  <c r="F834" i="30"/>
  <c r="C834" i="30"/>
  <c r="B834" i="30"/>
  <c r="A834" i="30"/>
  <c r="L833" i="30"/>
  <c r="K833" i="30"/>
  <c r="J833" i="30"/>
  <c r="I833" i="30"/>
  <c r="H833" i="30"/>
  <c r="G833" i="30"/>
  <c r="F833" i="30"/>
  <c r="C833" i="30"/>
  <c r="B833" i="30"/>
  <c r="A833" i="30"/>
  <c r="L832" i="30"/>
  <c r="K832" i="30"/>
  <c r="J832" i="30"/>
  <c r="I832" i="30"/>
  <c r="H832" i="30"/>
  <c r="G832" i="30"/>
  <c r="F832" i="30"/>
  <c r="C832" i="30"/>
  <c r="B832" i="30"/>
  <c r="A832" i="30"/>
  <c r="L831" i="30"/>
  <c r="K831" i="30"/>
  <c r="J831" i="30"/>
  <c r="I831" i="30"/>
  <c r="H831" i="30"/>
  <c r="G831" i="30"/>
  <c r="F831" i="30"/>
  <c r="C831" i="30"/>
  <c r="B831" i="30"/>
  <c r="A831" i="30"/>
  <c r="L830" i="30"/>
  <c r="K830" i="30"/>
  <c r="J830" i="30"/>
  <c r="I830" i="30"/>
  <c r="H830" i="30"/>
  <c r="G830" i="30"/>
  <c r="F830" i="30"/>
  <c r="C830" i="30"/>
  <c r="B830" i="30"/>
  <c r="A830" i="30"/>
  <c r="L829" i="30"/>
  <c r="K829" i="30"/>
  <c r="J829" i="30"/>
  <c r="I829" i="30"/>
  <c r="H829" i="30"/>
  <c r="G829" i="30"/>
  <c r="F829" i="30"/>
  <c r="C829" i="30"/>
  <c r="B829" i="30"/>
  <c r="A829" i="30"/>
  <c r="L828" i="30"/>
  <c r="K828" i="30"/>
  <c r="J828" i="30"/>
  <c r="I828" i="30"/>
  <c r="H828" i="30"/>
  <c r="G828" i="30"/>
  <c r="F828" i="30"/>
  <c r="C828" i="30"/>
  <c r="B828" i="30"/>
  <c r="A828" i="30"/>
  <c r="L827" i="30"/>
  <c r="K827" i="30"/>
  <c r="J827" i="30"/>
  <c r="I827" i="30"/>
  <c r="H827" i="30"/>
  <c r="G827" i="30"/>
  <c r="F827" i="30"/>
  <c r="C827" i="30"/>
  <c r="B827" i="30"/>
  <c r="A827" i="30"/>
  <c r="L826" i="30"/>
  <c r="K826" i="30"/>
  <c r="J826" i="30"/>
  <c r="I826" i="30"/>
  <c r="H826" i="30"/>
  <c r="G826" i="30"/>
  <c r="F826" i="30"/>
  <c r="C826" i="30"/>
  <c r="B826" i="30"/>
  <c r="A826" i="30"/>
  <c r="L825" i="30"/>
  <c r="K825" i="30"/>
  <c r="J825" i="30"/>
  <c r="I825" i="30"/>
  <c r="H825" i="30"/>
  <c r="G825" i="30"/>
  <c r="F825" i="30"/>
  <c r="C825" i="30"/>
  <c r="B825" i="30"/>
  <c r="A825" i="30"/>
  <c r="L824" i="30"/>
  <c r="K824" i="30"/>
  <c r="J824" i="30"/>
  <c r="I824" i="30"/>
  <c r="H824" i="30"/>
  <c r="G824" i="30"/>
  <c r="F824" i="30"/>
  <c r="C824" i="30"/>
  <c r="B824" i="30"/>
  <c r="A824" i="30"/>
  <c r="L823" i="30"/>
  <c r="K823" i="30"/>
  <c r="J823" i="30"/>
  <c r="I823" i="30"/>
  <c r="H823" i="30"/>
  <c r="G823" i="30"/>
  <c r="F823" i="30"/>
  <c r="C823" i="30"/>
  <c r="B823" i="30"/>
  <c r="A823" i="30"/>
  <c r="L822" i="30"/>
  <c r="K822" i="30"/>
  <c r="J822" i="30"/>
  <c r="I822" i="30"/>
  <c r="H822" i="30"/>
  <c r="G822" i="30"/>
  <c r="F822" i="30"/>
  <c r="C822" i="30"/>
  <c r="B822" i="30"/>
  <c r="A822" i="30"/>
  <c r="L821" i="30"/>
  <c r="K821" i="30"/>
  <c r="J821" i="30"/>
  <c r="I821" i="30"/>
  <c r="H821" i="30"/>
  <c r="G821" i="30"/>
  <c r="F821" i="30"/>
  <c r="C821" i="30"/>
  <c r="B821" i="30"/>
  <c r="A821" i="30"/>
  <c r="L820" i="30"/>
  <c r="K820" i="30"/>
  <c r="J820" i="30"/>
  <c r="I820" i="30"/>
  <c r="H820" i="30"/>
  <c r="G820" i="30"/>
  <c r="F820" i="30"/>
  <c r="C820" i="30"/>
  <c r="B820" i="30"/>
  <c r="A820" i="30"/>
  <c r="L819" i="30"/>
  <c r="K819" i="30"/>
  <c r="J819" i="30"/>
  <c r="I819" i="30"/>
  <c r="H819" i="30"/>
  <c r="G819" i="30"/>
  <c r="F819" i="30"/>
  <c r="C819" i="30"/>
  <c r="B819" i="30"/>
  <c r="A819" i="30"/>
  <c r="L818" i="30"/>
  <c r="K818" i="30"/>
  <c r="J818" i="30"/>
  <c r="I818" i="30"/>
  <c r="H818" i="30"/>
  <c r="G818" i="30"/>
  <c r="F818" i="30"/>
  <c r="C818" i="30"/>
  <c r="B818" i="30"/>
  <c r="A818" i="30"/>
  <c r="L817" i="30"/>
  <c r="K817" i="30"/>
  <c r="J817" i="30"/>
  <c r="I817" i="30"/>
  <c r="H817" i="30"/>
  <c r="G817" i="30"/>
  <c r="F817" i="30"/>
  <c r="C817" i="30"/>
  <c r="B817" i="30"/>
  <c r="A817" i="30"/>
  <c r="L816" i="30"/>
  <c r="K816" i="30"/>
  <c r="J816" i="30"/>
  <c r="I816" i="30"/>
  <c r="H816" i="30"/>
  <c r="G816" i="30"/>
  <c r="F816" i="30"/>
  <c r="C816" i="30"/>
  <c r="B816" i="30"/>
  <c r="A816" i="30"/>
  <c r="L815" i="30"/>
  <c r="K815" i="30"/>
  <c r="J815" i="30"/>
  <c r="I815" i="30"/>
  <c r="H815" i="30"/>
  <c r="G815" i="30"/>
  <c r="F815" i="30"/>
  <c r="C815" i="30"/>
  <c r="B815" i="30"/>
  <c r="A815" i="30"/>
  <c r="L814" i="30"/>
  <c r="K814" i="30"/>
  <c r="J814" i="30"/>
  <c r="I814" i="30"/>
  <c r="H814" i="30"/>
  <c r="G814" i="30"/>
  <c r="F814" i="30"/>
  <c r="C814" i="30"/>
  <c r="B814" i="30"/>
  <c r="A814" i="30"/>
  <c r="L813" i="30"/>
  <c r="K813" i="30"/>
  <c r="J813" i="30"/>
  <c r="I813" i="30"/>
  <c r="H813" i="30"/>
  <c r="G813" i="30"/>
  <c r="F813" i="30"/>
  <c r="C813" i="30"/>
  <c r="B813" i="30"/>
  <c r="A813" i="30"/>
  <c r="L812" i="30"/>
  <c r="K812" i="30"/>
  <c r="J812" i="30"/>
  <c r="I812" i="30"/>
  <c r="H812" i="30"/>
  <c r="G812" i="30"/>
  <c r="F812" i="30"/>
  <c r="C812" i="30"/>
  <c r="B812" i="30"/>
  <c r="A812" i="30"/>
  <c r="L811" i="30"/>
  <c r="K811" i="30"/>
  <c r="J811" i="30"/>
  <c r="I811" i="30"/>
  <c r="H811" i="30"/>
  <c r="G811" i="30"/>
  <c r="F811" i="30"/>
  <c r="C811" i="30"/>
  <c r="B811" i="30"/>
  <c r="A811" i="30"/>
  <c r="L810" i="30"/>
  <c r="K810" i="30"/>
  <c r="J810" i="30"/>
  <c r="I810" i="30"/>
  <c r="H810" i="30"/>
  <c r="G810" i="30"/>
  <c r="F810" i="30"/>
  <c r="C810" i="30"/>
  <c r="B810" i="30"/>
  <c r="A810" i="30"/>
  <c r="L809" i="30"/>
  <c r="K809" i="30"/>
  <c r="J809" i="30"/>
  <c r="I809" i="30"/>
  <c r="H809" i="30"/>
  <c r="G809" i="30"/>
  <c r="F809" i="30"/>
  <c r="C809" i="30"/>
  <c r="B809" i="30"/>
  <c r="A809" i="30"/>
  <c r="L808" i="30"/>
  <c r="K808" i="30"/>
  <c r="J808" i="30"/>
  <c r="I808" i="30"/>
  <c r="H808" i="30"/>
  <c r="G808" i="30"/>
  <c r="F808" i="30"/>
  <c r="C808" i="30"/>
  <c r="B808" i="30"/>
  <c r="A808" i="30"/>
  <c r="L807" i="30"/>
  <c r="K807" i="30"/>
  <c r="J807" i="30"/>
  <c r="I807" i="30"/>
  <c r="H807" i="30"/>
  <c r="G807" i="30"/>
  <c r="F807" i="30"/>
  <c r="C807" i="30"/>
  <c r="B807" i="30"/>
  <c r="A807" i="30"/>
  <c r="L806" i="30"/>
  <c r="K806" i="30"/>
  <c r="J806" i="30"/>
  <c r="I806" i="30"/>
  <c r="H806" i="30"/>
  <c r="G806" i="30"/>
  <c r="F806" i="30"/>
  <c r="C806" i="30"/>
  <c r="B806" i="30"/>
  <c r="A806" i="30"/>
  <c r="E805" i="30"/>
  <c r="A805" i="30"/>
  <c r="L803" i="30"/>
  <c r="K803" i="30"/>
  <c r="J803" i="30"/>
  <c r="I803" i="30"/>
  <c r="H803" i="30"/>
  <c r="G803" i="30"/>
  <c r="F803" i="30"/>
  <c r="E803" i="30"/>
  <c r="D803" i="30"/>
  <c r="C803" i="30"/>
  <c r="B803" i="30"/>
  <c r="A803" i="30"/>
  <c r="L802" i="30"/>
  <c r="K802" i="30"/>
  <c r="J802" i="30"/>
  <c r="I802" i="30"/>
  <c r="H802" i="30"/>
  <c r="G802" i="30"/>
  <c r="F802" i="30"/>
  <c r="C802" i="30"/>
  <c r="B802" i="30"/>
  <c r="A802" i="30"/>
  <c r="L801" i="30"/>
  <c r="K801" i="30"/>
  <c r="J801" i="30"/>
  <c r="I801" i="30"/>
  <c r="H801" i="30"/>
  <c r="G801" i="30"/>
  <c r="F801" i="30"/>
  <c r="C801" i="30"/>
  <c r="B801" i="30"/>
  <c r="A801" i="30"/>
  <c r="L800" i="30"/>
  <c r="K800" i="30"/>
  <c r="J800" i="30"/>
  <c r="I800" i="30"/>
  <c r="H800" i="30"/>
  <c r="G800" i="30"/>
  <c r="F800" i="30"/>
  <c r="C800" i="30"/>
  <c r="B800" i="30"/>
  <c r="A800" i="30"/>
  <c r="L799" i="30"/>
  <c r="K799" i="30"/>
  <c r="J799" i="30"/>
  <c r="I799" i="30"/>
  <c r="H799" i="30"/>
  <c r="G799" i="30"/>
  <c r="F799" i="30"/>
  <c r="C799" i="30"/>
  <c r="B799" i="30"/>
  <c r="A799" i="30"/>
  <c r="L798" i="30"/>
  <c r="K798" i="30"/>
  <c r="J798" i="30"/>
  <c r="I798" i="30"/>
  <c r="H798" i="30"/>
  <c r="G798" i="30"/>
  <c r="F798" i="30"/>
  <c r="C798" i="30"/>
  <c r="B798" i="30"/>
  <c r="A798" i="30"/>
  <c r="L797" i="30"/>
  <c r="K797" i="30"/>
  <c r="J797" i="30"/>
  <c r="I797" i="30"/>
  <c r="H797" i="30"/>
  <c r="G797" i="30"/>
  <c r="F797" i="30"/>
  <c r="C797" i="30"/>
  <c r="B797" i="30"/>
  <c r="A797" i="30"/>
  <c r="L796" i="30"/>
  <c r="K796" i="30"/>
  <c r="J796" i="30"/>
  <c r="I796" i="30"/>
  <c r="H796" i="30"/>
  <c r="G796" i="30"/>
  <c r="F796" i="30"/>
  <c r="C796" i="30"/>
  <c r="B796" i="30"/>
  <c r="A796" i="30"/>
  <c r="L795" i="30"/>
  <c r="K795" i="30"/>
  <c r="J795" i="30"/>
  <c r="I795" i="30"/>
  <c r="H795" i="30"/>
  <c r="G795" i="30"/>
  <c r="F795" i="30"/>
  <c r="C795" i="30"/>
  <c r="B795" i="30"/>
  <c r="A795" i="30"/>
  <c r="L794" i="30"/>
  <c r="K794" i="30"/>
  <c r="J794" i="30"/>
  <c r="I794" i="30"/>
  <c r="H794" i="30"/>
  <c r="G794" i="30"/>
  <c r="F794" i="30"/>
  <c r="C794" i="30"/>
  <c r="B794" i="30"/>
  <c r="A794" i="30"/>
  <c r="L793" i="30"/>
  <c r="K793" i="30"/>
  <c r="J793" i="30"/>
  <c r="I793" i="30"/>
  <c r="H793" i="30"/>
  <c r="G793" i="30"/>
  <c r="F793" i="30"/>
  <c r="C793" i="30"/>
  <c r="B793" i="30"/>
  <c r="A793" i="30"/>
  <c r="L792" i="30"/>
  <c r="K792" i="30"/>
  <c r="J792" i="30"/>
  <c r="I792" i="30"/>
  <c r="H792" i="30"/>
  <c r="G792" i="30"/>
  <c r="F792" i="30"/>
  <c r="C792" i="30"/>
  <c r="B792" i="30"/>
  <c r="A792" i="30"/>
  <c r="L791" i="30"/>
  <c r="K791" i="30"/>
  <c r="J791" i="30"/>
  <c r="I791" i="30"/>
  <c r="H791" i="30"/>
  <c r="G791" i="30"/>
  <c r="F791" i="30"/>
  <c r="C791" i="30"/>
  <c r="B791" i="30"/>
  <c r="A791" i="30"/>
  <c r="L790" i="30"/>
  <c r="K790" i="30"/>
  <c r="J790" i="30"/>
  <c r="I790" i="30"/>
  <c r="H790" i="30"/>
  <c r="G790" i="30"/>
  <c r="F790" i="30"/>
  <c r="C790" i="30"/>
  <c r="B790" i="30"/>
  <c r="A790" i="30"/>
  <c r="L789" i="30"/>
  <c r="K789" i="30"/>
  <c r="J789" i="30"/>
  <c r="I789" i="30"/>
  <c r="H789" i="30"/>
  <c r="G789" i="30"/>
  <c r="F789" i="30"/>
  <c r="C789" i="30"/>
  <c r="B789" i="30"/>
  <c r="A789" i="30"/>
  <c r="L788" i="30"/>
  <c r="K788" i="30"/>
  <c r="J788" i="30"/>
  <c r="I788" i="30"/>
  <c r="H788" i="30"/>
  <c r="G788" i="30"/>
  <c r="F788" i="30"/>
  <c r="C788" i="30"/>
  <c r="B788" i="30"/>
  <c r="A788" i="30"/>
  <c r="L787" i="30"/>
  <c r="K787" i="30"/>
  <c r="J787" i="30"/>
  <c r="I787" i="30"/>
  <c r="H787" i="30"/>
  <c r="G787" i="30"/>
  <c r="F787" i="30"/>
  <c r="C787" i="30"/>
  <c r="B787" i="30"/>
  <c r="A787" i="30"/>
  <c r="L786" i="30"/>
  <c r="K786" i="30"/>
  <c r="J786" i="30"/>
  <c r="I786" i="30"/>
  <c r="H786" i="30"/>
  <c r="G786" i="30"/>
  <c r="F786" i="30"/>
  <c r="C786" i="30"/>
  <c r="B786" i="30"/>
  <c r="A786" i="30"/>
  <c r="L785" i="30"/>
  <c r="K785" i="30"/>
  <c r="J785" i="30"/>
  <c r="I785" i="30"/>
  <c r="H785" i="30"/>
  <c r="G785" i="30"/>
  <c r="F785" i="30"/>
  <c r="C785" i="30"/>
  <c r="B785" i="30"/>
  <c r="A785" i="30"/>
  <c r="L784" i="30"/>
  <c r="K784" i="30"/>
  <c r="J784" i="30"/>
  <c r="I784" i="30"/>
  <c r="H784" i="30"/>
  <c r="G784" i="30"/>
  <c r="F784" i="30"/>
  <c r="C784" i="30"/>
  <c r="B784" i="30"/>
  <c r="A784" i="30"/>
  <c r="L783" i="30"/>
  <c r="K783" i="30"/>
  <c r="J783" i="30"/>
  <c r="I783" i="30"/>
  <c r="H783" i="30"/>
  <c r="G783" i="30"/>
  <c r="F783" i="30"/>
  <c r="C783" i="30"/>
  <c r="B783" i="30"/>
  <c r="A783" i="30"/>
  <c r="L782" i="30"/>
  <c r="K782" i="30"/>
  <c r="J782" i="30"/>
  <c r="I782" i="30"/>
  <c r="H782" i="30"/>
  <c r="G782" i="30"/>
  <c r="F782" i="30"/>
  <c r="C782" i="30"/>
  <c r="B782" i="30"/>
  <c r="A782" i="30"/>
  <c r="L781" i="30"/>
  <c r="K781" i="30"/>
  <c r="J781" i="30"/>
  <c r="I781" i="30"/>
  <c r="H781" i="30"/>
  <c r="G781" i="30"/>
  <c r="F781" i="30"/>
  <c r="C781" i="30"/>
  <c r="B781" i="30"/>
  <c r="A781" i="30"/>
  <c r="L780" i="30"/>
  <c r="K780" i="30"/>
  <c r="J780" i="30"/>
  <c r="I780" i="30"/>
  <c r="H780" i="30"/>
  <c r="G780" i="30"/>
  <c r="F780" i="30"/>
  <c r="C780" i="30"/>
  <c r="B780" i="30"/>
  <c r="A780" i="30"/>
  <c r="L779" i="30"/>
  <c r="K779" i="30"/>
  <c r="J779" i="30"/>
  <c r="I779" i="30"/>
  <c r="H779" i="30"/>
  <c r="G779" i="30"/>
  <c r="F779" i="30"/>
  <c r="C779" i="30"/>
  <c r="B779" i="30"/>
  <c r="A779" i="30"/>
  <c r="L778" i="30"/>
  <c r="K778" i="30"/>
  <c r="J778" i="30"/>
  <c r="I778" i="30"/>
  <c r="H778" i="30"/>
  <c r="G778" i="30"/>
  <c r="F778" i="30"/>
  <c r="C778" i="30"/>
  <c r="B778" i="30"/>
  <c r="A778" i="30"/>
  <c r="L777" i="30"/>
  <c r="K777" i="30"/>
  <c r="J777" i="30"/>
  <c r="I777" i="30"/>
  <c r="H777" i="30"/>
  <c r="G777" i="30"/>
  <c r="F777" i="30"/>
  <c r="C777" i="30"/>
  <c r="B777" i="30"/>
  <c r="A777" i="30"/>
  <c r="L776" i="30"/>
  <c r="K776" i="30"/>
  <c r="J776" i="30"/>
  <c r="I776" i="30"/>
  <c r="H776" i="30"/>
  <c r="G776" i="30"/>
  <c r="F776" i="30"/>
  <c r="C776" i="30"/>
  <c r="B776" i="30"/>
  <c r="A776" i="30"/>
  <c r="L775" i="30"/>
  <c r="K775" i="30"/>
  <c r="J775" i="30"/>
  <c r="I775" i="30"/>
  <c r="H775" i="30"/>
  <c r="G775" i="30"/>
  <c r="F775" i="30"/>
  <c r="C775" i="30"/>
  <c r="B775" i="30"/>
  <c r="A775" i="30"/>
  <c r="L774" i="30"/>
  <c r="K774" i="30"/>
  <c r="J774" i="30"/>
  <c r="I774" i="30"/>
  <c r="H774" i="30"/>
  <c r="G774" i="30"/>
  <c r="F774" i="30"/>
  <c r="C774" i="30"/>
  <c r="B774" i="30"/>
  <c r="A774" i="30"/>
  <c r="L773" i="30"/>
  <c r="K773" i="30"/>
  <c r="J773" i="30"/>
  <c r="I773" i="30"/>
  <c r="H773" i="30"/>
  <c r="G773" i="30"/>
  <c r="F773" i="30"/>
  <c r="C773" i="30"/>
  <c r="B773" i="30"/>
  <c r="A773" i="30"/>
  <c r="L772" i="30"/>
  <c r="K772" i="30"/>
  <c r="J772" i="30"/>
  <c r="I772" i="30"/>
  <c r="H772" i="30"/>
  <c r="G772" i="30"/>
  <c r="F772" i="30"/>
  <c r="C772" i="30"/>
  <c r="B772" i="30"/>
  <c r="A772" i="30"/>
  <c r="L771" i="30"/>
  <c r="K771" i="30"/>
  <c r="J771" i="30"/>
  <c r="I771" i="30"/>
  <c r="H771" i="30"/>
  <c r="G771" i="30"/>
  <c r="F771" i="30"/>
  <c r="C771" i="30"/>
  <c r="B771" i="30"/>
  <c r="A771" i="30"/>
  <c r="L770" i="30"/>
  <c r="K770" i="30"/>
  <c r="J770" i="30"/>
  <c r="I770" i="30"/>
  <c r="H770" i="30"/>
  <c r="G770" i="30"/>
  <c r="F770" i="30"/>
  <c r="C770" i="30"/>
  <c r="B770" i="30"/>
  <c r="A770" i="30"/>
  <c r="L769" i="30"/>
  <c r="K769" i="30"/>
  <c r="J769" i="30"/>
  <c r="I769" i="30"/>
  <c r="H769" i="30"/>
  <c r="G769" i="30"/>
  <c r="F769" i="30"/>
  <c r="C769" i="30"/>
  <c r="B769" i="30"/>
  <c r="A769" i="30"/>
  <c r="L768" i="30"/>
  <c r="K768" i="30"/>
  <c r="J768" i="30"/>
  <c r="I768" i="30"/>
  <c r="H768" i="30"/>
  <c r="G768" i="30"/>
  <c r="F768" i="30"/>
  <c r="C768" i="30"/>
  <c r="B768" i="30"/>
  <c r="A768" i="30"/>
  <c r="L767" i="30"/>
  <c r="K767" i="30"/>
  <c r="J767" i="30"/>
  <c r="I767" i="30"/>
  <c r="H767" i="30"/>
  <c r="G767" i="30"/>
  <c r="F767" i="30"/>
  <c r="C767" i="30"/>
  <c r="B767" i="30"/>
  <c r="A767" i="30"/>
  <c r="L766" i="30"/>
  <c r="K766" i="30"/>
  <c r="J766" i="30"/>
  <c r="I766" i="30"/>
  <c r="H766" i="30"/>
  <c r="G766" i="30"/>
  <c r="F766" i="30"/>
  <c r="C766" i="30"/>
  <c r="B766" i="30"/>
  <c r="A766" i="30"/>
  <c r="L765" i="30"/>
  <c r="K765" i="30"/>
  <c r="J765" i="30"/>
  <c r="I765" i="30"/>
  <c r="H765" i="30"/>
  <c r="G765" i="30"/>
  <c r="F765" i="30"/>
  <c r="C765" i="30"/>
  <c r="B765" i="30"/>
  <c r="A765" i="30"/>
  <c r="L764" i="30"/>
  <c r="K764" i="30"/>
  <c r="J764" i="30"/>
  <c r="I764" i="30"/>
  <c r="H764" i="30"/>
  <c r="G764" i="30"/>
  <c r="F764" i="30"/>
  <c r="C764" i="30"/>
  <c r="B764" i="30"/>
  <c r="A764" i="30"/>
  <c r="L763" i="30"/>
  <c r="K763" i="30"/>
  <c r="J763" i="30"/>
  <c r="I763" i="30"/>
  <c r="H763" i="30"/>
  <c r="G763" i="30"/>
  <c r="F763" i="30"/>
  <c r="C763" i="30"/>
  <c r="B763" i="30"/>
  <c r="A763" i="30"/>
  <c r="L762" i="30"/>
  <c r="K762" i="30"/>
  <c r="J762" i="30"/>
  <c r="I762" i="30"/>
  <c r="H762" i="30"/>
  <c r="G762" i="30"/>
  <c r="F762" i="30"/>
  <c r="C762" i="30"/>
  <c r="B762" i="30"/>
  <c r="A762" i="30"/>
  <c r="L761" i="30"/>
  <c r="K761" i="30"/>
  <c r="J761" i="30"/>
  <c r="I761" i="30"/>
  <c r="H761" i="30"/>
  <c r="G761" i="30"/>
  <c r="F761" i="30"/>
  <c r="C761" i="30"/>
  <c r="B761" i="30"/>
  <c r="A761" i="30"/>
  <c r="L760" i="30"/>
  <c r="K760" i="30"/>
  <c r="J760" i="30"/>
  <c r="I760" i="30"/>
  <c r="H760" i="30"/>
  <c r="G760" i="30"/>
  <c r="F760" i="30"/>
  <c r="C760" i="30"/>
  <c r="B760" i="30"/>
  <c r="A760" i="30"/>
  <c r="L759" i="30"/>
  <c r="K759" i="30"/>
  <c r="J759" i="30"/>
  <c r="I759" i="30"/>
  <c r="H759" i="30"/>
  <c r="G759" i="30"/>
  <c r="F759" i="30"/>
  <c r="C759" i="30"/>
  <c r="B759" i="30"/>
  <c r="A759" i="30"/>
  <c r="L758" i="30"/>
  <c r="K758" i="30"/>
  <c r="J758" i="30"/>
  <c r="I758" i="30"/>
  <c r="H758" i="30"/>
  <c r="G758" i="30"/>
  <c r="F758" i="30"/>
  <c r="C758" i="30"/>
  <c r="B758" i="30"/>
  <c r="A758" i="30"/>
  <c r="L757" i="30"/>
  <c r="K757" i="30"/>
  <c r="J757" i="30"/>
  <c r="I757" i="30"/>
  <c r="H757" i="30"/>
  <c r="G757" i="30"/>
  <c r="F757" i="30"/>
  <c r="C757" i="30"/>
  <c r="B757" i="30"/>
  <c r="A757" i="30"/>
  <c r="L756" i="30"/>
  <c r="K756" i="30"/>
  <c r="J756" i="30"/>
  <c r="I756" i="30"/>
  <c r="H756" i="30"/>
  <c r="G756" i="30"/>
  <c r="F756" i="30"/>
  <c r="C756" i="30"/>
  <c r="B756" i="30"/>
  <c r="A756" i="30"/>
  <c r="L755" i="30"/>
  <c r="K755" i="30"/>
  <c r="J755" i="30"/>
  <c r="I755" i="30"/>
  <c r="H755" i="30"/>
  <c r="G755" i="30"/>
  <c r="F755" i="30"/>
  <c r="C755" i="30"/>
  <c r="B755" i="30"/>
  <c r="A755" i="30"/>
  <c r="L754" i="30"/>
  <c r="K754" i="30"/>
  <c r="J754" i="30"/>
  <c r="I754" i="30"/>
  <c r="H754" i="30"/>
  <c r="G754" i="30"/>
  <c r="F754" i="30"/>
  <c r="C754" i="30"/>
  <c r="B754" i="30"/>
  <c r="A754" i="30"/>
  <c r="L753" i="30"/>
  <c r="K753" i="30"/>
  <c r="J753" i="30"/>
  <c r="I753" i="30"/>
  <c r="H753" i="30"/>
  <c r="G753" i="30"/>
  <c r="F753" i="30"/>
  <c r="C753" i="30"/>
  <c r="B753" i="30"/>
  <c r="A753" i="30"/>
  <c r="L752" i="30"/>
  <c r="K752" i="30"/>
  <c r="J752" i="30"/>
  <c r="I752" i="30"/>
  <c r="H752" i="30"/>
  <c r="G752" i="30"/>
  <c r="F752" i="30"/>
  <c r="C752" i="30"/>
  <c r="B752" i="30"/>
  <c r="A752" i="30"/>
  <c r="L751" i="30"/>
  <c r="K751" i="30"/>
  <c r="J751" i="30"/>
  <c r="I751" i="30"/>
  <c r="H751" i="30"/>
  <c r="G751" i="30"/>
  <c r="F751" i="30"/>
  <c r="C751" i="30"/>
  <c r="B751" i="30"/>
  <c r="A751" i="30"/>
  <c r="L750" i="30"/>
  <c r="K750" i="30"/>
  <c r="J750" i="30"/>
  <c r="I750" i="30"/>
  <c r="H750" i="30"/>
  <c r="G750" i="30"/>
  <c r="F750" i="30"/>
  <c r="C750" i="30"/>
  <c r="B750" i="30"/>
  <c r="A750" i="30"/>
  <c r="L749" i="30"/>
  <c r="K749" i="30"/>
  <c r="J749" i="30"/>
  <c r="I749" i="30"/>
  <c r="H749" i="30"/>
  <c r="G749" i="30"/>
  <c r="F749" i="30"/>
  <c r="C749" i="30"/>
  <c r="B749" i="30"/>
  <c r="A749" i="30"/>
  <c r="L748" i="30"/>
  <c r="K748" i="30"/>
  <c r="J748" i="30"/>
  <c r="I748" i="30"/>
  <c r="H748" i="30"/>
  <c r="G748" i="30"/>
  <c r="F748" i="30"/>
  <c r="C748" i="30"/>
  <c r="B748" i="30"/>
  <c r="A748" i="30"/>
  <c r="L747" i="30"/>
  <c r="K747" i="30"/>
  <c r="J747" i="30"/>
  <c r="I747" i="30"/>
  <c r="H747" i="30"/>
  <c r="G747" i="30"/>
  <c r="F747" i="30"/>
  <c r="C747" i="30"/>
  <c r="B747" i="30"/>
  <c r="A747" i="30"/>
  <c r="L746" i="30"/>
  <c r="K746" i="30"/>
  <c r="J746" i="30"/>
  <c r="I746" i="30"/>
  <c r="H746" i="30"/>
  <c r="G746" i="30"/>
  <c r="F746" i="30"/>
  <c r="C746" i="30"/>
  <c r="B746" i="30"/>
  <c r="A746" i="30"/>
  <c r="L745" i="30"/>
  <c r="K745" i="30"/>
  <c r="J745" i="30"/>
  <c r="I745" i="30"/>
  <c r="H745" i="30"/>
  <c r="G745" i="30"/>
  <c r="F745" i="30"/>
  <c r="C745" i="30"/>
  <c r="B745" i="30"/>
  <c r="A745" i="30"/>
  <c r="L744" i="30"/>
  <c r="K744" i="30"/>
  <c r="J744" i="30"/>
  <c r="I744" i="30"/>
  <c r="H744" i="30"/>
  <c r="G744" i="30"/>
  <c r="F744" i="30"/>
  <c r="C744" i="30"/>
  <c r="B744" i="30"/>
  <c r="A744" i="30"/>
  <c r="L743" i="30"/>
  <c r="K743" i="30"/>
  <c r="J743" i="30"/>
  <c r="I743" i="30"/>
  <c r="H743" i="30"/>
  <c r="G743" i="30"/>
  <c r="F743" i="30"/>
  <c r="C743" i="30"/>
  <c r="B743" i="30"/>
  <c r="A743" i="30"/>
  <c r="L742" i="30"/>
  <c r="K742" i="30"/>
  <c r="J742" i="30"/>
  <c r="I742" i="30"/>
  <c r="H742" i="30"/>
  <c r="G742" i="30"/>
  <c r="F742" i="30"/>
  <c r="C742" i="30"/>
  <c r="B742" i="30"/>
  <c r="A742" i="30"/>
  <c r="L741" i="30"/>
  <c r="K741" i="30"/>
  <c r="J741" i="30"/>
  <c r="I741" i="30"/>
  <c r="H741" i="30"/>
  <c r="G741" i="30"/>
  <c r="F741" i="30"/>
  <c r="C741" i="30"/>
  <c r="B741" i="30"/>
  <c r="A741" i="30"/>
  <c r="L740" i="30"/>
  <c r="K740" i="30"/>
  <c r="J740" i="30"/>
  <c r="I740" i="30"/>
  <c r="H740" i="30"/>
  <c r="G740" i="30"/>
  <c r="F740" i="30"/>
  <c r="C740" i="30"/>
  <c r="B740" i="30"/>
  <c r="A740" i="30"/>
  <c r="L739" i="30"/>
  <c r="K739" i="30"/>
  <c r="J739" i="30"/>
  <c r="I739" i="30"/>
  <c r="H739" i="30"/>
  <c r="G739" i="30"/>
  <c r="F739" i="30"/>
  <c r="C739" i="30"/>
  <c r="B739" i="30"/>
  <c r="A739" i="30"/>
  <c r="L738" i="30"/>
  <c r="K738" i="30"/>
  <c r="J738" i="30"/>
  <c r="I738" i="30"/>
  <c r="H738" i="30"/>
  <c r="G738" i="30"/>
  <c r="F738" i="30"/>
  <c r="C738" i="30"/>
  <c r="B738" i="30"/>
  <c r="A738" i="30"/>
  <c r="L737" i="30"/>
  <c r="K737" i="30"/>
  <c r="J737" i="30"/>
  <c r="I737" i="30"/>
  <c r="H737" i="30"/>
  <c r="G737" i="30"/>
  <c r="F737" i="30"/>
  <c r="C737" i="30"/>
  <c r="B737" i="30"/>
  <c r="A737" i="30"/>
  <c r="L736" i="30"/>
  <c r="K736" i="30"/>
  <c r="J736" i="30"/>
  <c r="I736" i="30"/>
  <c r="H736" i="30"/>
  <c r="G736" i="30"/>
  <c r="F736" i="30"/>
  <c r="C736" i="30"/>
  <c r="B736" i="30"/>
  <c r="A736" i="30"/>
  <c r="L735" i="30"/>
  <c r="K735" i="30"/>
  <c r="J735" i="30"/>
  <c r="I735" i="30"/>
  <c r="H735" i="30"/>
  <c r="G735" i="30"/>
  <c r="F735" i="30"/>
  <c r="C735" i="30"/>
  <c r="B735" i="30"/>
  <c r="A735" i="30"/>
  <c r="L734" i="30"/>
  <c r="K734" i="30"/>
  <c r="J734" i="30"/>
  <c r="I734" i="30"/>
  <c r="H734" i="30"/>
  <c r="G734" i="30"/>
  <c r="F734" i="30"/>
  <c r="C734" i="30"/>
  <c r="B734" i="30"/>
  <c r="A734" i="30"/>
  <c r="L733" i="30"/>
  <c r="K733" i="30"/>
  <c r="J733" i="30"/>
  <c r="I733" i="30"/>
  <c r="H733" i="30"/>
  <c r="G733" i="30"/>
  <c r="F733" i="30"/>
  <c r="C733" i="30"/>
  <c r="B733" i="30"/>
  <c r="A733" i="30"/>
  <c r="L732" i="30"/>
  <c r="K732" i="30"/>
  <c r="J732" i="30"/>
  <c r="I732" i="30"/>
  <c r="H732" i="30"/>
  <c r="G732" i="30"/>
  <c r="F732" i="30"/>
  <c r="C732" i="30"/>
  <c r="B732" i="30"/>
  <c r="A732" i="30"/>
  <c r="L731" i="30"/>
  <c r="K731" i="30"/>
  <c r="J731" i="30"/>
  <c r="I731" i="30"/>
  <c r="H731" i="30"/>
  <c r="G731" i="30"/>
  <c r="F731" i="30"/>
  <c r="C731" i="30"/>
  <c r="B731" i="30"/>
  <c r="A731" i="30"/>
  <c r="L730" i="30"/>
  <c r="K730" i="30"/>
  <c r="J730" i="30"/>
  <c r="I730" i="30"/>
  <c r="H730" i="30"/>
  <c r="G730" i="30"/>
  <c r="F730" i="30"/>
  <c r="C730" i="30"/>
  <c r="B730" i="30"/>
  <c r="A730" i="30"/>
  <c r="L729" i="30"/>
  <c r="K729" i="30"/>
  <c r="J729" i="30"/>
  <c r="I729" i="30"/>
  <c r="H729" i="30"/>
  <c r="G729" i="30"/>
  <c r="F729" i="30"/>
  <c r="C729" i="30"/>
  <c r="B729" i="30"/>
  <c r="A729" i="30"/>
  <c r="L728" i="30"/>
  <c r="K728" i="30"/>
  <c r="J728" i="30"/>
  <c r="I728" i="30"/>
  <c r="H728" i="30"/>
  <c r="G728" i="30"/>
  <c r="F728" i="30"/>
  <c r="C728" i="30"/>
  <c r="B728" i="30"/>
  <c r="A728" i="30"/>
  <c r="L727" i="30"/>
  <c r="K727" i="30"/>
  <c r="J727" i="30"/>
  <c r="I727" i="30"/>
  <c r="H727" i="30"/>
  <c r="G727" i="30"/>
  <c r="F727" i="30"/>
  <c r="C727" i="30"/>
  <c r="B727" i="30"/>
  <c r="A727" i="30"/>
  <c r="L726" i="30"/>
  <c r="K726" i="30"/>
  <c r="J726" i="30"/>
  <c r="I726" i="30"/>
  <c r="H726" i="30"/>
  <c r="G726" i="30"/>
  <c r="F726" i="30"/>
  <c r="C726" i="30"/>
  <c r="B726" i="30"/>
  <c r="A726" i="30"/>
  <c r="L725" i="30"/>
  <c r="K725" i="30"/>
  <c r="J725" i="30"/>
  <c r="I725" i="30"/>
  <c r="H725" i="30"/>
  <c r="G725" i="30"/>
  <c r="F725" i="30"/>
  <c r="C725" i="30"/>
  <c r="B725" i="30"/>
  <c r="A725" i="30"/>
  <c r="L724" i="30"/>
  <c r="K724" i="30"/>
  <c r="J724" i="30"/>
  <c r="I724" i="30"/>
  <c r="H724" i="30"/>
  <c r="G724" i="30"/>
  <c r="F724" i="30"/>
  <c r="C724" i="30"/>
  <c r="B724" i="30"/>
  <c r="A724" i="30"/>
  <c r="L723" i="30"/>
  <c r="K723" i="30"/>
  <c r="J723" i="30"/>
  <c r="I723" i="30"/>
  <c r="H723" i="30"/>
  <c r="G723" i="30"/>
  <c r="F723" i="30"/>
  <c r="C723" i="30"/>
  <c r="B723" i="30"/>
  <c r="A723" i="30"/>
  <c r="L722" i="30"/>
  <c r="K722" i="30"/>
  <c r="J722" i="30"/>
  <c r="I722" i="30"/>
  <c r="H722" i="30"/>
  <c r="G722" i="30"/>
  <c r="F722" i="30"/>
  <c r="C722" i="30"/>
  <c r="B722" i="30"/>
  <c r="A722" i="30"/>
  <c r="L721" i="30"/>
  <c r="K721" i="30"/>
  <c r="J721" i="30"/>
  <c r="I721" i="30"/>
  <c r="H721" i="30"/>
  <c r="G721" i="30"/>
  <c r="F721" i="30"/>
  <c r="C721" i="30"/>
  <c r="B721" i="30"/>
  <c r="A721" i="30"/>
  <c r="L720" i="30"/>
  <c r="K720" i="30"/>
  <c r="J720" i="30"/>
  <c r="I720" i="30"/>
  <c r="H720" i="30"/>
  <c r="G720" i="30"/>
  <c r="F720" i="30"/>
  <c r="C720" i="30"/>
  <c r="B720" i="30"/>
  <c r="A720" i="30"/>
  <c r="L719" i="30"/>
  <c r="K719" i="30"/>
  <c r="J719" i="30"/>
  <c r="I719" i="30"/>
  <c r="H719" i="30"/>
  <c r="G719" i="30"/>
  <c r="F719" i="30"/>
  <c r="C719" i="30"/>
  <c r="B719" i="30"/>
  <c r="A719" i="30"/>
  <c r="L718" i="30"/>
  <c r="K718" i="30"/>
  <c r="J718" i="30"/>
  <c r="I718" i="30"/>
  <c r="H718" i="30"/>
  <c r="G718" i="30"/>
  <c r="F718" i="30"/>
  <c r="C718" i="30"/>
  <c r="B718" i="30"/>
  <c r="A718" i="30"/>
  <c r="L717" i="30"/>
  <c r="K717" i="30"/>
  <c r="J717" i="30"/>
  <c r="I717" i="30"/>
  <c r="H717" i="30"/>
  <c r="G717" i="30"/>
  <c r="F717" i="30"/>
  <c r="C717" i="30"/>
  <c r="B717" i="30"/>
  <c r="A717" i="30"/>
  <c r="L716" i="30"/>
  <c r="K716" i="30"/>
  <c r="J716" i="30"/>
  <c r="I716" i="30"/>
  <c r="H716" i="30"/>
  <c r="G716" i="30"/>
  <c r="F716" i="30"/>
  <c r="C716" i="30"/>
  <c r="B716" i="30"/>
  <c r="A716" i="30"/>
  <c r="L715" i="30"/>
  <c r="K715" i="30"/>
  <c r="J715" i="30"/>
  <c r="I715" i="30"/>
  <c r="H715" i="30"/>
  <c r="G715" i="30"/>
  <c r="F715" i="30"/>
  <c r="C715" i="30"/>
  <c r="B715" i="30"/>
  <c r="A715" i="30"/>
  <c r="L714" i="30"/>
  <c r="K714" i="30"/>
  <c r="J714" i="30"/>
  <c r="I714" i="30"/>
  <c r="H714" i="30"/>
  <c r="G714" i="30"/>
  <c r="F714" i="30"/>
  <c r="C714" i="30"/>
  <c r="B714" i="30"/>
  <c r="A714" i="30"/>
  <c r="L713" i="30"/>
  <c r="K713" i="30"/>
  <c r="J713" i="30"/>
  <c r="I713" i="30"/>
  <c r="H713" i="30"/>
  <c r="G713" i="30"/>
  <c r="F713" i="30"/>
  <c r="C713" i="30"/>
  <c r="B713" i="30"/>
  <c r="A713" i="30"/>
  <c r="L712" i="30"/>
  <c r="K712" i="30"/>
  <c r="J712" i="30"/>
  <c r="I712" i="30"/>
  <c r="H712" i="30"/>
  <c r="G712" i="30"/>
  <c r="F712" i="30"/>
  <c r="C712" i="30"/>
  <c r="B712" i="30"/>
  <c r="A712" i="30"/>
  <c r="L711" i="30"/>
  <c r="K711" i="30"/>
  <c r="J711" i="30"/>
  <c r="I711" i="30"/>
  <c r="H711" i="30"/>
  <c r="G711" i="30"/>
  <c r="F711" i="30"/>
  <c r="C711" i="30"/>
  <c r="B711" i="30"/>
  <c r="A711" i="30"/>
  <c r="L710" i="30"/>
  <c r="K710" i="30"/>
  <c r="J710" i="30"/>
  <c r="I710" i="30"/>
  <c r="H710" i="30"/>
  <c r="G710" i="30"/>
  <c r="F710" i="30"/>
  <c r="C710" i="30"/>
  <c r="B710" i="30"/>
  <c r="A710" i="30"/>
  <c r="L709" i="30"/>
  <c r="K709" i="30"/>
  <c r="J709" i="30"/>
  <c r="I709" i="30"/>
  <c r="H709" i="30"/>
  <c r="G709" i="30"/>
  <c r="F709" i="30"/>
  <c r="C709" i="30"/>
  <c r="B709" i="30"/>
  <c r="A709" i="30"/>
  <c r="L708" i="30"/>
  <c r="K708" i="30"/>
  <c r="J708" i="30"/>
  <c r="I708" i="30"/>
  <c r="H708" i="30"/>
  <c r="G708" i="30"/>
  <c r="F708" i="30"/>
  <c r="C708" i="30"/>
  <c r="B708" i="30"/>
  <c r="A708" i="30"/>
  <c r="L707" i="30"/>
  <c r="K707" i="30"/>
  <c r="J707" i="30"/>
  <c r="I707" i="30"/>
  <c r="H707" i="30"/>
  <c r="G707" i="30"/>
  <c r="F707" i="30"/>
  <c r="C707" i="30"/>
  <c r="B707" i="30"/>
  <c r="A707" i="30"/>
  <c r="L706" i="30"/>
  <c r="K706" i="30"/>
  <c r="J706" i="30"/>
  <c r="I706" i="30"/>
  <c r="H706" i="30"/>
  <c r="G706" i="30"/>
  <c r="F706" i="30"/>
  <c r="C706" i="30"/>
  <c r="B706" i="30"/>
  <c r="A706" i="30"/>
  <c r="L705" i="30"/>
  <c r="K705" i="30"/>
  <c r="J705" i="30"/>
  <c r="I705" i="30"/>
  <c r="H705" i="30"/>
  <c r="G705" i="30"/>
  <c r="F705" i="30"/>
  <c r="C705" i="30"/>
  <c r="B705" i="30"/>
  <c r="A705" i="30"/>
  <c r="L704" i="30"/>
  <c r="K704" i="30"/>
  <c r="J704" i="30"/>
  <c r="I704" i="30"/>
  <c r="H704" i="30"/>
  <c r="G704" i="30"/>
  <c r="F704" i="30"/>
  <c r="C704" i="30"/>
  <c r="B704" i="30"/>
  <c r="A704" i="30"/>
  <c r="L703" i="30"/>
  <c r="K703" i="30"/>
  <c r="J703" i="30"/>
  <c r="I703" i="30"/>
  <c r="H703" i="30"/>
  <c r="G703" i="30"/>
  <c r="F703" i="30"/>
  <c r="C703" i="30"/>
  <c r="B703" i="30"/>
  <c r="A703" i="30"/>
  <c r="L702" i="30"/>
  <c r="K702" i="30"/>
  <c r="J702" i="30"/>
  <c r="I702" i="30"/>
  <c r="H702" i="30"/>
  <c r="G702" i="30"/>
  <c r="F702" i="30"/>
  <c r="C702" i="30"/>
  <c r="B702" i="30"/>
  <c r="A702" i="30"/>
  <c r="L701" i="30"/>
  <c r="K701" i="30"/>
  <c r="J701" i="30"/>
  <c r="I701" i="30"/>
  <c r="H701" i="30"/>
  <c r="G701" i="30"/>
  <c r="F701" i="30"/>
  <c r="C701" i="30"/>
  <c r="B701" i="30"/>
  <c r="A701" i="30"/>
  <c r="L700" i="30"/>
  <c r="K700" i="30"/>
  <c r="J700" i="30"/>
  <c r="I700" i="30"/>
  <c r="H700" i="30"/>
  <c r="G700" i="30"/>
  <c r="F700" i="30"/>
  <c r="C700" i="30"/>
  <c r="B700" i="30"/>
  <c r="A700" i="30"/>
  <c r="L699" i="30"/>
  <c r="K699" i="30"/>
  <c r="J699" i="30"/>
  <c r="I699" i="30"/>
  <c r="H699" i="30"/>
  <c r="G699" i="30"/>
  <c r="F699" i="30"/>
  <c r="C699" i="30"/>
  <c r="B699" i="30"/>
  <c r="A699" i="30"/>
  <c r="L698" i="30"/>
  <c r="K698" i="30"/>
  <c r="J698" i="30"/>
  <c r="I698" i="30"/>
  <c r="H698" i="30"/>
  <c r="G698" i="30"/>
  <c r="F698" i="30"/>
  <c r="C698" i="30"/>
  <c r="B698" i="30"/>
  <c r="A698" i="30"/>
  <c r="L697" i="30"/>
  <c r="K697" i="30"/>
  <c r="J697" i="30"/>
  <c r="I697" i="30"/>
  <c r="H697" i="30"/>
  <c r="G697" i="30"/>
  <c r="F697" i="30"/>
  <c r="C697" i="30"/>
  <c r="B697" i="30"/>
  <c r="A697" i="30"/>
  <c r="L696" i="30"/>
  <c r="K696" i="30"/>
  <c r="J696" i="30"/>
  <c r="I696" i="30"/>
  <c r="H696" i="30"/>
  <c r="G696" i="30"/>
  <c r="F696" i="30"/>
  <c r="C696" i="30"/>
  <c r="B696" i="30"/>
  <c r="A696" i="30"/>
  <c r="L695" i="30"/>
  <c r="K695" i="30"/>
  <c r="J695" i="30"/>
  <c r="I695" i="30"/>
  <c r="H695" i="30"/>
  <c r="G695" i="30"/>
  <c r="F695" i="30"/>
  <c r="C695" i="30"/>
  <c r="B695" i="30"/>
  <c r="A695" i="30"/>
  <c r="L694" i="30"/>
  <c r="K694" i="30"/>
  <c r="J694" i="30"/>
  <c r="I694" i="30"/>
  <c r="H694" i="30"/>
  <c r="G694" i="30"/>
  <c r="F694" i="30"/>
  <c r="C694" i="30"/>
  <c r="B694" i="30"/>
  <c r="A694" i="30"/>
  <c r="L693" i="30"/>
  <c r="K693" i="30"/>
  <c r="J693" i="30"/>
  <c r="I693" i="30"/>
  <c r="H693" i="30"/>
  <c r="G693" i="30"/>
  <c r="F693" i="30"/>
  <c r="C693" i="30"/>
  <c r="B693" i="30"/>
  <c r="A693" i="30"/>
  <c r="L692" i="30"/>
  <c r="K692" i="30"/>
  <c r="J692" i="30"/>
  <c r="I692" i="30"/>
  <c r="H692" i="30"/>
  <c r="G692" i="30"/>
  <c r="F692" i="30"/>
  <c r="C692" i="30"/>
  <c r="B692" i="30"/>
  <c r="A692" i="30"/>
  <c r="L691" i="30"/>
  <c r="K691" i="30"/>
  <c r="J691" i="30"/>
  <c r="I691" i="30"/>
  <c r="H691" i="30"/>
  <c r="G691" i="30"/>
  <c r="F691" i="30"/>
  <c r="C691" i="30"/>
  <c r="B691" i="30"/>
  <c r="A691" i="30"/>
  <c r="L690" i="30"/>
  <c r="K690" i="30"/>
  <c r="J690" i="30"/>
  <c r="I690" i="30"/>
  <c r="H690" i="30"/>
  <c r="G690" i="30"/>
  <c r="F690" i="30"/>
  <c r="C690" i="30"/>
  <c r="B690" i="30"/>
  <c r="A690" i="30"/>
  <c r="L689" i="30"/>
  <c r="K689" i="30"/>
  <c r="J689" i="30"/>
  <c r="I689" i="30"/>
  <c r="H689" i="30"/>
  <c r="G689" i="30"/>
  <c r="F689" i="30"/>
  <c r="C689" i="30"/>
  <c r="B689" i="30"/>
  <c r="A689" i="30"/>
  <c r="L688" i="30"/>
  <c r="K688" i="30"/>
  <c r="J688" i="30"/>
  <c r="I688" i="30"/>
  <c r="H688" i="30"/>
  <c r="G688" i="30"/>
  <c r="F688" i="30"/>
  <c r="C688" i="30"/>
  <c r="B688" i="30"/>
  <c r="A688" i="30"/>
  <c r="L687" i="30"/>
  <c r="K687" i="30"/>
  <c r="J687" i="30"/>
  <c r="I687" i="30"/>
  <c r="H687" i="30"/>
  <c r="G687" i="30"/>
  <c r="F687" i="30"/>
  <c r="C687" i="30"/>
  <c r="B687" i="30"/>
  <c r="A687" i="30"/>
  <c r="L686" i="30"/>
  <c r="K686" i="30"/>
  <c r="J686" i="30"/>
  <c r="I686" i="30"/>
  <c r="H686" i="30"/>
  <c r="G686" i="30"/>
  <c r="F686" i="30"/>
  <c r="C686" i="30"/>
  <c r="B686" i="30"/>
  <c r="A686" i="30"/>
  <c r="L685" i="30"/>
  <c r="K685" i="30"/>
  <c r="J685" i="30"/>
  <c r="I685" i="30"/>
  <c r="H685" i="30"/>
  <c r="G685" i="30"/>
  <c r="F685" i="30"/>
  <c r="C685" i="30"/>
  <c r="B685" i="30"/>
  <c r="A685" i="30"/>
  <c r="L684" i="30"/>
  <c r="K684" i="30"/>
  <c r="J684" i="30"/>
  <c r="I684" i="30"/>
  <c r="H684" i="30"/>
  <c r="G684" i="30"/>
  <c r="F684" i="30"/>
  <c r="C684" i="30"/>
  <c r="B684" i="30"/>
  <c r="A684" i="30"/>
  <c r="L683" i="30"/>
  <c r="K683" i="30"/>
  <c r="J683" i="30"/>
  <c r="I683" i="30"/>
  <c r="H683" i="30"/>
  <c r="G683" i="30"/>
  <c r="F683" i="30"/>
  <c r="C683" i="30"/>
  <c r="B683" i="30"/>
  <c r="A683" i="30"/>
  <c r="L682" i="30"/>
  <c r="K682" i="30"/>
  <c r="J682" i="30"/>
  <c r="I682" i="30"/>
  <c r="H682" i="30"/>
  <c r="G682" i="30"/>
  <c r="F682" i="30"/>
  <c r="C682" i="30"/>
  <c r="B682" i="30"/>
  <c r="A682" i="30"/>
  <c r="L681" i="30"/>
  <c r="K681" i="30"/>
  <c r="J681" i="30"/>
  <c r="I681" i="30"/>
  <c r="H681" i="30"/>
  <c r="G681" i="30"/>
  <c r="F681" i="30"/>
  <c r="C681" i="30"/>
  <c r="B681" i="30"/>
  <c r="A681" i="30"/>
  <c r="L680" i="30"/>
  <c r="K680" i="30"/>
  <c r="J680" i="30"/>
  <c r="I680" i="30"/>
  <c r="H680" i="30"/>
  <c r="G680" i="30"/>
  <c r="F680" i="30"/>
  <c r="C680" i="30"/>
  <c r="B680" i="30"/>
  <c r="A680" i="30"/>
  <c r="L679" i="30"/>
  <c r="K679" i="30"/>
  <c r="J679" i="30"/>
  <c r="I679" i="30"/>
  <c r="H679" i="30"/>
  <c r="G679" i="30"/>
  <c r="F679" i="30"/>
  <c r="C679" i="30"/>
  <c r="B679" i="30"/>
  <c r="A679" i="30"/>
  <c r="L678" i="30"/>
  <c r="K678" i="30"/>
  <c r="J678" i="30"/>
  <c r="I678" i="30"/>
  <c r="H678" i="30"/>
  <c r="G678" i="30"/>
  <c r="F678" i="30"/>
  <c r="C678" i="30"/>
  <c r="B678" i="30"/>
  <c r="A678" i="30"/>
  <c r="L677" i="30"/>
  <c r="K677" i="30"/>
  <c r="J677" i="30"/>
  <c r="I677" i="30"/>
  <c r="H677" i="30"/>
  <c r="G677" i="30"/>
  <c r="F677" i="30"/>
  <c r="C677" i="30"/>
  <c r="B677" i="30"/>
  <c r="A677" i="30"/>
  <c r="L676" i="30"/>
  <c r="K676" i="30"/>
  <c r="J676" i="30"/>
  <c r="I676" i="30"/>
  <c r="H676" i="30"/>
  <c r="G676" i="30"/>
  <c r="F676" i="30"/>
  <c r="C676" i="30"/>
  <c r="B676" i="30"/>
  <c r="A676" i="30"/>
  <c r="L675" i="30"/>
  <c r="K675" i="30"/>
  <c r="J675" i="30"/>
  <c r="I675" i="30"/>
  <c r="H675" i="30"/>
  <c r="G675" i="30"/>
  <c r="F675" i="30"/>
  <c r="C675" i="30"/>
  <c r="B675" i="30"/>
  <c r="A675" i="30"/>
  <c r="L674" i="30"/>
  <c r="K674" i="30"/>
  <c r="J674" i="30"/>
  <c r="I674" i="30"/>
  <c r="H674" i="30"/>
  <c r="G674" i="30"/>
  <c r="F674" i="30"/>
  <c r="C674" i="30"/>
  <c r="B674" i="30"/>
  <c r="A674" i="30"/>
  <c r="L673" i="30"/>
  <c r="K673" i="30"/>
  <c r="J673" i="30"/>
  <c r="I673" i="30"/>
  <c r="H673" i="30"/>
  <c r="G673" i="30"/>
  <c r="F673" i="30"/>
  <c r="C673" i="30"/>
  <c r="B673" i="30"/>
  <c r="A673" i="30"/>
  <c r="L672" i="30"/>
  <c r="K672" i="30"/>
  <c r="J672" i="30"/>
  <c r="I672" i="30"/>
  <c r="H672" i="30"/>
  <c r="G672" i="30"/>
  <c r="F672" i="30"/>
  <c r="C672" i="30"/>
  <c r="B672" i="30"/>
  <c r="A672" i="30"/>
  <c r="L671" i="30"/>
  <c r="K671" i="30"/>
  <c r="J671" i="30"/>
  <c r="I671" i="30"/>
  <c r="H671" i="30"/>
  <c r="G671" i="30"/>
  <c r="F671" i="30"/>
  <c r="C671" i="30"/>
  <c r="B671" i="30"/>
  <c r="A671" i="30"/>
  <c r="L670" i="30"/>
  <c r="K670" i="30"/>
  <c r="J670" i="30"/>
  <c r="I670" i="30"/>
  <c r="H670" i="30"/>
  <c r="G670" i="30"/>
  <c r="F670" i="30"/>
  <c r="C670" i="30"/>
  <c r="B670" i="30"/>
  <c r="A670" i="30"/>
  <c r="L669" i="30"/>
  <c r="K669" i="30"/>
  <c r="J669" i="30"/>
  <c r="I669" i="30"/>
  <c r="H669" i="30"/>
  <c r="G669" i="30"/>
  <c r="F669" i="30"/>
  <c r="C669" i="30"/>
  <c r="B669" i="30"/>
  <c r="A669" i="30"/>
  <c r="L668" i="30"/>
  <c r="K668" i="30"/>
  <c r="J668" i="30"/>
  <c r="I668" i="30"/>
  <c r="H668" i="30"/>
  <c r="G668" i="30"/>
  <c r="F668" i="30"/>
  <c r="C668" i="30"/>
  <c r="B668" i="30"/>
  <c r="A668" i="30"/>
  <c r="L667" i="30"/>
  <c r="K667" i="30"/>
  <c r="J667" i="30"/>
  <c r="I667" i="30"/>
  <c r="H667" i="30"/>
  <c r="G667" i="30"/>
  <c r="F667" i="30"/>
  <c r="C667" i="30"/>
  <c r="B667" i="30"/>
  <c r="A667" i="30"/>
  <c r="L666" i="30"/>
  <c r="K666" i="30"/>
  <c r="J666" i="30"/>
  <c r="I666" i="30"/>
  <c r="H666" i="30"/>
  <c r="G666" i="30"/>
  <c r="F666" i="30"/>
  <c r="C666" i="30"/>
  <c r="B666" i="30"/>
  <c r="A666" i="30"/>
  <c r="L665" i="30"/>
  <c r="K665" i="30"/>
  <c r="J665" i="30"/>
  <c r="I665" i="30"/>
  <c r="H665" i="30"/>
  <c r="G665" i="30"/>
  <c r="F665" i="30"/>
  <c r="C665" i="30"/>
  <c r="B665" i="30"/>
  <c r="A665" i="30"/>
  <c r="L664" i="30"/>
  <c r="K664" i="30"/>
  <c r="J664" i="30"/>
  <c r="I664" i="30"/>
  <c r="H664" i="30"/>
  <c r="G664" i="30"/>
  <c r="F664" i="30"/>
  <c r="C664" i="30"/>
  <c r="B664" i="30"/>
  <c r="A664" i="30"/>
  <c r="L663" i="30"/>
  <c r="K663" i="30"/>
  <c r="J663" i="30"/>
  <c r="I663" i="30"/>
  <c r="H663" i="30"/>
  <c r="G663" i="30"/>
  <c r="F663" i="30"/>
  <c r="C663" i="30"/>
  <c r="B663" i="30"/>
  <c r="A663" i="30"/>
  <c r="L662" i="30"/>
  <c r="K662" i="30"/>
  <c r="J662" i="30"/>
  <c r="I662" i="30"/>
  <c r="H662" i="30"/>
  <c r="G662" i="30"/>
  <c r="F662" i="30"/>
  <c r="C662" i="30"/>
  <c r="B662" i="30"/>
  <c r="A662" i="30"/>
  <c r="L661" i="30"/>
  <c r="K661" i="30"/>
  <c r="J661" i="30"/>
  <c r="I661" i="30"/>
  <c r="H661" i="30"/>
  <c r="G661" i="30"/>
  <c r="F661" i="30"/>
  <c r="C661" i="30"/>
  <c r="B661" i="30"/>
  <c r="A661" i="30"/>
  <c r="L660" i="30"/>
  <c r="K660" i="30"/>
  <c r="J660" i="30"/>
  <c r="I660" i="30"/>
  <c r="H660" i="30"/>
  <c r="G660" i="30"/>
  <c r="F660" i="30"/>
  <c r="C660" i="30"/>
  <c r="B660" i="30"/>
  <c r="A660" i="30"/>
  <c r="L659" i="30"/>
  <c r="K659" i="30"/>
  <c r="J659" i="30"/>
  <c r="I659" i="30"/>
  <c r="H659" i="30"/>
  <c r="G659" i="30"/>
  <c r="F659" i="30"/>
  <c r="C659" i="30"/>
  <c r="B659" i="30"/>
  <c r="A659" i="30"/>
  <c r="L658" i="30"/>
  <c r="K658" i="30"/>
  <c r="J658" i="30"/>
  <c r="I658" i="30"/>
  <c r="H658" i="30"/>
  <c r="G658" i="30"/>
  <c r="F658" i="30"/>
  <c r="C658" i="30"/>
  <c r="B658" i="30"/>
  <c r="A658" i="30"/>
  <c r="L657" i="30"/>
  <c r="K657" i="30"/>
  <c r="J657" i="30"/>
  <c r="I657" i="30"/>
  <c r="H657" i="30"/>
  <c r="G657" i="30"/>
  <c r="F657" i="30"/>
  <c r="C657" i="30"/>
  <c r="B657" i="30"/>
  <c r="A657" i="30"/>
  <c r="L656" i="30"/>
  <c r="K656" i="30"/>
  <c r="J656" i="30"/>
  <c r="I656" i="30"/>
  <c r="H656" i="30"/>
  <c r="G656" i="30"/>
  <c r="F656" i="30"/>
  <c r="C656" i="30"/>
  <c r="B656" i="30"/>
  <c r="A656" i="30"/>
  <c r="L655" i="30"/>
  <c r="K655" i="30"/>
  <c r="J655" i="30"/>
  <c r="I655" i="30"/>
  <c r="H655" i="30"/>
  <c r="G655" i="30"/>
  <c r="F655" i="30"/>
  <c r="C655" i="30"/>
  <c r="B655" i="30"/>
  <c r="A655" i="30"/>
  <c r="L654" i="30"/>
  <c r="K654" i="30"/>
  <c r="J654" i="30"/>
  <c r="I654" i="30"/>
  <c r="H654" i="30"/>
  <c r="G654" i="30"/>
  <c r="F654" i="30"/>
  <c r="C654" i="30"/>
  <c r="B654" i="30"/>
  <c r="A654" i="30"/>
  <c r="L653" i="30"/>
  <c r="K653" i="30"/>
  <c r="J653" i="30"/>
  <c r="I653" i="30"/>
  <c r="H653" i="30"/>
  <c r="G653" i="30"/>
  <c r="F653" i="30"/>
  <c r="C653" i="30"/>
  <c r="B653" i="30"/>
  <c r="A653" i="30"/>
  <c r="L652" i="30"/>
  <c r="K652" i="30"/>
  <c r="J652" i="30"/>
  <c r="I652" i="30"/>
  <c r="H652" i="30"/>
  <c r="G652" i="30"/>
  <c r="F652" i="30"/>
  <c r="C652" i="30"/>
  <c r="B652" i="30"/>
  <c r="A652" i="30"/>
  <c r="L651" i="30"/>
  <c r="K651" i="30"/>
  <c r="J651" i="30"/>
  <c r="I651" i="30"/>
  <c r="H651" i="30"/>
  <c r="G651" i="30"/>
  <c r="F651" i="30"/>
  <c r="C651" i="30"/>
  <c r="B651" i="30"/>
  <c r="A651" i="30"/>
  <c r="L650" i="30"/>
  <c r="K650" i="30"/>
  <c r="J650" i="30"/>
  <c r="I650" i="30"/>
  <c r="H650" i="30"/>
  <c r="G650" i="30"/>
  <c r="F650" i="30"/>
  <c r="C650" i="30"/>
  <c r="B650" i="30"/>
  <c r="A650" i="30"/>
  <c r="L649" i="30"/>
  <c r="K649" i="30"/>
  <c r="J649" i="30"/>
  <c r="I649" i="30"/>
  <c r="H649" i="30"/>
  <c r="G649" i="30"/>
  <c r="F649" i="30"/>
  <c r="C649" i="30"/>
  <c r="B649" i="30"/>
  <c r="A649" i="30"/>
  <c r="L648" i="30"/>
  <c r="K648" i="30"/>
  <c r="J648" i="30"/>
  <c r="I648" i="30"/>
  <c r="H648" i="30"/>
  <c r="G648" i="30"/>
  <c r="F648" i="30"/>
  <c r="C648" i="30"/>
  <c r="B648" i="30"/>
  <c r="A648" i="30"/>
  <c r="L647" i="30"/>
  <c r="K647" i="30"/>
  <c r="J647" i="30"/>
  <c r="I647" i="30"/>
  <c r="H647" i="30"/>
  <c r="G647" i="30"/>
  <c r="F647" i="30"/>
  <c r="C647" i="30"/>
  <c r="B647" i="30"/>
  <c r="A647" i="30"/>
  <c r="L646" i="30"/>
  <c r="K646" i="30"/>
  <c r="J646" i="30"/>
  <c r="I646" i="30"/>
  <c r="H646" i="30"/>
  <c r="G646" i="30"/>
  <c r="F646" i="30"/>
  <c r="C646" i="30"/>
  <c r="B646" i="30"/>
  <c r="A646" i="30"/>
  <c r="L645" i="30"/>
  <c r="K645" i="30"/>
  <c r="J645" i="30"/>
  <c r="I645" i="30"/>
  <c r="H645" i="30"/>
  <c r="G645" i="30"/>
  <c r="F645" i="30"/>
  <c r="C645" i="30"/>
  <c r="B645" i="30"/>
  <c r="A645" i="30"/>
  <c r="L644" i="30"/>
  <c r="K644" i="30"/>
  <c r="J644" i="30"/>
  <c r="I644" i="30"/>
  <c r="H644" i="30"/>
  <c r="G644" i="30"/>
  <c r="F644" i="30"/>
  <c r="C644" i="30"/>
  <c r="B644" i="30"/>
  <c r="A644" i="30"/>
  <c r="L643" i="30"/>
  <c r="K643" i="30"/>
  <c r="J643" i="30"/>
  <c r="I643" i="30"/>
  <c r="H643" i="30"/>
  <c r="G643" i="30"/>
  <c r="F643" i="30"/>
  <c r="C643" i="30"/>
  <c r="B643" i="30"/>
  <c r="A643" i="30"/>
  <c r="L642" i="30"/>
  <c r="K642" i="30"/>
  <c r="J642" i="30"/>
  <c r="I642" i="30"/>
  <c r="H642" i="30"/>
  <c r="G642" i="30"/>
  <c r="F642" i="30"/>
  <c r="C642" i="30"/>
  <c r="B642" i="30"/>
  <c r="A642" i="30"/>
  <c r="L641" i="30"/>
  <c r="K641" i="30"/>
  <c r="J641" i="30"/>
  <c r="I641" i="30"/>
  <c r="H641" i="30"/>
  <c r="G641" i="30"/>
  <c r="F641" i="30"/>
  <c r="C641" i="30"/>
  <c r="B641" i="30"/>
  <c r="A641" i="30"/>
  <c r="L640" i="30"/>
  <c r="K640" i="30"/>
  <c r="J640" i="30"/>
  <c r="I640" i="30"/>
  <c r="H640" i="30"/>
  <c r="G640" i="30"/>
  <c r="F640" i="30"/>
  <c r="C640" i="30"/>
  <c r="B640" i="30"/>
  <c r="A640" i="30"/>
  <c r="L639" i="30"/>
  <c r="K639" i="30"/>
  <c r="J639" i="30"/>
  <c r="I639" i="30"/>
  <c r="H639" i="30"/>
  <c r="G639" i="30"/>
  <c r="F639" i="30"/>
  <c r="C639" i="30"/>
  <c r="B639" i="30"/>
  <c r="A639" i="30"/>
  <c r="L638" i="30"/>
  <c r="K638" i="30"/>
  <c r="J638" i="30"/>
  <c r="I638" i="30"/>
  <c r="H638" i="30"/>
  <c r="G638" i="30"/>
  <c r="F638" i="30"/>
  <c r="C638" i="30"/>
  <c r="B638" i="30"/>
  <c r="A638" i="30"/>
  <c r="L637" i="30"/>
  <c r="K637" i="30"/>
  <c r="J637" i="30"/>
  <c r="I637" i="30"/>
  <c r="H637" i="30"/>
  <c r="G637" i="30"/>
  <c r="F637" i="30"/>
  <c r="C637" i="30"/>
  <c r="B637" i="30"/>
  <c r="A637" i="30"/>
  <c r="L636" i="30"/>
  <c r="K636" i="30"/>
  <c r="J636" i="30"/>
  <c r="I636" i="30"/>
  <c r="H636" i="30"/>
  <c r="G636" i="30"/>
  <c r="F636" i="30"/>
  <c r="C636" i="30"/>
  <c r="B636" i="30"/>
  <c r="A636" i="30"/>
  <c r="L635" i="30"/>
  <c r="K635" i="30"/>
  <c r="J635" i="30"/>
  <c r="I635" i="30"/>
  <c r="H635" i="30"/>
  <c r="G635" i="30"/>
  <c r="F635" i="30"/>
  <c r="C635" i="30"/>
  <c r="B635" i="30"/>
  <c r="A635" i="30"/>
  <c r="L634" i="30"/>
  <c r="K634" i="30"/>
  <c r="J634" i="30"/>
  <c r="I634" i="30"/>
  <c r="H634" i="30"/>
  <c r="G634" i="30"/>
  <c r="F634" i="30"/>
  <c r="C634" i="30"/>
  <c r="B634" i="30"/>
  <c r="A634" i="30"/>
  <c r="L633" i="30"/>
  <c r="K633" i="30"/>
  <c r="J633" i="30"/>
  <c r="I633" i="30"/>
  <c r="H633" i="30"/>
  <c r="G633" i="30"/>
  <c r="F633" i="30"/>
  <c r="C633" i="30"/>
  <c r="B633" i="30"/>
  <c r="A633" i="30"/>
  <c r="L632" i="30"/>
  <c r="K632" i="30"/>
  <c r="J632" i="30"/>
  <c r="I632" i="30"/>
  <c r="H632" i="30"/>
  <c r="G632" i="30"/>
  <c r="F632" i="30"/>
  <c r="C632" i="30"/>
  <c r="B632" i="30"/>
  <c r="A632" i="30"/>
  <c r="L631" i="30"/>
  <c r="K631" i="30"/>
  <c r="J631" i="30"/>
  <c r="I631" i="30"/>
  <c r="H631" i="30"/>
  <c r="G631" i="30"/>
  <c r="F631" i="30"/>
  <c r="C631" i="30"/>
  <c r="B631" i="30"/>
  <c r="A631" i="30"/>
  <c r="L630" i="30"/>
  <c r="K630" i="30"/>
  <c r="J630" i="30"/>
  <c r="I630" i="30"/>
  <c r="H630" i="30"/>
  <c r="G630" i="30"/>
  <c r="F630" i="30"/>
  <c r="C630" i="30"/>
  <c r="B630" i="30"/>
  <c r="A630" i="30"/>
  <c r="L629" i="30"/>
  <c r="K629" i="30"/>
  <c r="J629" i="30"/>
  <c r="I629" i="30"/>
  <c r="H629" i="30"/>
  <c r="G629" i="30"/>
  <c r="F629" i="30"/>
  <c r="C629" i="30"/>
  <c r="B629" i="30"/>
  <c r="A629" i="30"/>
  <c r="L628" i="30"/>
  <c r="K628" i="30"/>
  <c r="J628" i="30"/>
  <c r="I628" i="30"/>
  <c r="H628" i="30"/>
  <c r="G628" i="30"/>
  <c r="F628" i="30"/>
  <c r="C628" i="30"/>
  <c r="B628" i="30"/>
  <c r="A628" i="30"/>
  <c r="L627" i="30"/>
  <c r="K627" i="30"/>
  <c r="J627" i="30"/>
  <c r="I627" i="30"/>
  <c r="H627" i="30"/>
  <c r="G627" i="30"/>
  <c r="F627" i="30"/>
  <c r="C627" i="30"/>
  <c r="B627" i="30"/>
  <c r="A627" i="30"/>
  <c r="L626" i="30"/>
  <c r="K626" i="30"/>
  <c r="J626" i="30"/>
  <c r="I626" i="30"/>
  <c r="H626" i="30"/>
  <c r="G626" i="30"/>
  <c r="F626" i="30"/>
  <c r="C626" i="30"/>
  <c r="B626" i="30"/>
  <c r="A626" i="30"/>
  <c r="L625" i="30"/>
  <c r="K625" i="30"/>
  <c r="J625" i="30"/>
  <c r="I625" i="30"/>
  <c r="H625" i="30"/>
  <c r="G625" i="30"/>
  <c r="F625" i="30"/>
  <c r="C625" i="30"/>
  <c r="B625" i="30"/>
  <c r="A625" i="30"/>
  <c r="L624" i="30"/>
  <c r="K624" i="30"/>
  <c r="J624" i="30"/>
  <c r="I624" i="30"/>
  <c r="H624" i="30"/>
  <c r="G624" i="30"/>
  <c r="F624" i="30"/>
  <c r="C624" i="30"/>
  <c r="B624" i="30"/>
  <c r="A624" i="30"/>
  <c r="L623" i="30"/>
  <c r="K623" i="30"/>
  <c r="J623" i="30"/>
  <c r="I623" i="30"/>
  <c r="H623" i="30"/>
  <c r="G623" i="30"/>
  <c r="F623" i="30"/>
  <c r="C623" i="30"/>
  <c r="B623" i="30"/>
  <c r="A623" i="30"/>
  <c r="L622" i="30"/>
  <c r="K622" i="30"/>
  <c r="J622" i="30"/>
  <c r="I622" i="30"/>
  <c r="H622" i="30"/>
  <c r="G622" i="30"/>
  <c r="F622" i="30"/>
  <c r="C622" i="30"/>
  <c r="B622" i="30"/>
  <c r="A622" i="30"/>
  <c r="L621" i="30"/>
  <c r="K621" i="30"/>
  <c r="J621" i="30"/>
  <c r="I621" i="30"/>
  <c r="H621" i="30"/>
  <c r="G621" i="30"/>
  <c r="F621" i="30"/>
  <c r="C621" i="30"/>
  <c r="B621" i="30"/>
  <c r="A621" i="30"/>
  <c r="L620" i="30"/>
  <c r="K620" i="30"/>
  <c r="J620" i="30"/>
  <c r="I620" i="30"/>
  <c r="H620" i="30"/>
  <c r="G620" i="30"/>
  <c r="F620" i="30"/>
  <c r="C620" i="30"/>
  <c r="B620" i="30"/>
  <c r="A620" i="30"/>
  <c r="L619" i="30"/>
  <c r="K619" i="30"/>
  <c r="J619" i="30"/>
  <c r="I619" i="30"/>
  <c r="H619" i="30"/>
  <c r="G619" i="30"/>
  <c r="F619" i="30"/>
  <c r="C619" i="30"/>
  <c r="B619" i="30"/>
  <c r="A619" i="30"/>
  <c r="L618" i="30"/>
  <c r="K618" i="30"/>
  <c r="J618" i="30"/>
  <c r="I618" i="30"/>
  <c r="H618" i="30"/>
  <c r="G618" i="30"/>
  <c r="F618" i="30"/>
  <c r="C618" i="30"/>
  <c r="B618" i="30"/>
  <c r="A618" i="30"/>
  <c r="L617" i="30"/>
  <c r="K617" i="30"/>
  <c r="J617" i="30"/>
  <c r="I617" i="30"/>
  <c r="H617" i="30"/>
  <c r="G617" i="30"/>
  <c r="F617" i="30"/>
  <c r="C617" i="30"/>
  <c r="B617" i="30"/>
  <c r="A617" i="30"/>
  <c r="L616" i="30"/>
  <c r="K616" i="30"/>
  <c r="J616" i="30"/>
  <c r="I616" i="30"/>
  <c r="H616" i="30"/>
  <c r="G616" i="30"/>
  <c r="F616" i="30"/>
  <c r="C616" i="30"/>
  <c r="B616" i="30"/>
  <c r="A616" i="30"/>
  <c r="L615" i="30"/>
  <c r="K615" i="30"/>
  <c r="J615" i="30"/>
  <c r="I615" i="30"/>
  <c r="H615" i="30"/>
  <c r="G615" i="30"/>
  <c r="F615" i="30"/>
  <c r="C615" i="30"/>
  <c r="B615" i="30"/>
  <c r="A615" i="30"/>
  <c r="L614" i="30"/>
  <c r="K614" i="30"/>
  <c r="J614" i="30"/>
  <c r="I614" i="30"/>
  <c r="H614" i="30"/>
  <c r="G614" i="30"/>
  <c r="F614" i="30"/>
  <c r="C614" i="30"/>
  <c r="B614" i="30"/>
  <c r="A614" i="30"/>
  <c r="L613" i="30"/>
  <c r="K613" i="30"/>
  <c r="J613" i="30"/>
  <c r="I613" i="30"/>
  <c r="H613" i="30"/>
  <c r="G613" i="30"/>
  <c r="F613" i="30"/>
  <c r="C613" i="30"/>
  <c r="B613" i="30"/>
  <c r="A613" i="30"/>
  <c r="L612" i="30"/>
  <c r="K612" i="30"/>
  <c r="J612" i="30"/>
  <c r="I612" i="30"/>
  <c r="H612" i="30"/>
  <c r="G612" i="30"/>
  <c r="F612" i="30"/>
  <c r="C612" i="30"/>
  <c r="B612" i="30"/>
  <c r="A612" i="30"/>
  <c r="L611" i="30"/>
  <c r="K611" i="30"/>
  <c r="J611" i="30"/>
  <c r="I611" i="30"/>
  <c r="H611" i="30"/>
  <c r="G611" i="30"/>
  <c r="F611" i="30"/>
  <c r="C611" i="30"/>
  <c r="B611" i="30"/>
  <c r="A611" i="30"/>
  <c r="L610" i="30"/>
  <c r="K610" i="30"/>
  <c r="J610" i="30"/>
  <c r="I610" i="30"/>
  <c r="H610" i="30"/>
  <c r="G610" i="30"/>
  <c r="F610" i="30"/>
  <c r="C610" i="30"/>
  <c r="B610" i="30"/>
  <c r="A610" i="30"/>
  <c r="L609" i="30"/>
  <c r="K609" i="30"/>
  <c r="J609" i="30"/>
  <c r="I609" i="30"/>
  <c r="H609" i="30"/>
  <c r="G609" i="30"/>
  <c r="F609" i="30"/>
  <c r="C609" i="30"/>
  <c r="B609" i="30"/>
  <c r="A609" i="30"/>
  <c r="L608" i="30"/>
  <c r="K608" i="30"/>
  <c r="J608" i="30"/>
  <c r="I608" i="30"/>
  <c r="H608" i="30"/>
  <c r="G608" i="30"/>
  <c r="F608" i="30"/>
  <c r="C608" i="30"/>
  <c r="B608" i="30"/>
  <c r="A608" i="30"/>
  <c r="L607" i="30"/>
  <c r="K607" i="30"/>
  <c r="J607" i="30"/>
  <c r="I607" i="30"/>
  <c r="H607" i="30"/>
  <c r="G607" i="30"/>
  <c r="F607" i="30"/>
  <c r="C607" i="30"/>
  <c r="B607" i="30"/>
  <c r="A607" i="30"/>
  <c r="L606" i="30"/>
  <c r="K606" i="30"/>
  <c r="J606" i="30"/>
  <c r="I606" i="30"/>
  <c r="H606" i="30"/>
  <c r="G606" i="30"/>
  <c r="F606" i="30"/>
  <c r="C606" i="30"/>
  <c r="B606" i="30"/>
  <c r="A606" i="30"/>
  <c r="L605" i="30"/>
  <c r="K605" i="30"/>
  <c r="J605" i="30"/>
  <c r="I605" i="30"/>
  <c r="H605" i="30"/>
  <c r="G605" i="30"/>
  <c r="F605" i="30"/>
  <c r="C605" i="30"/>
  <c r="B605" i="30"/>
  <c r="A605" i="30"/>
  <c r="L604" i="30"/>
  <c r="K604" i="30"/>
  <c r="J604" i="30"/>
  <c r="I604" i="30"/>
  <c r="H604" i="30"/>
  <c r="G604" i="30"/>
  <c r="F604" i="30"/>
  <c r="C604" i="30"/>
  <c r="B604" i="30"/>
  <c r="A604" i="30"/>
  <c r="L603" i="30"/>
  <c r="K603" i="30"/>
  <c r="J603" i="30"/>
  <c r="I603" i="30"/>
  <c r="H603" i="30"/>
  <c r="G603" i="30"/>
  <c r="F603" i="30"/>
  <c r="C603" i="30"/>
  <c r="B603" i="30"/>
  <c r="A603" i="30"/>
  <c r="L602" i="30"/>
  <c r="K602" i="30"/>
  <c r="J602" i="30"/>
  <c r="I602" i="30"/>
  <c r="H602" i="30"/>
  <c r="G602" i="30"/>
  <c r="F602" i="30"/>
  <c r="C602" i="30"/>
  <c r="B602" i="30"/>
  <c r="A602" i="30"/>
  <c r="L601" i="30"/>
  <c r="K601" i="30"/>
  <c r="J601" i="30"/>
  <c r="I601" i="30"/>
  <c r="H601" i="30"/>
  <c r="G601" i="30"/>
  <c r="F601" i="30"/>
  <c r="C601" i="30"/>
  <c r="B601" i="30"/>
  <c r="A601" i="30"/>
  <c r="L600" i="30"/>
  <c r="K600" i="30"/>
  <c r="J600" i="30"/>
  <c r="I600" i="30"/>
  <c r="H600" i="30"/>
  <c r="G600" i="30"/>
  <c r="F600" i="30"/>
  <c r="C600" i="30"/>
  <c r="B600" i="30"/>
  <c r="A600" i="30"/>
  <c r="L599" i="30"/>
  <c r="K599" i="30"/>
  <c r="J599" i="30"/>
  <c r="I599" i="30"/>
  <c r="H599" i="30"/>
  <c r="G599" i="30"/>
  <c r="F599" i="30"/>
  <c r="C599" i="30"/>
  <c r="B599" i="30"/>
  <c r="A599" i="30"/>
  <c r="L598" i="30"/>
  <c r="K598" i="30"/>
  <c r="J598" i="30"/>
  <c r="I598" i="30"/>
  <c r="H598" i="30"/>
  <c r="G598" i="30"/>
  <c r="F598" i="30"/>
  <c r="C598" i="30"/>
  <c r="B598" i="30"/>
  <c r="A598" i="30"/>
  <c r="L597" i="30"/>
  <c r="K597" i="30"/>
  <c r="J597" i="30"/>
  <c r="I597" i="30"/>
  <c r="H597" i="30"/>
  <c r="G597" i="30"/>
  <c r="F597" i="30"/>
  <c r="C597" i="30"/>
  <c r="B597" i="30"/>
  <c r="A597" i="30"/>
  <c r="L596" i="30"/>
  <c r="K596" i="30"/>
  <c r="J596" i="30"/>
  <c r="I596" i="30"/>
  <c r="H596" i="30"/>
  <c r="G596" i="30"/>
  <c r="F596" i="30"/>
  <c r="C596" i="30"/>
  <c r="B596" i="30"/>
  <c r="A596" i="30"/>
  <c r="L595" i="30"/>
  <c r="K595" i="30"/>
  <c r="J595" i="30"/>
  <c r="I595" i="30"/>
  <c r="H595" i="30"/>
  <c r="G595" i="30"/>
  <c r="F595" i="30"/>
  <c r="C595" i="30"/>
  <c r="B595" i="30"/>
  <c r="A595" i="30"/>
  <c r="L594" i="30"/>
  <c r="K594" i="30"/>
  <c r="J594" i="30"/>
  <c r="I594" i="30"/>
  <c r="H594" i="30"/>
  <c r="G594" i="30"/>
  <c r="F594" i="30"/>
  <c r="C594" i="30"/>
  <c r="B594" i="30"/>
  <c r="A594" i="30"/>
  <c r="L593" i="30"/>
  <c r="K593" i="30"/>
  <c r="J593" i="30"/>
  <c r="I593" i="30"/>
  <c r="H593" i="30"/>
  <c r="G593" i="30"/>
  <c r="F593" i="30"/>
  <c r="C593" i="30"/>
  <c r="B593" i="30"/>
  <c r="A593" i="30"/>
  <c r="L592" i="30"/>
  <c r="K592" i="30"/>
  <c r="J592" i="30"/>
  <c r="I592" i="30"/>
  <c r="H592" i="30"/>
  <c r="G592" i="30"/>
  <c r="F592" i="30"/>
  <c r="C592" i="30"/>
  <c r="B592" i="30"/>
  <c r="A592" i="30"/>
  <c r="L591" i="30"/>
  <c r="K591" i="30"/>
  <c r="J591" i="30"/>
  <c r="I591" i="30"/>
  <c r="H591" i="30"/>
  <c r="G591" i="30"/>
  <c r="F591" i="30"/>
  <c r="C591" i="30"/>
  <c r="B591" i="30"/>
  <c r="A591" i="30"/>
  <c r="L590" i="30"/>
  <c r="K590" i="30"/>
  <c r="J590" i="30"/>
  <c r="I590" i="30"/>
  <c r="H590" i="30"/>
  <c r="G590" i="30"/>
  <c r="F590" i="30"/>
  <c r="C590" i="30"/>
  <c r="B590" i="30"/>
  <c r="A590" i="30"/>
  <c r="L589" i="30"/>
  <c r="K589" i="30"/>
  <c r="J589" i="30"/>
  <c r="I589" i="30"/>
  <c r="H589" i="30"/>
  <c r="G589" i="30"/>
  <c r="F589" i="30"/>
  <c r="C589" i="30"/>
  <c r="B589" i="30"/>
  <c r="A589" i="30"/>
  <c r="L588" i="30"/>
  <c r="K588" i="30"/>
  <c r="J588" i="30"/>
  <c r="I588" i="30"/>
  <c r="H588" i="30"/>
  <c r="G588" i="30"/>
  <c r="F588" i="30"/>
  <c r="C588" i="30"/>
  <c r="B588" i="30"/>
  <c r="A588" i="30"/>
  <c r="E587" i="30"/>
  <c r="A587" i="30"/>
  <c r="L585" i="30"/>
  <c r="K585" i="30"/>
  <c r="J585" i="30"/>
  <c r="I585" i="30"/>
  <c r="H585" i="30"/>
  <c r="G585" i="30"/>
  <c r="F585" i="30"/>
  <c r="E585" i="30"/>
  <c r="D585" i="30"/>
  <c r="C585" i="30"/>
  <c r="B585" i="30"/>
  <c r="A585" i="30"/>
  <c r="L584" i="30"/>
  <c r="K584" i="30"/>
  <c r="J584" i="30"/>
  <c r="I584" i="30"/>
  <c r="H584" i="30"/>
  <c r="G584" i="30"/>
  <c r="F584" i="30"/>
  <c r="C584" i="30"/>
  <c r="B584" i="30"/>
  <c r="A584" i="30"/>
  <c r="L583" i="30"/>
  <c r="K583" i="30"/>
  <c r="J583" i="30"/>
  <c r="I583" i="30"/>
  <c r="H583" i="30"/>
  <c r="G583" i="30"/>
  <c r="F583" i="30"/>
  <c r="C583" i="30"/>
  <c r="B583" i="30"/>
  <c r="A583" i="30"/>
  <c r="L582" i="30"/>
  <c r="K582" i="30"/>
  <c r="J582" i="30"/>
  <c r="I582" i="30"/>
  <c r="H582" i="30"/>
  <c r="G582" i="30"/>
  <c r="F582" i="30"/>
  <c r="C582" i="30"/>
  <c r="B582" i="30"/>
  <c r="A582" i="30"/>
  <c r="L581" i="30"/>
  <c r="K581" i="30"/>
  <c r="J581" i="30"/>
  <c r="I581" i="30"/>
  <c r="H581" i="30"/>
  <c r="G581" i="30"/>
  <c r="F581" i="30"/>
  <c r="C581" i="30"/>
  <c r="B581" i="30"/>
  <c r="A581" i="30"/>
  <c r="L580" i="30"/>
  <c r="K580" i="30"/>
  <c r="J580" i="30"/>
  <c r="I580" i="30"/>
  <c r="H580" i="30"/>
  <c r="G580" i="30"/>
  <c r="F580" i="30"/>
  <c r="C580" i="30"/>
  <c r="B580" i="30"/>
  <c r="A580" i="30"/>
  <c r="L579" i="30"/>
  <c r="K579" i="30"/>
  <c r="J579" i="30"/>
  <c r="I579" i="30"/>
  <c r="H579" i="30"/>
  <c r="G579" i="30"/>
  <c r="F579" i="30"/>
  <c r="C579" i="30"/>
  <c r="B579" i="30"/>
  <c r="A579" i="30"/>
  <c r="L578" i="30"/>
  <c r="K578" i="30"/>
  <c r="J578" i="30"/>
  <c r="I578" i="30"/>
  <c r="H578" i="30"/>
  <c r="G578" i="30"/>
  <c r="F578" i="30"/>
  <c r="C578" i="30"/>
  <c r="B578" i="30"/>
  <c r="A578" i="30"/>
  <c r="L577" i="30"/>
  <c r="K577" i="30"/>
  <c r="J577" i="30"/>
  <c r="I577" i="30"/>
  <c r="H577" i="30"/>
  <c r="G577" i="30"/>
  <c r="F577" i="30"/>
  <c r="C577" i="30"/>
  <c r="B577" i="30"/>
  <c r="A577" i="30"/>
  <c r="L576" i="30"/>
  <c r="K576" i="30"/>
  <c r="J576" i="30"/>
  <c r="I576" i="30"/>
  <c r="H576" i="30"/>
  <c r="G576" i="30"/>
  <c r="F576" i="30"/>
  <c r="C576" i="30"/>
  <c r="B576" i="30"/>
  <c r="A576" i="30"/>
  <c r="L575" i="30"/>
  <c r="K575" i="30"/>
  <c r="J575" i="30"/>
  <c r="I575" i="30"/>
  <c r="H575" i="30"/>
  <c r="G575" i="30"/>
  <c r="F575" i="30"/>
  <c r="C575" i="30"/>
  <c r="B575" i="30"/>
  <c r="A575" i="30"/>
  <c r="L574" i="30"/>
  <c r="K574" i="30"/>
  <c r="J574" i="30"/>
  <c r="I574" i="30"/>
  <c r="H574" i="30"/>
  <c r="G574" i="30"/>
  <c r="F574" i="30"/>
  <c r="C574" i="30"/>
  <c r="B574" i="30"/>
  <c r="A574" i="30"/>
  <c r="L573" i="30"/>
  <c r="K573" i="30"/>
  <c r="J573" i="30"/>
  <c r="I573" i="30"/>
  <c r="H573" i="30"/>
  <c r="G573" i="30"/>
  <c r="F573" i="30"/>
  <c r="C573" i="30"/>
  <c r="B573" i="30"/>
  <c r="A573" i="30"/>
  <c r="L572" i="30"/>
  <c r="K572" i="30"/>
  <c r="J572" i="30"/>
  <c r="I572" i="30"/>
  <c r="H572" i="30"/>
  <c r="G572" i="30"/>
  <c r="F572" i="30"/>
  <c r="C572" i="30"/>
  <c r="B572" i="30"/>
  <c r="A572" i="30"/>
  <c r="L571" i="30"/>
  <c r="K571" i="30"/>
  <c r="J571" i="30"/>
  <c r="I571" i="30"/>
  <c r="H571" i="30"/>
  <c r="G571" i="30"/>
  <c r="F571" i="30"/>
  <c r="C571" i="30"/>
  <c r="B571" i="30"/>
  <c r="A571" i="30"/>
  <c r="L570" i="30"/>
  <c r="K570" i="30"/>
  <c r="J570" i="30"/>
  <c r="I570" i="30"/>
  <c r="H570" i="30"/>
  <c r="G570" i="30"/>
  <c r="F570" i="30"/>
  <c r="C570" i="30"/>
  <c r="B570" i="30"/>
  <c r="A570" i="30"/>
  <c r="L569" i="30"/>
  <c r="K569" i="30"/>
  <c r="J569" i="30"/>
  <c r="I569" i="30"/>
  <c r="H569" i="30"/>
  <c r="G569" i="30"/>
  <c r="F569" i="30"/>
  <c r="C569" i="30"/>
  <c r="B569" i="30"/>
  <c r="A569" i="30"/>
  <c r="L568" i="30"/>
  <c r="K568" i="30"/>
  <c r="J568" i="30"/>
  <c r="I568" i="30"/>
  <c r="H568" i="30"/>
  <c r="G568" i="30"/>
  <c r="F568" i="30"/>
  <c r="C568" i="30"/>
  <c r="B568" i="30"/>
  <c r="A568" i="30"/>
  <c r="L567" i="30"/>
  <c r="K567" i="30"/>
  <c r="J567" i="30"/>
  <c r="I567" i="30"/>
  <c r="H567" i="30"/>
  <c r="G567" i="30"/>
  <c r="F567" i="30"/>
  <c r="C567" i="30"/>
  <c r="B567" i="30"/>
  <c r="A567" i="30"/>
  <c r="L566" i="30"/>
  <c r="K566" i="30"/>
  <c r="J566" i="30"/>
  <c r="I566" i="30"/>
  <c r="H566" i="30"/>
  <c r="G566" i="30"/>
  <c r="F566" i="30"/>
  <c r="C566" i="30"/>
  <c r="B566" i="30"/>
  <c r="A566" i="30"/>
  <c r="L565" i="30"/>
  <c r="K565" i="30"/>
  <c r="J565" i="30"/>
  <c r="I565" i="30"/>
  <c r="H565" i="30"/>
  <c r="G565" i="30"/>
  <c r="F565" i="30"/>
  <c r="C565" i="30"/>
  <c r="B565" i="30"/>
  <c r="A565" i="30"/>
  <c r="L564" i="30"/>
  <c r="K564" i="30"/>
  <c r="J564" i="30"/>
  <c r="I564" i="30"/>
  <c r="H564" i="30"/>
  <c r="G564" i="30"/>
  <c r="F564" i="30"/>
  <c r="C564" i="30"/>
  <c r="B564" i="30"/>
  <c r="A564" i="30"/>
  <c r="L563" i="30"/>
  <c r="K563" i="30"/>
  <c r="J563" i="30"/>
  <c r="I563" i="30"/>
  <c r="H563" i="30"/>
  <c r="G563" i="30"/>
  <c r="F563" i="30"/>
  <c r="C563" i="30"/>
  <c r="B563" i="30"/>
  <c r="A563" i="30"/>
  <c r="L562" i="30"/>
  <c r="K562" i="30"/>
  <c r="J562" i="30"/>
  <c r="I562" i="30"/>
  <c r="H562" i="30"/>
  <c r="G562" i="30"/>
  <c r="F562" i="30"/>
  <c r="C562" i="30"/>
  <c r="B562" i="30"/>
  <c r="A562" i="30"/>
  <c r="L561" i="30"/>
  <c r="K561" i="30"/>
  <c r="J561" i="30"/>
  <c r="I561" i="30"/>
  <c r="H561" i="30"/>
  <c r="G561" i="30"/>
  <c r="F561" i="30"/>
  <c r="C561" i="30"/>
  <c r="B561" i="30"/>
  <c r="A561" i="30"/>
  <c r="L560" i="30"/>
  <c r="K560" i="30"/>
  <c r="J560" i="30"/>
  <c r="I560" i="30"/>
  <c r="H560" i="30"/>
  <c r="G560" i="30"/>
  <c r="F560" i="30"/>
  <c r="C560" i="30"/>
  <c r="B560" i="30"/>
  <c r="A560" i="30"/>
  <c r="L559" i="30"/>
  <c r="K559" i="30"/>
  <c r="J559" i="30"/>
  <c r="I559" i="30"/>
  <c r="H559" i="30"/>
  <c r="G559" i="30"/>
  <c r="F559" i="30"/>
  <c r="C559" i="30"/>
  <c r="B559" i="30"/>
  <c r="A559" i="30"/>
  <c r="L558" i="30"/>
  <c r="K558" i="30"/>
  <c r="J558" i="30"/>
  <c r="I558" i="30"/>
  <c r="H558" i="30"/>
  <c r="G558" i="30"/>
  <c r="F558" i="30"/>
  <c r="C558" i="30"/>
  <c r="B558" i="30"/>
  <c r="A558" i="30"/>
  <c r="L557" i="30"/>
  <c r="K557" i="30"/>
  <c r="J557" i="30"/>
  <c r="I557" i="30"/>
  <c r="H557" i="30"/>
  <c r="G557" i="30"/>
  <c r="F557" i="30"/>
  <c r="C557" i="30"/>
  <c r="B557" i="30"/>
  <c r="A557" i="30"/>
  <c r="L556" i="30"/>
  <c r="K556" i="30"/>
  <c r="J556" i="30"/>
  <c r="I556" i="30"/>
  <c r="H556" i="30"/>
  <c r="G556" i="30"/>
  <c r="F556" i="30"/>
  <c r="C556" i="30"/>
  <c r="B556" i="30"/>
  <c r="A556" i="30"/>
  <c r="L555" i="30"/>
  <c r="K555" i="30"/>
  <c r="J555" i="30"/>
  <c r="I555" i="30"/>
  <c r="H555" i="30"/>
  <c r="G555" i="30"/>
  <c r="F555" i="30"/>
  <c r="C555" i="30"/>
  <c r="B555" i="30"/>
  <c r="A555" i="30"/>
  <c r="L554" i="30"/>
  <c r="K554" i="30"/>
  <c r="J554" i="30"/>
  <c r="I554" i="30"/>
  <c r="H554" i="30"/>
  <c r="G554" i="30"/>
  <c r="F554" i="30"/>
  <c r="C554" i="30"/>
  <c r="B554" i="30"/>
  <c r="A554" i="30"/>
  <c r="L553" i="30"/>
  <c r="K553" i="30"/>
  <c r="J553" i="30"/>
  <c r="I553" i="30"/>
  <c r="H553" i="30"/>
  <c r="G553" i="30"/>
  <c r="F553" i="30"/>
  <c r="C553" i="30"/>
  <c r="B553" i="30"/>
  <c r="A553" i="30"/>
  <c r="L552" i="30"/>
  <c r="K552" i="30"/>
  <c r="J552" i="30"/>
  <c r="I552" i="30"/>
  <c r="H552" i="30"/>
  <c r="G552" i="30"/>
  <c r="F552" i="30"/>
  <c r="C552" i="30"/>
  <c r="B552" i="30"/>
  <c r="A552" i="30"/>
  <c r="L551" i="30"/>
  <c r="K551" i="30"/>
  <c r="J551" i="30"/>
  <c r="I551" i="30"/>
  <c r="H551" i="30"/>
  <c r="G551" i="30"/>
  <c r="F551" i="30"/>
  <c r="C551" i="30"/>
  <c r="B551" i="30"/>
  <c r="A551" i="30"/>
  <c r="L550" i="30"/>
  <c r="K550" i="30"/>
  <c r="J550" i="30"/>
  <c r="I550" i="30"/>
  <c r="H550" i="30"/>
  <c r="G550" i="30"/>
  <c r="F550" i="30"/>
  <c r="C550" i="30"/>
  <c r="B550" i="30"/>
  <c r="A550" i="30"/>
  <c r="L549" i="30"/>
  <c r="K549" i="30"/>
  <c r="J549" i="30"/>
  <c r="I549" i="30"/>
  <c r="H549" i="30"/>
  <c r="G549" i="30"/>
  <c r="F549" i="30"/>
  <c r="C549" i="30"/>
  <c r="B549" i="30"/>
  <c r="A549" i="30"/>
  <c r="L548" i="30"/>
  <c r="K548" i="30"/>
  <c r="J548" i="30"/>
  <c r="I548" i="30"/>
  <c r="H548" i="30"/>
  <c r="G548" i="30"/>
  <c r="F548" i="30"/>
  <c r="C548" i="30"/>
  <c r="B548" i="30"/>
  <c r="A548" i="30"/>
  <c r="L547" i="30"/>
  <c r="K547" i="30"/>
  <c r="J547" i="30"/>
  <c r="I547" i="30"/>
  <c r="H547" i="30"/>
  <c r="G547" i="30"/>
  <c r="F547" i="30"/>
  <c r="C547" i="30"/>
  <c r="B547" i="30"/>
  <c r="A547" i="30"/>
  <c r="L546" i="30"/>
  <c r="K546" i="30"/>
  <c r="J546" i="30"/>
  <c r="I546" i="30"/>
  <c r="H546" i="30"/>
  <c r="G546" i="30"/>
  <c r="F546" i="30"/>
  <c r="C546" i="30"/>
  <c r="B546" i="30"/>
  <c r="A546" i="30"/>
  <c r="L545" i="30"/>
  <c r="K545" i="30"/>
  <c r="J545" i="30"/>
  <c r="I545" i="30"/>
  <c r="H545" i="30"/>
  <c r="G545" i="30"/>
  <c r="F545" i="30"/>
  <c r="C545" i="30"/>
  <c r="B545" i="30"/>
  <c r="A545" i="30"/>
  <c r="L544" i="30"/>
  <c r="K544" i="30"/>
  <c r="J544" i="30"/>
  <c r="I544" i="30"/>
  <c r="H544" i="30"/>
  <c r="G544" i="30"/>
  <c r="F544" i="30"/>
  <c r="C544" i="30"/>
  <c r="B544" i="30"/>
  <c r="A544" i="30"/>
  <c r="L543" i="30"/>
  <c r="K543" i="30"/>
  <c r="J543" i="30"/>
  <c r="I543" i="30"/>
  <c r="H543" i="30"/>
  <c r="G543" i="30"/>
  <c r="F543" i="30"/>
  <c r="C543" i="30"/>
  <c r="B543" i="30"/>
  <c r="A543" i="30"/>
  <c r="L542" i="30"/>
  <c r="K542" i="30"/>
  <c r="J542" i="30"/>
  <c r="I542" i="30"/>
  <c r="H542" i="30"/>
  <c r="G542" i="30"/>
  <c r="F542" i="30"/>
  <c r="C542" i="30"/>
  <c r="B542" i="30"/>
  <c r="A542" i="30"/>
  <c r="L541" i="30"/>
  <c r="K541" i="30"/>
  <c r="J541" i="30"/>
  <c r="I541" i="30"/>
  <c r="H541" i="30"/>
  <c r="G541" i="30"/>
  <c r="F541" i="30"/>
  <c r="C541" i="30"/>
  <c r="B541" i="30"/>
  <c r="A541" i="30"/>
  <c r="L540" i="30"/>
  <c r="K540" i="30"/>
  <c r="J540" i="30"/>
  <c r="I540" i="30"/>
  <c r="H540" i="30"/>
  <c r="G540" i="30"/>
  <c r="F540" i="30"/>
  <c r="C540" i="30"/>
  <c r="B540" i="30"/>
  <c r="A540" i="30"/>
  <c r="L539" i="30"/>
  <c r="K539" i="30"/>
  <c r="J539" i="30"/>
  <c r="I539" i="30"/>
  <c r="H539" i="30"/>
  <c r="G539" i="30"/>
  <c r="F539" i="30"/>
  <c r="C539" i="30"/>
  <c r="B539" i="30"/>
  <c r="A539" i="30"/>
  <c r="L538" i="30"/>
  <c r="K538" i="30"/>
  <c r="J538" i="30"/>
  <c r="I538" i="30"/>
  <c r="H538" i="30"/>
  <c r="G538" i="30"/>
  <c r="F538" i="30"/>
  <c r="C538" i="30"/>
  <c r="B538" i="30"/>
  <c r="A538" i="30"/>
  <c r="L537" i="30"/>
  <c r="K537" i="30"/>
  <c r="J537" i="30"/>
  <c r="I537" i="30"/>
  <c r="H537" i="30"/>
  <c r="G537" i="30"/>
  <c r="F537" i="30"/>
  <c r="C537" i="30"/>
  <c r="B537" i="30"/>
  <c r="A537" i="30"/>
  <c r="L536" i="30"/>
  <c r="K536" i="30"/>
  <c r="J536" i="30"/>
  <c r="I536" i="30"/>
  <c r="H536" i="30"/>
  <c r="G536" i="30"/>
  <c r="F536" i="30"/>
  <c r="C536" i="30"/>
  <c r="B536" i="30"/>
  <c r="A536" i="30"/>
  <c r="L535" i="30"/>
  <c r="K535" i="30"/>
  <c r="J535" i="30"/>
  <c r="I535" i="30"/>
  <c r="H535" i="30"/>
  <c r="G535" i="30"/>
  <c r="F535" i="30"/>
  <c r="C535" i="30"/>
  <c r="B535" i="30"/>
  <c r="A535" i="30"/>
  <c r="L534" i="30"/>
  <c r="K534" i="30"/>
  <c r="J534" i="30"/>
  <c r="I534" i="30"/>
  <c r="H534" i="30"/>
  <c r="G534" i="30"/>
  <c r="F534" i="30"/>
  <c r="C534" i="30"/>
  <c r="B534" i="30"/>
  <c r="A534" i="30"/>
  <c r="L533" i="30"/>
  <c r="K533" i="30"/>
  <c r="J533" i="30"/>
  <c r="I533" i="30"/>
  <c r="H533" i="30"/>
  <c r="G533" i="30"/>
  <c r="F533" i="30"/>
  <c r="C533" i="30"/>
  <c r="B533" i="30"/>
  <c r="A533" i="30"/>
  <c r="L532" i="30"/>
  <c r="K532" i="30"/>
  <c r="J532" i="30"/>
  <c r="I532" i="30"/>
  <c r="H532" i="30"/>
  <c r="G532" i="30"/>
  <c r="F532" i="30"/>
  <c r="C532" i="30"/>
  <c r="B532" i="30"/>
  <c r="A532" i="30"/>
  <c r="L531" i="30"/>
  <c r="K531" i="30"/>
  <c r="J531" i="30"/>
  <c r="I531" i="30"/>
  <c r="H531" i="30"/>
  <c r="G531" i="30"/>
  <c r="F531" i="30"/>
  <c r="C531" i="30"/>
  <c r="B531" i="30"/>
  <c r="A531" i="30"/>
  <c r="L530" i="30"/>
  <c r="K530" i="30"/>
  <c r="J530" i="30"/>
  <c r="I530" i="30"/>
  <c r="H530" i="30"/>
  <c r="G530" i="30"/>
  <c r="F530" i="30"/>
  <c r="C530" i="30"/>
  <c r="B530" i="30"/>
  <c r="A530" i="30"/>
  <c r="L529" i="30"/>
  <c r="K529" i="30"/>
  <c r="J529" i="30"/>
  <c r="I529" i="30"/>
  <c r="H529" i="30"/>
  <c r="G529" i="30"/>
  <c r="F529" i="30"/>
  <c r="C529" i="30"/>
  <c r="B529" i="30"/>
  <c r="A529" i="30"/>
  <c r="L528" i="30"/>
  <c r="K528" i="30"/>
  <c r="J528" i="30"/>
  <c r="I528" i="30"/>
  <c r="H528" i="30"/>
  <c r="G528" i="30"/>
  <c r="F528" i="30"/>
  <c r="C528" i="30"/>
  <c r="B528" i="30"/>
  <c r="A528" i="30"/>
  <c r="L527" i="30"/>
  <c r="K527" i="30"/>
  <c r="J527" i="30"/>
  <c r="I527" i="30"/>
  <c r="H527" i="30"/>
  <c r="G527" i="30"/>
  <c r="F527" i="30"/>
  <c r="C527" i="30"/>
  <c r="B527" i="30"/>
  <c r="A527" i="30"/>
  <c r="L526" i="30"/>
  <c r="K526" i="30"/>
  <c r="J526" i="30"/>
  <c r="I526" i="30"/>
  <c r="H526" i="30"/>
  <c r="G526" i="30"/>
  <c r="F526" i="30"/>
  <c r="C526" i="30"/>
  <c r="B526" i="30"/>
  <c r="A526" i="30"/>
  <c r="L525" i="30"/>
  <c r="K525" i="30"/>
  <c r="J525" i="30"/>
  <c r="I525" i="30"/>
  <c r="H525" i="30"/>
  <c r="G525" i="30"/>
  <c r="F525" i="30"/>
  <c r="C525" i="30"/>
  <c r="B525" i="30"/>
  <c r="A525" i="30"/>
  <c r="L524" i="30"/>
  <c r="K524" i="30"/>
  <c r="J524" i="30"/>
  <c r="I524" i="30"/>
  <c r="H524" i="30"/>
  <c r="G524" i="30"/>
  <c r="F524" i="30"/>
  <c r="C524" i="30"/>
  <c r="B524" i="30"/>
  <c r="A524" i="30"/>
  <c r="L523" i="30"/>
  <c r="K523" i="30"/>
  <c r="J523" i="30"/>
  <c r="I523" i="30"/>
  <c r="H523" i="30"/>
  <c r="G523" i="30"/>
  <c r="F523" i="30"/>
  <c r="C523" i="30"/>
  <c r="B523" i="30"/>
  <c r="A523" i="30"/>
  <c r="L522" i="30"/>
  <c r="K522" i="30"/>
  <c r="J522" i="30"/>
  <c r="I522" i="30"/>
  <c r="H522" i="30"/>
  <c r="G522" i="30"/>
  <c r="F522" i="30"/>
  <c r="C522" i="30"/>
  <c r="B522" i="30"/>
  <c r="A522" i="30"/>
  <c r="L521" i="30"/>
  <c r="K521" i="30"/>
  <c r="J521" i="30"/>
  <c r="I521" i="30"/>
  <c r="H521" i="30"/>
  <c r="G521" i="30"/>
  <c r="F521" i="30"/>
  <c r="C521" i="30"/>
  <c r="B521" i="30"/>
  <c r="A521" i="30"/>
  <c r="L520" i="30"/>
  <c r="K520" i="30"/>
  <c r="J520" i="30"/>
  <c r="I520" i="30"/>
  <c r="H520" i="30"/>
  <c r="G520" i="30"/>
  <c r="F520" i="30"/>
  <c r="C520" i="30"/>
  <c r="B520" i="30"/>
  <c r="A520" i="30"/>
  <c r="L519" i="30"/>
  <c r="K519" i="30"/>
  <c r="J519" i="30"/>
  <c r="I519" i="30"/>
  <c r="H519" i="30"/>
  <c r="G519" i="30"/>
  <c r="F519" i="30"/>
  <c r="C519" i="30"/>
  <c r="B519" i="30"/>
  <c r="A519" i="30"/>
  <c r="L518" i="30"/>
  <c r="K518" i="30"/>
  <c r="J518" i="30"/>
  <c r="I518" i="30"/>
  <c r="H518" i="30"/>
  <c r="G518" i="30"/>
  <c r="F518" i="30"/>
  <c r="C518" i="30"/>
  <c r="B518" i="30"/>
  <c r="A518" i="30"/>
  <c r="L517" i="30"/>
  <c r="K517" i="30"/>
  <c r="J517" i="30"/>
  <c r="I517" i="30"/>
  <c r="H517" i="30"/>
  <c r="G517" i="30"/>
  <c r="F517" i="30"/>
  <c r="C517" i="30"/>
  <c r="B517" i="30"/>
  <c r="A517" i="30"/>
  <c r="L516" i="30"/>
  <c r="K516" i="30"/>
  <c r="J516" i="30"/>
  <c r="I516" i="30"/>
  <c r="H516" i="30"/>
  <c r="G516" i="30"/>
  <c r="F516" i="30"/>
  <c r="C516" i="30"/>
  <c r="B516" i="30"/>
  <c r="A516" i="30"/>
  <c r="L515" i="30"/>
  <c r="K515" i="30"/>
  <c r="J515" i="30"/>
  <c r="I515" i="30"/>
  <c r="H515" i="30"/>
  <c r="G515" i="30"/>
  <c r="F515" i="30"/>
  <c r="C515" i="30"/>
  <c r="B515" i="30"/>
  <c r="A515" i="30"/>
  <c r="L514" i="30"/>
  <c r="K514" i="30"/>
  <c r="J514" i="30"/>
  <c r="I514" i="30"/>
  <c r="H514" i="30"/>
  <c r="G514" i="30"/>
  <c r="F514" i="30"/>
  <c r="C514" i="30"/>
  <c r="B514" i="30"/>
  <c r="A514" i="30"/>
  <c r="L513" i="30"/>
  <c r="K513" i="30"/>
  <c r="J513" i="30"/>
  <c r="I513" i="30"/>
  <c r="H513" i="30"/>
  <c r="G513" i="30"/>
  <c r="F513" i="30"/>
  <c r="C513" i="30"/>
  <c r="B513" i="30"/>
  <c r="A513" i="30"/>
  <c r="L512" i="30"/>
  <c r="K512" i="30"/>
  <c r="J512" i="30"/>
  <c r="I512" i="30"/>
  <c r="H512" i="30"/>
  <c r="G512" i="30"/>
  <c r="F512" i="30"/>
  <c r="C512" i="30"/>
  <c r="B512" i="30"/>
  <c r="A512" i="30"/>
  <c r="L511" i="30"/>
  <c r="K511" i="30"/>
  <c r="J511" i="30"/>
  <c r="I511" i="30"/>
  <c r="H511" i="30"/>
  <c r="G511" i="30"/>
  <c r="F511" i="30"/>
  <c r="C511" i="30"/>
  <c r="B511" i="30"/>
  <c r="A511" i="30"/>
  <c r="L510" i="30"/>
  <c r="K510" i="30"/>
  <c r="J510" i="30"/>
  <c r="I510" i="30"/>
  <c r="H510" i="30"/>
  <c r="G510" i="30"/>
  <c r="F510" i="30"/>
  <c r="C510" i="30"/>
  <c r="B510" i="30"/>
  <c r="A510" i="30"/>
  <c r="L509" i="30"/>
  <c r="K509" i="30"/>
  <c r="J509" i="30"/>
  <c r="I509" i="30"/>
  <c r="H509" i="30"/>
  <c r="G509" i="30"/>
  <c r="F509" i="30"/>
  <c r="C509" i="30"/>
  <c r="B509" i="30"/>
  <c r="A509" i="30"/>
  <c r="L508" i="30"/>
  <c r="K508" i="30"/>
  <c r="J508" i="30"/>
  <c r="I508" i="30"/>
  <c r="H508" i="30"/>
  <c r="G508" i="30"/>
  <c r="F508" i="30"/>
  <c r="C508" i="30"/>
  <c r="B508" i="30"/>
  <c r="A508" i="30"/>
  <c r="E507" i="30"/>
  <c r="A507" i="30"/>
  <c r="L505" i="30"/>
  <c r="K505" i="30"/>
  <c r="J505" i="30"/>
  <c r="I505" i="30"/>
  <c r="H505" i="30"/>
  <c r="G505" i="30"/>
  <c r="F505" i="30"/>
  <c r="E505" i="30"/>
  <c r="D505" i="30"/>
  <c r="C505" i="30"/>
  <c r="B505" i="30"/>
  <c r="A505" i="30"/>
  <c r="L504" i="30"/>
  <c r="K504" i="30"/>
  <c r="J504" i="30"/>
  <c r="I504" i="30"/>
  <c r="H504" i="30"/>
  <c r="G504" i="30"/>
  <c r="F504" i="30"/>
  <c r="C504" i="30"/>
  <c r="B504" i="30"/>
  <c r="A504" i="30"/>
  <c r="L503" i="30"/>
  <c r="K503" i="30"/>
  <c r="J503" i="30"/>
  <c r="I503" i="30"/>
  <c r="H503" i="30"/>
  <c r="G503" i="30"/>
  <c r="F503" i="30"/>
  <c r="C503" i="30"/>
  <c r="B503" i="30"/>
  <c r="A503" i="30"/>
  <c r="L502" i="30"/>
  <c r="K502" i="30"/>
  <c r="J502" i="30"/>
  <c r="I502" i="30"/>
  <c r="H502" i="30"/>
  <c r="G502" i="30"/>
  <c r="F502" i="30"/>
  <c r="C502" i="30"/>
  <c r="B502" i="30"/>
  <c r="A502" i="30"/>
  <c r="L501" i="30"/>
  <c r="K501" i="30"/>
  <c r="J501" i="30"/>
  <c r="I501" i="30"/>
  <c r="H501" i="30"/>
  <c r="G501" i="30"/>
  <c r="F501" i="30"/>
  <c r="C501" i="30"/>
  <c r="B501" i="30"/>
  <c r="A501" i="30"/>
  <c r="L500" i="30"/>
  <c r="K500" i="30"/>
  <c r="J500" i="30"/>
  <c r="I500" i="30"/>
  <c r="H500" i="30"/>
  <c r="G500" i="30"/>
  <c r="F500" i="30"/>
  <c r="C500" i="30"/>
  <c r="B500" i="30"/>
  <c r="A500" i="30"/>
  <c r="L499" i="30"/>
  <c r="K499" i="30"/>
  <c r="J499" i="30"/>
  <c r="I499" i="30"/>
  <c r="H499" i="30"/>
  <c r="G499" i="30"/>
  <c r="F499" i="30"/>
  <c r="C499" i="30"/>
  <c r="B499" i="30"/>
  <c r="A499" i="30"/>
  <c r="L498" i="30"/>
  <c r="K498" i="30"/>
  <c r="J498" i="30"/>
  <c r="I498" i="30"/>
  <c r="H498" i="30"/>
  <c r="G498" i="30"/>
  <c r="F498" i="30"/>
  <c r="C498" i="30"/>
  <c r="B498" i="30"/>
  <c r="A498" i="30"/>
  <c r="L497" i="30"/>
  <c r="K497" i="30"/>
  <c r="J497" i="30"/>
  <c r="I497" i="30"/>
  <c r="H497" i="30"/>
  <c r="G497" i="30"/>
  <c r="F497" i="30"/>
  <c r="C497" i="30"/>
  <c r="B497" i="30"/>
  <c r="A497" i="30"/>
  <c r="L496" i="30"/>
  <c r="K496" i="30"/>
  <c r="J496" i="30"/>
  <c r="I496" i="30"/>
  <c r="H496" i="30"/>
  <c r="G496" i="30"/>
  <c r="F496" i="30"/>
  <c r="C496" i="30"/>
  <c r="B496" i="30"/>
  <c r="A496" i="30"/>
  <c r="L495" i="30"/>
  <c r="K495" i="30"/>
  <c r="J495" i="30"/>
  <c r="I495" i="30"/>
  <c r="H495" i="30"/>
  <c r="G495" i="30"/>
  <c r="F495" i="30"/>
  <c r="C495" i="30"/>
  <c r="B495" i="30"/>
  <c r="A495" i="30"/>
  <c r="L494" i="30"/>
  <c r="K494" i="30"/>
  <c r="J494" i="30"/>
  <c r="I494" i="30"/>
  <c r="H494" i="30"/>
  <c r="G494" i="30"/>
  <c r="F494" i="30"/>
  <c r="C494" i="30"/>
  <c r="B494" i="30"/>
  <c r="A494" i="30"/>
  <c r="L493" i="30"/>
  <c r="K493" i="30"/>
  <c r="J493" i="30"/>
  <c r="I493" i="30"/>
  <c r="H493" i="30"/>
  <c r="G493" i="30"/>
  <c r="F493" i="30"/>
  <c r="C493" i="30"/>
  <c r="B493" i="30"/>
  <c r="A493" i="30"/>
  <c r="L492" i="30"/>
  <c r="K492" i="30"/>
  <c r="J492" i="30"/>
  <c r="I492" i="30"/>
  <c r="H492" i="30"/>
  <c r="G492" i="30"/>
  <c r="F492" i="30"/>
  <c r="C492" i="30"/>
  <c r="B492" i="30"/>
  <c r="A492" i="30"/>
  <c r="L491" i="30"/>
  <c r="K491" i="30"/>
  <c r="J491" i="30"/>
  <c r="I491" i="30"/>
  <c r="H491" i="30"/>
  <c r="G491" i="30"/>
  <c r="F491" i="30"/>
  <c r="C491" i="30"/>
  <c r="B491" i="30"/>
  <c r="A491" i="30"/>
  <c r="L490" i="30"/>
  <c r="K490" i="30"/>
  <c r="J490" i="30"/>
  <c r="I490" i="30"/>
  <c r="H490" i="30"/>
  <c r="G490" i="30"/>
  <c r="F490" i="30"/>
  <c r="C490" i="30"/>
  <c r="B490" i="30"/>
  <c r="A490" i="30"/>
  <c r="L489" i="30"/>
  <c r="K489" i="30"/>
  <c r="J489" i="30"/>
  <c r="I489" i="30"/>
  <c r="H489" i="30"/>
  <c r="G489" i="30"/>
  <c r="F489" i="30"/>
  <c r="C489" i="30"/>
  <c r="B489" i="30"/>
  <c r="A489" i="30"/>
  <c r="L488" i="30"/>
  <c r="K488" i="30"/>
  <c r="J488" i="30"/>
  <c r="I488" i="30"/>
  <c r="H488" i="30"/>
  <c r="G488" i="30"/>
  <c r="F488" i="30"/>
  <c r="C488" i="30"/>
  <c r="B488" i="30"/>
  <c r="A488" i="30"/>
  <c r="L487" i="30"/>
  <c r="K487" i="30"/>
  <c r="J487" i="30"/>
  <c r="I487" i="30"/>
  <c r="H487" i="30"/>
  <c r="G487" i="30"/>
  <c r="F487" i="30"/>
  <c r="C487" i="30"/>
  <c r="B487" i="30"/>
  <c r="A487" i="30"/>
  <c r="L486" i="30"/>
  <c r="K486" i="30"/>
  <c r="J486" i="30"/>
  <c r="I486" i="30"/>
  <c r="H486" i="30"/>
  <c r="G486" i="30"/>
  <c r="F486" i="30"/>
  <c r="C486" i="30"/>
  <c r="B486" i="30"/>
  <c r="A486" i="30"/>
  <c r="L485" i="30"/>
  <c r="K485" i="30"/>
  <c r="J485" i="30"/>
  <c r="I485" i="30"/>
  <c r="H485" i="30"/>
  <c r="G485" i="30"/>
  <c r="F485" i="30"/>
  <c r="C485" i="30"/>
  <c r="B485" i="30"/>
  <c r="A485" i="30"/>
  <c r="L484" i="30"/>
  <c r="K484" i="30"/>
  <c r="J484" i="30"/>
  <c r="I484" i="30"/>
  <c r="H484" i="30"/>
  <c r="G484" i="30"/>
  <c r="F484" i="30"/>
  <c r="C484" i="30"/>
  <c r="B484" i="30"/>
  <c r="A484" i="30"/>
  <c r="L483" i="30"/>
  <c r="K483" i="30"/>
  <c r="J483" i="30"/>
  <c r="I483" i="30"/>
  <c r="H483" i="30"/>
  <c r="G483" i="30"/>
  <c r="F483" i="30"/>
  <c r="C483" i="30"/>
  <c r="B483" i="30"/>
  <c r="A483" i="30"/>
  <c r="L482" i="30"/>
  <c r="K482" i="30"/>
  <c r="J482" i="30"/>
  <c r="I482" i="30"/>
  <c r="H482" i="30"/>
  <c r="G482" i="30"/>
  <c r="F482" i="30"/>
  <c r="C482" i="30"/>
  <c r="B482" i="30"/>
  <c r="A482" i="30"/>
  <c r="L481" i="30"/>
  <c r="K481" i="30"/>
  <c r="J481" i="30"/>
  <c r="I481" i="30"/>
  <c r="H481" i="30"/>
  <c r="G481" i="30"/>
  <c r="F481" i="30"/>
  <c r="C481" i="30"/>
  <c r="B481" i="30"/>
  <c r="A481" i="30"/>
  <c r="L480" i="30"/>
  <c r="K480" i="30"/>
  <c r="J480" i="30"/>
  <c r="I480" i="30"/>
  <c r="H480" i="30"/>
  <c r="G480" i="30"/>
  <c r="F480" i="30"/>
  <c r="C480" i="30"/>
  <c r="B480" i="30"/>
  <c r="A480" i="30"/>
  <c r="L479" i="30"/>
  <c r="K479" i="30"/>
  <c r="J479" i="30"/>
  <c r="I479" i="30"/>
  <c r="H479" i="30"/>
  <c r="G479" i="30"/>
  <c r="F479" i="30"/>
  <c r="C479" i="30"/>
  <c r="B479" i="30"/>
  <c r="A479" i="30"/>
  <c r="L478" i="30"/>
  <c r="K478" i="30"/>
  <c r="J478" i="30"/>
  <c r="I478" i="30"/>
  <c r="H478" i="30"/>
  <c r="G478" i="30"/>
  <c r="F478" i="30"/>
  <c r="C478" i="30"/>
  <c r="B478" i="30"/>
  <c r="A478" i="30"/>
  <c r="L477" i="30"/>
  <c r="K477" i="30"/>
  <c r="J477" i="30"/>
  <c r="I477" i="30"/>
  <c r="H477" i="30"/>
  <c r="G477" i="30"/>
  <c r="F477" i="30"/>
  <c r="C477" i="30"/>
  <c r="B477" i="30"/>
  <c r="A477" i="30"/>
  <c r="L476" i="30"/>
  <c r="K476" i="30"/>
  <c r="J476" i="30"/>
  <c r="I476" i="30"/>
  <c r="H476" i="30"/>
  <c r="G476" i="30"/>
  <c r="F476" i="30"/>
  <c r="C476" i="30"/>
  <c r="B476" i="30"/>
  <c r="A476" i="30"/>
  <c r="L475" i="30"/>
  <c r="K475" i="30"/>
  <c r="J475" i="30"/>
  <c r="I475" i="30"/>
  <c r="H475" i="30"/>
  <c r="G475" i="30"/>
  <c r="F475" i="30"/>
  <c r="C475" i="30"/>
  <c r="B475" i="30"/>
  <c r="A475" i="30"/>
  <c r="L474" i="30"/>
  <c r="K474" i="30"/>
  <c r="J474" i="30"/>
  <c r="I474" i="30"/>
  <c r="H474" i="30"/>
  <c r="G474" i="30"/>
  <c r="F474" i="30"/>
  <c r="C474" i="30"/>
  <c r="B474" i="30"/>
  <c r="A474" i="30"/>
  <c r="L473" i="30"/>
  <c r="K473" i="30"/>
  <c r="J473" i="30"/>
  <c r="I473" i="30"/>
  <c r="H473" i="30"/>
  <c r="G473" i="30"/>
  <c r="F473" i="30"/>
  <c r="C473" i="30"/>
  <c r="B473" i="30"/>
  <c r="A473" i="30"/>
  <c r="L472" i="30"/>
  <c r="K472" i="30"/>
  <c r="J472" i="30"/>
  <c r="I472" i="30"/>
  <c r="H472" i="30"/>
  <c r="G472" i="30"/>
  <c r="F472" i="30"/>
  <c r="C472" i="30"/>
  <c r="B472" i="30"/>
  <c r="A472" i="30"/>
  <c r="L471" i="30"/>
  <c r="K471" i="30"/>
  <c r="J471" i="30"/>
  <c r="I471" i="30"/>
  <c r="H471" i="30"/>
  <c r="G471" i="30"/>
  <c r="F471" i="30"/>
  <c r="C471" i="30"/>
  <c r="B471" i="30"/>
  <c r="A471" i="30"/>
  <c r="L470" i="30"/>
  <c r="K470" i="30"/>
  <c r="J470" i="30"/>
  <c r="I470" i="30"/>
  <c r="H470" i="30"/>
  <c r="G470" i="30"/>
  <c r="F470" i="30"/>
  <c r="C470" i="30"/>
  <c r="B470" i="30"/>
  <c r="A470" i="30"/>
  <c r="L469" i="30"/>
  <c r="K469" i="30"/>
  <c r="J469" i="30"/>
  <c r="I469" i="30"/>
  <c r="H469" i="30"/>
  <c r="G469" i="30"/>
  <c r="F469" i="30"/>
  <c r="C469" i="30"/>
  <c r="B469" i="30"/>
  <c r="A469" i="30"/>
  <c r="L468" i="30"/>
  <c r="K468" i="30"/>
  <c r="J468" i="30"/>
  <c r="I468" i="30"/>
  <c r="H468" i="30"/>
  <c r="G468" i="30"/>
  <c r="F468" i="30"/>
  <c r="C468" i="30"/>
  <c r="B468" i="30"/>
  <c r="A468" i="30"/>
  <c r="L467" i="30"/>
  <c r="K467" i="30"/>
  <c r="J467" i="30"/>
  <c r="I467" i="30"/>
  <c r="H467" i="30"/>
  <c r="G467" i="30"/>
  <c r="F467" i="30"/>
  <c r="C467" i="30"/>
  <c r="B467" i="30"/>
  <c r="A467" i="30"/>
  <c r="L466" i="30"/>
  <c r="K466" i="30"/>
  <c r="J466" i="30"/>
  <c r="I466" i="30"/>
  <c r="H466" i="30"/>
  <c r="G466" i="30"/>
  <c r="F466" i="30"/>
  <c r="C466" i="30"/>
  <c r="B466" i="30"/>
  <c r="A466" i="30"/>
  <c r="L465" i="30"/>
  <c r="K465" i="30"/>
  <c r="J465" i="30"/>
  <c r="I465" i="30"/>
  <c r="H465" i="30"/>
  <c r="G465" i="30"/>
  <c r="F465" i="30"/>
  <c r="C465" i="30"/>
  <c r="B465" i="30"/>
  <c r="A465" i="30"/>
  <c r="L464" i="30"/>
  <c r="K464" i="30"/>
  <c r="J464" i="30"/>
  <c r="I464" i="30"/>
  <c r="H464" i="30"/>
  <c r="G464" i="30"/>
  <c r="F464" i="30"/>
  <c r="C464" i="30"/>
  <c r="B464" i="30"/>
  <c r="A464" i="30"/>
  <c r="L463" i="30"/>
  <c r="K463" i="30"/>
  <c r="J463" i="30"/>
  <c r="I463" i="30"/>
  <c r="H463" i="30"/>
  <c r="G463" i="30"/>
  <c r="F463" i="30"/>
  <c r="C463" i="30"/>
  <c r="B463" i="30"/>
  <c r="A463" i="30"/>
  <c r="L462" i="30"/>
  <c r="K462" i="30"/>
  <c r="J462" i="30"/>
  <c r="I462" i="30"/>
  <c r="H462" i="30"/>
  <c r="G462" i="30"/>
  <c r="F462" i="30"/>
  <c r="C462" i="30"/>
  <c r="B462" i="30"/>
  <c r="A462" i="30"/>
  <c r="L461" i="30"/>
  <c r="K461" i="30"/>
  <c r="J461" i="30"/>
  <c r="I461" i="30"/>
  <c r="H461" i="30"/>
  <c r="G461" i="30"/>
  <c r="F461" i="30"/>
  <c r="C461" i="30"/>
  <c r="B461" i="30"/>
  <c r="A461" i="30"/>
  <c r="L460" i="30"/>
  <c r="K460" i="30"/>
  <c r="J460" i="30"/>
  <c r="I460" i="30"/>
  <c r="H460" i="30"/>
  <c r="G460" i="30"/>
  <c r="F460" i="30"/>
  <c r="C460" i="30"/>
  <c r="B460" i="30"/>
  <c r="A460" i="30"/>
  <c r="L459" i="30"/>
  <c r="K459" i="30"/>
  <c r="J459" i="30"/>
  <c r="I459" i="30"/>
  <c r="H459" i="30"/>
  <c r="G459" i="30"/>
  <c r="F459" i="30"/>
  <c r="C459" i="30"/>
  <c r="B459" i="30"/>
  <c r="A459" i="30"/>
  <c r="L458" i="30"/>
  <c r="K458" i="30"/>
  <c r="J458" i="30"/>
  <c r="I458" i="30"/>
  <c r="H458" i="30"/>
  <c r="G458" i="30"/>
  <c r="F458" i="30"/>
  <c r="C458" i="30"/>
  <c r="B458" i="30"/>
  <c r="A458" i="30"/>
  <c r="L457" i="30"/>
  <c r="K457" i="30"/>
  <c r="J457" i="30"/>
  <c r="I457" i="30"/>
  <c r="H457" i="30"/>
  <c r="G457" i="30"/>
  <c r="F457" i="30"/>
  <c r="C457" i="30"/>
  <c r="B457" i="30"/>
  <c r="A457" i="30"/>
  <c r="L456" i="30"/>
  <c r="K456" i="30"/>
  <c r="J456" i="30"/>
  <c r="I456" i="30"/>
  <c r="H456" i="30"/>
  <c r="G456" i="30"/>
  <c r="F456" i="30"/>
  <c r="C456" i="30"/>
  <c r="B456" i="30"/>
  <c r="A456" i="30"/>
  <c r="L455" i="30"/>
  <c r="K455" i="30"/>
  <c r="J455" i="30"/>
  <c r="I455" i="30"/>
  <c r="H455" i="30"/>
  <c r="G455" i="30"/>
  <c r="F455" i="30"/>
  <c r="C455" i="30"/>
  <c r="B455" i="30"/>
  <c r="A455" i="30"/>
  <c r="L454" i="30"/>
  <c r="K454" i="30"/>
  <c r="J454" i="30"/>
  <c r="I454" i="30"/>
  <c r="H454" i="30"/>
  <c r="G454" i="30"/>
  <c r="F454" i="30"/>
  <c r="C454" i="30"/>
  <c r="B454" i="30"/>
  <c r="A454" i="30"/>
  <c r="L453" i="30"/>
  <c r="K453" i="30"/>
  <c r="J453" i="30"/>
  <c r="I453" i="30"/>
  <c r="H453" i="30"/>
  <c r="G453" i="30"/>
  <c r="F453" i="30"/>
  <c r="C453" i="30"/>
  <c r="B453" i="30"/>
  <c r="A453" i="30"/>
  <c r="L452" i="30"/>
  <c r="K452" i="30"/>
  <c r="J452" i="30"/>
  <c r="I452" i="30"/>
  <c r="H452" i="30"/>
  <c r="G452" i="30"/>
  <c r="F452" i="30"/>
  <c r="C452" i="30"/>
  <c r="B452" i="30"/>
  <c r="A452" i="30"/>
  <c r="L451" i="30"/>
  <c r="K451" i="30"/>
  <c r="J451" i="30"/>
  <c r="I451" i="30"/>
  <c r="H451" i="30"/>
  <c r="G451" i="30"/>
  <c r="F451" i="30"/>
  <c r="C451" i="30"/>
  <c r="B451" i="30"/>
  <c r="A451" i="30"/>
  <c r="L450" i="30"/>
  <c r="K450" i="30"/>
  <c r="J450" i="30"/>
  <c r="I450" i="30"/>
  <c r="H450" i="30"/>
  <c r="G450" i="30"/>
  <c r="F450" i="30"/>
  <c r="C450" i="30"/>
  <c r="B450" i="30"/>
  <c r="A450" i="30"/>
  <c r="L449" i="30"/>
  <c r="K449" i="30"/>
  <c r="J449" i="30"/>
  <c r="I449" i="30"/>
  <c r="H449" i="30"/>
  <c r="G449" i="30"/>
  <c r="F449" i="30"/>
  <c r="C449" i="30"/>
  <c r="B449" i="30"/>
  <c r="A449" i="30"/>
  <c r="L448" i="30"/>
  <c r="K448" i="30"/>
  <c r="J448" i="30"/>
  <c r="I448" i="30"/>
  <c r="H448" i="30"/>
  <c r="G448" i="30"/>
  <c r="F448" i="30"/>
  <c r="C448" i="30"/>
  <c r="B448" i="30"/>
  <c r="A448" i="30"/>
  <c r="L447" i="30"/>
  <c r="K447" i="30"/>
  <c r="J447" i="30"/>
  <c r="I447" i="30"/>
  <c r="H447" i="30"/>
  <c r="G447" i="30"/>
  <c r="F447" i="30"/>
  <c r="C447" i="30"/>
  <c r="B447" i="30"/>
  <c r="A447" i="30"/>
  <c r="L446" i="30"/>
  <c r="K446" i="30"/>
  <c r="J446" i="30"/>
  <c r="I446" i="30"/>
  <c r="H446" i="30"/>
  <c r="G446" i="30"/>
  <c r="F446" i="30"/>
  <c r="C446" i="30"/>
  <c r="B446" i="30"/>
  <c r="A446" i="30"/>
  <c r="L445" i="30"/>
  <c r="K445" i="30"/>
  <c r="J445" i="30"/>
  <c r="I445" i="30"/>
  <c r="H445" i="30"/>
  <c r="G445" i="30"/>
  <c r="F445" i="30"/>
  <c r="C445" i="30"/>
  <c r="B445" i="30"/>
  <c r="A445" i="30"/>
  <c r="L444" i="30"/>
  <c r="K444" i="30"/>
  <c r="J444" i="30"/>
  <c r="I444" i="30"/>
  <c r="H444" i="30"/>
  <c r="G444" i="30"/>
  <c r="F444" i="30"/>
  <c r="C444" i="30"/>
  <c r="B444" i="30"/>
  <c r="A444" i="30"/>
  <c r="L443" i="30"/>
  <c r="K443" i="30"/>
  <c r="J443" i="30"/>
  <c r="I443" i="30"/>
  <c r="H443" i="30"/>
  <c r="G443" i="30"/>
  <c r="F443" i="30"/>
  <c r="C443" i="30"/>
  <c r="B443" i="30"/>
  <c r="A443" i="30"/>
  <c r="L442" i="30"/>
  <c r="K442" i="30"/>
  <c r="J442" i="30"/>
  <c r="I442" i="30"/>
  <c r="H442" i="30"/>
  <c r="G442" i="30"/>
  <c r="F442" i="30"/>
  <c r="C442" i="30"/>
  <c r="B442" i="30"/>
  <c r="A442" i="30"/>
  <c r="L441" i="30"/>
  <c r="K441" i="30"/>
  <c r="J441" i="30"/>
  <c r="I441" i="30"/>
  <c r="H441" i="30"/>
  <c r="G441" i="30"/>
  <c r="F441" i="30"/>
  <c r="C441" i="30"/>
  <c r="B441" i="30"/>
  <c r="A441" i="30"/>
  <c r="L440" i="30"/>
  <c r="K440" i="30"/>
  <c r="J440" i="30"/>
  <c r="I440" i="30"/>
  <c r="H440" i="30"/>
  <c r="G440" i="30"/>
  <c r="F440" i="30"/>
  <c r="C440" i="30"/>
  <c r="B440" i="30"/>
  <c r="A440" i="30"/>
  <c r="L439" i="30"/>
  <c r="K439" i="30"/>
  <c r="J439" i="30"/>
  <c r="I439" i="30"/>
  <c r="H439" i="30"/>
  <c r="G439" i="30"/>
  <c r="F439" i="30"/>
  <c r="C439" i="30"/>
  <c r="B439" i="30"/>
  <c r="A439" i="30"/>
  <c r="L438" i="30"/>
  <c r="K438" i="30"/>
  <c r="J438" i="30"/>
  <c r="I438" i="30"/>
  <c r="H438" i="30"/>
  <c r="G438" i="30"/>
  <c r="F438" i="30"/>
  <c r="C438" i="30"/>
  <c r="B438" i="30"/>
  <c r="A438" i="30"/>
  <c r="L437" i="30"/>
  <c r="K437" i="30"/>
  <c r="J437" i="30"/>
  <c r="I437" i="30"/>
  <c r="H437" i="30"/>
  <c r="G437" i="30"/>
  <c r="F437" i="30"/>
  <c r="C437" i="30"/>
  <c r="B437" i="30"/>
  <c r="A437" i="30"/>
  <c r="L436" i="30"/>
  <c r="K436" i="30"/>
  <c r="J436" i="30"/>
  <c r="I436" i="30"/>
  <c r="H436" i="30"/>
  <c r="G436" i="30"/>
  <c r="F436" i="30"/>
  <c r="C436" i="30"/>
  <c r="B436" i="30"/>
  <c r="A436" i="30"/>
  <c r="L435" i="30"/>
  <c r="K435" i="30"/>
  <c r="J435" i="30"/>
  <c r="I435" i="30"/>
  <c r="H435" i="30"/>
  <c r="G435" i="30"/>
  <c r="F435" i="30"/>
  <c r="C435" i="30"/>
  <c r="B435" i="30"/>
  <c r="A435" i="30"/>
  <c r="L434" i="30"/>
  <c r="K434" i="30"/>
  <c r="J434" i="30"/>
  <c r="I434" i="30"/>
  <c r="H434" i="30"/>
  <c r="G434" i="30"/>
  <c r="F434" i="30"/>
  <c r="C434" i="30"/>
  <c r="B434" i="30"/>
  <c r="A434" i="30"/>
  <c r="L433" i="30"/>
  <c r="K433" i="30"/>
  <c r="J433" i="30"/>
  <c r="I433" i="30"/>
  <c r="H433" i="30"/>
  <c r="G433" i="30"/>
  <c r="F433" i="30"/>
  <c r="C433" i="30"/>
  <c r="B433" i="30"/>
  <c r="A433" i="30"/>
  <c r="L432" i="30"/>
  <c r="K432" i="30"/>
  <c r="J432" i="30"/>
  <c r="I432" i="30"/>
  <c r="H432" i="30"/>
  <c r="G432" i="30"/>
  <c r="F432" i="30"/>
  <c r="C432" i="30"/>
  <c r="B432" i="30"/>
  <c r="A432" i="30"/>
  <c r="L431" i="30"/>
  <c r="K431" i="30"/>
  <c r="J431" i="30"/>
  <c r="I431" i="30"/>
  <c r="H431" i="30"/>
  <c r="G431" i="30"/>
  <c r="F431" i="30"/>
  <c r="C431" i="30"/>
  <c r="B431" i="30"/>
  <c r="A431" i="30"/>
  <c r="L430" i="30"/>
  <c r="K430" i="30"/>
  <c r="J430" i="30"/>
  <c r="I430" i="30"/>
  <c r="H430" i="30"/>
  <c r="G430" i="30"/>
  <c r="F430" i="30"/>
  <c r="C430" i="30"/>
  <c r="B430" i="30"/>
  <c r="A430" i="30"/>
  <c r="L429" i="30"/>
  <c r="K429" i="30"/>
  <c r="J429" i="30"/>
  <c r="I429" i="30"/>
  <c r="H429" i="30"/>
  <c r="G429" i="30"/>
  <c r="F429" i="30"/>
  <c r="C429" i="30"/>
  <c r="B429" i="30"/>
  <c r="A429" i="30"/>
  <c r="L428" i="30"/>
  <c r="K428" i="30"/>
  <c r="J428" i="30"/>
  <c r="I428" i="30"/>
  <c r="H428" i="30"/>
  <c r="G428" i="30"/>
  <c r="F428" i="30"/>
  <c r="C428" i="30"/>
  <c r="B428" i="30"/>
  <c r="A428" i="30"/>
  <c r="L427" i="30"/>
  <c r="K427" i="30"/>
  <c r="J427" i="30"/>
  <c r="I427" i="30"/>
  <c r="H427" i="30"/>
  <c r="G427" i="30"/>
  <c r="F427" i="30"/>
  <c r="C427" i="30"/>
  <c r="B427" i="30"/>
  <c r="A427" i="30"/>
  <c r="L426" i="30"/>
  <c r="K426" i="30"/>
  <c r="J426" i="30"/>
  <c r="I426" i="30"/>
  <c r="H426" i="30"/>
  <c r="G426" i="30"/>
  <c r="F426" i="30"/>
  <c r="C426" i="30"/>
  <c r="B426" i="30"/>
  <c r="A426" i="30"/>
  <c r="L425" i="30"/>
  <c r="K425" i="30"/>
  <c r="J425" i="30"/>
  <c r="I425" i="30"/>
  <c r="H425" i="30"/>
  <c r="G425" i="30"/>
  <c r="F425" i="30"/>
  <c r="C425" i="30"/>
  <c r="B425" i="30"/>
  <c r="A425" i="30"/>
  <c r="L424" i="30"/>
  <c r="K424" i="30"/>
  <c r="J424" i="30"/>
  <c r="I424" i="30"/>
  <c r="H424" i="30"/>
  <c r="G424" i="30"/>
  <c r="F424" i="30"/>
  <c r="C424" i="30"/>
  <c r="B424" i="30"/>
  <c r="A424" i="30"/>
  <c r="L423" i="30"/>
  <c r="K423" i="30"/>
  <c r="J423" i="30"/>
  <c r="I423" i="30"/>
  <c r="H423" i="30"/>
  <c r="G423" i="30"/>
  <c r="F423" i="30"/>
  <c r="C423" i="30"/>
  <c r="B423" i="30"/>
  <c r="A423" i="30"/>
  <c r="L422" i="30"/>
  <c r="K422" i="30"/>
  <c r="J422" i="30"/>
  <c r="I422" i="30"/>
  <c r="H422" i="30"/>
  <c r="G422" i="30"/>
  <c r="F422" i="30"/>
  <c r="C422" i="30"/>
  <c r="B422" i="30"/>
  <c r="A422" i="30"/>
  <c r="L421" i="30"/>
  <c r="K421" i="30"/>
  <c r="J421" i="30"/>
  <c r="I421" i="30"/>
  <c r="H421" i="30"/>
  <c r="G421" i="30"/>
  <c r="F421" i="30"/>
  <c r="C421" i="30"/>
  <c r="B421" i="30"/>
  <c r="A421" i="30"/>
  <c r="L420" i="30"/>
  <c r="K420" i="30"/>
  <c r="J420" i="30"/>
  <c r="I420" i="30"/>
  <c r="H420" i="30"/>
  <c r="G420" i="30"/>
  <c r="F420" i="30"/>
  <c r="C420" i="30"/>
  <c r="B420" i="30"/>
  <c r="A420" i="30"/>
  <c r="L419" i="30"/>
  <c r="K419" i="30"/>
  <c r="J419" i="30"/>
  <c r="I419" i="30"/>
  <c r="H419" i="30"/>
  <c r="G419" i="30"/>
  <c r="F419" i="30"/>
  <c r="C419" i="30"/>
  <c r="B419" i="30"/>
  <c r="A419" i="30"/>
  <c r="L418" i="30"/>
  <c r="K418" i="30"/>
  <c r="J418" i="30"/>
  <c r="I418" i="30"/>
  <c r="H418" i="30"/>
  <c r="G418" i="30"/>
  <c r="F418" i="30"/>
  <c r="C418" i="30"/>
  <c r="B418" i="30"/>
  <c r="A418" i="30"/>
  <c r="L417" i="30"/>
  <c r="K417" i="30"/>
  <c r="J417" i="30"/>
  <c r="I417" i="30"/>
  <c r="H417" i="30"/>
  <c r="G417" i="30"/>
  <c r="F417" i="30"/>
  <c r="C417" i="30"/>
  <c r="B417" i="30"/>
  <c r="A417" i="30"/>
  <c r="L416" i="30"/>
  <c r="K416" i="30"/>
  <c r="J416" i="30"/>
  <c r="I416" i="30"/>
  <c r="H416" i="30"/>
  <c r="G416" i="30"/>
  <c r="F416" i="30"/>
  <c r="C416" i="30"/>
  <c r="B416" i="30"/>
  <c r="A416" i="30"/>
  <c r="L415" i="30"/>
  <c r="K415" i="30"/>
  <c r="J415" i="30"/>
  <c r="I415" i="30"/>
  <c r="H415" i="30"/>
  <c r="G415" i="30"/>
  <c r="F415" i="30"/>
  <c r="C415" i="30"/>
  <c r="B415" i="30"/>
  <c r="A415" i="30"/>
  <c r="L414" i="30"/>
  <c r="K414" i="30"/>
  <c r="J414" i="30"/>
  <c r="I414" i="30"/>
  <c r="H414" i="30"/>
  <c r="G414" i="30"/>
  <c r="F414" i="30"/>
  <c r="C414" i="30"/>
  <c r="B414" i="30"/>
  <c r="A414" i="30"/>
  <c r="L413" i="30"/>
  <c r="K413" i="30"/>
  <c r="J413" i="30"/>
  <c r="I413" i="30"/>
  <c r="H413" i="30"/>
  <c r="G413" i="30"/>
  <c r="F413" i="30"/>
  <c r="C413" i="30"/>
  <c r="B413" i="30"/>
  <c r="A413" i="30"/>
  <c r="L412" i="30"/>
  <c r="K412" i="30"/>
  <c r="J412" i="30"/>
  <c r="I412" i="30"/>
  <c r="H412" i="30"/>
  <c r="G412" i="30"/>
  <c r="F412" i="30"/>
  <c r="C412" i="30"/>
  <c r="B412" i="30"/>
  <c r="A412" i="30"/>
  <c r="L411" i="30"/>
  <c r="K411" i="30"/>
  <c r="J411" i="30"/>
  <c r="I411" i="30"/>
  <c r="H411" i="30"/>
  <c r="G411" i="30"/>
  <c r="F411" i="30"/>
  <c r="C411" i="30"/>
  <c r="B411" i="30"/>
  <c r="A411" i="30"/>
  <c r="L410" i="30"/>
  <c r="K410" i="30"/>
  <c r="J410" i="30"/>
  <c r="I410" i="30"/>
  <c r="H410" i="30"/>
  <c r="G410" i="30"/>
  <c r="F410" i="30"/>
  <c r="C410" i="30"/>
  <c r="B410" i="30"/>
  <c r="A410" i="30"/>
  <c r="L409" i="30"/>
  <c r="K409" i="30"/>
  <c r="J409" i="30"/>
  <c r="I409" i="30"/>
  <c r="H409" i="30"/>
  <c r="G409" i="30"/>
  <c r="F409" i="30"/>
  <c r="C409" i="30"/>
  <c r="B409" i="30"/>
  <c r="A409" i="30"/>
  <c r="L408" i="30"/>
  <c r="K408" i="30"/>
  <c r="J408" i="30"/>
  <c r="I408" i="30"/>
  <c r="H408" i="30"/>
  <c r="G408" i="30"/>
  <c r="F408" i="30"/>
  <c r="C408" i="30"/>
  <c r="B408" i="30"/>
  <c r="A408" i="30"/>
  <c r="L407" i="30"/>
  <c r="K407" i="30"/>
  <c r="J407" i="30"/>
  <c r="I407" i="30"/>
  <c r="H407" i="30"/>
  <c r="G407" i="30"/>
  <c r="F407" i="30"/>
  <c r="C407" i="30"/>
  <c r="B407" i="30"/>
  <c r="A407" i="30"/>
  <c r="L406" i="30"/>
  <c r="K406" i="30"/>
  <c r="J406" i="30"/>
  <c r="I406" i="30"/>
  <c r="H406" i="30"/>
  <c r="G406" i="30"/>
  <c r="F406" i="30"/>
  <c r="C406" i="30"/>
  <c r="B406" i="30"/>
  <c r="A406" i="30"/>
  <c r="L405" i="30"/>
  <c r="K405" i="30"/>
  <c r="J405" i="30"/>
  <c r="I405" i="30"/>
  <c r="H405" i="30"/>
  <c r="G405" i="30"/>
  <c r="F405" i="30"/>
  <c r="C405" i="30"/>
  <c r="B405" i="30"/>
  <c r="A405" i="30"/>
  <c r="L404" i="30"/>
  <c r="K404" i="30"/>
  <c r="J404" i="30"/>
  <c r="I404" i="30"/>
  <c r="H404" i="30"/>
  <c r="G404" i="30"/>
  <c r="F404" i="30"/>
  <c r="C404" i="30"/>
  <c r="B404" i="30"/>
  <c r="A404" i="30"/>
  <c r="L403" i="30"/>
  <c r="K403" i="30"/>
  <c r="J403" i="30"/>
  <c r="I403" i="30"/>
  <c r="H403" i="30"/>
  <c r="G403" i="30"/>
  <c r="F403" i="30"/>
  <c r="C403" i="30"/>
  <c r="B403" i="30"/>
  <c r="A403" i="30"/>
  <c r="L402" i="30"/>
  <c r="K402" i="30"/>
  <c r="J402" i="30"/>
  <c r="I402" i="30"/>
  <c r="H402" i="30"/>
  <c r="G402" i="30"/>
  <c r="F402" i="30"/>
  <c r="C402" i="30"/>
  <c r="B402" i="30"/>
  <c r="A402" i="30"/>
  <c r="L401" i="30"/>
  <c r="K401" i="30"/>
  <c r="J401" i="30"/>
  <c r="I401" i="30"/>
  <c r="H401" i="30"/>
  <c r="G401" i="30"/>
  <c r="F401" i="30"/>
  <c r="C401" i="30"/>
  <c r="B401" i="30"/>
  <c r="A401" i="30"/>
  <c r="L400" i="30"/>
  <c r="K400" i="30"/>
  <c r="J400" i="30"/>
  <c r="I400" i="30"/>
  <c r="H400" i="30"/>
  <c r="G400" i="30"/>
  <c r="F400" i="30"/>
  <c r="C400" i="30"/>
  <c r="B400" i="30"/>
  <c r="A400" i="30"/>
  <c r="L399" i="30"/>
  <c r="K399" i="30"/>
  <c r="J399" i="30"/>
  <c r="I399" i="30"/>
  <c r="H399" i="30"/>
  <c r="G399" i="30"/>
  <c r="F399" i="30"/>
  <c r="C399" i="30"/>
  <c r="B399" i="30"/>
  <c r="A399" i="30"/>
  <c r="L398" i="30"/>
  <c r="K398" i="30"/>
  <c r="J398" i="30"/>
  <c r="I398" i="30"/>
  <c r="H398" i="30"/>
  <c r="G398" i="30"/>
  <c r="F398" i="30"/>
  <c r="C398" i="30"/>
  <c r="B398" i="30"/>
  <c r="A398" i="30"/>
  <c r="L397" i="30"/>
  <c r="K397" i="30"/>
  <c r="J397" i="30"/>
  <c r="I397" i="30"/>
  <c r="H397" i="30"/>
  <c r="G397" i="30"/>
  <c r="F397" i="30"/>
  <c r="C397" i="30"/>
  <c r="B397" i="30"/>
  <c r="A397" i="30"/>
  <c r="L396" i="30"/>
  <c r="K396" i="30"/>
  <c r="J396" i="30"/>
  <c r="I396" i="30"/>
  <c r="H396" i="30"/>
  <c r="G396" i="30"/>
  <c r="F396" i="30"/>
  <c r="C396" i="30"/>
  <c r="B396" i="30"/>
  <c r="A396" i="30"/>
  <c r="L395" i="30"/>
  <c r="K395" i="30"/>
  <c r="J395" i="30"/>
  <c r="I395" i="30"/>
  <c r="H395" i="30"/>
  <c r="G395" i="30"/>
  <c r="F395" i="30"/>
  <c r="C395" i="30"/>
  <c r="B395" i="30"/>
  <c r="A395" i="30"/>
  <c r="L394" i="30"/>
  <c r="K394" i="30"/>
  <c r="J394" i="30"/>
  <c r="I394" i="30"/>
  <c r="H394" i="30"/>
  <c r="G394" i="30"/>
  <c r="F394" i="30"/>
  <c r="C394" i="30"/>
  <c r="B394" i="30"/>
  <c r="A394" i="30"/>
  <c r="L393" i="30"/>
  <c r="K393" i="30"/>
  <c r="J393" i="30"/>
  <c r="I393" i="30"/>
  <c r="H393" i="30"/>
  <c r="G393" i="30"/>
  <c r="F393" i="30"/>
  <c r="C393" i="30"/>
  <c r="B393" i="30"/>
  <c r="A393" i="30"/>
  <c r="L392" i="30"/>
  <c r="K392" i="30"/>
  <c r="J392" i="30"/>
  <c r="I392" i="30"/>
  <c r="H392" i="30"/>
  <c r="G392" i="30"/>
  <c r="F392" i="30"/>
  <c r="C392" i="30"/>
  <c r="B392" i="30"/>
  <c r="A392" i="30"/>
  <c r="L391" i="30"/>
  <c r="K391" i="30"/>
  <c r="J391" i="30"/>
  <c r="I391" i="30"/>
  <c r="H391" i="30"/>
  <c r="G391" i="30"/>
  <c r="F391" i="30"/>
  <c r="C391" i="30"/>
  <c r="B391" i="30"/>
  <c r="A391" i="30"/>
  <c r="L390" i="30"/>
  <c r="K390" i="30"/>
  <c r="J390" i="30"/>
  <c r="I390" i="30"/>
  <c r="H390" i="30"/>
  <c r="G390" i="30"/>
  <c r="F390" i="30"/>
  <c r="C390" i="30"/>
  <c r="B390" i="30"/>
  <c r="A390" i="30"/>
  <c r="L389" i="30"/>
  <c r="K389" i="30"/>
  <c r="J389" i="30"/>
  <c r="I389" i="30"/>
  <c r="H389" i="30"/>
  <c r="G389" i="30"/>
  <c r="F389" i="30"/>
  <c r="C389" i="30"/>
  <c r="B389" i="30"/>
  <c r="A389" i="30"/>
  <c r="L388" i="30"/>
  <c r="K388" i="30"/>
  <c r="J388" i="30"/>
  <c r="I388" i="30"/>
  <c r="H388" i="30"/>
  <c r="G388" i="30"/>
  <c r="F388" i="30"/>
  <c r="C388" i="30"/>
  <c r="B388" i="30"/>
  <c r="A388" i="30"/>
  <c r="L387" i="30"/>
  <c r="K387" i="30"/>
  <c r="J387" i="30"/>
  <c r="I387" i="30"/>
  <c r="H387" i="30"/>
  <c r="G387" i="30"/>
  <c r="F387" i="30"/>
  <c r="C387" i="30"/>
  <c r="B387" i="30"/>
  <c r="A387" i="30"/>
  <c r="L386" i="30"/>
  <c r="K386" i="30"/>
  <c r="J386" i="30"/>
  <c r="I386" i="30"/>
  <c r="H386" i="30"/>
  <c r="G386" i="30"/>
  <c r="F386" i="30"/>
  <c r="C386" i="30"/>
  <c r="B386" i="30"/>
  <c r="A386" i="30"/>
  <c r="L385" i="30"/>
  <c r="K385" i="30"/>
  <c r="J385" i="30"/>
  <c r="I385" i="30"/>
  <c r="H385" i="30"/>
  <c r="G385" i="30"/>
  <c r="F385" i="30"/>
  <c r="C385" i="30"/>
  <c r="B385" i="30"/>
  <c r="A385" i="30"/>
  <c r="E384" i="30"/>
  <c r="A384" i="30"/>
  <c r="L382" i="30"/>
  <c r="K382" i="30"/>
  <c r="J382" i="30"/>
  <c r="I382" i="30"/>
  <c r="H382" i="30"/>
  <c r="G382" i="30"/>
  <c r="F382" i="30"/>
  <c r="E382" i="30"/>
  <c r="D382" i="30"/>
  <c r="C382" i="30"/>
  <c r="B382" i="30"/>
  <c r="A382" i="30"/>
  <c r="L381" i="30"/>
  <c r="K381" i="30"/>
  <c r="J381" i="30"/>
  <c r="I381" i="30"/>
  <c r="H381" i="30"/>
  <c r="G381" i="30"/>
  <c r="F381" i="30"/>
  <c r="C381" i="30"/>
  <c r="B381" i="30"/>
  <c r="A381" i="30"/>
  <c r="L380" i="30"/>
  <c r="K380" i="30"/>
  <c r="J380" i="30"/>
  <c r="I380" i="30"/>
  <c r="H380" i="30"/>
  <c r="G380" i="30"/>
  <c r="F380" i="30"/>
  <c r="C380" i="30"/>
  <c r="B380" i="30"/>
  <c r="A380" i="30"/>
  <c r="L379" i="30"/>
  <c r="K379" i="30"/>
  <c r="J379" i="30"/>
  <c r="I379" i="30"/>
  <c r="H379" i="30"/>
  <c r="G379" i="30"/>
  <c r="F379" i="30"/>
  <c r="C379" i="30"/>
  <c r="B379" i="30"/>
  <c r="A379" i="30"/>
  <c r="L378" i="30"/>
  <c r="K378" i="30"/>
  <c r="J378" i="30"/>
  <c r="I378" i="30"/>
  <c r="H378" i="30"/>
  <c r="G378" i="30"/>
  <c r="F378" i="30"/>
  <c r="C378" i="30"/>
  <c r="B378" i="30"/>
  <c r="A378" i="30"/>
  <c r="L377" i="30"/>
  <c r="K377" i="30"/>
  <c r="J377" i="30"/>
  <c r="I377" i="30"/>
  <c r="H377" i="30"/>
  <c r="G377" i="30"/>
  <c r="F377" i="30"/>
  <c r="C377" i="30"/>
  <c r="B377" i="30"/>
  <c r="A377" i="30"/>
  <c r="L376" i="30"/>
  <c r="K376" i="30"/>
  <c r="J376" i="30"/>
  <c r="I376" i="30"/>
  <c r="H376" i="30"/>
  <c r="G376" i="30"/>
  <c r="F376" i="30"/>
  <c r="C376" i="30"/>
  <c r="B376" i="30"/>
  <c r="A376" i="30"/>
  <c r="L375" i="30"/>
  <c r="K375" i="30"/>
  <c r="J375" i="30"/>
  <c r="I375" i="30"/>
  <c r="H375" i="30"/>
  <c r="G375" i="30"/>
  <c r="F375" i="30"/>
  <c r="C375" i="30"/>
  <c r="B375" i="30"/>
  <c r="A375" i="30"/>
  <c r="L374" i="30"/>
  <c r="K374" i="30"/>
  <c r="J374" i="30"/>
  <c r="I374" i="30"/>
  <c r="H374" i="30"/>
  <c r="G374" i="30"/>
  <c r="F374" i="30"/>
  <c r="C374" i="30"/>
  <c r="B374" i="30"/>
  <c r="A374" i="30"/>
  <c r="L373" i="30"/>
  <c r="K373" i="30"/>
  <c r="J373" i="30"/>
  <c r="I373" i="30"/>
  <c r="H373" i="30"/>
  <c r="G373" i="30"/>
  <c r="F373" i="30"/>
  <c r="C373" i="30"/>
  <c r="B373" i="30"/>
  <c r="A373" i="30"/>
  <c r="L372" i="30"/>
  <c r="K372" i="30"/>
  <c r="J372" i="30"/>
  <c r="I372" i="30"/>
  <c r="H372" i="30"/>
  <c r="G372" i="30"/>
  <c r="F372" i="30"/>
  <c r="C372" i="30"/>
  <c r="B372" i="30"/>
  <c r="A372" i="30"/>
  <c r="L371" i="30"/>
  <c r="K371" i="30"/>
  <c r="J371" i="30"/>
  <c r="I371" i="30"/>
  <c r="H371" i="30"/>
  <c r="G371" i="30"/>
  <c r="F371" i="30"/>
  <c r="C371" i="30"/>
  <c r="B371" i="30"/>
  <c r="A371" i="30"/>
  <c r="L370" i="30"/>
  <c r="K370" i="30"/>
  <c r="J370" i="30"/>
  <c r="I370" i="30"/>
  <c r="H370" i="30"/>
  <c r="G370" i="30"/>
  <c r="F370" i="30"/>
  <c r="C370" i="30"/>
  <c r="B370" i="30"/>
  <c r="A370" i="30"/>
  <c r="L369" i="30"/>
  <c r="K369" i="30"/>
  <c r="J369" i="30"/>
  <c r="I369" i="30"/>
  <c r="H369" i="30"/>
  <c r="G369" i="30"/>
  <c r="F369" i="30"/>
  <c r="C369" i="30"/>
  <c r="B369" i="30"/>
  <c r="A369" i="30"/>
  <c r="L368" i="30"/>
  <c r="K368" i="30"/>
  <c r="J368" i="30"/>
  <c r="I368" i="30"/>
  <c r="H368" i="30"/>
  <c r="G368" i="30"/>
  <c r="F368" i="30"/>
  <c r="C368" i="30"/>
  <c r="B368" i="30"/>
  <c r="A368" i="30"/>
  <c r="L367" i="30"/>
  <c r="K367" i="30"/>
  <c r="J367" i="30"/>
  <c r="I367" i="30"/>
  <c r="H367" i="30"/>
  <c r="G367" i="30"/>
  <c r="F367" i="30"/>
  <c r="C367" i="30"/>
  <c r="B367" i="30"/>
  <c r="A367" i="30"/>
  <c r="L366" i="30"/>
  <c r="K366" i="30"/>
  <c r="J366" i="30"/>
  <c r="I366" i="30"/>
  <c r="H366" i="30"/>
  <c r="G366" i="30"/>
  <c r="F366" i="30"/>
  <c r="C366" i="30"/>
  <c r="B366" i="30"/>
  <c r="A366" i="30"/>
  <c r="L365" i="30"/>
  <c r="K365" i="30"/>
  <c r="J365" i="30"/>
  <c r="I365" i="30"/>
  <c r="H365" i="30"/>
  <c r="G365" i="30"/>
  <c r="F365" i="30"/>
  <c r="C365" i="30"/>
  <c r="B365" i="30"/>
  <c r="A365" i="30"/>
  <c r="L364" i="30"/>
  <c r="K364" i="30"/>
  <c r="J364" i="30"/>
  <c r="I364" i="30"/>
  <c r="H364" i="30"/>
  <c r="G364" i="30"/>
  <c r="F364" i="30"/>
  <c r="C364" i="30"/>
  <c r="B364" i="30"/>
  <c r="A364" i="30"/>
  <c r="L363" i="30"/>
  <c r="K363" i="30"/>
  <c r="J363" i="30"/>
  <c r="I363" i="30"/>
  <c r="H363" i="30"/>
  <c r="G363" i="30"/>
  <c r="F363" i="30"/>
  <c r="C363" i="30"/>
  <c r="B363" i="30"/>
  <c r="A363" i="30"/>
  <c r="L362" i="30"/>
  <c r="K362" i="30"/>
  <c r="J362" i="30"/>
  <c r="I362" i="30"/>
  <c r="H362" i="30"/>
  <c r="G362" i="30"/>
  <c r="F362" i="30"/>
  <c r="C362" i="30"/>
  <c r="B362" i="30"/>
  <c r="A362" i="30"/>
  <c r="L361" i="30"/>
  <c r="K361" i="30"/>
  <c r="J361" i="30"/>
  <c r="I361" i="30"/>
  <c r="H361" i="30"/>
  <c r="G361" i="30"/>
  <c r="F361" i="30"/>
  <c r="C361" i="30"/>
  <c r="B361" i="30"/>
  <c r="A361" i="30"/>
  <c r="L360" i="30"/>
  <c r="K360" i="30"/>
  <c r="J360" i="30"/>
  <c r="I360" i="30"/>
  <c r="H360" i="30"/>
  <c r="G360" i="30"/>
  <c r="F360" i="30"/>
  <c r="C360" i="30"/>
  <c r="B360" i="30"/>
  <c r="A360" i="30"/>
  <c r="L359" i="30"/>
  <c r="K359" i="30"/>
  <c r="J359" i="30"/>
  <c r="I359" i="30"/>
  <c r="H359" i="30"/>
  <c r="G359" i="30"/>
  <c r="F359" i="30"/>
  <c r="C359" i="30"/>
  <c r="B359" i="30"/>
  <c r="A359" i="30"/>
  <c r="L358" i="30"/>
  <c r="K358" i="30"/>
  <c r="J358" i="30"/>
  <c r="I358" i="30"/>
  <c r="H358" i="30"/>
  <c r="G358" i="30"/>
  <c r="F358" i="30"/>
  <c r="C358" i="30"/>
  <c r="B358" i="30"/>
  <c r="A358" i="30"/>
  <c r="L357" i="30"/>
  <c r="K357" i="30"/>
  <c r="J357" i="30"/>
  <c r="I357" i="30"/>
  <c r="H357" i="30"/>
  <c r="G357" i="30"/>
  <c r="F357" i="30"/>
  <c r="C357" i="30"/>
  <c r="B357" i="30"/>
  <c r="A357" i="30"/>
  <c r="L356" i="30"/>
  <c r="K356" i="30"/>
  <c r="J356" i="30"/>
  <c r="I356" i="30"/>
  <c r="H356" i="30"/>
  <c r="G356" i="30"/>
  <c r="F356" i="30"/>
  <c r="C356" i="30"/>
  <c r="B356" i="30"/>
  <c r="A356" i="30"/>
  <c r="L355" i="30"/>
  <c r="K355" i="30"/>
  <c r="J355" i="30"/>
  <c r="I355" i="30"/>
  <c r="H355" i="30"/>
  <c r="G355" i="30"/>
  <c r="F355" i="30"/>
  <c r="C355" i="30"/>
  <c r="B355" i="30"/>
  <c r="A355" i="30"/>
  <c r="L354" i="30"/>
  <c r="K354" i="30"/>
  <c r="J354" i="30"/>
  <c r="I354" i="30"/>
  <c r="H354" i="30"/>
  <c r="G354" i="30"/>
  <c r="F354" i="30"/>
  <c r="C354" i="30"/>
  <c r="B354" i="30"/>
  <c r="A354" i="30"/>
  <c r="L353" i="30"/>
  <c r="K353" i="30"/>
  <c r="J353" i="30"/>
  <c r="I353" i="30"/>
  <c r="H353" i="30"/>
  <c r="G353" i="30"/>
  <c r="F353" i="30"/>
  <c r="C353" i="30"/>
  <c r="B353" i="30"/>
  <c r="A353" i="30"/>
  <c r="L352" i="30"/>
  <c r="K352" i="30"/>
  <c r="J352" i="30"/>
  <c r="I352" i="30"/>
  <c r="H352" i="30"/>
  <c r="G352" i="30"/>
  <c r="F352" i="30"/>
  <c r="C352" i="30"/>
  <c r="B352" i="30"/>
  <c r="A352" i="30"/>
  <c r="L351" i="30"/>
  <c r="K351" i="30"/>
  <c r="J351" i="30"/>
  <c r="I351" i="30"/>
  <c r="H351" i="30"/>
  <c r="G351" i="30"/>
  <c r="F351" i="30"/>
  <c r="C351" i="30"/>
  <c r="B351" i="30"/>
  <c r="A351" i="30"/>
  <c r="L350" i="30"/>
  <c r="K350" i="30"/>
  <c r="J350" i="30"/>
  <c r="I350" i="30"/>
  <c r="H350" i="30"/>
  <c r="G350" i="30"/>
  <c r="F350" i="30"/>
  <c r="C350" i="30"/>
  <c r="B350" i="30"/>
  <c r="A350" i="30"/>
  <c r="L349" i="30"/>
  <c r="K349" i="30"/>
  <c r="J349" i="30"/>
  <c r="I349" i="30"/>
  <c r="H349" i="30"/>
  <c r="G349" i="30"/>
  <c r="F349" i="30"/>
  <c r="C349" i="30"/>
  <c r="B349" i="30"/>
  <c r="A349" i="30"/>
  <c r="L348" i="30"/>
  <c r="K348" i="30"/>
  <c r="J348" i="30"/>
  <c r="I348" i="30"/>
  <c r="H348" i="30"/>
  <c r="G348" i="30"/>
  <c r="F348" i="30"/>
  <c r="C348" i="30"/>
  <c r="B348" i="30"/>
  <c r="A348" i="30"/>
  <c r="L347" i="30"/>
  <c r="K347" i="30"/>
  <c r="J347" i="30"/>
  <c r="I347" i="30"/>
  <c r="H347" i="30"/>
  <c r="G347" i="30"/>
  <c r="F347" i="30"/>
  <c r="C347" i="30"/>
  <c r="B347" i="30"/>
  <c r="A347" i="30"/>
  <c r="L346" i="30"/>
  <c r="K346" i="30"/>
  <c r="J346" i="30"/>
  <c r="I346" i="30"/>
  <c r="H346" i="30"/>
  <c r="G346" i="30"/>
  <c r="F346" i="30"/>
  <c r="C346" i="30"/>
  <c r="B346" i="30"/>
  <c r="A346" i="30"/>
  <c r="L345" i="30"/>
  <c r="K345" i="30"/>
  <c r="J345" i="30"/>
  <c r="I345" i="30"/>
  <c r="H345" i="30"/>
  <c r="G345" i="30"/>
  <c r="F345" i="30"/>
  <c r="C345" i="30"/>
  <c r="B345" i="30"/>
  <c r="A345" i="30"/>
  <c r="L344" i="30"/>
  <c r="K344" i="30"/>
  <c r="J344" i="30"/>
  <c r="I344" i="30"/>
  <c r="H344" i="30"/>
  <c r="G344" i="30"/>
  <c r="F344" i="30"/>
  <c r="C344" i="30"/>
  <c r="B344" i="30"/>
  <c r="A344" i="30"/>
  <c r="L343" i="30"/>
  <c r="K343" i="30"/>
  <c r="J343" i="30"/>
  <c r="I343" i="30"/>
  <c r="H343" i="30"/>
  <c r="G343" i="30"/>
  <c r="F343" i="30"/>
  <c r="C343" i="30"/>
  <c r="B343" i="30"/>
  <c r="A343" i="30"/>
  <c r="L342" i="30"/>
  <c r="K342" i="30"/>
  <c r="J342" i="30"/>
  <c r="I342" i="30"/>
  <c r="H342" i="30"/>
  <c r="G342" i="30"/>
  <c r="F342" i="30"/>
  <c r="C342" i="30"/>
  <c r="B342" i="30"/>
  <c r="A342" i="30"/>
  <c r="L341" i="30"/>
  <c r="K341" i="30"/>
  <c r="J341" i="30"/>
  <c r="I341" i="30"/>
  <c r="H341" i="30"/>
  <c r="G341" i="30"/>
  <c r="F341" i="30"/>
  <c r="C341" i="30"/>
  <c r="B341" i="30"/>
  <c r="A341" i="30"/>
  <c r="L340" i="30"/>
  <c r="K340" i="30"/>
  <c r="J340" i="30"/>
  <c r="I340" i="30"/>
  <c r="H340" i="30"/>
  <c r="G340" i="30"/>
  <c r="F340" i="30"/>
  <c r="C340" i="30"/>
  <c r="B340" i="30"/>
  <c r="A340" i="30"/>
  <c r="L339" i="30"/>
  <c r="K339" i="30"/>
  <c r="J339" i="30"/>
  <c r="I339" i="30"/>
  <c r="H339" i="30"/>
  <c r="G339" i="30"/>
  <c r="F339" i="30"/>
  <c r="C339" i="30"/>
  <c r="B339" i="30"/>
  <c r="A339" i="30"/>
  <c r="L338" i="30"/>
  <c r="K338" i="30"/>
  <c r="J338" i="30"/>
  <c r="I338" i="30"/>
  <c r="H338" i="30"/>
  <c r="G338" i="30"/>
  <c r="F338" i="30"/>
  <c r="C338" i="30"/>
  <c r="B338" i="30"/>
  <c r="A338" i="30"/>
  <c r="L337" i="30"/>
  <c r="K337" i="30"/>
  <c r="J337" i="30"/>
  <c r="I337" i="30"/>
  <c r="H337" i="30"/>
  <c r="G337" i="30"/>
  <c r="F337" i="30"/>
  <c r="C337" i="30"/>
  <c r="B337" i="30"/>
  <c r="A337" i="30"/>
  <c r="L336" i="30"/>
  <c r="K336" i="30"/>
  <c r="J336" i="30"/>
  <c r="I336" i="30"/>
  <c r="H336" i="30"/>
  <c r="G336" i="30"/>
  <c r="F336" i="30"/>
  <c r="C336" i="30"/>
  <c r="B336" i="30"/>
  <c r="A336" i="30"/>
  <c r="L335" i="30"/>
  <c r="K335" i="30"/>
  <c r="J335" i="30"/>
  <c r="I335" i="30"/>
  <c r="H335" i="30"/>
  <c r="G335" i="30"/>
  <c r="F335" i="30"/>
  <c r="C335" i="30"/>
  <c r="B335" i="30"/>
  <c r="A335" i="30"/>
  <c r="L334" i="30"/>
  <c r="K334" i="30"/>
  <c r="J334" i="30"/>
  <c r="I334" i="30"/>
  <c r="H334" i="30"/>
  <c r="G334" i="30"/>
  <c r="F334" i="30"/>
  <c r="C334" i="30"/>
  <c r="B334" i="30"/>
  <c r="A334" i="30"/>
  <c r="L333" i="30"/>
  <c r="K333" i="30"/>
  <c r="J333" i="30"/>
  <c r="I333" i="30"/>
  <c r="H333" i="30"/>
  <c r="G333" i="30"/>
  <c r="F333" i="30"/>
  <c r="C333" i="30"/>
  <c r="B333" i="30"/>
  <c r="A333" i="30"/>
  <c r="L332" i="30"/>
  <c r="K332" i="30"/>
  <c r="J332" i="30"/>
  <c r="I332" i="30"/>
  <c r="H332" i="30"/>
  <c r="G332" i="30"/>
  <c r="F332" i="30"/>
  <c r="C332" i="30"/>
  <c r="B332" i="30"/>
  <c r="A332" i="30"/>
  <c r="L331" i="30"/>
  <c r="K331" i="30"/>
  <c r="J331" i="30"/>
  <c r="I331" i="30"/>
  <c r="H331" i="30"/>
  <c r="G331" i="30"/>
  <c r="F331" i="30"/>
  <c r="C331" i="30"/>
  <c r="B331" i="30"/>
  <c r="A331" i="30"/>
  <c r="L330" i="30"/>
  <c r="K330" i="30"/>
  <c r="J330" i="30"/>
  <c r="I330" i="30"/>
  <c r="H330" i="30"/>
  <c r="G330" i="30"/>
  <c r="F330" i="30"/>
  <c r="C330" i="30"/>
  <c r="B330" i="30"/>
  <c r="A330" i="30"/>
  <c r="L329" i="30"/>
  <c r="K329" i="30"/>
  <c r="J329" i="30"/>
  <c r="I329" i="30"/>
  <c r="H329" i="30"/>
  <c r="G329" i="30"/>
  <c r="F329" i="30"/>
  <c r="C329" i="30"/>
  <c r="B329" i="30"/>
  <c r="A329" i="30"/>
  <c r="L328" i="30"/>
  <c r="K328" i="30"/>
  <c r="J328" i="30"/>
  <c r="I328" i="30"/>
  <c r="H328" i="30"/>
  <c r="G328" i="30"/>
  <c r="F328" i="30"/>
  <c r="C328" i="30"/>
  <c r="B328" i="30"/>
  <c r="A328" i="30"/>
  <c r="L327" i="30"/>
  <c r="K327" i="30"/>
  <c r="J327" i="30"/>
  <c r="I327" i="30"/>
  <c r="H327" i="30"/>
  <c r="G327" i="30"/>
  <c r="F327" i="30"/>
  <c r="C327" i="30"/>
  <c r="B327" i="30"/>
  <c r="A327" i="30"/>
  <c r="L326" i="30"/>
  <c r="K326" i="30"/>
  <c r="J326" i="30"/>
  <c r="I326" i="30"/>
  <c r="H326" i="30"/>
  <c r="G326" i="30"/>
  <c r="F326" i="30"/>
  <c r="C326" i="30"/>
  <c r="B326" i="30"/>
  <c r="A326" i="30"/>
  <c r="L325" i="30"/>
  <c r="K325" i="30"/>
  <c r="J325" i="30"/>
  <c r="I325" i="30"/>
  <c r="H325" i="30"/>
  <c r="G325" i="30"/>
  <c r="F325" i="30"/>
  <c r="C325" i="30"/>
  <c r="B325" i="30"/>
  <c r="A325" i="30"/>
  <c r="L324" i="30"/>
  <c r="K324" i="30"/>
  <c r="J324" i="30"/>
  <c r="I324" i="30"/>
  <c r="H324" i="30"/>
  <c r="G324" i="30"/>
  <c r="F324" i="30"/>
  <c r="C324" i="30"/>
  <c r="B324" i="30"/>
  <c r="A324" i="30"/>
  <c r="L323" i="30"/>
  <c r="K323" i="30"/>
  <c r="J323" i="30"/>
  <c r="I323" i="30"/>
  <c r="H323" i="30"/>
  <c r="G323" i="30"/>
  <c r="F323" i="30"/>
  <c r="C323" i="30"/>
  <c r="B323" i="30"/>
  <c r="A323" i="30"/>
  <c r="L322" i="30"/>
  <c r="K322" i="30"/>
  <c r="J322" i="30"/>
  <c r="I322" i="30"/>
  <c r="H322" i="30"/>
  <c r="G322" i="30"/>
  <c r="F322" i="30"/>
  <c r="C322" i="30"/>
  <c r="B322" i="30"/>
  <c r="A322" i="30"/>
  <c r="L321" i="30"/>
  <c r="K321" i="30"/>
  <c r="J321" i="30"/>
  <c r="I321" i="30"/>
  <c r="H321" i="30"/>
  <c r="G321" i="30"/>
  <c r="F321" i="30"/>
  <c r="C321" i="30"/>
  <c r="B321" i="30"/>
  <c r="A321" i="30"/>
  <c r="L320" i="30"/>
  <c r="K320" i="30"/>
  <c r="J320" i="30"/>
  <c r="I320" i="30"/>
  <c r="H320" i="30"/>
  <c r="G320" i="30"/>
  <c r="F320" i="30"/>
  <c r="C320" i="30"/>
  <c r="B320" i="30"/>
  <c r="A320" i="30"/>
  <c r="L319" i="30"/>
  <c r="K319" i="30"/>
  <c r="J319" i="30"/>
  <c r="I319" i="30"/>
  <c r="H319" i="30"/>
  <c r="G319" i="30"/>
  <c r="F319" i="30"/>
  <c r="C319" i="30"/>
  <c r="B319" i="30"/>
  <c r="A319" i="30"/>
  <c r="L318" i="30"/>
  <c r="K318" i="30"/>
  <c r="J318" i="30"/>
  <c r="I318" i="30"/>
  <c r="H318" i="30"/>
  <c r="G318" i="30"/>
  <c r="F318" i="30"/>
  <c r="C318" i="30"/>
  <c r="B318" i="30"/>
  <c r="A318" i="30"/>
  <c r="L317" i="30"/>
  <c r="K317" i="30"/>
  <c r="J317" i="30"/>
  <c r="I317" i="30"/>
  <c r="H317" i="30"/>
  <c r="G317" i="30"/>
  <c r="F317" i="30"/>
  <c r="C317" i="30"/>
  <c r="B317" i="30"/>
  <c r="A317" i="30"/>
  <c r="L316" i="30"/>
  <c r="K316" i="30"/>
  <c r="J316" i="30"/>
  <c r="I316" i="30"/>
  <c r="H316" i="30"/>
  <c r="G316" i="30"/>
  <c r="F316" i="30"/>
  <c r="C316" i="30"/>
  <c r="B316" i="30"/>
  <c r="A316" i="30"/>
  <c r="L315" i="30"/>
  <c r="K315" i="30"/>
  <c r="J315" i="30"/>
  <c r="I315" i="30"/>
  <c r="H315" i="30"/>
  <c r="G315" i="30"/>
  <c r="F315" i="30"/>
  <c r="C315" i="30"/>
  <c r="B315" i="30"/>
  <c r="A315" i="30"/>
  <c r="L314" i="30"/>
  <c r="K314" i="30"/>
  <c r="J314" i="30"/>
  <c r="I314" i="30"/>
  <c r="H314" i="30"/>
  <c r="G314" i="30"/>
  <c r="F314" i="30"/>
  <c r="C314" i="30"/>
  <c r="B314" i="30"/>
  <c r="A314" i="30"/>
  <c r="L313" i="30"/>
  <c r="K313" i="30"/>
  <c r="J313" i="30"/>
  <c r="I313" i="30"/>
  <c r="H313" i="30"/>
  <c r="G313" i="30"/>
  <c r="F313" i="30"/>
  <c r="C313" i="30"/>
  <c r="B313" i="30"/>
  <c r="A313" i="30"/>
  <c r="L312" i="30"/>
  <c r="K312" i="30"/>
  <c r="J312" i="30"/>
  <c r="I312" i="30"/>
  <c r="H312" i="30"/>
  <c r="G312" i="30"/>
  <c r="F312" i="30"/>
  <c r="C312" i="30"/>
  <c r="B312" i="30"/>
  <c r="A312" i="30"/>
  <c r="L311" i="30"/>
  <c r="K311" i="30"/>
  <c r="J311" i="30"/>
  <c r="I311" i="30"/>
  <c r="H311" i="30"/>
  <c r="G311" i="30"/>
  <c r="F311" i="30"/>
  <c r="C311" i="30"/>
  <c r="B311" i="30"/>
  <c r="A311" i="30"/>
  <c r="L310" i="30"/>
  <c r="K310" i="30"/>
  <c r="J310" i="30"/>
  <c r="I310" i="30"/>
  <c r="H310" i="30"/>
  <c r="G310" i="30"/>
  <c r="F310" i="30"/>
  <c r="C310" i="30"/>
  <c r="B310" i="30"/>
  <c r="A310" i="30"/>
  <c r="L309" i="30"/>
  <c r="K309" i="30"/>
  <c r="J309" i="30"/>
  <c r="I309" i="30"/>
  <c r="H309" i="30"/>
  <c r="G309" i="30"/>
  <c r="F309" i="30"/>
  <c r="C309" i="30"/>
  <c r="B309" i="30"/>
  <c r="A309" i="30"/>
  <c r="L308" i="30"/>
  <c r="K308" i="30"/>
  <c r="J308" i="30"/>
  <c r="I308" i="30"/>
  <c r="H308" i="30"/>
  <c r="G308" i="30"/>
  <c r="F308" i="30"/>
  <c r="C308" i="30"/>
  <c r="B308" i="30"/>
  <c r="A308" i="30"/>
  <c r="L307" i="30"/>
  <c r="K307" i="30"/>
  <c r="J307" i="30"/>
  <c r="I307" i="30"/>
  <c r="H307" i="30"/>
  <c r="G307" i="30"/>
  <c r="F307" i="30"/>
  <c r="C307" i="30"/>
  <c r="B307" i="30"/>
  <c r="A307" i="30"/>
  <c r="L306" i="30"/>
  <c r="K306" i="30"/>
  <c r="J306" i="30"/>
  <c r="I306" i="30"/>
  <c r="H306" i="30"/>
  <c r="G306" i="30"/>
  <c r="F306" i="30"/>
  <c r="C306" i="30"/>
  <c r="B306" i="30"/>
  <c r="A306" i="30"/>
  <c r="L305" i="30"/>
  <c r="K305" i="30"/>
  <c r="J305" i="30"/>
  <c r="I305" i="30"/>
  <c r="H305" i="30"/>
  <c r="G305" i="30"/>
  <c r="F305" i="30"/>
  <c r="C305" i="30"/>
  <c r="B305" i="30"/>
  <c r="A305" i="30"/>
  <c r="L304" i="30"/>
  <c r="K304" i="30"/>
  <c r="J304" i="30"/>
  <c r="I304" i="30"/>
  <c r="H304" i="30"/>
  <c r="G304" i="30"/>
  <c r="F304" i="30"/>
  <c r="C304" i="30"/>
  <c r="B304" i="30"/>
  <c r="A304" i="30"/>
  <c r="L303" i="30"/>
  <c r="K303" i="30"/>
  <c r="J303" i="30"/>
  <c r="I303" i="30"/>
  <c r="H303" i="30"/>
  <c r="G303" i="30"/>
  <c r="F303" i="30"/>
  <c r="C303" i="30"/>
  <c r="B303" i="30"/>
  <c r="A303" i="30"/>
  <c r="L302" i="30"/>
  <c r="K302" i="30"/>
  <c r="J302" i="30"/>
  <c r="I302" i="30"/>
  <c r="H302" i="30"/>
  <c r="G302" i="30"/>
  <c r="F302" i="30"/>
  <c r="C302" i="30"/>
  <c r="B302" i="30"/>
  <c r="A302" i="30"/>
  <c r="L301" i="30"/>
  <c r="K301" i="30"/>
  <c r="J301" i="30"/>
  <c r="I301" i="30"/>
  <c r="H301" i="30"/>
  <c r="G301" i="30"/>
  <c r="F301" i="30"/>
  <c r="C301" i="30"/>
  <c r="B301" i="30"/>
  <c r="A301" i="30"/>
  <c r="L300" i="30"/>
  <c r="K300" i="30"/>
  <c r="J300" i="30"/>
  <c r="I300" i="30"/>
  <c r="H300" i="30"/>
  <c r="G300" i="30"/>
  <c r="F300" i="30"/>
  <c r="C300" i="30"/>
  <c r="B300" i="30"/>
  <c r="A300" i="30"/>
  <c r="L299" i="30"/>
  <c r="K299" i="30"/>
  <c r="J299" i="30"/>
  <c r="I299" i="30"/>
  <c r="H299" i="30"/>
  <c r="G299" i="30"/>
  <c r="F299" i="30"/>
  <c r="C299" i="30"/>
  <c r="B299" i="30"/>
  <c r="A299" i="30"/>
  <c r="L298" i="30"/>
  <c r="K298" i="30"/>
  <c r="J298" i="30"/>
  <c r="I298" i="30"/>
  <c r="H298" i="30"/>
  <c r="G298" i="30"/>
  <c r="F298" i="30"/>
  <c r="C298" i="30"/>
  <c r="B298" i="30"/>
  <c r="A298" i="30"/>
  <c r="L297" i="30"/>
  <c r="K297" i="30"/>
  <c r="J297" i="30"/>
  <c r="I297" i="30"/>
  <c r="H297" i="30"/>
  <c r="G297" i="30"/>
  <c r="F297" i="30"/>
  <c r="C297" i="30"/>
  <c r="B297" i="30"/>
  <c r="A297" i="30"/>
  <c r="L296" i="30"/>
  <c r="K296" i="30"/>
  <c r="J296" i="30"/>
  <c r="I296" i="30"/>
  <c r="H296" i="30"/>
  <c r="G296" i="30"/>
  <c r="F296" i="30"/>
  <c r="C296" i="30"/>
  <c r="B296" i="30"/>
  <c r="A296" i="30"/>
  <c r="E295" i="30"/>
  <c r="A295" i="30"/>
  <c r="L294" i="30"/>
  <c r="K294" i="30"/>
  <c r="J294" i="30"/>
  <c r="I294" i="30"/>
  <c r="H294" i="30"/>
  <c r="G294" i="30"/>
  <c r="F294" i="30"/>
  <c r="E294" i="30"/>
  <c r="L293" i="30"/>
  <c r="K293" i="30"/>
  <c r="J293" i="30"/>
  <c r="I293" i="30"/>
  <c r="H293" i="30"/>
  <c r="G293" i="30"/>
  <c r="F293" i="30"/>
  <c r="E293" i="30"/>
  <c r="D293" i="30"/>
  <c r="C293" i="30"/>
  <c r="B293" i="30"/>
  <c r="A293" i="30"/>
  <c r="L292" i="30"/>
  <c r="K292" i="30"/>
  <c r="J292" i="30"/>
  <c r="I292" i="30"/>
  <c r="H292" i="30"/>
  <c r="G292" i="30"/>
  <c r="F292" i="30"/>
  <c r="C292" i="30"/>
  <c r="B292" i="30"/>
  <c r="A292" i="30"/>
  <c r="L291" i="30"/>
  <c r="K291" i="30"/>
  <c r="J291" i="30"/>
  <c r="I291" i="30"/>
  <c r="H291" i="30"/>
  <c r="G291" i="30"/>
  <c r="F291" i="30"/>
  <c r="C291" i="30"/>
  <c r="B291" i="30"/>
  <c r="A291" i="30"/>
  <c r="L290" i="30"/>
  <c r="K290" i="30"/>
  <c r="J290" i="30"/>
  <c r="I290" i="30"/>
  <c r="H290" i="30"/>
  <c r="G290" i="30"/>
  <c r="F290" i="30"/>
  <c r="C290" i="30"/>
  <c r="B290" i="30"/>
  <c r="A290" i="30"/>
  <c r="L289" i="30"/>
  <c r="K289" i="30"/>
  <c r="J289" i="30"/>
  <c r="I289" i="30"/>
  <c r="H289" i="30"/>
  <c r="G289" i="30"/>
  <c r="F289" i="30"/>
  <c r="C289" i="30"/>
  <c r="B289" i="30"/>
  <c r="A289" i="30"/>
  <c r="L288" i="30"/>
  <c r="K288" i="30"/>
  <c r="J288" i="30"/>
  <c r="I288" i="30"/>
  <c r="H288" i="30"/>
  <c r="G288" i="30"/>
  <c r="F288" i="30"/>
  <c r="C288" i="30"/>
  <c r="B288" i="30"/>
  <c r="A288" i="30"/>
  <c r="L287" i="30"/>
  <c r="K287" i="30"/>
  <c r="J287" i="30"/>
  <c r="I287" i="30"/>
  <c r="H287" i="30"/>
  <c r="G287" i="30"/>
  <c r="F287" i="30"/>
  <c r="C287" i="30"/>
  <c r="B287" i="30"/>
  <c r="A287" i="30"/>
  <c r="L286" i="30"/>
  <c r="K286" i="30"/>
  <c r="J286" i="30"/>
  <c r="I286" i="30"/>
  <c r="H286" i="30"/>
  <c r="G286" i="30"/>
  <c r="F286" i="30"/>
  <c r="C286" i="30"/>
  <c r="B286" i="30"/>
  <c r="A286" i="30"/>
  <c r="L285" i="30"/>
  <c r="K285" i="30"/>
  <c r="J285" i="30"/>
  <c r="I285" i="30"/>
  <c r="H285" i="30"/>
  <c r="G285" i="30"/>
  <c r="F285" i="30"/>
  <c r="C285" i="30"/>
  <c r="B285" i="30"/>
  <c r="A285" i="30"/>
  <c r="L284" i="30"/>
  <c r="K284" i="30"/>
  <c r="J284" i="30"/>
  <c r="I284" i="30"/>
  <c r="H284" i="30"/>
  <c r="G284" i="30"/>
  <c r="F284" i="30"/>
  <c r="C284" i="30"/>
  <c r="B284" i="30"/>
  <c r="A284" i="30"/>
  <c r="L283" i="30"/>
  <c r="K283" i="30"/>
  <c r="J283" i="30"/>
  <c r="I283" i="30"/>
  <c r="H283" i="30"/>
  <c r="G283" i="30"/>
  <c r="F283" i="30"/>
  <c r="C283" i="30"/>
  <c r="B283" i="30"/>
  <c r="A283" i="30"/>
  <c r="L282" i="30"/>
  <c r="K282" i="30"/>
  <c r="J282" i="30"/>
  <c r="I282" i="30"/>
  <c r="H282" i="30"/>
  <c r="G282" i="30"/>
  <c r="F282" i="30"/>
  <c r="C282" i="30"/>
  <c r="B282" i="30"/>
  <c r="A282" i="30"/>
  <c r="L281" i="30"/>
  <c r="K281" i="30"/>
  <c r="J281" i="30"/>
  <c r="I281" i="30"/>
  <c r="H281" i="30"/>
  <c r="G281" i="30"/>
  <c r="F281" i="30"/>
  <c r="C281" i="30"/>
  <c r="B281" i="30"/>
  <c r="A281" i="30"/>
  <c r="L280" i="30"/>
  <c r="K280" i="30"/>
  <c r="J280" i="30"/>
  <c r="I280" i="30"/>
  <c r="H280" i="30"/>
  <c r="G280" i="30"/>
  <c r="F280" i="30"/>
  <c r="C280" i="30"/>
  <c r="B280" i="30"/>
  <c r="A280" i="30"/>
  <c r="L279" i="30"/>
  <c r="K279" i="30"/>
  <c r="J279" i="30"/>
  <c r="I279" i="30"/>
  <c r="H279" i="30"/>
  <c r="G279" i="30"/>
  <c r="F279" i="30"/>
  <c r="C279" i="30"/>
  <c r="B279" i="30"/>
  <c r="A279" i="30"/>
  <c r="L278" i="30"/>
  <c r="K278" i="30"/>
  <c r="J278" i="30"/>
  <c r="I278" i="30"/>
  <c r="H278" i="30"/>
  <c r="G278" i="30"/>
  <c r="F278" i="30"/>
  <c r="C278" i="30"/>
  <c r="B278" i="30"/>
  <c r="A278" i="30"/>
  <c r="L277" i="30"/>
  <c r="K277" i="30"/>
  <c r="J277" i="30"/>
  <c r="I277" i="30"/>
  <c r="H277" i="30"/>
  <c r="G277" i="30"/>
  <c r="F277" i="30"/>
  <c r="C277" i="30"/>
  <c r="B277" i="30"/>
  <c r="A277" i="30"/>
  <c r="L276" i="30"/>
  <c r="K276" i="30"/>
  <c r="J276" i="30"/>
  <c r="I276" i="30"/>
  <c r="H276" i="30"/>
  <c r="G276" i="30"/>
  <c r="F276" i="30"/>
  <c r="C276" i="30"/>
  <c r="B276" i="30"/>
  <c r="A276" i="30"/>
  <c r="L275" i="30"/>
  <c r="K275" i="30"/>
  <c r="J275" i="30"/>
  <c r="I275" i="30"/>
  <c r="H275" i="30"/>
  <c r="G275" i="30"/>
  <c r="F275" i="30"/>
  <c r="C275" i="30"/>
  <c r="B275" i="30"/>
  <c r="A275" i="30"/>
  <c r="L274" i="30"/>
  <c r="K274" i="30"/>
  <c r="J274" i="30"/>
  <c r="I274" i="30"/>
  <c r="H274" i="30"/>
  <c r="G274" i="30"/>
  <c r="F274" i="30"/>
  <c r="C274" i="30"/>
  <c r="B274" i="30"/>
  <c r="A274" i="30"/>
  <c r="L273" i="30"/>
  <c r="K273" i="30"/>
  <c r="J273" i="30"/>
  <c r="I273" i="30"/>
  <c r="H273" i="30"/>
  <c r="G273" i="30"/>
  <c r="F273" i="30"/>
  <c r="C273" i="30"/>
  <c r="B273" i="30"/>
  <c r="A273" i="30"/>
  <c r="L272" i="30"/>
  <c r="K272" i="30"/>
  <c r="J272" i="30"/>
  <c r="I272" i="30"/>
  <c r="H272" i="30"/>
  <c r="G272" i="30"/>
  <c r="F272" i="30"/>
  <c r="C272" i="30"/>
  <c r="B272" i="30"/>
  <c r="A272" i="30"/>
  <c r="L271" i="30"/>
  <c r="K271" i="30"/>
  <c r="J271" i="30"/>
  <c r="I271" i="30"/>
  <c r="H271" i="30"/>
  <c r="G271" i="30"/>
  <c r="F271" i="30"/>
  <c r="C271" i="30"/>
  <c r="B271" i="30"/>
  <c r="A271" i="30"/>
  <c r="L270" i="30"/>
  <c r="K270" i="30"/>
  <c r="J270" i="30"/>
  <c r="I270" i="30"/>
  <c r="H270" i="30"/>
  <c r="G270" i="30"/>
  <c r="F270" i="30"/>
  <c r="C270" i="30"/>
  <c r="B270" i="30"/>
  <c r="A270" i="30"/>
  <c r="L269" i="30"/>
  <c r="K269" i="30"/>
  <c r="J269" i="30"/>
  <c r="I269" i="30"/>
  <c r="H269" i="30"/>
  <c r="G269" i="30"/>
  <c r="F269" i="30"/>
  <c r="C269" i="30"/>
  <c r="B269" i="30"/>
  <c r="A269" i="30"/>
  <c r="L268" i="30"/>
  <c r="K268" i="30"/>
  <c r="J268" i="30"/>
  <c r="I268" i="30"/>
  <c r="H268" i="30"/>
  <c r="G268" i="30"/>
  <c r="F268" i="30"/>
  <c r="C268" i="30"/>
  <c r="B268" i="30"/>
  <c r="A268" i="30"/>
  <c r="L267" i="30"/>
  <c r="K267" i="30"/>
  <c r="J267" i="30"/>
  <c r="I267" i="30"/>
  <c r="H267" i="30"/>
  <c r="G267" i="30"/>
  <c r="F267" i="30"/>
  <c r="C267" i="30"/>
  <c r="B267" i="30"/>
  <c r="A267" i="30"/>
  <c r="L266" i="30"/>
  <c r="K266" i="30"/>
  <c r="J266" i="30"/>
  <c r="I266" i="30"/>
  <c r="H266" i="30"/>
  <c r="G266" i="30"/>
  <c r="F266" i="30"/>
  <c r="C266" i="30"/>
  <c r="B266" i="30"/>
  <c r="A266" i="30"/>
  <c r="L265" i="30"/>
  <c r="K265" i="30"/>
  <c r="J265" i="30"/>
  <c r="I265" i="30"/>
  <c r="H265" i="30"/>
  <c r="G265" i="30"/>
  <c r="F265" i="30"/>
  <c r="C265" i="30"/>
  <c r="B265" i="30"/>
  <c r="A265" i="30"/>
  <c r="L264" i="30"/>
  <c r="K264" i="30"/>
  <c r="J264" i="30"/>
  <c r="I264" i="30"/>
  <c r="H264" i="30"/>
  <c r="G264" i="30"/>
  <c r="F264" i="30"/>
  <c r="C264" i="30"/>
  <c r="B264" i="30"/>
  <c r="A264" i="30"/>
  <c r="L263" i="30"/>
  <c r="K263" i="30"/>
  <c r="J263" i="30"/>
  <c r="I263" i="30"/>
  <c r="H263" i="30"/>
  <c r="G263" i="30"/>
  <c r="F263" i="30"/>
  <c r="C263" i="30"/>
  <c r="B263" i="30"/>
  <c r="A263" i="30"/>
  <c r="L262" i="30"/>
  <c r="K262" i="30"/>
  <c r="J262" i="30"/>
  <c r="I262" i="30"/>
  <c r="H262" i="30"/>
  <c r="G262" i="30"/>
  <c r="F262" i="30"/>
  <c r="C262" i="30"/>
  <c r="B262" i="30"/>
  <c r="A262" i="30"/>
  <c r="L261" i="30"/>
  <c r="K261" i="30"/>
  <c r="J261" i="30"/>
  <c r="I261" i="30"/>
  <c r="H261" i="30"/>
  <c r="G261" i="30"/>
  <c r="F261" i="30"/>
  <c r="C261" i="30"/>
  <c r="B261" i="30"/>
  <c r="A261" i="30"/>
  <c r="L260" i="30"/>
  <c r="K260" i="30"/>
  <c r="J260" i="30"/>
  <c r="I260" i="30"/>
  <c r="H260" i="30"/>
  <c r="G260" i="30"/>
  <c r="F260" i="30"/>
  <c r="C260" i="30"/>
  <c r="B260" i="30"/>
  <c r="A260" i="30"/>
  <c r="L259" i="30"/>
  <c r="K259" i="30"/>
  <c r="J259" i="30"/>
  <c r="I259" i="30"/>
  <c r="H259" i="30"/>
  <c r="G259" i="30"/>
  <c r="F259" i="30"/>
  <c r="C259" i="30"/>
  <c r="B259" i="30"/>
  <c r="A259" i="30"/>
  <c r="L258" i="30"/>
  <c r="K258" i="30"/>
  <c r="J258" i="30"/>
  <c r="I258" i="30"/>
  <c r="H258" i="30"/>
  <c r="G258" i="30"/>
  <c r="F258" i="30"/>
  <c r="C258" i="30"/>
  <c r="B258" i="30"/>
  <c r="A258" i="30"/>
  <c r="L257" i="30"/>
  <c r="K257" i="30"/>
  <c r="J257" i="30"/>
  <c r="I257" i="30"/>
  <c r="H257" i="30"/>
  <c r="G257" i="30"/>
  <c r="F257" i="30"/>
  <c r="C257" i="30"/>
  <c r="B257" i="30"/>
  <c r="A257" i="30"/>
  <c r="L256" i="30"/>
  <c r="K256" i="30"/>
  <c r="J256" i="30"/>
  <c r="I256" i="30"/>
  <c r="H256" i="30"/>
  <c r="G256" i="30"/>
  <c r="F256" i="30"/>
  <c r="C256" i="30"/>
  <c r="B256" i="30"/>
  <c r="A256" i="30"/>
  <c r="E255" i="30"/>
  <c r="A255" i="30"/>
  <c r="L253" i="30"/>
  <c r="K253" i="30"/>
  <c r="J253" i="30"/>
  <c r="I253" i="30"/>
  <c r="H253" i="30"/>
  <c r="G253" i="30"/>
  <c r="F253" i="30"/>
  <c r="E253" i="30"/>
  <c r="D253" i="30"/>
  <c r="C253" i="30"/>
  <c r="B253" i="30"/>
  <c r="A253" i="30"/>
  <c r="L252" i="30"/>
  <c r="K252" i="30"/>
  <c r="J252" i="30"/>
  <c r="I252" i="30"/>
  <c r="H252" i="30"/>
  <c r="G252" i="30"/>
  <c r="F252" i="30"/>
  <c r="C252" i="30"/>
  <c r="B252" i="30"/>
  <c r="A252" i="30"/>
  <c r="L251" i="30"/>
  <c r="K251" i="30"/>
  <c r="J251" i="30"/>
  <c r="I251" i="30"/>
  <c r="H251" i="30"/>
  <c r="G251" i="30"/>
  <c r="F251" i="30"/>
  <c r="C251" i="30"/>
  <c r="B251" i="30"/>
  <c r="A251" i="30"/>
  <c r="L250" i="30"/>
  <c r="K250" i="30"/>
  <c r="J250" i="30"/>
  <c r="I250" i="30"/>
  <c r="H250" i="30"/>
  <c r="G250" i="30"/>
  <c r="F250" i="30"/>
  <c r="C250" i="30"/>
  <c r="B250" i="30"/>
  <c r="A250" i="30"/>
  <c r="L249" i="30"/>
  <c r="K249" i="30"/>
  <c r="J249" i="30"/>
  <c r="I249" i="30"/>
  <c r="H249" i="30"/>
  <c r="G249" i="30"/>
  <c r="F249" i="30"/>
  <c r="C249" i="30"/>
  <c r="B249" i="30"/>
  <c r="A249" i="30"/>
  <c r="L248" i="30"/>
  <c r="K248" i="30"/>
  <c r="J248" i="30"/>
  <c r="I248" i="30"/>
  <c r="H248" i="30"/>
  <c r="G248" i="30"/>
  <c r="F248" i="30"/>
  <c r="C248" i="30"/>
  <c r="B248" i="30"/>
  <c r="A248" i="30"/>
  <c r="L247" i="30"/>
  <c r="K247" i="30"/>
  <c r="J247" i="30"/>
  <c r="I247" i="30"/>
  <c r="H247" i="30"/>
  <c r="G247" i="30"/>
  <c r="F247" i="30"/>
  <c r="C247" i="30"/>
  <c r="B247" i="30"/>
  <c r="A247" i="30"/>
  <c r="L246" i="30"/>
  <c r="K246" i="30"/>
  <c r="J246" i="30"/>
  <c r="I246" i="30"/>
  <c r="H246" i="30"/>
  <c r="G246" i="30"/>
  <c r="F246" i="30"/>
  <c r="C246" i="30"/>
  <c r="B246" i="30"/>
  <c r="A246" i="30"/>
  <c r="L245" i="30"/>
  <c r="K245" i="30"/>
  <c r="J245" i="30"/>
  <c r="I245" i="30"/>
  <c r="H245" i="30"/>
  <c r="G245" i="30"/>
  <c r="F245" i="30"/>
  <c r="C245" i="30"/>
  <c r="B245" i="30"/>
  <c r="A245" i="30"/>
  <c r="L244" i="30"/>
  <c r="K244" i="30"/>
  <c r="J244" i="30"/>
  <c r="I244" i="30"/>
  <c r="H244" i="30"/>
  <c r="G244" i="30"/>
  <c r="F244" i="30"/>
  <c r="C244" i="30"/>
  <c r="B244" i="30"/>
  <c r="A244" i="30"/>
  <c r="L243" i="30"/>
  <c r="K243" i="30"/>
  <c r="J243" i="30"/>
  <c r="I243" i="30"/>
  <c r="H243" i="30"/>
  <c r="G243" i="30"/>
  <c r="F243" i="30"/>
  <c r="C243" i="30"/>
  <c r="B243" i="30"/>
  <c r="A243" i="30"/>
  <c r="L242" i="30"/>
  <c r="K242" i="30"/>
  <c r="J242" i="30"/>
  <c r="I242" i="30"/>
  <c r="H242" i="30"/>
  <c r="G242" i="30"/>
  <c r="F242" i="30"/>
  <c r="C242" i="30"/>
  <c r="B242" i="30"/>
  <c r="A242" i="30"/>
  <c r="L241" i="30"/>
  <c r="K241" i="30"/>
  <c r="J241" i="30"/>
  <c r="I241" i="30"/>
  <c r="H241" i="30"/>
  <c r="G241" i="30"/>
  <c r="F241" i="30"/>
  <c r="C241" i="30"/>
  <c r="B241" i="30"/>
  <c r="A241" i="30"/>
  <c r="L240" i="30"/>
  <c r="K240" i="30"/>
  <c r="J240" i="30"/>
  <c r="I240" i="30"/>
  <c r="H240" i="30"/>
  <c r="G240" i="30"/>
  <c r="F240" i="30"/>
  <c r="C240" i="30"/>
  <c r="B240" i="30"/>
  <c r="A240" i="30"/>
  <c r="L239" i="30"/>
  <c r="K239" i="30"/>
  <c r="J239" i="30"/>
  <c r="I239" i="30"/>
  <c r="H239" i="30"/>
  <c r="G239" i="30"/>
  <c r="F239" i="30"/>
  <c r="C239" i="30"/>
  <c r="B239" i="30"/>
  <c r="A239" i="30"/>
  <c r="L238" i="30"/>
  <c r="K238" i="30"/>
  <c r="J238" i="30"/>
  <c r="I238" i="30"/>
  <c r="H238" i="30"/>
  <c r="G238" i="30"/>
  <c r="F238" i="30"/>
  <c r="C238" i="30"/>
  <c r="B238" i="30"/>
  <c r="A238" i="30"/>
  <c r="L237" i="30"/>
  <c r="K237" i="30"/>
  <c r="J237" i="30"/>
  <c r="I237" i="30"/>
  <c r="H237" i="30"/>
  <c r="G237" i="30"/>
  <c r="F237" i="30"/>
  <c r="C237" i="30"/>
  <c r="B237" i="30"/>
  <c r="A237" i="30"/>
  <c r="L236" i="30"/>
  <c r="K236" i="30"/>
  <c r="J236" i="30"/>
  <c r="I236" i="30"/>
  <c r="H236" i="30"/>
  <c r="G236" i="30"/>
  <c r="F236" i="30"/>
  <c r="C236" i="30"/>
  <c r="B236" i="30"/>
  <c r="A236" i="30"/>
  <c r="L235" i="30"/>
  <c r="K235" i="30"/>
  <c r="J235" i="30"/>
  <c r="I235" i="30"/>
  <c r="H235" i="30"/>
  <c r="G235" i="30"/>
  <c r="F235" i="30"/>
  <c r="C235" i="30"/>
  <c r="B235" i="30"/>
  <c r="A235" i="30"/>
  <c r="L234" i="30"/>
  <c r="K234" i="30"/>
  <c r="J234" i="30"/>
  <c r="I234" i="30"/>
  <c r="H234" i="30"/>
  <c r="G234" i="30"/>
  <c r="F234" i="30"/>
  <c r="C234" i="30"/>
  <c r="B234" i="30"/>
  <c r="A234" i="30"/>
  <c r="L233" i="30"/>
  <c r="K233" i="30"/>
  <c r="J233" i="30"/>
  <c r="I233" i="30"/>
  <c r="H233" i="30"/>
  <c r="G233" i="30"/>
  <c r="F233" i="30"/>
  <c r="C233" i="30"/>
  <c r="B233" i="30"/>
  <c r="A233" i="30"/>
  <c r="L232" i="30"/>
  <c r="K232" i="30"/>
  <c r="J232" i="30"/>
  <c r="I232" i="30"/>
  <c r="H232" i="30"/>
  <c r="G232" i="30"/>
  <c r="F232" i="30"/>
  <c r="C232" i="30"/>
  <c r="B232" i="30"/>
  <c r="A232" i="30"/>
  <c r="L231" i="30"/>
  <c r="K231" i="30"/>
  <c r="J231" i="30"/>
  <c r="I231" i="30"/>
  <c r="H231" i="30"/>
  <c r="G231" i="30"/>
  <c r="F231" i="30"/>
  <c r="C231" i="30"/>
  <c r="B231" i="30"/>
  <c r="A231" i="30"/>
  <c r="L230" i="30"/>
  <c r="K230" i="30"/>
  <c r="J230" i="30"/>
  <c r="I230" i="30"/>
  <c r="H230" i="30"/>
  <c r="G230" i="30"/>
  <c r="F230" i="30"/>
  <c r="C230" i="30"/>
  <c r="B230" i="30"/>
  <c r="A230" i="30"/>
  <c r="L229" i="30"/>
  <c r="K229" i="30"/>
  <c r="J229" i="30"/>
  <c r="I229" i="30"/>
  <c r="H229" i="30"/>
  <c r="G229" i="30"/>
  <c r="F229" i="30"/>
  <c r="C229" i="30"/>
  <c r="B229" i="30"/>
  <c r="A229" i="30"/>
  <c r="L228" i="30"/>
  <c r="K228" i="30"/>
  <c r="J228" i="30"/>
  <c r="I228" i="30"/>
  <c r="H228" i="30"/>
  <c r="G228" i="30"/>
  <c r="F228" i="30"/>
  <c r="C228" i="30"/>
  <c r="B228" i="30"/>
  <c r="A228" i="30"/>
  <c r="L227" i="30"/>
  <c r="K227" i="30"/>
  <c r="J227" i="30"/>
  <c r="I227" i="30"/>
  <c r="H227" i="30"/>
  <c r="G227" i="30"/>
  <c r="F227" i="30"/>
  <c r="C227" i="30"/>
  <c r="B227" i="30"/>
  <c r="A227" i="30"/>
  <c r="L226" i="30"/>
  <c r="K226" i="30"/>
  <c r="J226" i="30"/>
  <c r="I226" i="30"/>
  <c r="H226" i="30"/>
  <c r="G226" i="30"/>
  <c r="F226" i="30"/>
  <c r="C226" i="30"/>
  <c r="B226" i="30"/>
  <c r="A226" i="30"/>
  <c r="L225" i="30"/>
  <c r="K225" i="30"/>
  <c r="J225" i="30"/>
  <c r="I225" i="30"/>
  <c r="H225" i="30"/>
  <c r="G225" i="30"/>
  <c r="F225" i="30"/>
  <c r="C225" i="30"/>
  <c r="B225" i="30"/>
  <c r="A225" i="30"/>
  <c r="L224" i="30"/>
  <c r="K224" i="30"/>
  <c r="J224" i="30"/>
  <c r="I224" i="30"/>
  <c r="H224" i="30"/>
  <c r="G224" i="30"/>
  <c r="F224" i="30"/>
  <c r="C224" i="30"/>
  <c r="B224" i="30"/>
  <c r="A224" i="30"/>
  <c r="L223" i="30"/>
  <c r="K223" i="30"/>
  <c r="J223" i="30"/>
  <c r="I223" i="30"/>
  <c r="H223" i="30"/>
  <c r="G223" i="30"/>
  <c r="F223" i="30"/>
  <c r="C223" i="30"/>
  <c r="B223" i="30"/>
  <c r="A223" i="30"/>
  <c r="L222" i="30"/>
  <c r="K222" i="30"/>
  <c r="J222" i="30"/>
  <c r="I222" i="30"/>
  <c r="H222" i="30"/>
  <c r="G222" i="30"/>
  <c r="F222" i="30"/>
  <c r="C222" i="30"/>
  <c r="B222" i="30"/>
  <c r="A222" i="30"/>
  <c r="L221" i="30"/>
  <c r="K221" i="30"/>
  <c r="J221" i="30"/>
  <c r="I221" i="30"/>
  <c r="H221" i="30"/>
  <c r="G221" i="30"/>
  <c r="F221" i="30"/>
  <c r="C221" i="30"/>
  <c r="B221" i="30"/>
  <c r="A221" i="30"/>
  <c r="L220" i="30"/>
  <c r="K220" i="30"/>
  <c r="J220" i="30"/>
  <c r="I220" i="30"/>
  <c r="H220" i="30"/>
  <c r="G220" i="30"/>
  <c r="F220" i="30"/>
  <c r="C220" i="30"/>
  <c r="B220" i="30"/>
  <c r="A220" i="30"/>
  <c r="L219" i="30"/>
  <c r="K219" i="30"/>
  <c r="J219" i="30"/>
  <c r="I219" i="30"/>
  <c r="H219" i="30"/>
  <c r="G219" i="30"/>
  <c r="F219" i="30"/>
  <c r="C219" i="30"/>
  <c r="B219" i="30"/>
  <c r="A219" i="30"/>
  <c r="L218" i="30"/>
  <c r="K218" i="30"/>
  <c r="J218" i="30"/>
  <c r="I218" i="30"/>
  <c r="H218" i="30"/>
  <c r="G218" i="30"/>
  <c r="F218" i="30"/>
  <c r="C218" i="30"/>
  <c r="B218" i="30"/>
  <c r="A218" i="30"/>
  <c r="L217" i="30"/>
  <c r="K217" i="30"/>
  <c r="J217" i="30"/>
  <c r="I217" i="30"/>
  <c r="H217" i="30"/>
  <c r="G217" i="30"/>
  <c r="F217" i="30"/>
  <c r="C217" i="30"/>
  <c r="B217" i="30"/>
  <c r="A217" i="30"/>
  <c r="L216" i="30"/>
  <c r="K216" i="30"/>
  <c r="J216" i="30"/>
  <c r="I216" i="30"/>
  <c r="H216" i="30"/>
  <c r="G216" i="30"/>
  <c r="F216" i="30"/>
  <c r="C216" i="30"/>
  <c r="B216" i="30"/>
  <c r="A216" i="30"/>
  <c r="L215" i="30"/>
  <c r="K215" i="30"/>
  <c r="J215" i="30"/>
  <c r="I215" i="30"/>
  <c r="H215" i="30"/>
  <c r="G215" i="30"/>
  <c r="F215" i="30"/>
  <c r="C215" i="30"/>
  <c r="B215" i="30"/>
  <c r="A215" i="30"/>
  <c r="L214" i="30"/>
  <c r="K214" i="30"/>
  <c r="J214" i="30"/>
  <c r="I214" i="30"/>
  <c r="H214" i="30"/>
  <c r="G214" i="30"/>
  <c r="F214" i="30"/>
  <c r="C214" i="30"/>
  <c r="B214" i="30"/>
  <c r="A214" i="30"/>
  <c r="L213" i="30"/>
  <c r="K213" i="30"/>
  <c r="J213" i="30"/>
  <c r="I213" i="30"/>
  <c r="H213" i="30"/>
  <c r="G213" i="30"/>
  <c r="F213" i="30"/>
  <c r="C213" i="30"/>
  <c r="B213" i="30"/>
  <c r="A213" i="30"/>
  <c r="L212" i="30"/>
  <c r="K212" i="30"/>
  <c r="J212" i="30"/>
  <c r="I212" i="30"/>
  <c r="H212" i="30"/>
  <c r="G212" i="30"/>
  <c r="F212" i="30"/>
  <c r="C212" i="30"/>
  <c r="B212" i="30"/>
  <c r="A212" i="30"/>
  <c r="L211" i="30"/>
  <c r="K211" i="30"/>
  <c r="J211" i="30"/>
  <c r="I211" i="30"/>
  <c r="H211" i="30"/>
  <c r="G211" i="30"/>
  <c r="F211" i="30"/>
  <c r="C211" i="30"/>
  <c r="B211" i="30"/>
  <c r="A211" i="30"/>
  <c r="L210" i="30"/>
  <c r="K210" i="30"/>
  <c r="J210" i="30"/>
  <c r="I210" i="30"/>
  <c r="H210" i="30"/>
  <c r="G210" i="30"/>
  <c r="F210" i="30"/>
  <c r="C210" i="30"/>
  <c r="B210" i="30"/>
  <c r="A210" i="30"/>
  <c r="L209" i="30"/>
  <c r="K209" i="30"/>
  <c r="J209" i="30"/>
  <c r="I209" i="30"/>
  <c r="H209" i="30"/>
  <c r="G209" i="30"/>
  <c r="F209" i="30"/>
  <c r="C209" i="30"/>
  <c r="B209" i="30"/>
  <c r="A209" i="30"/>
  <c r="L208" i="30"/>
  <c r="K208" i="30"/>
  <c r="J208" i="30"/>
  <c r="I208" i="30"/>
  <c r="H208" i="30"/>
  <c r="G208" i="30"/>
  <c r="F208" i="30"/>
  <c r="C208" i="30"/>
  <c r="B208" i="30"/>
  <c r="A208" i="30"/>
  <c r="L207" i="30"/>
  <c r="K207" i="30"/>
  <c r="J207" i="30"/>
  <c r="I207" i="30"/>
  <c r="H207" i="30"/>
  <c r="G207" i="30"/>
  <c r="F207" i="30"/>
  <c r="C207" i="30"/>
  <c r="B207" i="30"/>
  <c r="A207" i="30"/>
  <c r="L206" i="30"/>
  <c r="K206" i="30"/>
  <c r="J206" i="30"/>
  <c r="I206" i="30"/>
  <c r="H206" i="30"/>
  <c r="G206" i="30"/>
  <c r="F206" i="30"/>
  <c r="C206" i="30"/>
  <c r="B206" i="30"/>
  <c r="A206" i="30"/>
  <c r="L205" i="30"/>
  <c r="K205" i="30"/>
  <c r="J205" i="30"/>
  <c r="I205" i="30"/>
  <c r="H205" i="30"/>
  <c r="G205" i="30"/>
  <c r="F205" i="30"/>
  <c r="C205" i="30"/>
  <c r="B205" i="30"/>
  <c r="A205" i="30"/>
  <c r="L204" i="30"/>
  <c r="K204" i="30"/>
  <c r="J204" i="30"/>
  <c r="I204" i="30"/>
  <c r="H204" i="30"/>
  <c r="G204" i="30"/>
  <c r="F204" i="30"/>
  <c r="C204" i="30"/>
  <c r="B204" i="30"/>
  <c r="A204" i="30"/>
  <c r="L203" i="30"/>
  <c r="K203" i="30"/>
  <c r="J203" i="30"/>
  <c r="I203" i="30"/>
  <c r="H203" i="30"/>
  <c r="G203" i="30"/>
  <c r="F203" i="30"/>
  <c r="C203" i="30"/>
  <c r="B203" i="30"/>
  <c r="A203" i="30"/>
  <c r="L202" i="30"/>
  <c r="K202" i="30"/>
  <c r="J202" i="30"/>
  <c r="I202" i="30"/>
  <c r="H202" i="30"/>
  <c r="G202" i="30"/>
  <c r="F202" i="30"/>
  <c r="C202" i="30"/>
  <c r="B202" i="30"/>
  <c r="A202" i="30"/>
  <c r="L201" i="30"/>
  <c r="K201" i="30"/>
  <c r="J201" i="30"/>
  <c r="I201" i="30"/>
  <c r="H201" i="30"/>
  <c r="G201" i="30"/>
  <c r="F201" i="30"/>
  <c r="C201" i="30"/>
  <c r="B201" i="30"/>
  <c r="A201" i="30"/>
  <c r="L200" i="30"/>
  <c r="K200" i="30"/>
  <c r="J200" i="30"/>
  <c r="I200" i="30"/>
  <c r="H200" i="30"/>
  <c r="G200" i="30"/>
  <c r="F200" i="30"/>
  <c r="C200" i="30"/>
  <c r="B200" i="30"/>
  <c r="A200" i="30"/>
  <c r="L199" i="30"/>
  <c r="K199" i="30"/>
  <c r="J199" i="30"/>
  <c r="I199" i="30"/>
  <c r="H199" i="30"/>
  <c r="G199" i="30"/>
  <c r="F199" i="30"/>
  <c r="C199" i="30"/>
  <c r="B199" i="30"/>
  <c r="A199" i="30"/>
  <c r="L198" i="30"/>
  <c r="K198" i="30"/>
  <c r="J198" i="30"/>
  <c r="I198" i="30"/>
  <c r="H198" i="30"/>
  <c r="G198" i="30"/>
  <c r="F198" i="30"/>
  <c r="C198" i="30"/>
  <c r="B198" i="30"/>
  <c r="A198" i="30"/>
  <c r="L197" i="30"/>
  <c r="K197" i="30"/>
  <c r="J197" i="30"/>
  <c r="I197" i="30"/>
  <c r="H197" i="30"/>
  <c r="G197" i="30"/>
  <c r="F197" i="30"/>
  <c r="C197" i="30"/>
  <c r="B197" i="30"/>
  <c r="A197" i="30"/>
  <c r="L196" i="30"/>
  <c r="K196" i="30"/>
  <c r="J196" i="30"/>
  <c r="I196" i="30"/>
  <c r="H196" i="30"/>
  <c r="G196" i="30"/>
  <c r="F196" i="30"/>
  <c r="C196" i="30"/>
  <c r="B196" i="30"/>
  <c r="A196" i="30"/>
  <c r="L195" i="30"/>
  <c r="K195" i="30"/>
  <c r="J195" i="30"/>
  <c r="I195" i="30"/>
  <c r="H195" i="30"/>
  <c r="G195" i="30"/>
  <c r="F195" i="30"/>
  <c r="C195" i="30"/>
  <c r="B195" i="30"/>
  <c r="A195" i="30"/>
  <c r="L194" i="30"/>
  <c r="K194" i="30"/>
  <c r="J194" i="30"/>
  <c r="I194" i="30"/>
  <c r="H194" i="30"/>
  <c r="G194" i="30"/>
  <c r="F194" i="30"/>
  <c r="C194" i="30"/>
  <c r="B194" i="30"/>
  <c r="A194" i="30"/>
  <c r="L193" i="30"/>
  <c r="K193" i="30"/>
  <c r="J193" i="30"/>
  <c r="I193" i="30"/>
  <c r="H193" i="30"/>
  <c r="G193" i="30"/>
  <c r="F193" i="30"/>
  <c r="C193" i="30"/>
  <c r="B193" i="30"/>
  <c r="A193" i="30"/>
  <c r="L192" i="30"/>
  <c r="K192" i="30"/>
  <c r="J192" i="30"/>
  <c r="I192" i="30"/>
  <c r="H192" i="30"/>
  <c r="G192" i="30"/>
  <c r="F192" i="30"/>
  <c r="C192" i="30"/>
  <c r="B192" i="30"/>
  <c r="A192" i="30"/>
  <c r="L191" i="30"/>
  <c r="K191" i="30"/>
  <c r="J191" i="30"/>
  <c r="I191" i="30"/>
  <c r="H191" i="30"/>
  <c r="G191" i="30"/>
  <c r="F191" i="30"/>
  <c r="C191" i="30"/>
  <c r="B191" i="30"/>
  <c r="A191" i="30"/>
  <c r="L190" i="30"/>
  <c r="K190" i="30"/>
  <c r="J190" i="30"/>
  <c r="I190" i="30"/>
  <c r="H190" i="30"/>
  <c r="G190" i="30"/>
  <c r="F190" i="30"/>
  <c r="C190" i="30"/>
  <c r="B190" i="30"/>
  <c r="A190" i="30"/>
  <c r="L189" i="30"/>
  <c r="K189" i="30"/>
  <c r="J189" i="30"/>
  <c r="I189" i="30"/>
  <c r="H189" i="30"/>
  <c r="G189" i="30"/>
  <c r="F189" i="30"/>
  <c r="C189" i="30"/>
  <c r="B189" i="30"/>
  <c r="A189" i="30"/>
  <c r="L188" i="30"/>
  <c r="K188" i="30"/>
  <c r="J188" i="30"/>
  <c r="I188" i="30"/>
  <c r="H188" i="30"/>
  <c r="G188" i="30"/>
  <c r="F188" i="30"/>
  <c r="C188" i="30"/>
  <c r="B188" i="30"/>
  <c r="A188" i="30"/>
  <c r="L187" i="30"/>
  <c r="K187" i="30"/>
  <c r="J187" i="30"/>
  <c r="I187" i="30"/>
  <c r="H187" i="30"/>
  <c r="G187" i="30"/>
  <c r="F187" i="30"/>
  <c r="C187" i="30"/>
  <c r="B187" i="30"/>
  <c r="A187" i="30"/>
  <c r="L186" i="30"/>
  <c r="K186" i="30"/>
  <c r="J186" i="30"/>
  <c r="I186" i="30"/>
  <c r="H186" i="30"/>
  <c r="G186" i="30"/>
  <c r="F186" i="30"/>
  <c r="C186" i="30"/>
  <c r="B186" i="30"/>
  <c r="A186" i="30"/>
  <c r="L185" i="30"/>
  <c r="K185" i="30"/>
  <c r="J185" i="30"/>
  <c r="I185" i="30"/>
  <c r="H185" i="30"/>
  <c r="G185" i="30"/>
  <c r="F185" i="30"/>
  <c r="C185" i="30"/>
  <c r="B185" i="30"/>
  <c r="A185" i="30"/>
  <c r="L184" i="30"/>
  <c r="K184" i="30"/>
  <c r="J184" i="30"/>
  <c r="I184" i="30"/>
  <c r="H184" i="30"/>
  <c r="G184" i="30"/>
  <c r="F184" i="30"/>
  <c r="C184" i="30"/>
  <c r="B184" i="30"/>
  <c r="A184" i="30"/>
  <c r="L183" i="30"/>
  <c r="K183" i="30"/>
  <c r="J183" i="30"/>
  <c r="I183" i="30"/>
  <c r="H183" i="30"/>
  <c r="G183" i="30"/>
  <c r="F183" i="30"/>
  <c r="C183" i="30"/>
  <c r="B183" i="30"/>
  <c r="A183" i="30"/>
  <c r="L182" i="30"/>
  <c r="K182" i="30"/>
  <c r="J182" i="30"/>
  <c r="I182" i="30"/>
  <c r="H182" i="30"/>
  <c r="G182" i="30"/>
  <c r="F182" i="30"/>
  <c r="C182" i="30"/>
  <c r="B182" i="30"/>
  <c r="A182" i="30"/>
  <c r="L181" i="30"/>
  <c r="K181" i="30"/>
  <c r="J181" i="30"/>
  <c r="I181" i="30"/>
  <c r="H181" i="30"/>
  <c r="G181" i="30"/>
  <c r="F181" i="30"/>
  <c r="C181" i="30"/>
  <c r="B181" i="30"/>
  <c r="A181" i="30"/>
  <c r="L180" i="30"/>
  <c r="K180" i="30"/>
  <c r="J180" i="30"/>
  <c r="I180" i="30"/>
  <c r="H180" i="30"/>
  <c r="G180" i="30"/>
  <c r="F180" i="30"/>
  <c r="C180" i="30"/>
  <c r="B180" i="30"/>
  <c r="A180" i="30"/>
  <c r="L179" i="30"/>
  <c r="K179" i="30"/>
  <c r="J179" i="30"/>
  <c r="I179" i="30"/>
  <c r="H179" i="30"/>
  <c r="G179" i="30"/>
  <c r="F179" i="30"/>
  <c r="C179" i="30"/>
  <c r="B179" i="30"/>
  <c r="A179" i="30"/>
  <c r="L178" i="30"/>
  <c r="K178" i="30"/>
  <c r="J178" i="30"/>
  <c r="I178" i="30"/>
  <c r="H178" i="30"/>
  <c r="G178" i="30"/>
  <c r="F178" i="30"/>
  <c r="C178" i="30"/>
  <c r="B178" i="30"/>
  <c r="A178" i="30"/>
  <c r="L177" i="30"/>
  <c r="K177" i="30"/>
  <c r="J177" i="30"/>
  <c r="I177" i="30"/>
  <c r="H177" i="30"/>
  <c r="G177" i="30"/>
  <c r="F177" i="30"/>
  <c r="C177" i="30"/>
  <c r="B177" i="30"/>
  <c r="A177" i="30"/>
  <c r="L176" i="30"/>
  <c r="K176" i="30"/>
  <c r="J176" i="30"/>
  <c r="I176" i="30"/>
  <c r="H176" i="30"/>
  <c r="G176" i="30"/>
  <c r="F176" i="30"/>
  <c r="C176" i="30"/>
  <c r="B176" i="30"/>
  <c r="A176" i="30"/>
  <c r="L175" i="30"/>
  <c r="K175" i="30"/>
  <c r="J175" i="30"/>
  <c r="I175" i="30"/>
  <c r="H175" i="30"/>
  <c r="G175" i="30"/>
  <c r="F175" i="30"/>
  <c r="C175" i="30"/>
  <c r="B175" i="30"/>
  <c r="A175" i="30"/>
  <c r="L174" i="30"/>
  <c r="K174" i="30"/>
  <c r="J174" i="30"/>
  <c r="I174" i="30"/>
  <c r="H174" i="30"/>
  <c r="G174" i="30"/>
  <c r="F174" i="30"/>
  <c r="C174" i="30"/>
  <c r="B174" i="30"/>
  <c r="A174" i="30"/>
  <c r="L173" i="30"/>
  <c r="K173" i="30"/>
  <c r="J173" i="30"/>
  <c r="I173" i="30"/>
  <c r="H173" i="30"/>
  <c r="G173" i="30"/>
  <c r="F173" i="30"/>
  <c r="C173" i="30"/>
  <c r="B173" i="30"/>
  <c r="A173" i="30"/>
  <c r="L172" i="30"/>
  <c r="K172" i="30"/>
  <c r="J172" i="30"/>
  <c r="I172" i="30"/>
  <c r="H172" i="30"/>
  <c r="G172" i="30"/>
  <c r="F172" i="30"/>
  <c r="C172" i="30"/>
  <c r="B172" i="30"/>
  <c r="A172" i="30"/>
  <c r="L171" i="30"/>
  <c r="K171" i="30"/>
  <c r="J171" i="30"/>
  <c r="I171" i="30"/>
  <c r="H171" i="30"/>
  <c r="G171" i="30"/>
  <c r="F171" i="30"/>
  <c r="C171" i="30"/>
  <c r="B171" i="30"/>
  <c r="A171" i="30"/>
  <c r="L170" i="30"/>
  <c r="K170" i="30"/>
  <c r="J170" i="30"/>
  <c r="I170" i="30"/>
  <c r="H170" i="30"/>
  <c r="G170" i="30"/>
  <c r="F170" i="30"/>
  <c r="C170" i="30"/>
  <c r="B170" i="30"/>
  <c r="A170" i="30"/>
  <c r="L169" i="30"/>
  <c r="K169" i="30"/>
  <c r="J169" i="30"/>
  <c r="I169" i="30"/>
  <c r="H169" i="30"/>
  <c r="G169" i="30"/>
  <c r="F169" i="30"/>
  <c r="C169" i="30"/>
  <c r="B169" i="30"/>
  <c r="A169" i="30"/>
  <c r="L168" i="30"/>
  <c r="K168" i="30"/>
  <c r="J168" i="30"/>
  <c r="I168" i="30"/>
  <c r="H168" i="30"/>
  <c r="G168" i="30"/>
  <c r="F168" i="30"/>
  <c r="C168" i="30"/>
  <c r="B168" i="30"/>
  <c r="A168" i="30"/>
  <c r="L167" i="30"/>
  <c r="K167" i="30"/>
  <c r="J167" i="30"/>
  <c r="I167" i="30"/>
  <c r="H167" i="30"/>
  <c r="G167" i="30"/>
  <c r="F167" i="30"/>
  <c r="C167" i="30"/>
  <c r="B167" i="30"/>
  <c r="A167" i="30"/>
  <c r="L166" i="30"/>
  <c r="K166" i="30"/>
  <c r="J166" i="30"/>
  <c r="I166" i="30"/>
  <c r="H166" i="30"/>
  <c r="G166" i="30"/>
  <c r="F166" i="30"/>
  <c r="C166" i="30"/>
  <c r="B166" i="30"/>
  <c r="A166" i="30"/>
  <c r="L165" i="30"/>
  <c r="K165" i="30"/>
  <c r="J165" i="30"/>
  <c r="I165" i="30"/>
  <c r="H165" i="30"/>
  <c r="G165" i="30"/>
  <c r="F165" i="30"/>
  <c r="C165" i="30"/>
  <c r="B165" i="30"/>
  <c r="A165" i="30"/>
  <c r="L164" i="30"/>
  <c r="K164" i="30"/>
  <c r="J164" i="30"/>
  <c r="I164" i="30"/>
  <c r="H164" i="30"/>
  <c r="G164" i="30"/>
  <c r="F164" i="30"/>
  <c r="C164" i="30"/>
  <c r="B164" i="30"/>
  <c r="A164" i="30"/>
  <c r="L163" i="30"/>
  <c r="K163" i="30"/>
  <c r="J163" i="30"/>
  <c r="I163" i="30"/>
  <c r="H163" i="30"/>
  <c r="G163" i="30"/>
  <c r="F163" i="30"/>
  <c r="C163" i="30"/>
  <c r="B163" i="30"/>
  <c r="A163" i="30"/>
  <c r="L162" i="30"/>
  <c r="K162" i="30"/>
  <c r="J162" i="30"/>
  <c r="I162" i="30"/>
  <c r="H162" i="30"/>
  <c r="G162" i="30"/>
  <c r="F162" i="30"/>
  <c r="C162" i="30"/>
  <c r="B162" i="30"/>
  <c r="A162" i="30"/>
  <c r="L161" i="30"/>
  <c r="K161" i="30"/>
  <c r="J161" i="30"/>
  <c r="I161" i="30"/>
  <c r="H161" i="30"/>
  <c r="G161" i="30"/>
  <c r="F161" i="30"/>
  <c r="C161" i="30"/>
  <c r="B161" i="30"/>
  <c r="A161" i="30"/>
  <c r="L160" i="30"/>
  <c r="K160" i="30"/>
  <c r="J160" i="30"/>
  <c r="I160" i="30"/>
  <c r="H160" i="30"/>
  <c r="G160" i="30"/>
  <c r="F160" i="30"/>
  <c r="C160" i="30"/>
  <c r="B160" i="30"/>
  <c r="A160" i="30"/>
  <c r="L159" i="30"/>
  <c r="K159" i="30"/>
  <c r="J159" i="30"/>
  <c r="I159" i="30"/>
  <c r="H159" i="30"/>
  <c r="G159" i="30"/>
  <c r="F159" i="30"/>
  <c r="C159" i="30"/>
  <c r="B159" i="30"/>
  <c r="A159" i="30"/>
  <c r="L158" i="30"/>
  <c r="K158" i="30"/>
  <c r="J158" i="30"/>
  <c r="I158" i="30"/>
  <c r="H158" i="30"/>
  <c r="G158" i="30"/>
  <c r="F158" i="30"/>
  <c r="C158" i="30"/>
  <c r="B158" i="30"/>
  <c r="A158" i="30"/>
  <c r="L157" i="30"/>
  <c r="K157" i="30"/>
  <c r="J157" i="30"/>
  <c r="I157" i="30"/>
  <c r="H157" i="30"/>
  <c r="G157" i="30"/>
  <c r="F157" i="30"/>
  <c r="C157" i="30"/>
  <c r="B157" i="30"/>
  <c r="A157" i="30"/>
  <c r="L156" i="30"/>
  <c r="K156" i="30"/>
  <c r="J156" i="30"/>
  <c r="I156" i="30"/>
  <c r="H156" i="30"/>
  <c r="G156" i="30"/>
  <c r="F156" i="30"/>
  <c r="C156" i="30"/>
  <c r="B156" i="30"/>
  <c r="A156" i="30"/>
  <c r="L155" i="30"/>
  <c r="K155" i="30"/>
  <c r="J155" i="30"/>
  <c r="I155" i="30"/>
  <c r="H155" i="30"/>
  <c r="G155" i="30"/>
  <c r="F155" i="30"/>
  <c r="C155" i="30"/>
  <c r="B155" i="30"/>
  <c r="A155" i="30"/>
  <c r="L154" i="30"/>
  <c r="K154" i="30"/>
  <c r="J154" i="30"/>
  <c r="I154" i="30"/>
  <c r="H154" i="30"/>
  <c r="G154" i="30"/>
  <c r="F154" i="30"/>
  <c r="C154" i="30"/>
  <c r="B154" i="30"/>
  <c r="A154" i="30"/>
  <c r="L153" i="30"/>
  <c r="K153" i="30"/>
  <c r="J153" i="30"/>
  <c r="I153" i="30"/>
  <c r="H153" i="30"/>
  <c r="G153" i="30"/>
  <c r="F153" i="30"/>
  <c r="C153" i="30"/>
  <c r="B153" i="30"/>
  <c r="A153" i="30"/>
  <c r="L152" i="30"/>
  <c r="K152" i="30"/>
  <c r="J152" i="30"/>
  <c r="I152" i="30"/>
  <c r="H152" i="30"/>
  <c r="G152" i="30"/>
  <c r="F152" i="30"/>
  <c r="C152" i="30"/>
  <c r="B152" i="30"/>
  <c r="A152" i="30"/>
  <c r="L151" i="30"/>
  <c r="K151" i="30"/>
  <c r="J151" i="30"/>
  <c r="I151" i="30"/>
  <c r="H151" i="30"/>
  <c r="G151" i="30"/>
  <c r="F151" i="30"/>
  <c r="C151" i="30"/>
  <c r="B151" i="30"/>
  <c r="A151" i="30"/>
  <c r="L150" i="30"/>
  <c r="K150" i="30"/>
  <c r="J150" i="30"/>
  <c r="I150" i="30"/>
  <c r="H150" i="30"/>
  <c r="G150" i="30"/>
  <c r="F150" i="30"/>
  <c r="C150" i="30"/>
  <c r="B150" i="30"/>
  <c r="A150" i="30"/>
  <c r="L149" i="30"/>
  <c r="K149" i="30"/>
  <c r="J149" i="30"/>
  <c r="I149" i="30"/>
  <c r="H149" i="30"/>
  <c r="G149" i="30"/>
  <c r="F149" i="30"/>
  <c r="C149" i="30"/>
  <c r="B149" i="30"/>
  <c r="A149" i="30"/>
  <c r="L148" i="30"/>
  <c r="K148" i="30"/>
  <c r="J148" i="30"/>
  <c r="I148" i="30"/>
  <c r="H148" i="30"/>
  <c r="G148" i="30"/>
  <c r="F148" i="30"/>
  <c r="C148" i="30"/>
  <c r="B148" i="30"/>
  <c r="A148" i="30"/>
  <c r="L147" i="30"/>
  <c r="K147" i="30"/>
  <c r="J147" i="30"/>
  <c r="I147" i="30"/>
  <c r="H147" i="30"/>
  <c r="G147" i="30"/>
  <c r="F147" i="30"/>
  <c r="C147" i="30"/>
  <c r="B147" i="30"/>
  <c r="A147" i="30"/>
  <c r="L146" i="30"/>
  <c r="K146" i="30"/>
  <c r="J146" i="30"/>
  <c r="I146" i="30"/>
  <c r="H146" i="30"/>
  <c r="G146" i="30"/>
  <c r="F146" i="30"/>
  <c r="C146" i="30"/>
  <c r="B146" i="30"/>
  <c r="A146" i="30"/>
  <c r="E145" i="30"/>
  <c r="A145" i="30"/>
  <c r="L143" i="30"/>
  <c r="K143" i="30"/>
  <c r="J143" i="30"/>
  <c r="I143" i="30"/>
  <c r="H143" i="30"/>
  <c r="G143" i="30"/>
  <c r="F143" i="30"/>
  <c r="E143" i="30"/>
  <c r="D143" i="30"/>
  <c r="C143" i="30"/>
  <c r="B143" i="30"/>
  <c r="A143" i="30"/>
  <c r="L142" i="30"/>
  <c r="K142" i="30"/>
  <c r="J142" i="30"/>
  <c r="I142" i="30"/>
  <c r="H142" i="30"/>
  <c r="G142" i="30"/>
  <c r="F142" i="30"/>
  <c r="C142" i="30"/>
  <c r="B142" i="30"/>
  <c r="A142" i="30"/>
  <c r="L141" i="30"/>
  <c r="K141" i="30"/>
  <c r="J141" i="30"/>
  <c r="I141" i="30"/>
  <c r="H141" i="30"/>
  <c r="G141" i="30"/>
  <c r="F141" i="30"/>
  <c r="C141" i="30"/>
  <c r="B141" i="30"/>
  <c r="A141" i="30"/>
  <c r="L140" i="30"/>
  <c r="K140" i="30"/>
  <c r="J140" i="30"/>
  <c r="I140" i="30"/>
  <c r="H140" i="30"/>
  <c r="G140" i="30"/>
  <c r="F140" i="30"/>
  <c r="C140" i="30"/>
  <c r="B140" i="30"/>
  <c r="A140" i="30"/>
  <c r="L139" i="30"/>
  <c r="K139" i="30"/>
  <c r="J139" i="30"/>
  <c r="I139" i="30"/>
  <c r="H139" i="30"/>
  <c r="G139" i="30"/>
  <c r="F139" i="30"/>
  <c r="C139" i="30"/>
  <c r="B139" i="30"/>
  <c r="A139" i="30"/>
  <c r="L138" i="30"/>
  <c r="K138" i="30"/>
  <c r="J138" i="30"/>
  <c r="I138" i="30"/>
  <c r="H138" i="30"/>
  <c r="G138" i="30"/>
  <c r="F138" i="30"/>
  <c r="C138" i="30"/>
  <c r="B138" i="30"/>
  <c r="A138" i="30"/>
  <c r="L137" i="30"/>
  <c r="K137" i="30"/>
  <c r="J137" i="30"/>
  <c r="I137" i="30"/>
  <c r="H137" i="30"/>
  <c r="G137" i="30"/>
  <c r="F137" i="30"/>
  <c r="C137" i="30"/>
  <c r="B137" i="30"/>
  <c r="A137" i="30"/>
  <c r="L136" i="30"/>
  <c r="K136" i="30"/>
  <c r="J136" i="30"/>
  <c r="I136" i="30"/>
  <c r="H136" i="30"/>
  <c r="G136" i="30"/>
  <c r="F136" i="30"/>
  <c r="C136" i="30"/>
  <c r="B136" i="30"/>
  <c r="A136" i="30"/>
  <c r="L135" i="30"/>
  <c r="K135" i="30"/>
  <c r="J135" i="30"/>
  <c r="I135" i="30"/>
  <c r="H135" i="30"/>
  <c r="G135" i="30"/>
  <c r="F135" i="30"/>
  <c r="C135" i="30"/>
  <c r="B135" i="30"/>
  <c r="A135" i="30"/>
  <c r="L134" i="30"/>
  <c r="K134" i="30"/>
  <c r="J134" i="30"/>
  <c r="I134" i="30"/>
  <c r="H134" i="30"/>
  <c r="G134" i="30"/>
  <c r="F134" i="30"/>
  <c r="C134" i="30"/>
  <c r="B134" i="30"/>
  <c r="A134" i="30"/>
  <c r="L133" i="30"/>
  <c r="K133" i="30"/>
  <c r="J133" i="30"/>
  <c r="I133" i="30"/>
  <c r="H133" i="30"/>
  <c r="G133" i="30"/>
  <c r="F133" i="30"/>
  <c r="C133" i="30"/>
  <c r="B133" i="30"/>
  <c r="A133" i="30"/>
  <c r="E132" i="30"/>
  <c r="A132" i="30"/>
  <c r="L130" i="30"/>
  <c r="K130" i="30"/>
  <c r="J130" i="30"/>
  <c r="I130" i="30"/>
  <c r="H130" i="30"/>
  <c r="G130" i="30"/>
  <c r="F130" i="30"/>
  <c r="E130" i="30"/>
  <c r="D130" i="30"/>
  <c r="C130" i="30"/>
  <c r="B130" i="30"/>
  <c r="A130" i="30"/>
  <c r="L129" i="30"/>
  <c r="K129" i="30"/>
  <c r="J129" i="30"/>
  <c r="I129" i="30"/>
  <c r="H129" i="30"/>
  <c r="G129" i="30"/>
  <c r="F129" i="30"/>
  <c r="C129" i="30"/>
  <c r="B129" i="30"/>
  <c r="A129" i="30"/>
  <c r="L128" i="30"/>
  <c r="K128" i="30"/>
  <c r="J128" i="30"/>
  <c r="I128" i="30"/>
  <c r="H128" i="30"/>
  <c r="G128" i="30"/>
  <c r="F128" i="30"/>
  <c r="C128" i="30"/>
  <c r="B128" i="30"/>
  <c r="A128" i="30"/>
  <c r="L127" i="30"/>
  <c r="K127" i="30"/>
  <c r="J127" i="30"/>
  <c r="I127" i="30"/>
  <c r="H127" i="30"/>
  <c r="G127" i="30"/>
  <c r="F127" i="30"/>
  <c r="C127" i="30"/>
  <c r="B127" i="30"/>
  <c r="A127" i="30"/>
  <c r="L126" i="30"/>
  <c r="K126" i="30"/>
  <c r="J126" i="30"/>
  <c r="I126" i="30"/>
  <c r="H126" i="30"/>
  <c r="G126" i="30"/>
  <c r="F126" i="30"/>
  <c r="C126" i="30"/>
  <c r="B126" i="30"/>
  <c r="A126" i="30"/>
  <c r="L125" i="30"/>
  <c r="K125" i="30"/>
  <c r="J125" i="30"/>
  <c r="I125" i="30"/>
  <c r="H125" i="30"/>
  <c r="G125" i="30"/>
  <c r="F125" i="30"/>
  <c r="C125" i="30"/>
  <c r="B125" i="30"/>
  <c r="A125" i="30"/>
  <c r="L124" i="30"/>
  <c r="K124" i="30"/>
  <c r="J124" i="30"/>
  <c r="I124" i="30"/>
  <c r="H124" i="30"/>
  <c r="G124" i="30"/>
  <c r="F124" i="30"/>
  <c r="C124" i="30"/>
  <c r="B124" i="30"/>
  <c r="A124" i="30"/>
  <c r="L123" i="30"/>
  <c r="K123" i="30"/>
  <c r="J123" i="30"/>
  <c r="I123" i="30"/>
  <c r="H123" i="30"/>
  <c r="G123" i="30"/>
  <c r="F123" i="30"/>
  <c r="C123" i="30"/>
  <c r="B123" i="30"/>
  <c r="A123" i="30"/>
  <c r="L122" i="30"/>
  <c r="K122" i="30"/>
  <c r="J122" i="30"/>
  <c r="I122" i="30"/>
  <c r="H122" i="30"/>
  <c r="G122" i="30"/>
  <c r="F122" i="30"/>
  <c r="C122" i="30"/>
  <c r="B122" i="30"/>
  <c r="A122" i="30"/>
  <c r="L121" i="30"/>
  <c r="K121" i="30"/>
  <c r="J121" i="30"/>
  <c r="I121" i="30"/>
  <c r="H121" i="30"/>
  <c r="G121" i="30"/>
  <c r="F121" i="30"/>
  <c r="C121" i="30"/>
  <c r="B121" i="30"/>
  <c r="A121" i="30"/>
  <c r="L120" i="30"/>
  <c r="K120" i="30"/>
  <c r="J120" i="30"/>
  <c r="I120" i="30"/>
  <c r="H120" i="30"/>
  <c r="G120" i="30"/>
  <c r="F120" i="30"/>
  <c r="C120" i="30"/>
  <c r="B120" i="30"/>
  <c r="A120" i="30"/>
  <c r="L119" i="30"/>
  <c r="K119" i="30"/>
  <c r="J119" i="30"/>
  <c r="I119" i="30"/>
  <c r="H119" i="30"/>
  <c r="G119" i="30"/>
  <c r="F119" i="30"/>
  <c r="C119" i="30"/>
  <c r="B119" i="30"/>
  <c r="A119" i="30"/>
  <c r="L118" i="30"/>
  <c r="K118" i="30"/>
  <c r="J118" i="30"/>
  <c r="I118" i="30"/>
  <c r="H118" i="30"/>
  <c r="G118" i="30"/>
  <c r="F118" i="30"/>
  <c r="C118" i="30"/>
  <c r="B118" i="30"/>
  <c r="A118" i="30"/>
  <c r="L117" i="30"/>
  <c r="K117" i="30"/>
  <c r="J117" i="30"/>
  <c r="I117" i="30"/>
  <c r="H117" i="30"/>
  <c r="G117" i="30"/>
  <c r="F117" i="30"/>
  <c r="C117" i="30"/>
  <c r="B117" i="30"/>
  <c r="A117" i="30"/>
  <c r="L116" i="30"/>
  <c r="K116" i="30"/>
  <c r="J116" i="30"/>
  <c r="I116" i="30"/>
  <c r="H116" i="30"/>
  <c r="G116" i="30"/>
  <c r="F116" i="30"/>
  <c r="C116" i="30"/>
  <c r="B116" i="30"/>
  <c r="A116" i="30"/>
  <c r="L115" i="30"/>
  <c r="K115" i="30"/>
  <c r="J115" i="30"/>
  <c r="I115" i="30"/>
  <c r="H115" i="30"/>
  <c r="G115" i="30"/>
  <c r="F115" i="30"/>
  <c r="C115" i="30"/>
  <c r="B115" i="30"/>
  <c r="A115" i="30"/>
  <c r="L114" i="30"/>
  <c r="K114" i="30"/>
  <c r="J114" i="30"/>
  <c r="I114" i="30"/>
  <c r="H114" i="30"/>
  <c r="G114" i="30"/>
  <c r="F114" i="30"/>
  <c r="C114" i="30"/>
  <c r="B114" i="30"/>
  <c r="A114" i="30"/>
  <c r="L113" i="30"/>
  <c r="K113" i="30"/>
  <c r="J113" i="30"/>
  <c r="I113" i="30"/>
  <c r="H113" i="30"/>
  <c r="G113" i="30"/>
  <c r="F113" i="30"/>
  <c r="C113" i="30"/>
  <c r="B113" i="30"/>
  <c r="A113" i="30"/>
  <c r="L112" i="30"/>
  <c r="K112" i="30"/>
  <c r="J112" i="30"/>
  <c r="I112" i="30"/>
  <c r="H112" i="30"/>
  <c r="G112" i="30"/>
  <c r="F112" i="30"/>
  <c r="C112" i="30"/>
  <c r="B112" i="30"/>
  <c r="A112" i="30"/>
  <c r="L111" i="30"/>
  <c r="K111" i="30"/>
  <c r="J111" i="30"/>
  <c r="I111" i="30"/>
  <c r="H111" i="30"/>
  <c r="G111" i="30"/>
  <c r="F111" i="30"/>
  <c r="C111" i="30"/>
  <c r="B111" i="30"/>
  <c r="A111" i="30"/>
  <c r="L110" i="30"/>
  <c r="K110" i="30"/>
  <c r="J110" i="30"/>
  <c r="I110" i="30"/>
  <c r="H110" i="30"/>
  <c r="G110" i="30"/>
  <c r="F110" i="30"/>
  <c r="C110" i="30"/>
  <c r="B110" i="30"/>
  <c r="A110" i="30"/>
  <c r="L109" i="30"/>
  <c r="K109" i="30"/>
  <c r="J109" i="30"/>
  <c r="I109" i="30"/>
  <c r="H109" i="30"/>
  <c r="G109" i="30"/>
  <c r="F109" i="30"/>
  <c r="C109" i="30"/>
  <c r="B109" i="30"/>
  <c r="A109" i="30"/>
  <c r="L108" i="30"/>
  <c r="K108" i="30"/>
  <c r="J108" i="30"/>
  <c r="I108" i="30"/>
  <c r="H108" i="30"/>
  <c r="G108" i="30"/>
  <c r="F108" i="30"/>
  <c r="C108" i="30"/>
  <c r="B108" i="30"/>
  <c r="A108" i="30"/>
  <c r="L107" i="30"/>
  <c r="K107" i="30"/>
  <c r="J107" i="30"/>
  <c r="I107" i="30"/>
  <c r="H107" i="30"/>
  <c r="G107" i="30"/>
  <c r="F107" i="30"/>
  <c r="C107" i="30"/>
  <c r="B107" i="30"/>
  <c r="A107" i="30"/>
  <c r="L106" i="30"/>
  <c r="K106" i="30"/>
  <c r="J106" i="30"/>
  <c r="I106" i="30"/>
  <c r="H106" i="30"/>
  <c r="G106" i="30"/>
  <c r="F106" i="30"/>
  <c r="C106" i="30"/>
  <c r="B106" i="30"/>
  <c r="A106" i="30"/>
  <c r="L105" i="30"/>
  <c r="K105" i="30"/>
  <c r="J105" i="30"/>
  <c r="I105" i="30"/>
  <c r="H105" i="30"/>
  <c r="G105" i="30"/>
  <c r="F105" i="30"/>
  <c r="C105" i="30"/>
  <c r="B105" i="30"/>
  <c r="A105" i="30"/>
  <c r="L104" i="30"/>
  <c r="K104" i="30"/>
  <c r="J104" i="30"/>
  <c r="I104" i="30"/>
  <c r="H104" i="30"/>
  <c r="G104" i="30"/>
  <c r="F104" i="30"/>
  <c r="C104" i="30"/>
  <c r="B104" i="30"/>
  <c r="A104" i="30"/>
  <c r="L103" i="30"/>
  <c r="K103" i="30"/>
  <c r="J103" i="30"/>
  <c r="I103" i="30"/>
  <c r="H103" i="30"/>
  <c r="G103" i="30"/>
  <c r="F103" i="30"/>
  <c r="C103" i="30"/>
  <c r="B103" i="30"/>
  <c r="A103" i="30"/>
  <c r="L102" i="30"/>
  <c r="K102" i="30"/>
  <c r="J102" i="30"/>
  <c r="I102" i="30"/>
  <c r="H102" i="30"/>
  <c r="G102" i="30"/>
  <c r="F102" i="30"/>
  <c r="C102" i="30"/>
  <c r="B102" i="30"/>
  <c r="A102" i="30"/>
  <c r="L101" i="30"/>
  <c r="K101" i="30"/>
  <c r="J101" i="30"/>
  <c r="I101" i="30"/>
  <c r="H101" i="30"/>
  <c r="G101" i="30"/>
  <c r="F101" i="30"/>
  <c r="C101" i="30"/>
  <c r="B101" i="30"/>
  <c r="A101" i="30"/>
  <c r="L100" i="30"/>
  <c r="K100" i="30"/>
  <c r="J100" i="30"/>
  <c r="I100" i="30"/>
  <c r="H100" i="30"/>
  <c r="G100" i="30"/>
  <c r="F100" i="30"/>
  <c r="C100" i="30"/>
  <c r="B100" i="30"/>
  <c r="A100" i="30"/>
  <c r="L99" i="30"/>
  <c r="K99" i="30"/>
  <c r="J99" i="30"/>
  <c r="I99" i="30"/>
  <c r="H99" i="30"/>
  <c r="G99" i="30"/>
  <c r="F99" i="30"/>
  <c r="C99" i="30"/>
  <c r="B99" i="30"/>
  <c r="A99" i="30"/>
  <c r="L98" i="30"/>
  <c r="K98" i="30"/>
  <c r="J98" i="30"/>
  <c r="I98" i="30"/>
  <c r="H98" i="30"/>
  <c r="G98" i="30"/>
  <c r="F98" i="30"/>
  <c r="C98" i="30"/>
  <c r="B98" i="30"/>
  <c r="A98" i="30"/>
  <c r="L97" i="30"/>
  <c r="K97" i="30"/>
  <c r="J97" i="30"/>
  <c r="I97" i="30"/>
  <c r="H97" i="30"/>
  <c r="G97" i="30"/>
  <c r="F97" i="30"/>
  <c r="C97" i="30"/>
  <c r="B97" i="30"/>
  <c r="A97" i="30"/>
  <c r="L96" i="30"/>
  <c r="K96" i="30"/>
  <c r="J96" i="30"/>
  <c r="I96" i="30"/>
  <c r="H96" i="30"/>
  <c r="G96" i="30"/>
  <c r="F96" i="30"/>
  <c r="C96" i="30"/>
  <c r="B96" i="30"/>
  <c r="A96" i="30"/>
  <c r="L95" i="30"/>
  <c r="K95" i="30"/>
  <c r="J95" i="30"/>
  <c r="I95" i="30"/>
  <c r="H95" i="30"/>
  <c r="G95" i="30"/>
  <c r="F95" i="30"/>
  <c r="C95" i="30"/>
  <c r="B95" i="30"/>
  <c r="A95" i="30"/>
  <c r="L94" i="30"/>
  <c r="K94" i="30"/>
  <c r="J94" i="30"/>
  <c r="I94" i="30"/>
  <c r="H94" i="30"/>
  <c r="G94" i="30"/>
  <c r="F94" i="30"/>
  <c r="C94" i="30"/>
  <c r="B94" i="30"/>
  <c r="A94" i="30"/>
  <c r="L93" i="30"/>
  <c r="K93" i="30"/>
  <c r="J93" i="30"/>
  <c r="I93" i="30"/>
  <c r="H93" i="30"/>
  <c r="G93" i="30"/>
  <c r="F93" i="30"/>
  <c r="C93" i="30"/>
  <c r="B93" i="30"/>
  <c r="A93" i="30"/>
  <c r="L92" i="30"/>
  <c r="K92" i="30"/>
  <c r="J92" i="30"/>
  <c r="I92" i="30"/>
  <c r="H92" i="30"/>
  <c r="G92" i="30"/>
  <c r="F92" i="30"/>
  <c r="C92" i="30"/>
  <c r="B92" i="30"/>
  <c r="A92" i="30"/>
  <c r="L91" i="30"/>
  <c r="K91" i="30"/>
  <c r="J91" i="30"/>
  <c r="I91" i="30"/>
  <c r="H91" i="30"/>
  <c r="G91" i="30"/>
  <c r="F91" i="30"/>
  <c r="C91" i="30"/>
  <c r="B91" i="30"/>
  <c r="A91" i="30"/>
  <c r="L90" i="30"/>
  <c r="K90" i="30"/>
  <c r="J90" i="30"/>
  <c r="I90" i="30"/>
  <c r="H90" i="30"/>
  <c r="G90" i="30"/>
  <c r="F90" i="30"/>
  <c r="C90" i="30"/>
  <c r="B90" i="30"/>
  <c r="A90" i="30"/>
  <c r="L89" i="30"/>
  <c r="K89" i="30"/>
  <c r="J89" i="30"/>
  <c r="I89" i="30"/>
  <c r="H89" i="30"/>
  <c r="G89" i="30"/>
  <c r="F89" i="30"/>
  <c r="C89" i="30"/>
  <c r="B89" i="30"/>
  <c r="A89" i="30"/>
  <c r="L88" i="30"/>
  <c r="K88" i="30"/>
  <c r="J88" i="30"/>
  <c r="I88" i="30"/>
  <c r="H88" i="30"/>
  <c r="G88" i="30"/>
  <c r="F88" i="30"/>
  <c r="C88" i="30"/>
  <c r="B88" i="30"/>
  <c r="A88" i="30"/>
  <c r="E87" i="30"/>
  <c r="A87" i="30"/>
  <c r="L85" i="30"/>
  <c r="K85" i="30"/>
  <c r="J85" i="30"/>
  <c r="I85" i="30"/>
  <c r="H85" i="30"/>
  <c r="G85" i="30"/>
  <c r="F85" i="30"/>
  <c r="E85" i="30"/>
  <c r="D85" i="30"/>
  <c r="C85" i="30"/>
  <c r="B85" i="30"/>
  <c r="A85" i="30"/>
  <c r="L84" i="30"/>
  <c r="K84" i="30"/>
  <c r="J84" i="30"/>
  <c r="I84" i="30"/>
  <c r="H84" i="30"/>
  <c r="G84" i="30"/>
  <c r="F84" i="30"/>
  <c r="C84" i="30"/>
  <c r="B84" i="30"/>
  <c r="A84" i="30"/>
  <c r="L83" i="30"/>
  <c r="K83" i="30"/>
  <c r="J83" i="30"/>
  <c r="I83" i="30"/>
  <c r="H83" i="30"/>
  <c r="G83" i="30"/>
  <c r="F83" i="30"/>
  <c r="C83" i="30"/>
  <c r="B83" i="30"/>
  <c r="A83" i="30"/>
  <c r="L82" i="30"/>
  <c r="K82" i="30"/>
  <c r="J82" i="30"/>
  <c r="I82" i="30"/>
  <c r="H82" i="30"/>
  <c r="G82" i="30"/>
  <c r="F82" i="30"/>
  <c r="C82" i="30"/>
  <c r="B82" i="30"/>
  <c r="A82" i="30"/>
  <c r="L81" i="30"/>
  <c r="K81" i="30"/>
  <c r="J81" i="30"/>
  <c r="I81" i="30"/>
  <c r="H81" i="30"/>
  <c r="G81" i="30"/>
  <c r="F81" i="30"/>
  <c r="C81" i="30"/>
  <c r="B81" i="30"/>
  <c r="A81" i="30"/>
  <c r="L80" i="30"/>
  <c r="K80" i="30"/>
  <c r="J80" i="30"/>
  <c r="I80" i="30"/>
  <c r="H80" i="30"/>
  <c r="G80" i="30"/>
  <c r="F80" i="30"/>
  <c r="C80" i="30"/>
  <c r="B80" i="30"/>
  <c r="A80" i="30"/>
  <c r="L79" i="30"/>
  <c r="K79" i="30"/>
  <c r="J79" i="30"/>
  <c r="I79" i="30"/>
  <c r="H79" i="30"/>
  <c r="G79" i="30"/>
  <c r="F79" i="30"/>
  <c r="C79" i="30"/>
  <c r="B79" i="30"/>
  <c r="A79" i="30"/>
  <c r="L78" i="30"/>
  <c r="K78" i="30"/>
  <c r="J78" i="30"/>
  <c r="I78" i="30"/>
  <c r="H78" i="30"/>
  <c r="G78" i="30"/>
  <c r="F78" i="30"/>
  <c r="C78" i="30"/>
  <c r="B78" i="30"/>
  <c r="A78" i="30"/>
  <c r="L77" i="30"/>
  <c r="K77" i="30"/>
  <c r="J77" i="30"/>
  <c r="I77" i="30"/>
  <c r="H77" i="30"/>
  <c r="G77" i="30"/>
  <c r="F77" i="30"/>
  <c r="C77" i="30"/>
  <c r="B77" i="30"/>
  <c r="A77" i="30"/>
  <c r="L76" i="30"/>
  <c r="K76" i="30"/>
  <c r="J76" i="30"/>
  <c r="I76" i="30"/>
  <c r="H76" i="30"/>
  <c r="G76" i="30"/>
  <c r="F76" i="30"/>
  <c r="C76" i="30"/>
  <c r="B76" i="30"/>
  <c r="A76" i="30"/>
  <c r="L75" i="30"/>
  <c r="K75" i="30"/>
  <c r="J75" i="30"/>
  <c r="I75" i="30"/>
  <c r="H75" i="30"/>
  <c r="G75" i="30"/>
  <c r="F75" i="30"/>
  <c r="C75" i="30"/>
  <c r="B75" i="30"/>
  <c r="A75" i="30"/>
  <c r="L74" i="30"/>
  <c r="K74" i="30"/>
  <c r="J74" i="30"/>
  <c r="I74" i="30"/>
  <c r="H74" i="30"/>
  <c r="G74" i="30"/>
  <c r="F74" i="30"/>
  <c r="C74" i="30"/>
  <c r="B74" i="30"/>
  <c r="A74" i="30"/>
  <c r="L73" i="30"/>
  <c r="K73" i="30"/>
  <c r="J73" i="30"/>
  <c r="I73" i="30"/>
  <c r="H73" i="30"/>
  <c r="G73" i="30"/>
  <c r="F73" i="30"/>
  <c r="C73" i="30"/>
  <c r="B73" i="30"/>
  <c r="A73" i="30"/>
  <c r="L72" i="30"/>
  <c r="K72" i="30"/>
  <c r="J72" i="30"/>
  <c r="I72" i="30"/>
  <c r="H72" i="30"/>
  <c r="G72" i="30"/>
  <c r="F72" i="30"/>
  <c r="C72" i="30"/>
  <c r="B72" i="30"/>
  <c r="A72" i="30"/>
  <c r="L71" i="30"/>
  <c r="K71" i="30"/>
  <c r="J71" i="30"/>
  <c r="I71" i="30"/>
  <c r="H71" i="30"/>
  <c r="G71" i="30"/>
  <c r="F71" i="30"/>
  <c r="C71" i="30"/>
  <c r="B71" i="30"/>
  <c r="A71" i="30"/>
  <c r="L70" i="30"/>
  <c r="K70" i="30"/>
  <c r="J70" i="30"/>
  <c r="I70" i="30"/>
  <c r="H70" i="30"/>
  <c r="G70" i="30"/>
  <c r="F70" i="30"/>
  <c r="C70" i="30"/>
  <c r="B70" i="30"/>
  <c r="A70" i="30"/>
  <c r="L69" i="30"/>
  <c r="K69" i="30"/>
  <c r="J69" i="30"/>
  <c r="I69" i="30"/>
  <c r="H69" i="30"/>
  <c r="G69" i="30"/>
  <c r="F69" i="30"/>
  <c r="C69" i="30"/>
  <c r="B69" i="30"/>
  <c r="A69" i="30"/>
  <c r="L68" i="30"/>
  <c r="K68" i="30"/>
  <c r="J68" i="30"/>
  <c r="I68" i="30"/>
  <c r="H68" i="30"/>
  <c r="G68" i="30"/>
  <c r="F68" i="30"/>
  <c r="C68" i="30"/>
  <c r="B68" i="30"/>
  <c r="A68" i="30"/>
  <c r="L67" i="30"/>
  <c r="K67" i="30"/>
  <c r="J67" i="30"/>
  <c r="I67" i="30"/>
  <c r="H67" i="30"/>
  <c r="G67" i="30"/>
  <c r="F67" i="30"/>
  <c r="C67" i="30"/>
  <c r="B67" i="30"/>
  <c r="A67" i="30"/>
  <c r="L66" i="30"/>
  <c r="K66" i="30"/>
  <c r="J66" i="30"/>
  <c r="I66" i="30"/>
  <c r="H66" i="30"/>
  <c r="G66" i="30"/>
  <c r="F66" i="30"/>
  <c r="C66" i="30"/>
  <c r="B66" i="30"/>
  <c r="A66" i="30"/>
  <c r="L65" i="30"/>
  <c r="K65" i="30"/>
  <c r="J65" i="30"/>
  <c r="I65" i="30"/>
  <c r="H65" i="30"/>
  <c r="G65" i="30"/>
  <c r="F65" i="30"/>
  <c r="C65" i="30"/>
  <c r="B65" i="30"/>
  <c r="A65" i="30"/>
  <c r="L64" i="30"/>
  <c r="K64" i="30"/>
  <c r="J64" i="30"/>
  <c r="I64" i="30"/>
  <c r="H64" i="30"/>
  <c r="G64" i="30"/>
  <c r="F64" i="30"/>
  <c r="C64" i="30"/>
  <c r="B64" i="30"/>
  <c r="A64" i="30"/>
  <c r="L63" i="30"/>
  <c r="K63" i="30"/>
  <c r="J63" i="30"/>
  <c r="I63" i="30"/>
  <c r="H63" i="30"/>
  <c r="G63" i="30"/>
  <c r="F63" i="30"/>
  <c r="C63" i="30"/>
  <c r="B63" i="30"/>
  <c r="A63" i="30"/>
  <c r="L62" i="30"/>
  <c r="K62" i="30"/>
  <c r="J62" i="30"/>
  <c r="I62" i="30"/>
  <c r="H62" i="30"/>
  <c r="G62" i="30"/>
  <c r="F62" i="30"/>
  <c r="C62" i="30"/>
  <c r="B62" i="30"/>
  <c r="A62" i="30"/>
  <c r="L61" i="30"/>
  <c r="K61" i="30"/>
  <c r="J61" i="30"/>
  <c r="I61" i="30"/>
  <c r="H61" i="30"/>
  <c r="G61" i="30"/>
  <c r="F61" i="30"/>
  <c r="C61" i="30"/>
  <c r="B61" i="30"/>
  <c r="A61" i="30"/>
  <c r="L60" i="30"/>
  <c r="K60" i="30"/>
  <c r="J60" i="30"/>
  <c r="I60" i="30"/>
  <c r="H60" i="30"/>
  <c r="G60" i="30"/>
  <c r="F60" i="30"/>
  <c r="C60" i="30"/>
  <c r="B60" i="30"/>
  <c r="A60" i="30"/>
  <c r="L59" i="30"/>
  <c r="K59" i="30"/>
  <c r="J59" i="30"/>
  <c r="I59" i="30"/>
  <c r="H59" i="30"/>
  <c r="G59" i="30"/>
  <c r="F59" i="30"/>
  <c r="C59" i="30"/>
  <c r="B59" i="30"/>
  <c r="A59" i="30"/>
  <c r="L58" i="30"/>
  <c r="K58" i="30"/>
  <c r="J58" i="30"/>
  <c r="I58" i="30"/>
  <c r="H58" i="30"/>
  <c r="G58" i="30"/>
  <c r="F58" i="30"/>
  <c r="C58" i="30"/>
  <c r="B58" i="30"/>
  <c r="A58" i="30"/>
  <c r="L57" i="30"/>
  <c r="K57" i="30"/>
  <c r="J57" i="30"/>
  <c r="I57" i="30"/>
  <c r="H57" i="30"/>
  <c r="G57" i="30"/>
  <c r="F57" i="30"/>
  <c r="C57" i="30"/>
  <c r="B57" i="30"/>
  <c r="A57" i="30"/>
  <c r="L56" i="30"/>
  <c r="K56" i="30"/>
  <c r="J56" i="30"/>
  <c r="I56" i="30"/>
  <c r="H56" i="30"/>
  <c r="G56" i="30"/>
  <c r="F56" i="30"/>
  <c r="C56" i="30"/>
  <c r="B56" i="30"/>
  <c r="A56" i="30"/>
  <c r="L55" i="30"/>
  <c r="K55" i="30"/>
  <c r="J55" i="30"/>
  <c r="I55" i="30"/>
  <c r="H55" i="30"/>
  <c r="G55" i="30"/>
  <c r="F55" i="30"/>
  <c r="C55" i="30"/>
  <c r="B55" i="30"/>
  <c r="A55" i="30"/>
  <c r="L54" i="30"/>
  <c r="K54" i="30"/>
  <c r="J54" i="30"/>
  <c r="I54" i="30"/>
  <c r="H54" i="30"/>
  <c r="G54" i="30"/>
  <c r="F54" i="30"/>
  <c r="C54" i="30"/>
  <c r="B54" i="30"/>
  <c r="A54" i="30"/>
  <c r="L53" i="30"/>
  <c r="K53" i="30"/>
  <c r="J53" i="30"/>
  <c r="I53" i="30"/>
  <c r="H53" i="30"/>
  <c r="G53" i="30"/>
  <c r="F53" i="30"/>
  <c r="C53" i="30"/>
  <c r="B53" i="30"/>
  <c r="A53" i="30"/>
  <c r="L52" i="30"/>
  <c r="K52" i="30"/>
  <c r="J52" i="30"/>
  <c r="I52" i="30"/>
  <c r="H52" i="30"/>
  <c r="G52" i="30"/>
  <c r="F52" i="30"/>
  <c r="C52" i="30"/>
  <c r="B52" i="30"/>
  <c r="A52" i="30"/>
  <c r="L51" i="30"/>
  <c r="K51" i="30"/>
  <c r="J51" i="30"/>
  <c r="I51" i="30"/>
  <c r="H51" i="30"/>
  <c r="G51" i="30"/>
  <c r="F51" i="30"/>
  <c r="C51" i="30"/>
  <c r="B51" i="30"/>
  <c r="A51" i="30"/>
  <c r="L50" i="30"/>
  <c r="K50" i="30"/>
  <c r="J50" i="30"/>
  <c r="I50" i="30"/>
  <c r="H50" i="30"/>
  <c r="G50" i="30"/>
  <c r="F50" i="30"/>
  <c r="C50" i="30"/>
  <c r="B50" i="30"/>
  <c r="A50" i="30"/>
  <c r="L49" i="30"/>
  <c r="K49" i="30"/>
  <c r="J49" i="30"/>
  <c r="I49" i="30"/>
  <c r="H49" i="30"/>
  <c r="G49" i="30"/>
  <c r="F49" i="30"/>
  <c r="C49" i="30"/>
  <c r="B49" i="30"/>
  <c r="A49" i="30"/>
  <c r="L48" i="30"/>
  <c r="K48" i="30"/>
  <c r="J48" i="30"/>
  <c r="I48" i="30"/>
  <c r="H48" i="30"/>
  <c r="G48" i="30"/>
  <c r="F48" i="30"/>
  <c r="C48" i="30"/>
  <c r="B48" i="30"/>
  <c r="A48" i="30"/>
  <c r="L47" i="30"/>
  <c r="K47" i="30"/>
  <c r="J47" i="30"/>
  <c r="I47" i="30"/>
  <c r="H47" i="30"/>
  <c r="G47" i="30"/>
  <c r="F47" i="30"/>
  <c r="C47" i="30"/>
  <c r="B47" i="30"/>
  <c r="A47" i="30"/>
  <c r="L46" i="30"/>
  <c r="K46" i="30"/>
  <c r="J46" i="30"/>
  <c r="I46" i="30"/>
  <c r="H46" i="30"/>
  <c r="G46" i="30"/>
  <c r="F46" i="30"/>
  <c r="C46" i="30"/>
  <c r="B46" i="30"/>
  <c r="A46" i="30"/>
  <c r="L45" i="30"/>
  <c r="K45" i="30"/>
  <c r="J45" i="30"/>
  <c r="I45" i="30"/>
  <c r="H45" i="30"/>
  <c r="G45" i="30"/>
  <c r="F45" i="30"/>
  <c r="C45" i="30"/>
  <c r="B45" i="30"/>
  <c r="A45" i="30"/>
  <c r="L44" i="30"/>
  <c r="K44" i="30"/>
  <c r="J44" i="30"/>
  <c r="I44" i="30"/>
  <c r="H44" i="30"/>
  <c r="G44" i="30"/>
  <c r="F44" i="30"/>
  <c r="C44" i="30"/>
  <c r="B44" i="30"/>
  <c r="A44" i="30"/>
  <c r="L43" i="30"/>
  <c r="K43" i="30"/>
  <c r="J43" i="30"/>
  <c r="I43" i="30"/>
  <c r="H43" i="30"/>
  <c r="G43" i="30"/>
  <c r="F43" i="30"/>
  <c r="C43" i="30"/>
  <c r="B43" i="30"/>
  <c r="A43" i="30"/>
  <c r="L42" i="30"/>
  <c r="K42" i="30"/>
  <c r="J42" i="30"/>
  <c r="I42" i="30"/>
  <c r="H42" i="30"/>
  <c r="G42" i="30"/>
  <c r="F42" i="30"/>
  <c r="C42" i="30"/>
  <c r="B42" i="30"/>
  <c r="A42" i="30"/>
  <c r="L41" i="30"/>
  <c r="K41" i="30"/>
  <c r="J41" i="30"/>
  <c r="I41" i="30"/>
  <c r="H41" i="30"/>
  <c r="G41" i="30"/>
  <c r="F41" i="30"/>
  <c r="C41" i="30"/>
  <c r="B41" i="30"/>
  <c r="A41" i="30"/>
  <c r="L40" i="30"/>
  <c r="K40" i="30"/>
  <c r="J40" i="30"/>
  <c r="I40" i="30"/>
  <c r="H40" i="30"/>
  <c r="G40" i="30"/>
  <c r="F40" i="30"/>
  <c r="C40" i="30"/>
  <c r="B40" i="30"/>
  <c r="A40" i="30"/>
  <c r="L39" i="30"/>
  <c r="K39" i="30"/>
  <c r="J39" i="30"/>
  <c r="I39" i="30"/>
  <c r="H39" i="30"/>
  <c r="G39" i="30"/>
  <c r="F39" i="30"/>
  <c r="C39" i="30"/>
  <c r="B39" i="30"/>
  <c r="A39" i="30"/>
  <c r="L38" i="30"/>
  <c r="K38" i="30"/>
  <c r="J38" i="30"/>
  <c r="I38" i="30"/>
  <c r="H38" i="30"/>
  <c r="G38" i="30"/>
  <c r="F38" i="30"/>
  <c r="C38" i="30"/>
  <c r="B38" i="30"/>
  <c r="A38" i="30"/>
  <c r="L37" i="30"/>
  <c r="K37" i="30"/>
  <c r="J37" i="30"/>
  <c r="I37" i="30"/>
  <c r="H37" i="30"/>
  <c r="G37" i="30"/>
  <c r="F37" i="30"/>
  <c r="C37" i="30"/>
  <c r="B37" i="30"/>
  <c r="A37" i="30"/>
  <c r="L36" i="30"/>
  <c r="K36" i="30"/>
  <c r="J36" i="30"/>
  <c r="I36" i="30"/>
  <c r="H36" i="30"/>
  <c r="G36" i="30"/>
  <c r="F36" i="30"/>
  <c r="C36" i="30"/>
  <c r="B36" i="30"/>
  <c r="A36" i="30"/>
  <c r="L35" i="30"/>
  <c r="K35" i="30"/>
  <c r="J35" i="30"/>
  <c r="I35" i="30"/>
  <c r="H35" i="30"/>
  <c r="G35" i="30"/>
  <c r="F35" i="30"/>
  <c r="C35" i="30"/>
  <c r="B35" i="30"/>
  <c r="A35" i="30"/>
  <c r="L34" i="30"/>
  <c r="K34" i="30"/>
  <c r="J34" i="30"/>
  <c r="I34" i="30"/>
  <c r="H34" i="30"/>
  <c r="G34" i="30"/>
  <c r="F34" i="30"/>
  <c r="C34" i="30"/>
  <c r="B34" i="30"/>
  <c r="A34" i="30"/>
  <c r="L33" i="30"/>
  <c r="K33" i="30"/>
  <c r="J33" i="30"/>
  <c r="I33" i="30"/>
  <c r="H33" i="30"/>
  <c r="G33" i="30"/>
  <c r="F33" i="30"/>
  <c r="C33" i="30"/>
  <c r="B33" i="30"/>
  <c r="A33" i="30"/>
  <c r="L32" i="30"/>
  <c r="K32" i="30"/>
  <c r="J32" i="30"/>
  <c r="I32" i="30"/>
  <c r="H32" i="30"/>
  <c r="G32" i="30"/>
  <c r="F32" i="30"/>
  <c r="C32" i="30"/>
  <c r="B32" i="30"/>
  <c r="A32" i="30"/>
  <c r="L31" i="30"/>
  <c r="K31" i="30"/>
  <c r="J31" i="30"/>
  <c r="I31" i="30"/>
  <c r="H31" i="30"/>
  <c r="G31" i="30"/>
  <c r="F31" i="30"/>
  <c r="C31" i="30"/>
  <c r="B31" i="30"/>
  <c r="A31" i="30"/>
  <c r="L30" i="30"/>
  <c r="K30" i="30"/>
  <c r="J30" i="30"/>
  <c r="I30" i="30"/>
  <c r="H30" i="30"/>
  <c r="G30" i="30"/>
  <c r="F30" i="30"/>
  <c r="C30" i="30"/>
  <c r="B30" i="30"/>
  <c r="A30" i="30"/>
  <c r="L29" i="30"/>
  <c r="K29" i="30"/>
  <c r="J29" i="30"/>
  <c r="I29" i="30"/>
  <c r="H29" i="30"/>
  <c r="G29" i="30"/>
  <c r="F29" i="30"/>
  <c r="C29" i="30"/>
  <c r="B29" i="30"/>
  <c r="A29" i="30"/>
  <c r="L28" i="30"/>
  <c r="K28" i="30"/>
  <c r="J28" i="30"/>
  <c r="I28" i="30"/>
  <c r="H28" i="30"/>
  <c r="G28" i="30"/>
  <c r="F28" i="30"/>
  <c r="C28" i="30"/>
  <c r="B28" i="30"/>
  <c r="A28" i="30"/>
  <c r="L27" i="30"/>
  <c r="K27" i="30"/>
  <c r="J27" i="30"/>
  <c r="I27" i="30"/>
  <c r="H27" i="30"/>
  <c r="G27" i="30"/>
  <c r="F27" i="30"/>
  <c r="C27" i="30"/>
  <c r="B27" i="30"/>
  <c r="A27" i="30"/>
  <c r="L26" i="30"/>
  <c r="K26" i="30"/>
  <c r="J26" i="30"/>
  <c r="I26" i="30"/>
  <c r="H26" i="30"/>
  <c r="G26" i="30"/>
  <c r="F26" i="30"/>
  <c r="C26" i="30"/>
  <c r="B26" i="30"/>
  <c r="A26" i="30"/>
  <c r="L25" i="30"/>
  <c r="K25" i="30"/>
  <c r="J25" i="30"/>
  <c r="I25" i="30"/>
  <c r="H25" i="30"/>
  <c r="G25" i="30"/>
  <c r="F25" i="30"/>
  <c r="C25" i="30"/>
  <c r="B25" i="30"/>
  <c r="A25" i="30"/>
  <c r="L24" i="30"/>
  <c r="K24" i="30"/>
  <c r="J24" i="30"/>
  <c r="I24" i="30"/>
  <c r="H24" i="30"/>
  <c r="G24" i="30"/>
  <c r="F24" i="30"/>
  <c r="C24" i="30"/>
  <c r="B24" i="30"/>
  <c r="A24" i="30"/>
  <c r="L23" i="30"/>
  <c r="K23" i="30"/>
  <c r="J23" i="30"/>
  <c r="I23" i="30"/>
  <c r="H23" i="30"/>
  <c r="G23" i="30"/>
  <c r="F23" i="30"/>
  <c r="C23" i="30"/>
  <c r="B23" i="30"/>
  <c r="A23" i="30"/>
  <c r="L22" i="30"/>
  <c r="K22" i="30"/>
  <c r="J22" i="30"/>
  <c r="I22" i="30"/>
  <c r="H22" i="30"/>
  <c r="G22" i="30"/>
  <c r="F22" i="30"/>
  <c r="C22" i="30"/>
  <c r="B22" i="30"/>
  <c r="A22" i="30"/>
  <c r="L21" i="30"/>
  <c r="K21" i="30"/>
  <c r="J21" i="30"/>
  <c r="I21" i="30"/>
  <c r="H21" i="30"/>
  <c r="G21" i="30"/>
  <c r="F21" i="30"/>
  <c r="C21" i="30"/>
  <c r="B21" i="30"/>
  <c r="A21" i="30"/>
  <c r="L20" i="30"/>
  <c r="K20" i="30"/>
  <c r="J20" i="30"/>
  <c r="I20" i="30"/>
  <c r="H20" i="30"/>
  <c r="G20" i="30"/>
  <c r="F20" i="30"/>
  <c r="C20" i="30"/>
  <c r="B20" i="30"/>
  <c r="A20" i="30"/>
  <c r="L19" i="30"/>
  <c r="K19" i="30"/>
  <c r="J19" i="30"/>
  <c r="I19" i="30"/>
  <c r="H19" i="30"/>
  <c r="G19" i="30"/>
  <c r="F19" i="30"/>
  <c r="C19" i="30"/>
  <c r="B19" i="30"/>
  <c r="A19" i="30"/>
  <c r="L18" i="30"/>
  <c r="K18" i="30"/>
  <c r="J18" i="30"/>
  <c r="I18" i="30"/>
  <c r="H18" i="30"/>
  <c r="G18" i="30"/>
  <c r="F18" i="30"/>
  <c r="C18" i="30"/>
  <c r="B18" i="30"/>
  <c r="A18" i="30"/>
  <c r="L17" i="30"/>
  <c r="K17" i="30"/>
  <c r="J17" i="30"/>
  <c r="I17" i="30"/>
  <c r="H17" i="30"/>
  <c r="G17" i="30"/>
  <c r="F17" i="30"/>
  <c r="C17" i="30"/>
  <c r="B17" i="30"/>
  <c r="A17" i="30"/>
  <c r="L16" i="30"/>
  <c r="K16" i="30"/>
  <c r="J16" i="30"/>
  <c r="I16" i="30"/>
  <c r="H16" i="30"/>
  <c r="G16" i="30"/>
  <c r="F16" i="30"/>
  <c r="C16" i="30"/>
  <c r="B16" i="30"/>
  <c r="A16" i="30"/>
  <c r="L15" i="30"/>
  <c r="K15" i="30"/>
  <c r="J15" i="30"/>
  <c r="I15" i="30"/>
  <c r="H15" i="30"/>
  <c r="G15" i="30"/>
  <c r="F15" i="30"/>
  <c r="C15" i="30"/>
  <c r="B15" i="30"/>
  <c r="A15" i="30"/>
  <c r="L14" i="30"/>
  <c r="K14" i="30"/>
  <c r="J14" i="30"/>
  <c r="I14" i="30"/>
  <c r="H14" i="30"/>
  <c r="G14" i="30"/>
  <c r="F14" i="30"/>
  <c r="C14" i="30"/>
  <c r="B14" i="30"/>
  <c r="A14" i="30"/>
  <c r="L13" i="30"/>
  <c r="K13" i="30"/>
  <c r="J13" i="30"/>
  <c r="I13" i="30"/>
  <c r="H13" i="30"/>
  <c r="G13" i="30"/>
  <c r="F13" i="30"/>
  <c r="C13" i="30"/>
  <c r="B13" i="30"/>
  <c r="A13" i="30"/>
  <c r="L12" i="30"/>
  <c r="K12" i="30"/>
  <c r="J12" i="30"/>
  <c r="I12" i="30"/>
  <c r="H12" i="30"/>
  <c r="G12" i="30"/>
  <c r="F12" i="30"/>
  <c r="C12" i="30"/>
  <c r="B12" i="30"/>
  <c r="A12" i="30"/>
  <c r="L11" i="30"/>
  <c r="K11" i="30"/>
  <c r="J11" i="30"/>
  <c r="I11" i="30"/>
  <c r="H11" i="30"/>
  <c r="G11" i="30"/>
  <c r="F11" i="30"/>
  <c r="C11" i="30"/>
  <c r="B11" i="30"/>
  <c r="A11" i="30"/>
  <c r="L10" i="30"/>
  <c r="K10" i="30"/>
  <c r="J10" i="30"/>
  <c r="I10" i="30"/>
  <c r="H10" i="30"/>
  <c r="G10" i="30"/>
  <c r="F10" i="30"/>
  <c r="C10" i="30"/>
  <c r="B10" i="30"/>
  <c r="A10" i="30"/>
  <c r="L9" i="30"/>
  <c r="K9" i="30"/>
  <c r="J9" i="30"/>
  <c r="I9" i="30"/>
  <c r="H9" i="30"/>
  <c r="G9" i="30"/>
  <c r="F9" i="30"/>
  <c r="C9" i="30"/>
  <c r="B9" i="30"/>
  <c r="A9" i="30"/>
  <c r="L8" i="30"/>
  <c r="K8" i="30"/>
  <c r="J8" i="30"/>
  <c r="I8" i="30"/>
  <c r="H8" i="30"/>
  <c r="G8" i="30"/>
  <c r="F8" i="30"/>
  <c r="C8" i="30"/>
  <c r="B8" i="30"/>
  <c r="A8" i="30"/>
  <c r="L7" i="30"/>
  <c r="K7" i="30"/>
  <c r="J7" i="30"/>
  <c r="I7" i="30"/>
  <c r="H7" i="30"/>
  <c r="G7" i="30"/>
  <c r="F7" i="30"/>
  <c r="C7" i="30"/>
  <c r="B7" i="30"/>
  <c r="A7" i="30"/>
  <c r="L6" i="30"/>
  <c r="K6" i="30"/>
  <c r="J6" i="30"/>
  <c r="I6" i="30"/>
  <c r="H6" i="30"/>
  <c r="G6" i="30"/>
  <c r="F6" i="30"/>
  <c r="C6" i="30"/>
  <c r="B6" i="30"/>
  <c r="A6" i="30"/>
  <c r="L5" i="30"/>
  <c r="K5" i="30"/>
  <c r="J5" i="30"/>
  <c r="I5" i="30"/>
  <c r="H5" i="30"/>
  <c r="G5" i="30"/>
  <c r="F5" i="30"/>
  <c r="C5" i="30"/>
  <c r="B5" i="30"/>
  <c r="A5" i="30"/>
  <c r="L4" i="30"/>
  <c r="K4" i="30"/>
  <c r="J4" i="30"/>
  <c r="I4" i="30"/>
  <c r="H4" i="30"/>
  <c r="G4" i="30"/>
  <c r="F4" i="30"/>
  <c r="C4" i="30"/>
  <c r="B4" i="30"/>
  <c r="A4" i="30"/>
  <c r="L3" i="30"/>
  <c r="K3" i="30"/>
  <c r="J3" i="30"/>
  <c r="I3" i="30"/>
  <c r="H3" i="30"/>
  <c r="G3" i="30"/>
  <c r="F3" i="30"/>
  <c r="C3" i="30"/>
  <c r="B3" i="30"/>
  <c r="A3" i="30"/>
  <c r="E2" i="30"/>
  <c r="A2" i="30"/>
  <c r="Y100" i="26"/>
  <c r="D1384" i="30" s="1"/>
  <c r="R100" i="26"/>
  <c r="Q100" i="26"/>
  <c r="S100" i="26" s="1"/>
  <c r="Y99" i="26"/>
  <c r="D1383" i="30" s="1"/>
  <c r="R99" i="26"/>
  <c r="Q99" i="26"/>
  <c r="S99" i="26" s="1"/>
  <c r="Y98" i="26"/>
  <c r="D1382" i="30" s="1"/>
  <c r="R98" i="26"/>
  <c r="Q98" i="26"/>
  <c r="S98" i="26" s="1"/>
  <c r="Y97" i="26"/>
  <c r="D1381" i="30" s="1"/>
  <c r="R97" i="26"/>
  <c r="Q97" i="26"/>
  <c r="S97" i="26" s="1"/>
  <c r="Y96" i="26"/>
  <c r="D1380" i="30" s="1"/>
  <c r="R96" i="26"/>
  <c r="Q96" i="26"/>
  <c r="S96" i="26" s="1"/>
  <c r="Y95" i="26"/>
  <c r="D1379" i="30" s="1"/>
  <c r="R95" i="26"/>
  <c r="Q95" i="26"/>
  <c r="S95" i="26" s="1"/>
  <c r="Y94" i="26"/>
  <c r="D1378" i="30" s="1"/>
  <c r="R94" i="26"/>
  <c r="Q94" i="26"/>
  <c r="S94" i="26" s="1"/>
  <c r="Y93" i="26"/>
  <c r="D1377" i="30" s="1"/>
  <c r="R93" i="26"/>
  <c r="Q93" i="26"/>
  <c r="S93" i="26" s="1"/>
  <c r="Y92" i="26"/>
  <c r="D1376" i="30" s="1"/>
  <c r="R92" i="26"/>
  <c r="Q92" i="26"/>
  <c r="S92" i="26" s="1"/>
  <c r="Y91" i="26"/>
  <c r="D1375" i="30" s="1"/>
  <c r="R91" i="26"/>
  <c r="Q91" i="26"/>
  <c r="S91" i="26" s="1"/>
  <c r="Y90" i="26"/>
  <c r="D1374" i="30" s="1"/>
  <c r="R90" i="26"/>
  <c r="Q90" i="26"/>
  <c r="S90" i="26" s="1"/>
  <c r="Y89" i="26"/>
  <c r="D1373" i="30" s="1"/>
  <c r="R89" i="26"/>
  <c r="Q89" i="26"/>
  <c r="S89" i="26" s="1"/>
  <c r="Y88" i="26"/>
  <c r="D1372" i="30" s="1"/>
  <c r="R88" i="26"/>
  <c r="Q88" i="26"/>
  <c r="S88" i="26" s="1"/>
  <c r="Y87" i="26"/>
  <c r="D1371" i="30" s="1"/>
  <c r="R87" i="26"/>
  <c r="Q87" i="26"/>
  <c r="S87" i="26" s="1"/>
  <c r="Y86" i="26"/>
  <c r="D1370" i="30" s="1"/>
  <c r="R86" i="26"/>
  <c r="Q86" i="26"/>
  <c r="S86" i="26" s="1"/>
  <c r="Y85" i="26"/>
  <c r="D1369" i="30" s="1"/>
  <c r="R85" i="26"/>
  <c r="Q85" i="26"/>
  <c r="S85" i="26" s="1"/>
  <c r="Y84" i="26"/>
  <c r="D1368" i="30" s="1"/>
  <c r="R84" i="26"/>
  <c r="Q84" i="26"/>
  <c r="S84" i="26" s="1"/>
  <c r="Y83" i="26"/>
  <c r="D1367" i="30" s="1"/>
  <c r="R83" i="26"/>
  <c r="Q83" i="26"/>
  <c r="S83" i="26" s="1"/>
  <c r="Y82" i="26"/>
  <c r="D1366" i="30" s="1"/>
  <c r="R82" i="26"/>
  <c r="Q82" i="26"/>
  <c r="S82" i="26" s="1"/>
  <c r="Y81" i="26"/>
  <c r="D1365" i="30" s="1"/>
  <c r="R81" i="26"/>
  <c r="Q81" i="26"/>
  <c r="S81" i="26" s="1"/>
  <c r="Y80" i="26"/>
  <c r="D1364" i="30" s="1"/>
  <c r="R80" i="26"/>
  <c r="Q80" i="26"/>
  <c r="S80" i="26" s="1"/>
  <c r="Y79" i="26"/>
  <c r="D1363" i="30" s="1"/>
  <c r="R79" i="26"/>
  <c r="Q79" i="26"/>
  <c r="S79" i="26" s="1"/>
  <c r="Y78" i="26"/>
  <c r="D1362" i="30" s="1"/>
  <c r="R78" i="26"/>
  <c r="Q78" i="26"/>
  <c r="S78" i="26" s="1"/>
  <c r="Y77" i="26"/>
  <c r="D1361" i="30" s="1"/>
  <c r="R77" i="26"/>
  <c r="Q77" i="26"/>
  <c r="S77" i="26" s="1"/>
  <c r="Y76" i="26"/>
  <c r="D1360" i="30" s="1"/>
  <c r="R76" i="26"/>
  <c r="Q76" i="26"/>
  <c r="S76" i="26" s="1"/>
  <c r="Y75" i="26"/>
  <c r="D1359" i="30" s="1"/>
  <c r="R75" i="26"/>
  <c r="Q75" i="26"/>
  <c r="S75" i="26" s="1"/>
  <c r="Y74" i="26"/>
  <c r="D1358" i="30" s="1"/>
  <c r="R74" i="26"/>
  <c r="Q74" i="26"/>
  <c r="S74" i="26" s="1"/>
  <c r="Y73" i="26"/>
  <c r="D1357" i="30" s="1"/>
  <c r="R73" i="26"/>
  <c r="Q73" i="26"/>
  <c r="S73" i="26" s="1"/>
  <c r="Y72" i="26"/>
  <c r="D1356" i="30" s="1"/>
  <c r="R72" i="26"/>
  <c r="Q72" i="26"/>
  <c r="S72" i="26" s="1"/>
  <c r="Y71" i="26"/>
  <c r="D1355" i="30" s="1"/>
  <c r="R71" i="26"/>
  <c r="Q71" i="26"/>
  <c r="S71" i="26" s="1"/>
  <c r="Y70" i="26"/>
  <c r="D1354" i="30" s="1"/>
  <c r="R70" i="26"/>
  <c r="Q70" i="26"/>
  <c r="S70" i="26" s="1"/>
  <c r="Y69" i="26"/>
  <c r="D1353" i="30" s="1"/>
  <c r="R69" i="26"/>
  <c r="Q69" i="26"/>
  <c r="S69" i="26" s="1"/>
  <c r="Y68" i="26"/>
  <c r="D1352" i="30" s="1"/>
  <c r="R68" i="26"/>
  <c r="Q68" i="26"/>
  <c r="S68" i="26" s="1"/>
  <c r="Y67" i="26"/>
  <c r="D1351" i="30" s="1"/>
  <c r="R67" i="26"/>
  <c r="Q67" i="26"/>
  <c r="S67" i="26" s="1"/>
  <c r="Y66" i="26"/>
  <c r="D1350" i="30" s="1"/>
  <c r="R66" i="26"/>
  <c r="Q66" i="26"/>
  <c r="S66" i="26" s="1"/>
  <c r="Y65" i="26"/>
  <c r="D1349" i="30" s="1"/>
  <c r="R65" i="26"/>
  <c r="Q65" i="26"/>
  <c r="S65" i="26" s="1"/>
  <c r="Y64" i="26"/>
  <c r="D1348" i="30" s="1"/>
  <c r="R64" i="26"/>
  <c r="Q64" i="26"/>
  <c r="S64" i="26" s="1"/>
  <c r="Y63" i="26"/>
  <c r="D1347" i="30" s="1"/>
  <c r="R63" i="26"/>
  <c r="Q63" i="26"/>
  <c r="S63" i="26" s="1"/>
  <c r="Y62" i="26"/>
  <c r="D1346" i="30" s="1"/>
  <c r="R62" i="26"/>
  <c r="Q62" i="26"/>
  <c r="S62" i="26" s="1"/>
  <c r="Y61" i="26"/>
  <c r="D1345" i="30" s="1"/>
  <c r="R61" i="26"/>
  <c r="Q61" i="26"/>
  <c r="S61" i="26" s="1"/>
  <c r="Y60" i="26"/>
  <c r="D1344" i="30" s="1"/>
  <c r="R60" i="26"/>
  <c r="Q60" i="26"/>
  <c r="S60" i="26" s="1"/>
  <c r="Y59" i="26"/>
  <c r="D1343" i="30" s="1"/>
  <c r="R59" i="26"/>
  <c r="Q59" i="26"/>
  <c r="S59" i="26" s="1"/>
  <c r="Y58" i="26"/>
  <c r="D1342" i="30" s="1"/>
  <c r="R58" i="26"/>
  <c r="Q58" i="26"/>
  <c r="S58" i="26" s="1"/>
  <c r="Y57" i="26"/>
  <c r="D1341" i="30" s="1"/>
  <c r="R57" i="26"/>
  <c r="Q57" i="26"/>
  <c r="S57" i="26" s="1"/>
  <c r="Y56" i="26"/>
  <c r="D1340" i="30" s="1"/>
  <c r="R56" i="26"/>
  <c r="Y55" i="26"/>
  <c r="D1339" i="30" s="1"/>
  <c r="R55" i="26"/>
  <c r="Q55" i="26"/>
  <c r="S55" i="26" s="1"/>
  <c r="Y54" i="26"/>
  <c r="D1338" i="30" s="1"/>
  <c r="R54" i="26"/>
  <c r="Q54" i="26"/>
  <c r="S54" i="26" s="1"/>
  <c r="Y53" i="26"/>
  <c r="D1337" i="30" s="1"/>
  <c r="R53" i="26"/>
  <c r="Q53" i="26"/>
  <c r="S53" i="26" s="1"/>
  <c r="Y52" i="26"/>
  <c r="D1336" i="30" s="1"/>
  <c r="R52" i="26"/>
  <c r="Q52" i="26"/>
  <c r="S52" i="26" s="1"/>
  <c r="Y51" i="26"/>
  <c r="D1335" i="30" s="1"/>
  <c r="R51" i="26"/>
  <c r="Q51" i="26"/>
  <c r="S51" i="26" s="1"/>
  <c r="Y50" i="26"/>
  <c r="D1334" i="30" s="1"/>
  <c r="R50" i="26"/>
  <c r="Q50" i="26"/>
  <c r="S50" i="26" s="1"/>
  <c r="Y49" i="26"/>
  <c r="D1333" i="30" s="1"/>
  <c r="R49" i="26"/>
  <c r="Q49" i="26"/>
  <c r="S49" i="26" s="1"/>
  <c r="Y48" i="26"/>
  <c r="D1332" i="30" s="1"/>
  <c r="R48" i="26"/>
  <c r="Y47" i="26"/>
  <c r="D1331" i="30" s="1"/>
  <c r="R47" i="26"/>
  <c r="Q47" i="26"/>
  <c r="S47" i="26" s="1"/>
  <c r="Y46" i="26"/>
  <c r="D1330" i="30" s="1"/>
  <c r="R46" i="26"/>
  <c r="Q46" i="26"/>
  <c r="S46" i="26" s="1"/>
  <c r="Y45" i="26"/>
  <c r="D1329" i="30" s="1"/>
  <c r="R45" i="26"/>
  <c r="Q45" i="26"/>
  <c r="S45" i="26" s="1"/>
  <c r="Y44" i="26"/>
  <c r="D1328" i="30" s="1"/>
  <c r="R44" i="26"/>
  <c r="Q44" i="26"/>
  <c r="S44" i="26" s="1"/>
  <c r="Y43" i="26"/>
  <c r="D1327" i="30" s="1"/>
  <c r="R43" i="26"/>
  <c r="Q43" i="26"/>
  <c r="S43" i="26" s="1"/>
  <c r="Y42" i="26"/>
  <c r="D1326" i="30" s="1"/>
  <c r="R42" i="26"/>
  <c r="Q42" i="26"/>
  <c r="S42" i="26" s="1"/>
  <c r="Y41" i="26"/>
  <c r="D1325" i="30" s="1"/>
  <c r="R41" i="26"/>
  <c r="Q41" i="26"/>
  <c r="S41" i="26" s="1"/>
  <c r="Y40" i="26"/>
  <c r="D1324" i="30" s="1"/>
  <c r="R40" i="26"/>
  <c r="Q40" i="26"/>
  <c r="S40" i="26" s="1"/>
  <c r="Y39" i="26"/>
  <c r="D1323" i="30" s="1"/>
  <c r="R39" i="26"/>
  <c r="Q39" i="26"/>
  <c r="S39" i="26" s="1"/>
  <c r="Y38" i="26"/>
  <c r="D1322" i="30" s="1"/>
  <c r="R38" i="26"/>
  <c r="Q38" i="26"/>
  <c r="S38" i="26" s="1"/>
  <c r="Y37" i="26"/>
  <c r="D1321" i="30" s="1"/>
  <c r="R37" i="26"/>
  <c r="Q37" i="26"/>
  <c r="S37" i="26" s="1"/>
  <c r="Y36" i="26"/>
  <c r="D1320" i="30" s="1"/>
  <c r="R36" i="26"/>
  <c r="Q36" i="26"/>
  <c r="S36" i="26" s="1"/>
  <c r="Y35" i="26"/>
  <c r="D1319" i="30" s="1"/>
  <c r="R35" i="26"/>
  <c r="Q35" i="26"/>
  <c r="S35" i="26" s="1"/>
  <c r="Y34" i="26"/>
  <c r="D1318" i="30" s="1"/>
  <c r="R34" i="26"/>
  <c r="Q34" i="26"/>
  <c r="S34" i="26" s="1"/>
  <c r="Y33" i="26"/>
  <c r="D1317" i="30" s="1"/>
  <c r="R33" i="26"/>
  <c r="Q33" i="26"/>
  <c r="S33" i="26" s="1"/>
  <c r="Y32" i="26"/>
  <c r="D1316" i="30" s="1"/>
  <c r="R32" i="26"/>
  <c r="Q32" i="26"/>
  <c r="S32" i="26" s="1"/>
  <c r="Y31" i="26"/>
  <c r="D1315" i="30" s="1"/>
  <c r="R31" i="26"/>
  <c r="Q31" i="26"/>
  <c r="S31" i="26" s="1"/>
  <c r="Y30" i="26"/>
  <c r="D1314" i="30" s="1"/>
  <c r="R30" i="26"/>
  <c r="Q30" i="26"/>
  <c r="S30" i="26" s="1"/>
  <c r="Y29" i="26"/>
  <c r="D1313" i="30" s="1"/>
  <c r="R29" i="26"/>
  <c r="Q29" i="26"/>
  <c r="S29" i="26" s="1"/>
  <c r="Y28" i="26"/>
  <c r="D1312" i="30" s="1"/>
  <c r="R28" i="26"/>
  <c r="Q28" i="26"/>
  <c r="S28" i="26" s="1"/>
  <c r="Y27" i="26"/>
  <c r="D1311" i="30" s="1"/>
  <c r="R27" i="26"/>
  <c r="Q27" i="26"/>
  <c r="S27" i="26" s="1"/>
  <c r="Y26" i="26"/>
  <c r="D1310" i="30" s="1"/>
  <c r="R26" i="26"/>
  <c r="Q26" i="26"/>
  <c r="S26" i="26" s="1"/>
  <c r="Y25" i="26"/>
  <c r="D1309" i="30" s="1"/>
  <c r="R25" i="26"/>
  <c r="Q25" i="26"/>
  <c r="S25" i="26" s="1"/>
  <c r="Y24" i="26"/>
  <c r="D1308" i="30" s="1"/>
  <c r="R24" i="26"/>
  <c r="Q24" i="26"/>
  <c r="S24" i="26" s="1"/>
  <c r="Y23" i="26"/>
  <c r="D1307" i="30" s="1"/>
  <c r="R23" i="26"/>
  <c r="Q23" i="26"/>
  <c r="S23" i="26" s="1"/>
  <c r="Y22" i="26"/>
  <c r="D1306" i="30" s="1"/>
  <c r="R22" i="26"/>
  <c r="Q22" i="26"/>
  <c r="S22" i="26" s="1"/>
  <c r="Y21" i="26"/>
  <c r="D1305" i="30" s="1"/>
  <c r="R21" i="26"/>
  <c r="Q21" i="26"/>
  <c r="Y20" i="26"/>
  <c r="D1304" i="30" s="1"/>
  <c r="R20" i="26"/>
  <c r="Q20" i="26"/>
  <c r="Y19" i="26"/>
  <c r="D1303" i="30" s="1"/>
  <c r="R19" i="26"/>
  <c r="Q19" i="26"/>
  <c r="Y18" i="26"/>
  <c r="D1302" i="30" s="1"/>
  <c r="R18" i="26"/>
  <c r="Q18" i="26"/>
  <c r="Y17" i="26"/>
  <c r="D1301" i="30" s="1"/>
  <c r="R17" i="26"/>
  <c r="Q17" i="26"/>
  <c r="Y16" i="26"/>
  <c r="D1300" i="30" s="1"/>
  <c r="R16" i="26"/>
  <c r="Q16" i="26"/>
  <c r="Y15" i="26"/>
  <c r="D1299" i="30" s="1"/>
  <c r="R15" i="26"/>
  <c r="Y14" i="26"/>
  <c r="D1298" i="30" s="1"/>
  <c r="R14" i="26"/>
  <c r="Q14" i="26"/>
  <c r="Y13" i="26"/>
  <c r="D1297" i="30" s="1"/>
  <c r="R13" i="26"/>
  <c r="Q13" i="26"/>
  <c r="S13" i="26" s="1"/>
  <c r="Y12" i="26"/>
  <c r="D1296" i="30" s="1"/>
  <c r="R12" i="26"/>
  <c r="Q12" i="26"/>
  <c r="Y11" i="26"/>
  <c r="D1295" i="30" s="1"/>
  <c r="R11" i="26"/>
  <c r="Q11" i="26"/>
  <c r="S11" i="26" s="1"/>
  <c r="Y10" i="26"/>
  <c r="D1294" i="30" s="1"/>
  <c r="R10" i="26"/>
  <c r="Q10" i="26"/>
  <c r="Y9" i="26"/>
  <c r="D1293" i="30" s="1"/>
  <c r="R9" i="26"/>
  <c r="Q9" i="26"/>
  <c r="S9" i="26" s="1"/>
  <c r="Y8" i="26"/>
  <c r="D1292" i="30" s="1"/>
  <c r="R8" i="26"/>
  <c r="Q8" i="26"/>
  <c r="Y7" i="26"/>
  <c r="D1291" i="30" s="1"/>
  <c r="R7" i="26"/>
  <c r="Q7" i="26"/>
  <c r="S7" i="26" s="1"/>
  <c r="Y6" i="26"/>
  <c r="D1290" i="30" s="1"/>
  <c r="R6" i="26"/>
  <c r="Q6" i="26"/>
  <c r="S6" i="26" s="1"/>
  <c r="Y5" i="26"/>
  <c r="D1289" i="30" s="1"/>
  <c r="T5" i="26"/>
  <c r="R5" i="26"/>
  <c r="P5" i="26"/>
  <c r="O5" i="26"/>
  <c r="N5" i="26"/>
  <c r="M5" i="26"/>
  <c r="L5" i="26"/>
  <c r="L6" i="26" s="1"/>
  <c r="L7" i="26" s="1"/>
  <c r="L8" i="26" s="1"/>
  <c r="L9" i="26" s="1"/>
  <c r="L10" i="26" s="1"/>
  <c r="L11" i="26" s="1"/>
  <c r="L12" i="26" s="1"/>
  <c r="L13" i="26" s="1"/>
  <c r="L14" i="26" s="1"/>
  <c r="L15" i="26" s="1"/>
  <c r="L16" i="26" s="1"/>
  <c r="L17" i="26" s="1"/>
  <c r="L18" i="26" s="1"/>
  <c r="L19" i="26" s="1"/>
  <c r="L20" i="26" s="1"/>
  <c r="L21" i="26" s="1"/>
  <c r="L22" i="26" s="1"/>
  <c r="L23" i="26" s="1"/>
  <c r="L24" i="26" s="1"/>
  <c r="L25" i="26" s="1"/>
  <c r="L26" i="26" s="1"/>
  <c r="L27" i="26" s="1"/>
  <c r="L28" i="26" s="1"/>
  <c r="L29" i="26" s="1"/>
  <c r="L30" i="26" s="1"/>
  <c r="L31" i="26" s="1"/>
  <c r="L32" i="26" s="1"/>
  <c r="L33" i="26" s="1"/>
  <c r="L34" i="26" s="1"/>
  <c r="L35" i="26" s="1"/>
  <c r="L36" i="26" s="1"/>
  <c r="L37" i="26" s="1"/>
  <c r="L38" i="26" s="1"/>
  <c r="L39" i="26" s="1"/>
  <c r="L40" i="26" s="1"/>
  <c r="L41" i="26" s="1"/>
  <c r="L42" i="26" s="1"/>
  <c r="L43" i="26" s="1"/>
  <c r="L44" i="26" s="1"/>
  <c r="L45" i="26" s="1"/>
  <c r="L46" i="26" s="1"/>
  <c r="L47" i="26" s="1"/>
  <c r="L48" i="26" s="1"/>
  <c r="L49" i="26" s="1"/>
  <c r="L50" i="26" s="1"/>
  <c r="L51" i="26" s="1"/>
  <c r="L52" i="26" s="1"/>
  <c r="L53" i="26" s="1"/>
  <c r="L54" i="26" s="1"/>
  <c r="L55" i="26" s="1"/>
  <c r="L56" i="26" s="1"/>
  <c r="L57" i="26" s="1"/>
  <c r="L58" i="26" s="1"/>
  <c r="L59" i="26" s="1"/>
  <c r="L60" i="26" s="1"/>
  <c r="L61" i="26" s="1"/>
  <c r="L62" i="26" s="1"/>
  <c r="L63" i="26" s="1"/>
  <c r="L64" i="26" s="1"/>
  <c r="L65" i="26" s="1"/>
  <c r="L66" i="26" s="1"/>
  <c r="L67" i="26" s="1"/>
  <c r="L68" i="26" s="1"/>
  <c r="L69" i="26" s="1"/>
  <c r="L70" i="26" s="1"/>
  <c r="L71" i="26" s="1"/>
  <c r="L72" i="26" s="1"/>
  <c r="L73" i="26" s="1"/>
  <c r="L74" i="26" s="1"/>
  <c r="L75" i="26" s="1"/>
  <c r="L76" i="26" s="1"/>
  <c r="L77" i="26" s="1"/>
  <c r="L78" i="26" s="1"/>
  <c r="L79" i="26" s="1"/>
  <c r="L80" i="26" s="1"/>
  <c r="L81" i="26" s="1"/>
  <c r="L82" i="26" s="1"/>
  <c r="L83" i="26" s="1"/>
  <c r="L84" i="26" s="1"/>
  <c r="L85" i="26" s="1"/>
  <c r="L86" i="26" s="1"/>
  <c r="L87" i="26" s="1"/>
  <c r="L88" i="26" s="1"/>
  <c r="L89" i="26" s="1"/>
  <c r="L90" i="26" s="1"/>
  <c r="L91" i="26" s="1"/>
  <c r="L92" i="26" s="1"/>
  <c r="L93" i="26" s="1"/>
  <c r="L94" i="26" s="1"/>
  <c r="L95" i="26" s="1"/>
  <c r="L96" i="26" s="1"/>
  <c r="L97" i="26" s="1"/>
  <c r="L98" i="26" s="1"/>
  <c r="L99" i="26" s="1"/>
  <c r="L100" i="26" s="1"/>
  <c r="A4" i="26"/>
  <c r="J2" i="26"/>
  <c r="Q1" i="26"/>
  <c r="I1" i="26"/>
  <c r="Y42" i="25"/>
  <c r="D1285" i="30" s="1"/>
  <c r="R42" i="25"/>
  <c r="Y41" i="25"/>
  <c r="D1284" i="30" s="1"/>
  <c r="R41" i="25"/>
  <c r="Y40" i="25"/>
  <c r="D1283" i="30" s="1"/>
  <c r="R40" i="25"/>
  <c r="Q40" i="25"/>
  <c r="Y39" i="25"/>
  <c r="D1282" i="30" s="1"/>
  <c r="R39" i="25"/>
  <c r="Q39" i="25"/>
  <c r="Y38" i="25"/>
  <c r="D1281" i="30" s="1"/>
  <c r="R38" i="25"/>
  <c r="Q38" i="25"/>
  <c r="Y37" i="25"/>
  <c r="D1280" i="30" s="1"/>
  <c r="R37" i="25"/>
  <c r="Q37" i="25"/>
  <c r="Y36" i="25"/>
  <c r="D1279" i="30" s="1"/>
  <c r="R36" i="25"/>
  <c r="Q36" i="25"/>
  <c r="Y35" i="25"/>
  <c r="D1278" i="30" s="1"/>
  <c r="R35" i="25"/>
  <c r="Q35" i="25"/>
  <c r="Y34" i="25"/>
  <c r="D1277" i="30" s="1"/>
  <c r="R34" i="25"/>
  <c r="Q34" i="25"/>
  <c r="Y33" i="25"/>
  <c r="D1276" i="30" s="1"/>
  <c r="R33" i="25"/>
  <c r="Q33" i="25"/>
  <c r="Y32" i="25"/>
  <c r="D1275" i="30" s="1"/>
  <c r="R32" i="25"/>
  <c r="Q32" i="25"/>
  <c r="Y31" i="25"/>
  <c r="D1274" i="30" s="1"/>
  <c r="R31" i="25"/>
  <c r="Q31" i="25"/>
  <c r="Y30" i="25"/>
  <c r="D1273" i="30" s="1"/>
  <c r="R30" i="25"/>
  <c r="Q30" i="25"/>
  <c r="Y29" i="25"/>
  <c r="D1272" i="30" s="1"/>
  <c r="R29" i="25"/>
  <c r="Q29" i="25"/>
  <c r="Y28" i="25"/>
  <c r="D1271" i="30" s="1"/>
  <c r="R28" i="25"/>
  <c r="Q28" i="25"/>
  <c r="Y27" i="25"/>
  <c r="D1270" i="30" s="1"/>
  <c r="R27" i="25"/>
  <c r="Q27" i="25"/>
  <c r="Y26" i="25"/>
  <c r="D1269" i="30" s="1"/>
  <c r="R26" i="25"/>
  <c r="Q26" i="25"/>
  <c r="Y25" i="25"/>
  <c r="D1268" i="30" s="1"/>
  <c r="R25" i="25"/>
  <c r="Y24" i="25"/>
  <c r="D1267" i="30" s="1"/>
  <c r="R24" i="25"/>
  <c r="Q24" i="25"/>
  <c r="Y23" i="25"/>
  <c r="D1266" i="30" s="1"/>
  <c r="R23" i="25"/>
  <c r="Q23" i="25"/>
  <c r="Y22" i="25"/>
  <c r="D1265" i="30" s="1"/>
  <c r="R22" i="25"/>
  <c r="Q22" i="25"/>
  <c r="Y21" i="25"/>
  <c r="D1264" i="30" s="1"/>
  <c r="R21" i="25"/>
  <c r="Q21" i="25"/>
  <c r="Y20" i="25"/>
  <c r="D1263" i="30" s="1"/>
  <c r="R20" i="25"/>
  <c r="Q20" i="25"/>
  <c r="Y19" i="25"/>
  <c r="D1262" i="30" s="1"/>
  <c r="R19" i="25"/>
  <c r="Q19" i="25"/>
  <c r="S19" i="25" s="1"/>
  <c r="Y18" i="25"/>
  <c r="D1261" i="30" s="1"/>
  <c r="R18" i="25"/>
  <c r="Q18" i="25"/>
  <c r="S18" i="25" s="1"/>
  <c r="Y17" i="25"/>
  <c r="D1260" i="30" s="1"/>
  <c r="R17" i="25"/>
  <c r="Y16" i="25"/>
  <c r="D1259" i="30" s="1"/>
  <c r="R16" i="25"/>
  <c r="Q16" i="25"/>
  <c r="S16" i="25" s="1"/>
  <c r="Y15" i="25"/>
  <c r="D1258" i="30" s="1"/>
  <c r="R15" i="25"/>
  <c r="Q15" i="25"/>
  <c r="S15" i="25" s="1"/>
  <c r="Y14" i="25"/>
  <c r="D1257" i="30" s="1"/>
  <c r="R14" i="25"/>
  <c r="Q14" i="25"/>
  <c r="S14" i="25" s="1"/>
  <c r="Y13" i="25"/>
  <c r="D1256" i="30" s="1"/>
  <c r="R13" i="25"/>
  <c r="Y12" i="25"/>
  <c r="D1255" i="30" s="1"/>
  <c r="R12" i="25"/>
  <c r="Q12" i="25"/>
  <c r="S12" i="25" s="1"/>
  <c r="Y11" i="25"/>
  <c r="D1254" i="30" s="1"/>
  <c r="R11" i="25"/>
  <c r="Q11" i="25"/>
  <c r="S11" i="25" s="1"/>
  <c r="Y10" i="25"/>
  <c r="D1253" i="30" s="1"/>
  <c r="R10" i="25"/>
  <c r="Q10" i="25"/>
  <c r="S10" i="25" s="1"/>
  <c r="Y9" i="25"/>
  <c r="D1252" i="30" s="1"/>
  <c r="R9" i="25"/>
  <c r="Q9" i="25"/>
  <c r="S9" i="25" s="1"/>
  <c r="Y8" i="25"/>
  <c r="D1251" i="30" s="1"/>
  <c r="R8" i="25"/>
  <c r="Y7" i="25"/>
  <c r="D1250" i="30" s="1"/>
  <c r="R7" i="25"/>
  <c r="Q7" i="25"/>
  <c r="S7" i="25" s="1"/>
  <c r="Y6" i="25"/>
  <c r="D1249" i="30" s="1"/>
  <c r="R6" i="25"/>
  <c r="Q6" i="25"/>
  <c r="S6" i="25" s="1"/>
  <c r="L6" i="25"/>
  <c r="L7" i="25" s="1"/>
  <c r="L8" i="25" s="1"/>
  <c r="L9" i="25" s="1"/>
  <c r="L10" i="25" s="1"/>
  <c r="L11" i="25" s="1"/>
  <c r="L12" i="25" s="1"/>
  <c r="L13" i="25" s="1"/>
  <c r="L14" i="25" s="1"/>
  <c r="L15" i="25" s="1"/>
  <c r="L16" i="25" s="1"/>
  <c r="L17" i="25" s="1"/>
  <c r="L18" i="25" s="1"/>
  <c r="L19" i="25" s="1"/>
  <c r="L20" i="25" s="1"/>
  <c r="L21" i="25" s="1"/>
  <c r="L22" i="25" s="1"/>
  <c r="L23" i="25" s="1"/>
  <c r="L24" i="25" s="1"/>
  <c r="L25" i="25" s="1"/>
  <c r="L26" i="25" s="1"/>
  <c r="L27" i="25" s="1"/>
  <c r="L28" i="25" s="1"/>
  <c r="L29" i="25" s="1"/>
  <c r="L30" i="25" s="1"/>
  <c r="L31" i="25" s="1"/>
  <c r="L32" i="25" s="1"/>
  <c r="L33" i="25" s="1"/>
  <c r="L34" i="25" s="1"/>
  <c r="L35" i="25" s="1"/>
  <c r="L36" i="25" s="1"/>
  <c r="L37" i="25" s="1"/>
  <c r="L38" i="25" s="1"/>
  <c r="L39" i="25" s="1"/>
  <c r="L40" i="25" s="1"/>
  <c r="L41" i="25" s="1"/>
  <c r="L42" i="25" s="1"/>
  <c r="Y5" i="25"/>
  <c r="D1248" i="30" s="1"/>
  <c r="T5" i="25"/>
  <c r="R5" i="25"/>
  <c r="P5" i="25"/>
  <c r="O5" i="25"/>
  <c r="N5" i="25"/>
  <c r="M5" i="25"/>
  <c r="M6" i="25" s="1"/>
  <c r="L5" i="25"/>
  <c r="A4" i="25"/>
  <c r="J2" i="25"/>
  <c r="Q1" i="25"/>
  <c r="I1" i="25"/>
  <c r="Y38" i="24"/>
  <c r="D1244" i="30" s="1"/>
  <c r="R38" i="24"/>
  <c r="Q38" i="24"/>
  <c r="Y37" i="24"/>
  <c r="D1243" i="30" s="1"/>
  <c r="R37" i="24"/>
  <c r="Q37" i="24"/>
  <c r="Y36" i="24"/>
  <c r="D1242" i="30" s="1"/>
  <c r="R36" i="24"/>
  <c r="Q36" i="24"/>
  <c r="Y35" i="24"/>
  <c r="D1241" i="30" s="1"/>
  <c r="R35" i="24"/>
  <c r="Q35" i="24"/>
  <c r="Y34" i="24"/>
  <c r="D1240" i="30" s="1"/>
  <c r="R34" i="24"/>
  <c r="Y33" i="24"/>
  <c r="D1239" i="30" s="1"/>
  <c r="R33" i="24"/>
  <c r="Q33" i="24"/>
  <c r="Y32" i="24"/>
  <c r="D1238" i="30" s="1"/>
  <c r="R32" i="24"/>
  <c r="Q32" i="24"/>
  <c r="Y31" i="24"/>
  <c r="D1237" i="30" s="1"/>
  <c r="R31" i="24"/>
  <c r="Q31" i="24"/>
  <c r="Y30" i="24"/>
  <c r="D1236" i="30" s="1"/>
  <c r="R30" i="24"/>
  <c r="Q30" i="24"/>
  <c r="Y29" i="24"/>
  <c r="D1235" i="30" s="1"/>
  <c r="R29" i="24"/>
  <c r="Q29" i="24"/>
  <c r="Y28" i="24"/>
  <c r="D1234" i="30" s="1"/>
  <c r="R28" i="24"/>
  <c r="Y27" i="24"/>
  <c r="D1233" i="30" s="1"/>
  <c r="R27" i="24"/>
  <c r="Y26" i="24"/>
  <c r="D1232" i="30" s="1"/>
  <c r="R26" i="24"/>
  <c r="Y25" i="24"/>
  <c r="D1231" i="30" s="1"/>
  <c r="R25" i="24"/>
  <c r="Y24" i="24"/>
  <c r="D1230" i="30" s="1"/>
  <c r="R24" i="24"/>
  <c r="Q24" i="24"/>
  <c r="Y23" i="24"/>
  <c r="D1229" i="30" s="1"/>
  <c r="R23" i="24"/>
  <c r="Q23" i="24"/>
  <c r="Y22" i="24"/>
  <c r="D1228" i="30" s="1"/>
  <c r="R22" i="24"/>
  <c r="Q22" i="24"/>
  <c r="Y21" i="24"/>
  <c r="D1227" i="30" s="1"/>
  <c r="R21" i="24"/>
  <c r="Q21" i="24"/>
  <c r="Y20" i="24"/>
  <c r="D1226" i="30" s="1"/>
  <c r="R20" i="24"/>
  <c r="Q20" i="24"/>
  <c r="Y19" i="24"/>
  <c r="D1225" i="30" s="1"/>
  <c r="R19" i="24"/>
  <c r="Q19" i="24"/>
  <c r="Y18" i="24"/>
  <c r="D1224" i="30" s="1"/>
  <c r="R18" i="24"/>
  <c r="Q18" i="24"/>
  <c r="Y17" i="24"/>
  <c r="D1223" i="30" s="1"/>
  <c r="R17" i="24"/>
  <c r="Q17" i="24"/>
  <c r="Y16" i="24"/>
  <c r="D1222" i="30" s="1"/>
  <c r="R16" i="24"/>
  <c r="Y15" i="24"/>
  <c r="D1221" i="30" s="1"/>
  <c r="R15" i="24"/>
  <c r="Q15" i="24"/>
  <c r="Y14" i="24"/>
  <c r="D1220" i="30" s="1"/>
  <c r="R14" i="24"/>
  <c r="Y13" i="24"/>
  <c r="D1219" i="30" s="1"/>
  <c r="R13" i="24"/>
  <c r="Q13" i="24"/>
  <c r="Y12" i="24"/>
  <c r="D1218" i="30" s="1"/>
  <c r="R12" i="24"/>
  <c r="Q12" i="24"/>
  <c r="Y11" i="24"/>
  <c r="D1217" i="30" s="1"/>
  <c r="R11" i="24"/>
  <c r="Q11" i="24"/>
  <c r="Y10" i="24"/>
  <c r="D1216" i="30" s="1"/>
  <c r="R10" i="24"/>
  <c r="Q10" i="24"/>
  <c r="Y9" i="24"/>
  <c r="D1215" i="30" s="1"/>
  <c r="R9" i="24"/>
  <c r="Q9" i="24"/>
  <c r="Y8" i="24"/>
  <c r="D1214" i="30" s="1"/>
  <c r="R8" i="24"/>
  <c r="Q8" i="24"/>
  <c r="Y7" i="24"/>
  <c r="D1213" i="30" s="1"/>
  <c r="R7" i="24"/>
  <c r="Y6" i="24"/>
  <c r="D1212" i="30" s="1"/>
  <c r="R6" i="24"/>
  <c r="Q6" i="24"/>
  <c r="N6" i="24"/>
  <c r="M6" i="24"/>
  <c r="L6" i="24"/>
  <c r="L7" i="24" s="1"/>
  <c r="L8" i="24" s="1"/>
  <c r="L9" i="24" s="1"/>
  <c r="L10" i="24" s="1"/>
  <c r="L11" i="24" s="1"/>
  <c r="L12" i="24" s="1"/>
  <c r="L13" i="24" s="1"/>
  <c r="L14" i="24" s="1"/>
  <c r="L15" i="24" s="1"/>
  <c r="L16" i="24" s="1"/>
  <c r="L17" i="24" s="1"/>
  <c r="L18" i="24" s="1"/>
  <c r="L19" i="24" s="1"/>
  <c r="L20" i="24" s="1"/>
  <c r="L21" i="24" s="1"/>
  <c r="L22" i="24" s="1"/>
  <c r="L23" i="24" s="1"/>
  <c r="L24" i="24" s="1"/>
  <c r="L25" i="24" s="1"/>
  <c r="L26" i="24" s="1"/>
  <c r="L27" i="24" s="1"/>
  <c r="L28" i="24" s="1"/>
  <c r="L29" i="24" s="1"/>
  <c r="L30" i="24" s="1"/>
  <c r="L31" i="24" s="1"/>
  <c r="L32" i="24" s="1"/>
  <c r="L33" i="24" s="1"/>
  <c r="L34" i="24" s="1"/>
  <c r="L35" i="24" s="1"/>
  <c r="L36" i="24" s="1"/>
  <c r="L37" i="24" s="1"/>
  <c r="L38" i="24" s="1"/>
  <c r="Y5" i="24"/>
  <c r="D1211" i="30" s="1"/>
  <c r="T5" i="24"/>
  <c r="R5" i="24"/>
  <c r="P5" i="24"/>
  <c r="O5" i="24"/>
  <c r="O6" i="24" s="1"/>
  <c r="N5" i="24"/>
  <c r="M5" i="24"/>
  <c r="L5" i="24"/>
  <c r="A4" i="24"/>
  <c r="J2" i="24"/>
  <c r="Q1" i="24"/>
  <c r="I1" i="24"/>
  <c r="Y77" i="23"/>
  <c r="D1207" i="30" s="1"/>
  <c r="R77" i="23"/>
  <c r="Q77" i="23"/>
  <c r="Y76" i="23"/>
  <c r="D1206" i="30" s="1"/>
  <c r="R76" i="23"/>
  <c r="Q76" i="23"/>
  <c r="Y75" i="23"/>
  <c r="D1205" i="30" s="1"/>
  <c r="R75" i="23"/>
  <c r="Q75" i="23"/>
  <c r="Y74" i="23"/>
  <c r="D1204" i="30" s="1"/>
  <c r="R74" i="23"/>
  <c r="Q74" i="23"/>
  <c r="Y73" i="23"/>
  <c r="D1203" i="30" s="1"/>
  <c r="R73" i="23"/>
  <c r="Q73" i="23"/>
  <c r="Y72" i="23"/>
  <c r="D1202" i="30" s="1"/>
  <c r="R72" i="23"/>
  <c r="Q72" i="23"/>
  <c r="Y71" i="23"/>
  <c r="D1201" i="30" s="1"/>
  <c r="R71" i="23"/>
  <c r="Q71" i="23"/>
  <c r="Y70" i="23"/>
  <c r="D1200" i="30" s="1"/>
  <c r="R70" i="23"/>
  <c r="Q70" i="23"/>
  <c r="Y69" i="23"/>
  <c r="D1199" i="30" s="1"/>
  <c r="R69" i="23"/>
  <c r="Q69" i="23"/>
  <c r="Y68" i="23"/>
  <c r="D1198" i="30" s="1"/>
  <c r="R68" i="23"/>
  <c r="Q68" i="23"/>
  <c r="Y67" i="23"/>
  <c r="D1197" i="30" s="1"/>
  <c r="R67" i="23"/>
  <c r="Y66" i="23"/>
  <c r="D1196" i="30" s="1"/>
  <c r="R66" i="23"/>
  <c r="Q66" i="23"/>
  <c r="Y65" i="23"/>
  <c r="D1195" i="30" s="1"/>
  <c r="R65" i="23"/>
  <c r="Q65" i="23"/>
  <c r="Y64" i="23"/>
  <c r="D1194" i="30" s="1"/>
  <c r="R64" i="23"/>
  <c r="Q64" i="23"/>
  <c r="Y63" i="23"/>
  <c r="D1193" i="30" s="1"/>
  <c r="R63" i="23"/>
  <c r="Q63" i="23"/>
  <c r="Y62" i="23"/>
  <c r="D1192" i="30" s="1"/>
  <c r="R62" i="23"/>
  <c r="Q62" i="23"/>
  <c r="Y61" i="23"/>
  <c r="D1191" i="30" s="1"/>
  <c r="R61" i="23"/>
  <c r="Q61" i="23"/>
  <c r="Y60" i="23"/>
  <c r="D1190" i="30" s="1"/>
  <c r="R60" i="23"/>
  <c r="Q60" i="23"/>
  <c r="Y59" i="23"/>
  <c r="D1189" i="30" s="1"/>
  <c r="R59" i="23"/>
  <c r="Y58" i="23"/>
  <c r="D1188" i="30" s="1"/>
  <c r="R58" i="23"/>
  <c r="Q58" i="23"/>
  <c r="Y57" i="23"/>
  <c r="D1187" i="30" s="1"/>
  <c r="R57" i="23"/>
  <c r="Q57" i="23"/>
  <c r="Y56" i="23"/>
  <c r="D1186" i="30" s="1"/>
  <c r="R56" i="23"/>
  <c r="Q56" i="23"/>
  <c r="Y55" i="23"/>
  <c r="D1185" i="30" s="1"/>
  <c r="R55" i="23"/>
  <c r="Q55" i="23"/>
  <c r="Y54" i="23"/>
  <c r="D1184" i="30" s="1"/>
  <c r="R54" i="23"/>
  <c r="Q54" i="23"/>
  <c r="Y53" i="23"/>
  <c r="D1183" i="30" s="1"/>
  <c r="R53" i="23"/>
  <c r="Q53" i="23"/>
  <c r="S53" i="23" s="1"/>
  <c r="Y52" i="23"/>
  <c r="D1182" i="30" s="1"/>
  <c r="R52" i="23"/>
  <c r="Q52" i="23"/>
  <c r="S52" i="23" s="1"/>
  <c r="Y51" i="23"/>
  <c r="D1181" i="30" s="1"/>
  <c r="R51" i="23"/>
  <c r="Q51" i="23"/>
  <c r="S51" i="23" s="1"/>
  <c r="Y50" i="23"/>
  <c r="D1180" i="30" s="1"/>
  <c r="R50" i="23"/>
  <c r="Q50" i="23"/>
  <c r="S50" i="23" s="1"/>
  <c r="Y49" i="23"/>
  <c r="D1179" i="30" s="1"/>
  <c r="R49" i="23"/>
  <c r="Q49" i="23"/>
  <c r="S49" i="23" s="1"/>
  <c r="Y48" i="23"/>
  <c r="D1178" i="30" s="1"/>
  <c r="R48" i="23"/>
  <c r="Y47" i="23"/>
  <c r="D1177" i="30" s="1"/>
  <c r="R47" i="23"/>
  <c r="Q47" i="23"/>
  <c r="S47" i="23" s="1"/>
  <c r="Y46" i="23"/>
  <c r="D1176" i="30" s="1"/>
  <c r="R46" i="23"/>
  <c r="Q46" i="23"/>
  <c r="S46" i="23" s="1"/>
  <c r="Y45" i="23"/>
  <c r="D1175" i="30" s="1"/>
  <c r="R45" i="23"/>
  <c r="Q45" i="23"/>
  <c r="S45" i="23" s="1"/>
  <c r="Y44" i="23"/>
  <c r="D1174" i="30" s="1"/>
  <c r="R44" i="23"/>
  <c r="Q44" i="23"/>
  <c r="S44" i="23" s="1"/>
  <c r="Y43" i="23"/>
  <c r="D1173" i="30" s="1"/>
  <c r="R43" i="23"/>
  <c r="Q43" i="23"/>
  <c r="S43" i="23" s="1"/>
  <c r="Y42" i="23"/>
  <c r="D1172" i="30" s="1"/>
  <c r="R42" i="23"/>
  <c r="Q42" i="23"/>
  <c r="S42" i="23" s="1"/>
  <c r="Y41" i="23"/>
  <c r="D1171" i="30" s="1"/>
  <c r="R41" i="23"/>
  <c r="Q41" i="23"/>
  <c r="S41" i="23" s="1"/>
  <c r="Y40" i="23"/>
  <c r="D1170" i="30" s="1"/>
  <c r="R40" i="23"/>
  <c r="Q40" i="23"/>
  <c r="S40" i="23" s="1"/>
  <c r="Y39" i="23"/>
  <c r="D1169" i="30" s="1"/>
  <c r="R39" i="23"/>
  <c r="Q39" i="23"/>
  <c r="S39" i="23" s="1"/>
  <c r="Y38" i="23"/>
  <c r="D1168" i="30" s="1"/>
  <c r="R38" i="23"/>
  <c r="Q38" i="23"/>
  <c r="S38" i="23" s="1"/>
  <c r="Y37" i="23"/>
  <c r="D1167" i="30" s="1"/>
  <c r="R37" i="23"/>
  <c r="Q37" i="23"/>
  <c r="S37" i="23" s="1"/>
  <c r="Y36" i="23"/>
  <c r="D1166" i="30" s="1"/>
  <c r="R36" i="23"/>
  <c r="Q36" i="23"/>
  <c r="S36" i="23" s="1"/>
  <c r="Y35" i="23"/>
  <c r="D1165" i="30" s="1"/>
  <c r="R35" i="23"/>
  <c r="Y34" i="23"/>
  <c r="D1164" i="30" s="1"/>
  <c r="R34" i="23"/>
  <c r="Q34" i="23"/>
  <c r="Y33" i="23"/>
  <c r="D1163" i="30" s="1"/>
  <c r="R33" i="23"/>
  <c r="Q33" i="23"/>
  <c r="Y32" i="23"/>
  <c r="D1162" i="30" s="1"/>
  <c r="R32" i="23"/>
  <c r="Y31" i="23"/>
  <c r="D1161" i="30" s="1"/>
  <c r="R31" i="23"/>
  <c r="Q31" i="23"/>
  <c r="Y30" i="23"/>
  <c r="D1160" i="30" s="1"/>
  <c r="R30" i="23"/>
  <c r="Q30" i="23"/>
  <c r="Y29" i="23"/>
  <c r="D1159" i="30" s="1"/>
  <c r="R29" i="23"/>
  <c r="Q29" i="23"/>
  <c r="S29" i="23" s="1"/>
  <c r="Y28" i="23"/>
  <c r="D1158" i="30" s="1"/>
  <c r="R28" i="23"/>
  <c r="Q28" i="23"/>
  <c r="S28" i="23" s="1"/>
  <c r="Y27" i="23"/>
  <c r="D1157" i="30" s="1"/>
  <c r="R27" i="23"/>
  <c r="Q27" i="23"/>
  <c r="S27" i="23" s="1"/>
  <c r="Y26" i="23"/>
  <c r="D1156" i="30" s="1"/>
  <c r="R26" i="23"/>
  <c r="Q26" i="23"/>
  <c r="S26" i="23" s="1"/>
  <c r="Y25" i="23"/>
  <c r="D1155" i="30" s="1"/>
  <c r="R25" i="23"/>
  <c r="Q25" i="23"/>
  <c r="S25" i="23" s="1"/>
  <c r="Y24" i="23"/>
  <c r="D1154" i="30" s="1"/>
  <c r="R24" i="23"/>
  <c r="Q24" i="23"/>
  <c r="S24" i="23" s="1"/>
  <c r="Y23" i="23"/>
  <c r="D1153" i="30" s="1"/>
  <c r="R23" i="23"/>
  <c r="Q23" i="23"/>
  <c r="S23" i="23" s="1"/>
  <c r="Y22" i="23"/>
  <c r="D1152" i="30" s="1"/>
  <c r="R22" i="23"/>
  <c r="Q22" i="23"/>
  <c r="S22" i="23" s="1"/>
  <c r="Y21" i="23"/>
  <c r="D1151" i="30" s="1"/>
  <c r="R21" i="23"/>
  <c r="Q21" i="23"/>
  <c r="S21" i="23" s="1"/>
  <c r="Y20" i="23"/>
  <c r="D1150" i="30" s="1"/>
  <c r="R20" i="23"/>
  <c r="Q20" i="23"/>
  <c r="S20" i="23" s="1"/>
  <c r="Y19" i="23"/>
  <c r="D1149" i="30" s="1"/>
  <c r="R19" i="23"/>
  <c r="Q19" i="23"/>
  <c r="S19" i="23" s="1"/>
  <c r="Y18" i="23"/>
  <c r="D1148" i="30" s="1"/>
  <c r="R18" i="23"/>
  <c r="Q18" i="23"/>
  <c r="S18" i="23" s="1"/>
  <c r="Y17" i="23"/>
  <c r="D1147" i="30" s="1"/>
  <c r="R17" i="23"/>
  <c r="Q17" i="23"/>
  <c r="S17" i="23" s="1"/>
  <c r="Y16" i="23"/>
  <c r="D1146" i="30" s="1"/>
  <c r="R16" i="23"/>
  <c r="Q16" i="23"/>
  <c r="S16" i="23" s="1"/>
  <c r="Y15" i="23"/>
  <c r="D1145" i="30" s="1"/>
  <c r="R15" i="23"/>
  <c r="Q15" i="23"/>
  <c r="S15" i="23" s="1"/>
  <c r="Y14" i="23"/>
  <c r="D1144" i="30" s="1"/>
  <c r="R14" i="23"/>
  <c r="Y13" i="23"/>
  <c r="D1143" i="30" s="1"/>
  <c r="R13" i="23"/>
  <c r="Q13" i="23"/>
  <c r="S13" i="23" s="1"/>
  <c r="Y12" i="23"/>
  <c r="D1142" i="30" s="1"/>
  <c r="R12" i="23"/>
  <c r="Q12" i="23"/>
  <c r="S12" i="23" s="1"/>
  <c r="Y11" i="23"/>
  <c r="D1141" i="30" s="1"/>
  <c r="R11" i="23"/>
  <c r="Q11" i="23"/>
  <c r="S11" i="23" s="1"/>
  <c r="Y10" i="23"/>
  <c r="D1140" i="30" s="1"/>
  <c r="R10" i="23"/>
  <c r="Q10" i="23"/>
  <c r="S10" i="23" s="1"/>
  <c r="Y9" i="23"/>
  <c r="D1139" i="30" s="1"/>
  <c r="R9" i="23"/>
  <c r="Q9" i="23"/>
  <c r="S9" i="23" s="1"/>
  <c r="Y8" i="23"/>
  <c r="D1138" i="30" s="1"/>
  <c r="R8" i="23"/>
  <c r="Q8" i="23"/>
  <c r="S8" i="23" s="1"/>
  <c r="Y7" i="23"/>
  <c r="D1137" i="30" s="1"/>
  <c r="R7" i="23"/>
  <c r="Q7" i="23"/>
  <c r="S7" i="23" s="1"/>
  <c r="Y6" i="23"/>
  <c r="D1136" i="30" s="1"/>
  <c r="R6" i="23"/>
  <c r="M6" i="23"/>
  <c r="Y5" i="23"/>
  <c r="D1135" i="30" s="1"/>
  <c r="T5" i="23"/>
  <c r="T6" i="23" s="1"/>
  <c r="R5" i="23"/>
  <c r="P5" i="23"/>
  <c r="O5" i="23"/>
  <c r="N5" i="23"/>
  <c r="N6" i="23" s="1"/>
  <c r="M5" i="23"/>
  <c r="L5" i="23"/>
  <c r="L6" i="23" s="1"/>
  <c r="B5" i="23"/>
  <c r="E1135" i="30" s="1"/>
  <c r="A4" i="23"/>
  <c r="J2" i="23"/>
  <c r="Q1" i="23"/>
  <c r="I1" i="23"/>
  <c r="Y80" i="22"/>
  <c r="D1131" i="30" s="1"/>
  <c r="R80" i="22"/>
  <c r="Q80" i="22"/>
  <c r="S80" i="22" s="1"/>
  <c r="Y79" i="22"/>
  <c r="D1130" i="30" s="1"/>
  <c r="R79" i="22"/>
  <c r="Q79" i="22"/>
  <c r="S79" i="22" s="1"/>
  <c r="Y78" i="22"/>
  <c r="D1129" i="30" s="1"/>
  <c r="R78" i="22"/>
  <c r="Q78" i="22"/>
  <c r="S78" i="22" s="1"/>
  <c r="Y77" i="22"/>
  <c r="D1128" i="30" s="1"/>
  <c r="R77" i="22"/>
  <c r="Q77" i="22"/>
  <c r="S77" i="22" s="1"/>
  <c r="Y76" i="22"/>
  <c r="D1127" i="30" s="1"/>
  <c r="R76" i="22"/>
  <c r="Y75" i="22"/>
  <c r="D1126" i="30" s="1"/>
  <c r="R75" i="22"/>
  <c r="Q75" i="22"/>
  <c r="S75" i="22" s="1"/>
  <c r="Y74" i="22"/>
  <c r="D1125" i="30" s="1"/>
  <c r="R74" i="22"/>
  <c r="Q74" i="22"/>
  <c r="S74" i="22" s="1"/>
  <c r="Y73" i="22"/>
  <c r="D1124" i="30" s="1"/>
  <c r="R73" i="22"/>
  <c r="Q73" i="22"/>
  <c r="S73" i="22" s="1"/>
  <c r="Y72" i="22"/>
  <c r="D1123" i="30" s="1"/>
  <c r="R72" i="22"/>
  <c r="Q72" i="22"/>
  <c r="S72" i="22" s="1"/>
  <c r="Y71" i="22"/>
  <c r="D1122" i="30" s="1"/>
  <c r="R71" i="22"/>
  <c r="Q71" i="22"/>
  <c r="S71" i="22" s="1"/>
  <c r="Y70" i="22"/>
  <c r="D1121" i="30" s="1"/>
  <c r="R70" i="22"/>
  <c r="Q70" i="22"/>
  <c r="S70" i="22" s="1"/>
  <c r="Y69" i="22"/>
  <c r="D1120" i="30" s="1"/>
  <c r="R69" i="22"/>
  <c r="Q69" i="22"/>
  <c r="S69" i="22" s="1"/>
  <c r="Y68" i="22"/>
  <c r="D1119" i="30" s="1"/>
  <c r="R68" i="22"/>
  <c r="Q68" i="22"/>
  <c r="S68" i="22" s="1"/>
  <c r="Y67" i="22"/>
  <c r="D1118" i="30" s="1"/>
  <c r="R67" i="22"/>
  <c r="Q67" i="22"/>
  <c r="S67" i="22" s="1"/>
  <c r="Y66" i="22"/>
  <c r="D1117" i="30" s="1"/>
  <c r="R66" i="22"/>
  <c r="Q66" i="22"/>
  <c r="S66" i="22" s="1"/>
  <c r="Y65" i="22"/>
  <c r="D1116" i="30" s="1"/>
  <c r="R65" i="22"/>
  <c r="Q65" i="22"/>
  <c r="S65" i="22" s="1"/>
  <c r="Y64" i="22"/>
  <c r="D1115" i="30" s="1"/>
  <c r="R64" i="22"/>
  <c r="Q64" i="22"/>
  <c r="S64" i="22" s="1"/>
  <c r="Y63" i="22"/>
  <c r="D1114" i="30" s="1"/>
  <c r="R63" i="22"/>
  <c r="Q63" i="22"/>
  <c r="S63" i="22" s="1"/>
  <c r="Y62" i="22"/>
  <c r="D1113" i="30" s="1"/>
  <c r="R62" i="22"/>
  <c r="Y61" i="22"/>
  <c r="D1112" i="30" s="1"/>
  <c r="R61" i="22"/>
  <c r="Q61" i="22"/>
  <c r="S61" i="22" s="1"/>
  <c r="Y60" i="22"/>
  <c r="D1111" i="30" s="1"/>
  <c r="R60" i="22"/>
  <c r="Q60" i="22"/>
  <c r="S60" i="22" s="1"/>
  <c r="Y59" i="22"/>
  <c r="D1110" i="30" s="1"/>
  <c r="R59" i="22"/>
  <c r="Q59" i="22"/>
  <c r="S59" i="22" s="1"/>
  <c r="Y58" i="22"/>
  <c r="D1109" i="30" s="1"/>
  <c r="R58" i="22"/>
  <c r="Q58" i="22"/>
  <c r="S58" i="22" s="1"/>
  <c r="Y57" i="22"/>
  <c r="D1108" i="30" s="1"/>
  <c r="R57" i="22"/>
  <c r="Q57" i="22"/>
  <c r="S57" i="22" s="1"/>
  <c r="Y56" i="22"/>
  <c r="D1107" i="30" s="1"/>
  <c r="R56" i="22"/>
  <c r="Q56" i="22"/>
  <c r="S56" i="22" s="1"/>
  <c r="Y55" i="22"/>
  <c r="D1106" i="30" s="1"/>
  <c r="R55" i="22"/>
  <c r="Q55" i="22"/>
  <c r="S55" i="22" s="1"/>
  <c r="Y54" i="22"/>
  <c r="D1105" i="30" s="1"/>
  <c r="R54" i="22"/>
  <c r="Q54" i="22"/>
  <c r="S54" i="22" s="1"/>
  <c r="Y53" i="22"/>
  <c r="D1104" i="30" s="1"/>
  <c r="R53" i="22"/>
  <c r="Q53" i="22"/>
  <c r="S53" i="22" s="1"/>
  <c r="Y52" i="22"/>
  <c r="D1103" i="30" s="1"/>
  <c r="R52" i="22"/>
  <c r="Q52" i="22"/>
  <c r="S52" i="22" s="1"/>
  <c r="Y51" i="22"/>
  <c r="D1102" i="30" s="1"/>
  <c r="R51" i="22"/>
  <c r="Q51" i="22"/>
  <c r="S51" i="22" s="1"/>
  <c r="Y50" i="22"/>
  <c r="D1101" i="30" s="1"/>
  <c r="R50" i="22"/>
  <c r="Q50" i="22"/>
  <c r="S50" i="22" s="1"/>
  <c r="Y49" i="22"/>
  <c r="D1100" i="30" s="1"/>
  <c r="R49" i="22"/>
  <c r="Q49" i="22"/>
  <c r="S49" i="22" s="1"/>
  <c r="Y48" i="22"/>
  <c r="D1099" i="30" s="1"/>
  <c r="R48" i="22"/>
  <c r="Q48" i="22"/>
  <c r="S48" i="22" s="1"/>
  <c r="Y47" i="22"/>
  <c r="D1098" i="30" s="1"/>
  <c r="R47" i="22"/>
  <c r="Y46" i="22"/>
  <c r="D1097" i="30" s="1"/>
  <c r="R46" i="22"/>
  <c r="Q46" i="22"/>
  <c r="S46" i="22" s="1"/>
  <c r="Y45" i="22"/>
  <c r="D1096" i="30" s="1"/>
  <c r="R45" i="22"/>
  <c r="Q45" i="22"/>
  <c r="S45" i="22" s="1"/>
  <c r="Y44" i="22"/>
  <c r="D1095" i="30" s="1"/>
  <c r="R44" i="22"/>
  <c r="Q44" i="22"/>
  <c r="S44" i="22" s="1"/>
  <c r="Y43" i="22"/>
  <c r="D1094" i="30" s="1"/>
  <c r="R43" i="22"/>
  <c r="Q43" i="22"/>
  <c r="S43" i="22" s="1"/>
  <c r="Y42" i="22"/>
  <c r="D1093" i="30" s="1"/>
  <c r="R42" i="22"/>
  <c r="Q42" i="22"/>
  <c r="S42" i="22" s="1"/>
  <c r="Y41" i="22"/>
  <c r="D1092" i="30" s="1"/>
  <c r="R41" i="22"/>
  <c r="Y40" i="22"/>
  <c r="D1091" i="30" s="1"/>
  <c r="R40" i="22"/>
  <c r="Q40" i="22"/>
  <c r="S40" i="22" s="1"/>
  <c r="Y39" i="22"/>
  <c r="D1090" i="30" s="1"/>
  <c r="R39" i="22"/>
  <c r="Q39" i="22"/>
  <c r="S39" i="22" s="1"/>
  <c r="Y38" i="22"/>
  <c r="D1089" i="30" s="1"/>
  <c r="R38" i="22"/>
  <c r="Q38" i="22"/>
  <c r="S38" i="22" s="1"/>
  <c r="Y37" i="22"/>
  <c r="D1088" i="30" s="1"/>
  <c r="R37" i="22"/>
  <c r="Y36" i="22"/>
  <c r="D1087" i="30" s="1"/>
  <c r="R36" i="22"/>
  <c r="Y35" i="22"/>
  <c r="D1086" i="30" s="1"/>
  <c r="R35" i="22"/>
  <c r="Y34" i="22"/>
  <c r="D1085" i="30" s="1"/>
  <c r="R34" i="22"/>
  <c r="Y33" i="22"/>
  <c r="D1084" i="30" s="1"/>
  <c r="R33" i="22"/>
  <c r="Y32" i="22"/>
  <c r="D1083" i="30" s="1"/>
  <c r="R32" i="22"/>
  <c r="Q32" i="22"/>
  <c r="S32" i="22" s="1"/>
  <c r="Y31" i="22"/>
  <c r="D1082" i="30" s="1"/>
  <c r="R31" i="22"/>
  <c r="Q31" i="22"/>
  <c r="S31" i="22" s="1"/>
  <c r="Y30" i="22"/>
  <c r="D1081" i="30" s="1"/>
  <c r="R30" i="22"/>
  <c r="Q30" i="22"/>
  <c r="S30" i="22" s="1"/>
  <c r="Y29" i="22"/>
  <c r="D1080" i="30" s="1"/>
  <c r="R29" i="22"/>
  <c r="Q29" i="22"/>
  <c r="S29" i="22" s="1"/>
  <c r="Y28" i="22"/>
  <c r="D1079" i="30" s="1"/>
  <c r="R28" i="22"/>
  <c r="Q28" i="22"/>
  <c r="S28" i="22" s="1"/>
  <c r="Y27" i="22"/>
  <c r="D1078" i="30" s="1"/>
  <c r="R27" i="22"/>
  <c r="Q27" i="22"/>
  <c r="S27" i="22" s="1"/>
  <c r="Y26" i="22"/>
  <c r="D1077" i="30" s="1"/>
  <c r="R26" i="22"/>
  <c r="Q26" i="22"/>
  <c r="S26" i="22" s="1"/>
  <c r="Y25" i="22"/>
  <c r="D1076" i="30" s="1"/>
  <c r="R25" i="22"/>
  <c r="Y24" i="22"/>
  <c r="D1075" i="30" s="1"/>
  <c r="R24" i="22"/>
  <c r="Q24" i="22"/>
  <c r="S24" i="22" s="1"/>
  <c r="Y23" i="22"/>
  <c r="D1074" i="30" s="1"/>
  <c r="R23" i="22"/>
  <c r="Q23" i="22"/>
  <c r="S23" i="22" s="1"/>
  <c r="Y22" i="22"/>
  <c r="D1073" i="30" s="1"/>
  <c r="R22" i="22"/>
  <c r="Q22" i="22"/>
  <c r="S22" i="22" s="1"/>
  <c r="Y21" i="22"/>
  <c r="D1072" i="30" s="1"/>
  <c r="R21" i="22"/>
  <c r="Y20" i="22"/>
  <c r="D1071" i="30" s="1"/>
  <c r="R20" i="22"/>
  <c r="Q20" i="22"/>
  <c r="S20" i="22" s="1"/>
  <c r="Y19" i="22"/>
  <c r="D1070" i="30" s="1"/>
  <c r="R19" i="22"/>
  <c r="Q19" i="22"/>
  <c r="S19" i="22" s="1"/>
  <c r="Y18" i="22"/>
  <c r="D1069" i="30" s="1"/>
  <c r="R18" i="22"/>
  <c r="Q18" i="22"/>
  <c r="S18" i="22" s="1"/>
  <c r="Y17" i="22"/>
  <c r="D1068" i="30" s="1"/>
  <c r="R17" i="22"/>
  <c r="Q17" i="22"/>
  <c r="S17" i="22" s="1"/>
  <c r="Y16" i="22"/>
  <c r="D1067" i="30" s="1"/>
  <c r="R16" i="22"/>
  <c r="Q16" i="22"/>
  <c r="S16" i="22" s="1"/>
  <c r="Y15" i="22"/>
  <c r="D1066" i="30" s="1"/>
  <c r="R15" i="22"/>
  <c r="Q15" i="22"/>
  <c r="S15" i="22" s="1"/>
  <c r="Y14" i="22"/>
  <c r="D1065" i="30" s="1"/>
  <c r="R14" i="22"/>
  <c r="Q14" i="22"/>
  <c r="S14" i="22" s="1"/>
  <c r="Y13" i="22"/>
  <c r="D1064" i="30" s="1"/>
  <c r="R13" i="22"/>
  <c r="Y12" i="22"/>
  <c r="D1063" i="30" s="1"/>
  <c r="R12" i="22"/>
  <c r="Q12" i="22"/>
  <c r="S12" i="22" s="1"/>
  <c r="Y11" i="22"/>
  <c r="D1062" i="30" s="1"/>
  <c r="R11" i="22"/>
  <c r="Q11" i="22"/>
  <c r="S11" i="22" s="1"/>
  <c r="Y10" i="22"/>
  <c r="D1061" i="30" s="1"/>
  <c r="R10" i="22"/>
  <c r="Q10" i="22"/>
  <c r="S10" i="22" s="1"/>
  <c r="Y9" i="22"/>
  <c r="D1060" i="30" s="1"/>
  <c r="R9" i="22"/>
  <c r="Q9" i="22"/>
  <c r="S9" i="22" s="1"/>
  <c r="Y8" i="22"/>
  <c r="D1059" i="30" s="1"/>
  <c r="R8" i="22"/>
  <c r="Q8" i="22"/>
  <c r="S8" i="22" s="1"/>
  <c r="Y7" i="22"/>
  <c r="D1058" i="30" s="1"/>
  <c r="R7" i="22"/>
  <c r="Q7" i="22"/>
  <c r="S7" i="22" s="1"/>
  <c r="Y6" i="22"/>
  <c r="D1057" i="30" s="1"/>
  <c r="R6" i="22"/>
  <c r="Y5" i="22"/>
  <c r="D1056" i="30" s="1"/>
  <c r="T5" i="22"/>
  <c r="T6" i="22" s="1"/>
  <c r="R5" i="22"/>
  <c r="P5" i="22"/>
  <c r="O5" i="22"/>
  <c r="N5" i="22"/>
  <c r="M5" i="22"/>
  <c r="L5" i="22"/>
  <c r="L6" i="22" s="1"/>
  <c r="L7" i="22" s="1"/>
  <c r="L8" i="22" s="1"/>
  <c r="L9" i="22" s="1"/>
  <c r="L10" i="22" s="1"/>
  <c r="L11" i="22" s="1"/>
  <c r="L12" i="22" s="1"/>
  <c r="L13" i="22" s="1"/>
  <c r="L14" i="22" s="1"/>
  <c r="L15" i="22" s="1"/>
  <c r="L16" i="22" s="1"/>
  <c r="L17" i="22" s="1"/>
  <c r="L18" i="22" s="1"/>
  <c r="L19" i="22" s="1"/>
  <c r="L20" i="22" s="1"/>
  <c r="L21" i="22" s="1"/>
  <c r="L22" i="22" s="1"/>
  <c r="L23" i="22" s="1"/>
  <c r="L24" i="22" s="1"/>
  <c r="L25" i="22" s="1"/>
  <c r="L26" i="22" s="1"/>
  <c r="L27" i="22" s="1"/>
  <c r="L28" i="22" s="1"/>
  <c r="L29" i="22" s="1"/>
  <c r="L30" i="22" s="1"/>
  <c r="L31" i="22" s="1"/>
  <c r="L32" i="22" s="1"/>
  <c r="L33" i="22" s="1"/>
  <c r="L34" i="22" s="1"/>
  <c r="L35" i="22" s="1"/>
  <c r="L36" i="22" s="1"/>
  <c r="L37" i="22" s="1"/>
  <c r="L38" i="22" s="1"/>
  <c r="L39" i="22" s="1"/>
  <c r="L40" i="22" s="1"/>
  <c r="L41" i="22" s="1"/>
  <c r="L42" i="22" s="1"/>
  <c r="L43" i="22" s="1"/>
  <c r="L44" i="22" s="1"/>
  <c r="L45" i="22" s="1"/>
  <c r="L46" i="22" s="1"/>
  <c r="L47" i="22" s="1"/>
  <c r="L48" i="22" s="1"/>
  <c r="L49" i="22" s="1"/>
  <c r="B5" i="22"/>
  <c r="E1056" i="30" s="1"/>
  <c r="A4" i="22"/>
  <c r="J2" i="22"/>
  <c r="Q1" i="22"/>
  <c r="I1" i="22"/>
  <c r="Y68" i="21"/>
  <c r="D1052" i="30" s="1"/>
  <c r="R68" i="21"/>
  <c r="Q68" i="21"/>
  <c r="S68" i="21" s="1"/>
  <c r="Y67" i="21"/>
  <c r="D1051" i="30" s="1"/>
  <c r="R67" i="21"/>
  <c r="Q67" i="21"/>
  <c r="S67" i="21" s="1"/>
  <c r="Y66" i="21"/>
  <c r="D1050" i="30" s="1"/>
  <c r="R66" i="21"/>
  <c r="Q66" i="21"/>
  <c r="S66" i="21" s="1"/>
  <c r="Y65" i="21"/>
  <c r="D1049" i="30" s="1"/>
  <c r="R65" i="21"/>
  <c r="Q65" i="21"/>
  <c r="S65" i="21" s="1"/>
  <c r="Y64" i="21"/>
  <c r="D1048" i="30" s="1"/>
  <c r="R64" i="21"/>
  <c r="Q64" i="21"/>
  <c r="S64" i="21" s="1"/>
  <c r="Y63" i="21"/>
  <c r="D1047" i="30" s="1"/>
  <c r="R63" i="21"/>
  <c r="Q63" i="21"/>
  <c r="S63" i="21" s="1"/>
  <c r="Y62" i="21"/>
  <c r="D1046" i="30" s="1"/>
  <c r="R62" i="21"/>
  <c r="Q62" i="21"/>
  <c r="S62" i="21" s="1"/>
  <c r="Y61" i="21"/>
  <c r="D1045" i="30" s="1"/>
  <c r="R61" i="21"/>
  <c r="Q61" i="21"/>
  <c r="S61" i="21" s="1"/>
  <c r="Y60" i="21"/>
  <c r="D1044" i="30" s="1"/>
  <c r="R60" i="21"/>
  <c r="Q60" i="21"/>
  <c r="S60" i="21" s="1"/>
  <c r="Y59" i="21"/>
  <c r="D1043" i="30" s="1"/>
  <c r="R59" i="21"/>
  <c r="Q59" i="21"/>
  <c r="S59" i="21" s="1"/>
  <c r="Y58" i="21"/>
  <c r="D1042" i="30" s="1"/>
  <c r="R58" i="21"/>
  <c r="Q58" i="21"/>
  <c r="S58" i="21" s="1"/>
  <c r="Y57" i="21"/>
  <c r="D1041" i="30" s="1"/>
  <c r="R57" i="21"/>
  <c r="Q57" i="21"/>
  <c r="S57" i="21" s="1"/>
  <c r="Y56" i="21"/>
  <c r="D1040" i="30" s="1"/>
  <c r="R56" i="21"/>
  <c r="Q56" i="21"/>
  <c r="S56" i="21" s="1"/>
  <c r="Y55" i="21"/>
  <c r="D1039" i="30" s="1"/>
  <c r="R55" i="21"/>
  <c r="Q55" i="21"/>
  <c r="S55" i="21" s="1"/>
  <c r="Y54" i="21"/>
  <c r="D1038" i="30" s="1"/>
  <c r="R54" i="21"/>
  <c r="Q54" i="21"/>
  <c r="S54" i="21" s="1"/>
  <c r="Y53" i="21"/>
  <c r="D1037" i="30" s="1"/>
  <c r="R53" i="21"/>
  <c r="Q53" i="21"/>
  <c r="S53" i="21" s="1"/>
  <c r="Y52" i="21"/>
  <c r="D1036" i="30" s="1"/>
  <c r="R52" i="21"/>
  <c r="Q52" i="21"/>
  <c r="S52" i="21" s="1"/>
  <c r="Y51" i="21"/>
  <c r="D1035" i="30" s="1"/>
  <c r="R51" i="21"/>
  <c r="Q51" i="21"/>
  <c r="S51" i="21" s="1"/>
  <c r="Y50" i="21"/>
  <c r="D1034" i="30" s="1"/>
  <c r="R50" i="21"/>
  <c r="Q50" i="21"/>
  <c r="S50" i="21" s="1"/>
  <c r="Y49" i="21"/>
  <c r="D1033" i="30" s="1"/>
  <c r="R49" i="21"/>
  <c r="Q49" i="21"/>
  <c r="S49" i="21" s="1"/>
  <c r="Y48" i="21"/>
  <c r="D1032" i="30" s="1"/>
  <c r="R48" i="21"/>
  <c r="Q48" i="21"/>
  <c r="S48" i="21" s="1"/>
  <c r="Y47" i="21"/>
  <c r="D1031" i="30" s="1"/>
  <c r="R47" i="21"/>
  <c r="Y46" i="21"/>
  <c r="D1030" i="30" s="1"/>
  <c r="R46" i="21"/>
  <c r="Y45" i="21"/>
  <c r="D1029" i="30" s="1"/>
  <c r="R45" i="21"/>
  <c r="Y44" i="21"/>
  <c r="D1028" i="30" s="1"/>
  <c r="R44" i="21"/>
  <c r="Q44" i="21"/>
  <c r="S44" i="21" s="1"/>
  <c r="Y43" i="21"/>
  <c r="D1027" i="30" s="1"/>
  <c r="R43" i="21"/>
  <c r="Q43" i="21"/>
  <c r="S43" i="21" s="1"/>
  <c r="Y42" i="21"/>
  <c r="D1026" i="30" s="1"/>
  <c r="R42" i="21"/>
  <c r="Y41" i="21"/>
  <c r="D1025" i="30" s="1"/>
  <c r="R41" i="21"/>
  <c r="Q41" i="21"/>
  <c r="S41" i="21" s="1"/>
  <c r="Y40" i="21"/>
  <c r="D1024" i="30" s="1"/>
  <c r="R40" i="21"/>
  <c r="Q40" i="21"/>
  <c r="S40" i="21" s="1"/>
  <c r="Y39" i="21"/>
  <c r="D1023" i="30" s="1"/>
  <c r="R39" i="21"/>
  <c r="Y38" i="21"/>
  <c r="D1022" i="30" s="1"/>
  <c r="R38" i="21"/>
  <c r="Q38" i="21"/>
  <c r="S38" i="21" s="1"/>
  <c r="Y37" i="21"/>
  <c r="D1021" i="30" s="1"/>
  <c r="R37" i="21"/>
  <c r="Q37" i="21"/>
  <c r="S37" i="21" s="1"/>
  <c r="Y36" i="21"/>
  <c r="D1020" i="30" s="1"/>
  <c r="R36" i="21"/>
  <c r="Q36" i="21"/>
  <c r="S36" i="21" s="1"/>
  <c r="Y35" i="21"/>
  <c r="D1019" i="30" s="1"/>
  <c r="R35" i="21"/>
  <c r="Y34" i="21"/>
  <c r="D1018" i="30" s="1"/>
  <c r="R34" i="21"/>
  <c r="Q34" i="21"/>
  <c r="S34" i="21" s="1"/>
  <c r="Y33" i="21"/>
  <c r="D1017" i="30" s="1"/>
  <c r="R33" i="21"/>
  <c r="Q33" i="21"/>
  <c r="S33" i="21" s="1"/>
  <c r="Y32" i="21"/>
  <c r="D1016" i="30" s="1"/>
  <c r="R32" i="21"/>
  <c r="Q32" i="21"/>
  <c r="S32" i="21" s="1"/>
  <c r="Y31" i="21"/>
  <c r="D1015" i="30" s="1"/>
  <c r="R31" i="21"/>
  <c r="Q31" i="21"/>
  <c r="S31" i="21" s="1"/>
  <c r="Y30" i="21"/>
  <c r="D1014" i="30" s="1"/>
  <c r="R30" i="21"/>
  <c r="Q30" i="21"/>
  <c r="S30" i="21" s="1"/>
  <c r="Y29" i="21"/>
  <c r="D1013" i="30" s="1"/>
  <c r="R29" i="21"/>
  <c r="Y28" i="21"/>
  <c r="D1012" i="30" s="1"/>
  <c r="R28" i="21"/>
  <c r="Q28" i="21"/>
  <c r="S28" i="21" s="1"/>
  <c r="Y27" i="21"/>
  <c r="D1011" i="30" s="1"/>
  <c r="R27" i="21"/>
  <c r="Q27" i="21"/>
  <c r="S27" i="21" s="1"/>
  <c r="Y26" i="21"/>
  <c r="D1010" i="30" s="1"/>
  <c r="R26" i="21"/>
  <c r="Q26" i="21"/>
  <c r="S26" i="21" s="1"/>
  <c r="Y25" i="21"/>
  <c r="D1009" i="30" s="1"/>
  <c r="R25" i="21"/>
  <c r="Q25" i="21"/>
  <c r="S25" i="21" s="1"/>
  <c r="Y24" i="21"/>
  <c r="D1008" i="30" s="1"/>
  <c r="R24" i="21"/>
  <c r="Q24" i="21"/>
  <c r="S24" i="21" s="1"/>
  <c r="Y23" i="21"/>
  <c r="D1007" i="30" s="1"/>
  <c r="R23" i="21"/>
  <c r="Q23" i="21"/>
  <c r="S23" i="21" s="1"/>
  <c r="Y22" i="21"/>
  <c r="D1006" i="30" s="1"/>
  <c r="R22" i="21"/>
  <c r="Y21" i="21"/>
  <c r="D1005" i="30" s="1"/>
  <c r="R21" i="21"/>
  <c r="Q21" i="21"/>
  <c r="S21" i="21" s="1"/>
  <c r="Y20" i="21"/>
  <c r="D1004" i="30" s="1"/>
  <c r="R20" i="21"/>
  <c r="Q20" i="21"/>
  <c r="S20" i="21" s="1"/>
  <c r="Y19" i="21"/>
  <c r="D1003" i="30" s="1"/>
  <c r="R19" i="21"/>
  <c r="Q19" i="21"/>
  <c r="S19" i="21" s="1"/>
  <c r="Y18" i="21"/>
  <c r="D1002" i="30" s="1"/>
  <c r="R18" i="21"/>
  <c r="Q18" i="21"/>
  <c r="S18" i="21" s="1"/>
  <c r="Y17" i="21"/>
  <c r="D1001" i="30" s="1"/>
  <c r="R17" i="21"/>
  <c r="Q17" i="21"/>
  <c r="S17" i="21" s="1"/>
  <c r="Y16" i="21"/>
  <c r="D1000" i="30" s="1"/>
  <c r="R16" i="21"/>
  <c r="Q16" i="21"/>
  <c r="S16" i="21" s="1"/>
  <c r="Y15" i="21"/>
  <c r="D999" i="30" s="1"/>
  <c r="R15" i="21"/>
  <c r="Q15" i="21"/>
  <c r="S15" i="21" s="1"/>
  <c r="Y14" i="21"/>
  <c r="D998" i="30" s="1"/>
  <c r="R14" i="21"/>
  <c r="Y13" i="21"/>
  <c r="D997" i="30" s="1"/>
  <c r="R13" i="21"/>
  <c r="Y12" i="21"/>
  <c r="D996" i="30" s="1"/>
  <c r="R12" i="21"/>
  <c r="Y11" i="21"/>
  <c r="D995" i="30" s="1"/>
  <c r="R11" i="21"/>
  <c r="Y10" i="21"/>
  <c r="D994" i="30" s="1"/>
  <c r="R10" i="21"/>
  <c r="Q10" i="21"/>
  <c r="S10" i="21" s="1"/>
  <c r="Y9" i="21"/>
  <c r="D993" i="30" s="1"/>
  <c r="R9" i="21"/>
  <c r="Q9" i="21"/>
  <c r="S9" i="21" s="1"/>
  <c r="Y8" i="21"/>
  <c r="D992" i="30" s="1"/>
  <c r="R8" i="21"/>
  <c r="Q8" i="21"/>
  <c r="S8" i="21" s="1"/>
  <c r="Y7" i="21"/>
  <c r="D991" i="30" s="1"/>
  <c r="R7" i="21"/>
  <c r="Q7" i="21"/>
  <c r="S7" i="21" s="1"/>
  <c r="Y6" i="21"/>
  <c r="D990" i="30" s="1"/>
  <c r="R6" i="21"/>
  <c r="Q6" i="21"/>
  <c r="S6" i="21" s="1"/>
  <c r="Y5" i="21"/>
  <c r="D989" i="30" s="1"/>
  <c r="T5" i="21"/>
  <c r="T6" i="21" s="1"/>
  <c r="R5" i="21"/>
  <c r="P5" i="21"/>
  <c r="O5" i="21"/>
  <c r="N5" i="21"/>
  <c r="M5" i="21"/>
  <c r="M6" i="21" s="1"/>
  <c r="M7" i="21" s="1"/>
  <c r="M8" i="21" s="1"/>
  <c r="M9" i="21" s="1"/>
  <c r="M10" i="21" s="1"/>
  <c r="M11" i="21" s="1"/>
  <c r="M12" i="21" s="1"/>
  <c r="M13" i="21" s="1"/>
  <c r="M14" i="21" s="1"/>
  <c r="M15" i="21" s="1"/>
  <c r="M16" i="21" s="1"/>
  <c r="M17" i="21" s="1"/>
  <c r="M18" i="21" s="1"/>
  <c r="M19" i="21" s="1"/>
  <c r="M20" i="21" s="1"/>
  <c r="M21" i="21" s="1"/>
  <c r="M22" i="21" s="1"/>
  <c r="M23" i="21" s="1"/>
  <c r="M24" i="21" s="1"/>
  <c r="M25" i="21" s="1"/>
  <c r="M26" i="21" s="1"/>
  <c r="M27" i="21" s="1"/>
  <c r="M28" i="21" s="1"/>
  <c r="M29" i="21" s="1"/>
  <c r="M30" i="21" s="1"/>
  <c r="M31" i="21" s="1"/>
  <c r="M32" i="21" s="1"/>
  <c r="M33" i="21" s="1"/>
  <c r="M34" i="21" s="1"/>
  <c r="M35" i="21" s="1"/>
  <c r="M36" i="21" s="1"/>
  <c r="M37" i="21" s="1"/>
  <c r="M38" i="21" s="1"/>
  <c r="M39" i="21" s="1"/>
  <c r="M40" i="21" s="1"/>
  <c r="M41" i="21" s="1"/>
  <c r="M42" i="21" s="1"/>
  <c r="M43" i="21" s="1"/>
  <c r="M44" i="21" s="1"/>
  <c r="M45" i="21" s="1"/>
  <c r="M46" i="21" s="1"/>
  <c r="M47" i="21" s="1"/>
  <c r="M48" i="21" s="1"/>
  <c r="M49" i="21" s="1"/>
  <c r="M50" i="21" s="1"/>
  <c r="M51" i="21" s="1"/>
  <c r="M52" i="21" s="1"/>
  <c r="M53" i="21" s="1"/>
  <c r="M54" i="21" s="1"/>
  <c r="M55" i="21" s="1"/>
  <c r="M56" i="21" s="1"/>
  <c r="M57" i="21" s="1"/>
  <c r="M58" i="21" s="1"/>
  <c r="M59" i="21" s="1"/>
  <c r="M60" i="21" s="1"/>
  <c r="M61" i="21" s="1"/>
  <c r="M62" i="21" s="1"/>
  <c r="M63" i="21" s="1"/>
  <c r="M64" i="21" s="1"/>
  <c r="M65" i="21" s="1"/>
  <c r="M66" i="21" s="1"/>
  <c r="M67" i="21" s="1"/>
  <c r="M68" i="21" s="1"/>
  <c r="L5" i="21"/>
  <c r="L6" i="21" s="1"/>
  <c r="L7" i="21" s="1"/>
  <c r="L8" i="21" s="1"/>
  <c r="L9" i="21" s="1"/>
  <c r="L10" i="21" s="1"/>
  <c r="L11" i="21" s="1"/>
  <c r="L12" i="21" s="1"/>
  <c r="L13" i="21" s="1"/>
  <c r="L14" i="21" s="1"/>
  <c r="L15" i="21" s="1"/>
  <c r="L16" i="21" s="1"/>
  <c r="L17" i="21" s="1"/>
  <c r="L18" i="21" s="1"/>
  <c r="L19" i="21" s="1"/>
  <c r="L20" i="21" s="1"/>
  <c r="L21" i="21" s="1"/>
  <c r="L22" i="21" s="1"/>
  <c r="L23" i="21" s="1"/>
  <c r="L24" i="21" s="1"/>
  <c r="L25" i="21" s="1"/>
  <c r="L26" i="21" s="1"/>
  <c r="L27" i="21" s="1"/>
  <c r="L28" i="21" s="1"/>
  <c r="L29" i="21" s="1"/>
  <c r="L30" i="21" s="1"/>
  <c r="L31" i="21" s="1"/>
  <c r="L32" i="21" s="1"/>
  <c r="L33" i="21" s="1"/>
  <c r="L34" i="21" s="1"/>
  <c r="L35" i="21" s="1"/>
  <c r="L36" i="21" s="1"/>
  <c r="L37" i="21" s="1"/>
  <c r="L38" i="21" s="1"/>
  <c r="L39" i="21" s="1"/>
  <c r="L40" i="21" s="1"/>
  <c r="L41" i="21" s="1"/>
  <c r="L42" i="21" s="1"/>
  <c r="L43" i="21" s="1"/>
  <c r="L44" i="21" s="1"/>
  <c r="L45" i="21" s="1"/>
  <c r="L46" i="21" s="1"/>
  <c r="L47" i="21" s="1"/>
  <c r="L48" i="21" s="1"/>
  <c r="L49" i="21" s="1"/>
  <c r="L50" i="21" s="1"/>
  <c r="L51" i="21" s="1"/>
  <c r="L52" i="21" s="1"/>
  <c r="L53" i="21" s="1"/>
  <c r="L54" i="21" s="1"/>
  <c r="L55" i="21" s="1"/>
  <c r="L56" i="21" s="1"/>
  <c r="L57" i="21" s="1"/>
  <c r="L58" i="21" s="1"/>
  <c r="L59" i="21" s="1"/>
  <c r="L60" i="21" s="1"/>
  <c r="L61" i="21" s="1"/>
  <c r="L62" i="21" s="1"/>
  <c r="L63" i="21" s="1"/>
  <c r="L64" i="21" s="1"/>
  <c r="L65" i="21" s="1"/>
  <c r="L66" i="21" s="1"/>
  <c r="L67" i="21" s="1"/>
  <c r="L68" i="21" s="1"/>
  <c r="B5" i="21"/>
  <c r="E989" i="30" s="1"/>
  <c r="A4" i="21"/>
  <c r="J2" i="21"/>
  <c r="Q1" i="21"/>
  <c r="I1" i="21"/>
  <c r="Y136" i="20"/>
  <c r="D985" i="30" s="1"/>
  <c r="R136" i="20"/>
  <c r="Q136" i="20"/>
  <c r="S136" i="20" s="1"/>
  <c r="Y135" i="20"/>
  <c r="D984" i="30" s="1"/>
  <c r="R135" i="20"/>
  <c r="Y134" i="20"/>
  <c r="D983" i="30" s="1"/>
  <c r="R134" i="20"/>
  <c r="Q134" i="20"/>
  <c r="S134" i="20" s="1"/>
  <c r="Y133" i="20"/>
  <c r="D982" i="30" s="1"/>
  <c r="R133" i="20"/>
  <c r="Q133" i="20"/>
  <c r="S133" i="20" s="1"/>
  <c r="Y132" i="20"/>
  <c r="D981" i="30" s="1"/>
  <c r="R132" i="20"/>
  <c r="Q132" i="20"/>
  <c r="S132" i="20" s="1"/>
  <c r="Y131" i="20"/>
  <c r="D980" i="30" s="1"/>
  <c r="R131" i="20"/>
  <c r="Q131" i="20"/>
  <c r="S131" i="20" s="1"/>
  <c r="Y130" i="20"/>
  <c r="D979" i="30" s="1"/>
  <c r="R130" i="20"/>
  <c r="Q130" i="20"/>
  <c r="S130" i="20" s="1"/>
  <c r="Y129" i="20"/>
  <c r="D978" i="30" s="1"/>
  <c r="R129" i="20"/>
  <c r="Q129" i="20"/>
  <c r="S129" i="20" s="1"/>
  <c r="Y128" i="20"/>
  <c r="D977" i="30" s="1"/>
  <c r="R128" i="20"/>
  <c r="Q128" i="20"/>
  <c r="S128" i="20" s="1"/>
  <c r="Y127" i="20"/>
  <c r="D976" i="30" s="1"/>
  <c r="R127" i="20"/>
  <c r="Q127" i="20"/>
  <c r="S127" i="20" s="1"/>
  <c r="Y126" i="20"/>
  <c r="D975" i="30" s="1"/>
  <c r="R126" i="20"/>
  <c r="Q126" i="20"/>
  <c r="S126" i="20" s="1"/>
  <c r="Y125" i="20"/>
  <c r="D974" i="30" s="1"/>
  <c r="R125" i="20"/>
  <c r="Y124" i="20"/>
  <c r="D973" i="30" s="1"/>
  <c r="R124" i="20"/>
  <c r="Q124" i="20"/>
  <c r="S124" i="20" s="1"/>
  <c r="Y123" i="20"/>
  <c r="D972" i="30" s="1"/>
  <c r="R123" i="20"/>
  <c r="Y122" i="20"/>
  <c r="D971" i="30" s="1"/>
  <c r="R122" i="20"/>
  <c r="Q122" i="20"/>
  <c r="S122" i="20" s="1"/>
  <c r="Y121" i="20"/>
  <c r="D970" i="30" s="1"/>
  <c r="R121" i="20"/>
  <c r="Q121" i="20"/>
  <c r="S121" i="20" s="1"/>
  <c r="Y120" i="20"/>
  <c r="D969" i="30" s="1"/>
  <c r="R120" i="20"/>
  <c r="Q120" i="20"/>
  <c r="S120" i="20" s="1"/>
  <c r="Y119" i="20"/>
  <c r="D968" i="30" s="1"/>
  <c r="R119" i="20"/>
  <c r="Q119" i="20"/>
  <c r="S119" i="20" s="1"/>
  <c r="Y118" i="20"/>
  <c r="D967" i="30" s="1"/>
  <c r="R118" i="20"/>
  <c r="Q118" i="20"/>
  <c r="S118" i="20" s="1"/>
  <c r="Y117" i="20"/>
  <c r="D966" i="30" s="1"/>
  <c r="R117" i="20"/>
  <c r="Q117" i="20"/>
  <c r="S117" i="20" s="1"/>
  <c r="Y116" i="20"/>
  <c r="D965" i="30" s="1"/>
  <c r="R116" i="20"/>
  <c r="Q116" i="20"/>
  <c r="S116" i="20" s="1"/>
  <c r="Y115" i="20"/>
  <c r="D964" i="30" s="1"/>
  <c r="R115" i="20"/>
  <c r="Q115" i="20"/>
  <c r="S115" i="20" s="1"/>
  <c r="Y114" i="20"/>
  <c r="D963" i="30" s="1"/>
  <c r="R114" i="20"/>
  <c r="Y113" i="20"/>
  <c r="D962" i="30" s="1"/>
  <c r="R113" i="20"/>
  <c r="Q113" i="20"/>
  <c r="S113" i="20" s="1"/>
  <c r="Y112" i="20"/>
  <c r="D961" i="30" s="1"/>
  <c r="R112" i="20"/>
  <c r="Q112" i="20"/>
  <c r="S112" i="20" s="1"/>
  <c r="Y111" i="20"/>
  <c r="D960" i="30" s="1"/>
  <c r="R111" i="20"/>
  <c r="Q111" i="20"/>
  <c r="S111" i="20" s="1"/>
  <c r="Y110" i="20"/>
  <c r="D959" i="30" s="1"/>
  <c r="R110" i="20"/>
  <c r="Q110" i="20"/>
  <c r="S110" i="20" s="1"/>
  <c r="Y109" i="20"/>
  <c r="D958" i="30" s="1"/>
  <c r="R109" i="20"/>
  <c r="Q109" i="20"/>
  <c r="S109" i="20" s="1"/>
  <c r="Y108" i="20"/>
  <c r="D957" i="30" s="1"/>
  <c r="R108" i="20"/>
  <c r="Q108" i="20"/>
  <c r="S108" i="20" s="1"/>
  <c r="Y107" i="20"/>
  <c r="D956" i="30" s="1"/>
  <c r="R107" i="20"/>
  <c r="Q107" i="20"/>
  <c r="S107" i="20" s="1"/>
  <c r="Y106" i="20"/>
  <c r="D955" i="30" s="1"/>
  <c r="R106" i="20"/>
  <c r="Q106" i="20"/>
  <c r="S106" i="20" s="1"/>
  <c r="Y105" i="20"/>
  <c r="D954" i="30" s="1"/>
  <c r="R105" i="20"/>
  <c r="Q105" i="20"/>
  <c r="S105" i="20" s="1"/>
  <c r="Y104" i="20"/>
  <c r="D953" i="30" s="1"/>
  <c r="R104" i="20"/>
  <c r="Y103" i="20"/>
  <c r="D952" i="30" s="1"/>
  <c r="R103" i="20"/>
  <c r="Q103" i="20"/>
  <c r="S103" i="20" s="1"/>
  <c r="Y102" i="20"/>
  <c r="D951" i="30" s="1"/>
  <c r="R102" i="20"/>
  <c r="Q102" i="20"/>
  <c r="S102" i="20" s="1"/>
  <c r="Y101" i="20"/>
  <c r="D950" i="30" s="1"/>
  <c r="R101" i="20"/>
  <c r="Y100" i="20"/>
  <c r="D949" i="30" s="1"/>
  <c r="R100" i="20"/>
  <c r="Q100" i="20"/>
  <c r="S100" i="20" s="1"/>
  <c r="Y99" i="20"/>
  <c r="D948" i="30" s="1"/>
  <c r="R99" i="20"/>
  <c r="Q99" i="20"/>
  <c r="S99" i="20" s="1"/>
  <c r="Y98" i="20"/>
  <c r="D947" i="30" s="1"/>
  <c r="R98" i="20"/>
  <c r="Q98" i="20"/>
  <c r="S98" i="20" s="1"/>
  <c r="Y97" i="20"/>
  <c r="D946" i="30" s="1"/>
  <c r="R97" i="20"/>
  <c r="Q97" i="20"/>
  <c r="S97" i="20" s="1"/>
  <c r="Y96" i="20"/>
  <c r="D945" i="30" s="1"/>
  <c r="R96" i="20"/>
  <c r="Q96" i="20"/>
  <c r="S96" i="20" s="1"/>
  <c r="Y95" i="20"/>
  <c r="D944" i="30" s="1"/>
  <c r="R95" i="20"/>
  <c r="Q95" i="20"/>
  <c r="S95" i="20" s="1"/>
  <c r="Y94" i="20"/>
  <c r="D943" i="30" s="1"/>
  <c r="R94" i="20"/>
  <c r="Q94" i="20"/>
  <c r="S94" i="20" s="1"/>
  <c r="Y93" i="20"/>
  <c r="D942" i="30" s="1"/>
  <c r="R93" i="20"/>
  <c r="Q93" i="20"/>
  <c r="S93" i="20" s="1"/>
  <c r="Y92" i="20"/>
  <c r="D941" i="30" s="1"/>
  <c r="R92" i="20"/>
  <c r="Q92" i="20"/>
  <c r="S92" i="20" s="1"/>
  <c r="Y91" i="20"/>
  <c r="D940" i="30" s="1"/>
  <c r="R91" i="20"/>
  <c r="Q91" i="20"/>
  <c r="S91" i="20" s="1"/>
  <c r="Y90" i="20"/>
  <c r="D939" i="30" s="1"/>
  <c r="R90" i="20"/>
  <c r="Q90" i="20"/>
  <c r="S90" i="20" s="1"/>
  <c r="Y89" i="20"/>
  <c r="D938" i="30" s="1"/>
  <c r="R89" i="20"/>
  <c r="Q89" i="20"/>
  <c r="S89" i="20" s="1"/>
  <c r="Y88" i="20"/>
  <c r="D937" i="30" s="1"/>
  <c r="R88" i="20"/>
  <c r="Q88" i="20"/>
  <c r="S88" i="20" s="1"/>
  <c r="Y87" i="20"/>
  <c r="D936" i="30" s="1"/>
  <c r="R87" i="20"/>
  <c r="Q87" i="20"/>
  <c r="S87" i="20" s="1"/>
  <c r="Y86" i="20"/>
  <c r="D935" i="30" s="1"/>
  <c r="R86" i="20"/>
  <c r="Q86" i="20"/>
  <c r="S86" i="20" s="1"/>
  <c r="Y85" i="20"/>
  <c r="D934" i="30" s="1"/>
  <c r="R85" i="20"/>
  <c r="Q85" i="20"/>
  <c r="S85" i="20" s="1"/>
  <c r="Y84" i="20"/>
  <c r="D933" i="30" s="1"/>
  <c r="R84" i="20"/>
  <c r="Q84" i="20"/>
  <c r="S84" i="20" s="1"/>
  <c r="Y83" i="20"/>
  <c r="D932" i="30" s="1"/>
  <c r="R83" i="20"/>
  <c r="Q83" i="20"/>
  <c r="S83" i="20" s="1"/>
  <c r="Y82" i="20"/>
  <c r="D931" i="30" s="1"/>
  <c r="R82" i="20"/>
  <c r="Q82" i="20"/>
  <c r="S82" i="20" s="1"/>
  <c r="Y81" i="20"/>
  <c r="D930" i="30" s="1"/>
  <c r="R81" i="20"/>
  <c r="Q81" i="20"/>
  <c r="S81" i="20" s="1"/>
  <c r="Y80" i="20"/>
  <c r="D929" i="30" s="1"/>
  <c r="R80" i="20"/>
  <c r="Q80" i="20"/>
  <c r="S80" i="20" s="1"/>
  <c r="Y79" i="20"/>
  <c r="D928" i="30" s="1"/>
  <c r="R79" i="20"/>
  <c r="Q79" i="20"/>
  <c r="S79" i="20" s="1"/>
  <c r="Y78" i="20"/>
  <c r="D927" i="30" s="1"/>
  <c r="R78" i="20"/>
  <c r="Q78" i="20"/>
  <c r="S78" i="20" s="1"/>
  <c r="Y77" i="20"/>
  <c r="D926" i="30" s="1"/>
  <c r="R77" i="20"/>
  <c r="Q77" i="20"/>
  <c r="S77" i="20" s="1"/>
  <c r="Y76" i="20"/>
  <c r="D925" i="30" s="1"/>
  <c r="R76" i="20"/>
  <c r="Q76" i="20"/>
  <c r="S76" i="20" s="1"/>
  <c r="Y75" i="20"/>
  <c r="D924" i="30" s="1"/>
  <c r="R75" i="20"/>
  <c r="Q75" i="20"/>
  <c r="S75" i="20" s="1"/>
  <c r="Y74" i="20"/>
  <c r="D923" i="30" s="1"/>
  <c r="R74" i="20"/>
  <c r="Q74" i="20"/>
  <c r="S74" i="20" s="1"/>
  <c r="Y73" i="20"/>
  <c r="D922" i="30" s="1"/>
  <c r="R73" i="20"/>
  <c r="Q73" i="20"/>
  <c r="S73" i="20" s="1"/>
  <c r="Y72" i="20"/>
  <c r="D921" i="30" s="1"/>
  <c r="R72" i="20"/>
  <c r="Q72" i="20"/>
  <c r="Y71" i="20"/>
  <c r="D920" i="30" s="1"/>
  <c r="R71" i="20"/>
  <c r="Q71" i="20"/>
  <c r="Y70" i="20"/>
  <c r="D919" i="30" s="1"/>
  <c r="R70" i="20"/>
  <c r="Q70" i="20"/>
  <c r="Y69" i="20"/>
  <c r="D918" i="30" s="1"/>
  <c r="R69" i="20"/>
  <c r="Q69" i="20"/>
  <c r="Y68" i="20"/>
  <c r="D917" i="30" s="1"/>
  <c r="R68" i="20"/>
  <c r="Q68" i="20"/>
  <c r="Y67" i="20"/>
  <c r="D916" i="30" s="1"/>
  <c r="R67" i="20"/>
  <c r="Q67" i="20"/>
  <c r="Y66" i="20"/>
  <c r="D915" i="30" s="1"/>
  <c r="R66" i="20"/>
  <c r="Q66" i="20"/>
  <c r="Y65" i="20"/>
  <c r="D914" i="30" s="1"/>
  <c r="R65" i="20"/>
  <c r="Q65" i="20"/>
  <c r="Y64" i="20"/>
  <c r="D913" i="30" s="1"/>
  <c r="R64" i="20"/>
  <c r="Q64" i="20"/>
  <c r="S64" i="20" s="1"/>
  <c r="Y63" i="20"/>
  <c r="D912" i="30" s="1"/>
  <c r="R63" i="20"/>
  <c r="Y62" i="20"/>
  <c r="D911" i="30" s="1"/>
  <c r="R62" i="20"/>
  <c r="Q62" i="20"/>
  <c r="S62" i="20" s="1"/>
  <c r="Y61" i="20"/>
  <c r="D910" i="30" s="1"/>
  <c r="R61" i="20"/>
  <c r="Q61" i="20"/>
  <c r="S61" i="20" s="1"/>
  <c r="Y60" i="20"/>
  <c r="D909" i="30" s="1"/>
  <c r="R60" i="20"/>
  <c r="Q60" i="20"/>
  <c r="S60" i="20" s="1"/>
  <c r="Y59" i="20"/>
  <c r="D908" i="30" s="1"/>
  <c r="R59" i="20"/>
  <c r="Q59" i="20"/>
  <c r="S59" i="20" s="1"/>
  <c r="Y58" i="20"/>
  <c r="D907" i="30" s="1"/>
  <c r="R58" i="20"/>
  <c r="Q58" i="20"/>
  <c r="S58" i="20" s="1"/>
  <c r="Y57" i="20"/>
  <c r="D906" i="30" s="1"/>
  <c r="R57" i="20"/>
  <c r="Y56" i="20"/>
  <c r="D905" i="30" s="1"/>
  <c r="R56" i="20"/>
  <c r="Q56" i="20"/>
  <c r="S56" i="20" s="1"/>
  <c r="Y55" i="20"/>
  <c r="D904" i="30" s="1"/>
  <c r="R55" i="20"/>
  <c r="Q55" i="20"/>
  <c r="S55" i="20" s="1"/>
  <c r="Y54" i="20"/>
  <c r="D903" i="30" s="1"/>
  <c r="R54" i="20"/>
  <c r="Q54" i="20"/>
  <c r="S54" i="20" s="1"/>
  <c r="Y53" i="20"/>
  <c r="D902" i="30" s="1"/>
  <c r="R53" i="20"/>
  <c r="Q53" i="20"/>
  <c r="S53" i="20" s="1"/>
  <c r="Y52" i="20"/>
  <c r="D901" i="30" s="1"/>
  <c r="R52" i="20"/>
  <c r="Q52" i="20"/>
  <c r="S52" i="20" s="1"/>
  <c r="Y51" i="20"/>
  <c r="D900" i="30" s="1"/>
  <c r="R51" i="20"/>
  <c r="Q51" i="20"/>
  <c r="S51" i="20" s="1"/>
  <c r="Y50" i="20"/>
  <c r="D899" i="30" s="1"/>
  <c r="R50" i="20"/>
  <c r="Y49" i="20"/>
  <c r="D898" i="30" s="1"/>
  <c r="R49" i="20"/>
  <c r="Q49" i="20"/>
  <c r="S49" i="20" s="1"/>
  <c r="Y48" i="20"/>
  <c r="D897" i="30" s="1"/>
  <c r="R48" i="20"/>
  <c r="Q48" i="20"/>
  <c r="S48" i="20" s="1"/>
  <c r="Y47" i="20"/>
  <c r="D896" i="30" s="1"/>
  <c r="R47" i="20"/>
  <c r="Q47" i="20"/>
  <c r="S47" i="20" s="1"/>
  <c r="Y46" i="20"/>
  <c r="D895" i="30" s="1"/>
  <c r="R46" i="20"/>
  <c r="Q46" i="20"/>
  <c r="S46" i="20" s="1"/>
  <c r="Y45" i="20"/>
  <c r="D894" i="30" s="1"/>
  <c r="R45" i="20"/>
  <c r="Q45" i="20"/>
  <c r="S45" i="20" s="1"/>
  <c r="Y44" i="20"/>
  <c r="D893" i="30" s="1"/>
  <c r="R44" i="20"/>
  <c r="Y43" i="20"/>
  <c r="D892" i="30" s="1"/>
  <c r="R43" i="20"/>
  <c r="Q43" i="20"/>
  <c r="S43" i="20" s="1"/>
  <c r="Y42" i="20"/>
  <c r="D891" i="30" s="1"/>
  <c r="R42" i="20"/>
  <c r="Q42" i="20"/>
  <c r="S42" i="20" s="1"/>
  <c r="Y41" i="20"/>
  <c r="D890" i="30" s="1"/>
  <c r="R41" i="20"/>
  <c r="Q41" i="20"/>
  <c r="S41" i="20" s="1"/>
  <c r="Y40" i="20"/>
  <c r="D889" i="30" s="1"/>
  <c r="R40" i="20"/>
  <c r="Y39" i="20"/>
  <c r="D888" i="30" s="1"/>
  <c r="R39" i="20"/>
  <c r="Q39" i="20"/>
  <c r="S39" i="20" s="1"/>
  <c r="Y38" i="20"/>
  <c r="D887" i="30" s="1"/>
  <c r="R38" i="20"/>
  <c r="Q38" i="20"/>
  <c r="S38" i="20" s="1"/>
  <c r="Y37" i="20"/>
  <c r="D886" i="30" s="1"/>
  <c r="R37" i="20"/>
  <c r="Q37" i="20"/>
  <c r="S37" i="20" s="1"/>
  <c r="Y36" i="20"/>
  <c r="D885" i="30" s="1"/>
  <c r="R36" i="20"/>
  <c r="Q36" i="20"/>
  <c r="S36" i="20" s="1"/>
  <c r="Y35" i="20"/>
  <c r="D884" i="30" s="1"/>
  <c r="R35" i="20"/>
  <c r="Q35" i="20"/>
  <c r="S35" i="20" s="1"/>
  <c r="Y34" i="20"/>
  <c r="D883" i="30" s="1"/>
  <c r="R34" i="20"/>
  <c r="Y33" i="20"/>
  <c r="D882" i="30" s="1"/>
  <c r="R33" i="20"/>
  <c r="Q33" i="20"/>
  <c r="S33" i="20" s="1"/>
  <c r="Y32" i="20"/>
  <c r="D881" i="30" s="1"/>
  <c r="R32" i="20"/>
  <c r="Q32" i="20"/>
  <c r="S32" i="20" s="1"/>
  <c r="Y31" i="20"/>
  <c r="D880" i="30" s="1"/>
  <c r="R31" i="20"/>
  <c r="Q31" i="20"/>
  <c r="S31" i="20" s="1"/>
  <c r="Y30" i="20"/>
  <c r="D879" i="30" s="1"/>
  <c r="R30" i="20"/>
  <c r="Y29" i="20"/>
  <c r="D878" i="30" s="1"/>
  <c r="R29" i="20"/>
  <c r="Q29" i="20"/>
  <c r="S29" i="20" s="1"/>
  <c r="Y28" i="20"/>
  <c r="D877" i="30" s="1"/>
  <c r="R28" i="20"/>
  <c r="Q28" i="20"/>
  <c r="S28" i="20" s="1"/>
  <c r="Y27" i="20"/>
  <c r="D876" i="30" s="1"/>
  <c r="R27" i="20"/>
  <c r="Q27" i="20"/>
  <c r="S27" i="20" s="1"/>
  <c r="Y26" i="20"/>
  <c r="D875" i="30" s="1"/>
  <c r="R26" i="20"/>
  <c r="Q26" i="20"/>
  <c r="S26" i="20" s="1"/>
  <c r="Y25" i="20"/>
  <c r="D874" i="30" s="1"/>
  <c r="R25" i="20"/>
  <c r="Q25" i="20"/>
  <c r="S25" i="20" s="1"/>
  <c r="Y24" i="20"/>
  <c r="D873" i="30" s="1"/>
  <c r="R24" i="20"/>
  <c r="Q24" i="20"/>
  <c r="S24" i="20" s="1"/>
  <c r="Y23" i="20"/>
  <c r="D872" i="30" s="1"/>
  <c r="R23" i="20"/>
  <c r="Q23" i="20"/>
  <c r="S23" i="20" s="1"/>
  <c r="Y22" i="20"/>
  <c r="D871" i="30" s="1"/>
  <c r="R22" i="20"/>
  <c r="Q22" i="20"/>
  <c r="S22" i="20" s="1"/>
  <c r="Y21" i="20"/>
  <c r="D870" i="30" s="1"/>
  <c r="R21" i="20"/>
  <c r="Q21" i="20"/>
  <c r="S21" i="20" s="1"/>
  <c r="Y20" i="20"/>
  <c r="D869" i="30" s="1"/>
  <c r="R20" i="20"/>
  <c r="Y19" i="20"/>
  <c r="D868" i="30" s="1"/>
  <c r="R19" i="20"/>
  <c r="Q19" i="20"/>
  <c r="S19" i="20" s="1"/>
  <c r="Y18" i="20"/>
  <c r="D867" i="30" s="1"/>
  <c r="R18" i="20"/>
  <c r="Q18" i="20"/>
  <c r="S18" i="20" s="1"/>
  <c r="Y17" i="20"/>
  <c r="D866" i="30" s="1"/>
  <c r="R17" i="20"/>
  <c r="Q17" i="20"/>
  <c r="S17" i="20" s="1"/>
  <c r="Y16" i="20"/>
  <c r="D865" i="30" s="1"/>
  <c r="R16" i="20"/>
  <c r="Q16" i="20"/>
  <c r="S16" i="20" s="1"/>
  <c r="Y15" i="20"/>
  <c r="D864" i="30" s="1"/>
  <c r="R15" i="20"/>
  <c r="Q15" i="20"/>
  <c r="S15" i="20" s="1"/>
  <c r="Y14" i="20"/>
  <c r="D863" i="30" s="1"/>
  <c r="R14" i="20"/>
  <c r="Q14" i="20"/>
  <c r="S14" i="20" s="1"/>
  <c r="Y13" i="20"/>
  <c r="D862" i="30" s="1"/>
  <c r="R13" i="20"/>
  <c r="Q13" i="20"/>
  <c r="S13" i="20" s="1"/>
  <c r="Y12" i="20"/>
  <c r="D861" i="30" s="1"/>
  <c r="R12" i="20"/>
  <c r="Q12" i="20"/>
  <c r="S12" i="20" s="1"/>
  <c r="Y11" i="20"/>
  <c r="D860" i="30" s="1"/>
  <c r="R11" i="20"/>
  <c r="Q11" i="20"/>
  <c r="S11" i="20" s="1"/>
  <c r="Y10" i="20"/>
  <c r="D859" i="30" s="1"/>
  <c r="R10" i="20"/>
  <c r="Q10" i="20"/>
  <c r="S10" i="20" s="1"/>
  <c r="Y9" i="20"/>
  <c r="D858" i="30" s="1"/>
  <c r="R9" i="20"/>
  <c r="Q9" i="20"/>
  <c r="S9" i="20" s="1"/>
  <c r="Y8" i="20"/>
  <c r="D857" i="30" s="1"/>
  <c r="R8" i="20"/>
  <c r="Q8" i="20"/>
  <c r="S8" i="20" s="1"/>
  <c r="Y7" i="20"/>
  <c r="D856" i="30" s="1"/>
  <c r="R7" i="20"/>
  <c r="Q7" i="20"/>
  <c r="S7" i="20" s="1"/>
  <c r="Y6" i="20"/>
  <c r="D855" i="30" s="1"/>
  <c r="R6" i="20"/>
  <c r="Q6" i="20"/>
  <c r="S6" i="20" s="1"/>
  <c r="Y5" i="20"/>
  <c r="D854" i="30" s="1"/>
  <c r="T5" i="20"/>
  <c r="T6" i="20" s="1"/>
  <c r="R5" i="20"/>
  <c r="P5" i="20"/>
  <c r="O5" i="20"/>
  <c r="N5" i="20"/>
  <c r="M5" i="20"/>
  <c r="L5" i="20"/>
  <c r="L6" i="20" s="1"/>
  <c r="L7" i="20" s="1"/>
  <c r="L8" i="20" s="1"/>
  <c r="L9" i="20" s="1"/>
  <c r="L10" i="20" s="1"/>
  <c r="L11" i="20" s="1"/>
  <c r="L12" i="20" s="1"/>
  <c r="L13" i="20" s="1"/>
  <c r="L14" i="20" s="1"/>
  <c r="L15" i="20" s="1"/>
  <c r="L16" i="20" s="1"/>
  <c r="L17" i="20" s="1"/>
  <c r="L18" i="20" s="1"/>
  <c r="L19" i="20" s="1"/>
  <c r="L20" i="20" s="1"/>
  <c r="L21" i="20" s="1"/>
  <c r="L22" i="20" s="1"/>
  <c r="L23" i="20" s="1"/>
  <c r="L24" i="20" s="1"/>
  <c r="L25" i="20" s="1"/>
  <c r="L26" i="20" s="1"/>
  <c r="L27" i="20" s="1"/>
  <c r="L28" i="20" s="1"/>
  <c r="L29" i="20" s="1"/>
  <c r="L30" i="20" s="1"/>
  <c r="L31" i="20" s="1"/>
  <c r="L32" i="20" s="1"/>
  <c r="L33" i="20" s="1"/>
  <c r="L34" i="20" s="1"/>
  <c r="L35" i="20" s="1"/>
  <c r="L36" i="20" s="1"/>
  <c r="L37" i="20" s="1"/>
  <c r="L38" i="20" s="1"/>
  <c r="L39" i="20" s="1"/>
  <c r="L40" i="20" s="1"/>
  <c r="L41" i="20" s="1"/>
  <c r="L42" i="20" s="1"/>
  <c r="L43" i="20" s="1"/>
  <c r="L44" i="20" s="1"/>
  <c r="L45" i="20" s="1"/>
  <c r="L46" i="20" s="1"/>
  <c r="L47" i="20" s="1"/>
  <c r="L48" i="20" s="1"/>
  <c r="L49" i="20" s="1"/>
  <c r="B5" i="20"/>
  <c r="E854" i="30" s="1"/>
  <c r="A4" i="20"/>
  <c r="J2" i="20"/>
  <c r="Q1" i="20"/>
  <c r="I1" i="20"/>
  <c r="Y49" i="19"/>
  <c r="D850" i="30" s="1"/>
  <c r="R49" i="19"/>
  <c r="Q49" i="19"/>
  <c r="S49" i="19" s="1"/>
  <c r="Y48" i="19"/>
  <c r="D849" i="30" s="1"/>
  <c r="R48" i="19"/>
  <c r="Y47" i="19"/>
  <c r="D848" i="30" s="1"/>
  <c r="R47" i="19"/>
  <c r="Q47" i="19"/>
  <c r="S47" i="19" s="1"/>
  <c r="Y46" i="19"/>
  <c r="D847" i="30" s="1"/>
  <c r="R46" i="19"/>
  <c r="Q46" i="19"/>
  <c r="S46" i="19" s="1"/>
  <c r="Y45" i="19"/>
  <c r="D846" i="30" s="1"/>
  <c r="R45" i="19"/>
  <c r="Q45" i="19"/>
  <c r="S45" i="19" s="1"/>
  <c r="Y44" i="19"/>
  <c r="D845" i="30" s="1"/>
  <c r="R44" i="19"/>
  <c r="Q44" i="19"/>
  <c r="S44" i="19" s="1"/>
  <c r="Y43" i="19"/>
  <c r="D844" i="30" s="1"/>
  <c r="R43" i="19"/>
  <c r="Q43" i="19"/>
  <c r="S43" i="19" s="1"/>
  <c r="Y42" i="19"/>
  <c r="D843" i="30" s="1"/>
  <c r="R42" i="19"/>
  <c r="Q42" i="19"/>
  <c r="S42" i="19" s="1"/>
  <c r="Y41" i="19"/>
  <c r="D842" i="30" s="1"/>
  <c r="R41" i="19"/>
  <c r="Q41" i="19"/>
  <c r="S41" i="19" s="1"/>
  <c r="Y40" i="19"/>
  <c r="D841" i="30" s="1"/>
  <c r="R40" i="19"/>
  <c r="Q40" i="19"/>
  <c r="S40" i="19" s="1"/>
  <c r="Y39" i="19"/>
  <c r="D840" i="30" s="1"/>
  <c r="R39" i="19"/>
  <c r="Q39" i="19"/>
  <c r="S39" i="19" s="1"/>
  <c r="Y38" i="19"/>
  <c r="D839" i="30" s="1"/>
  <c r="R38" i="19"/>
  <c r="Q38" i="19"/>
  <c r="S38" i="19" s="1"/>
  <c r="Y37" i="19"/>
  <c r="D838" i="30" s="1"/>
  <c r="R37" i="19"/>
  <c r="Q37" i="19"/>
  <c r="S37" i="19" s="1"/>
  <c r="Y36" i="19"/>
  <c r="D837" i="30" s="1"/>
  <c r="R36" i="19"/>
  <c r="Q36" i="19"/>
  <c r="S36" i="19" s="1"/>
  <c r="Y35" i="19"/>
  <c r="D836" i="30" s="1"/>
  <c r="R35" i="19"/>
  <c r="Q35" i="19"/>
  <c r="S35" i="19" s="1"/>
  <c r="Y34" i="19"/>
  <c r="D835" i="30" s="1"/>
  <c r="R34" i="19"/>
  <c r="Q34" i="19"/>
  <c r="S34" i="19" s="1"/>
  <c r="Y33" i="19"/>
  <c r="D834" i="30" s="1"/>
  <c r="R33" i="19"/>
  <c r="Q33" i="19"/>
  <c r="S33" i="19" s="1"/>
  <c r="Y32" i="19"/>
  <c r="D833" i="30" s="1"/>
  <c r="R32" i="19"/>
  <c r="Q32" i="19"/>
  <c r="S32" i="19" s="1"/>
  <c r="Y31" i="19"/>
  <c r="D832" i="30" s="1"/>
  <c r="R31" i="19"/>
  <c r="Q31" i="19"/>
  <c r="S31" i="19" s="1"/>
  <c r="Y30" i="19"/>
  <c r="D831" i="30" s="1"/>
  <c r="R30" i="19"/>
  <c r="Q30" i="19"/>
  <c r="S30" i="19" s="1"/>
  <c r="Y29" i="19"/>
  <c r="D830" i="30" s="1"/>
  <c r="R29" i="19"/>
  <c r="Q29" i="19"/>
  <c r="S29" i="19" s="1"/>
  <c r="Y28" i="19"/>
  <c r="D829" i="30" s="1"/>
  <c r="R28" i="19"/>
  <c r="Q28" i="19"/>
  <c r="S28" i="19" s="1"/>
  <c r="Y27" i="19"/>
  <c r="D828" i="30" s="1"/>
  <c r="R27" i="19"/>
  <c r="Q27" i="19"/>
  <c r="S27" i="19" s="1"/>
  <c r="Y26" i="19"/>
  <c r="D827" i="30" s="1"/>
  <c r="R26" i="19"/>
  <c r="Q26" i="19"/>
  <c r="S26" i="19" s="1"/>
  <c r="Y25" i="19"/>
  <c r="D826" i="30" s="1"/>
  <c r="R25" i="19"/>
  <c r="Q25" i="19"/>
  <c r="S25" i="19" s="1"/>
  <c r="Y24" i="19"/>
  <c r="D825" i="30" s="1"/>
  <c r="R24" i="19"/>
  <c r="Q24" i="19"/>
  <c r="S24" i="19" s="1"/>
  <c r="Y23" i="19"/>
  <c r="D824" i="30" s="1"/>
  <c r="R23" i="19"/>
  <c r="Q23" i="19"/>
  <c r="S23" i="19" s="1"/>
  <c r="Y22" i="19"/>
  <c r="D823" i="30" s="1"/>
  <c r="R22" i="19"/>
  <c r="Q22" i="19"/>
  <c r="S22" i="19" s="1"/>
  <c r="Y21" i="19"/>
  <c r="D822" i="30" s="1"/>
  <c r="R21" i="19"/>
  <c r="Q21" i="19"/>
  <c r="S21" i="19" s="1"/>
  <c r="Y20" i="19"/>
  <c r="D821" i="30" s="1"/>
  <c r="R20" i="19"/>
  <c r="Q20" i="19"/>
  <c r="S20" i="19" s="1"/>
  <c r="Y19" i="19"/>
  <c r="D820" i="30" s="1"/>
  <c r="R19" i="19"/>
  <c r="Q19" i="19"/>
  <c r="S19" i="19" s="1"/>
  <c r="Y18" i="19"/>
  <c r="D819" i="30" s="1"/>
  <c r="R18" i="19"/>
  <c r="Q18" i="19"/>
  <c r="S18" i="19" s="1"/>
  <c r="Y17" i="19"/>
  <c r="D818" i="30" s="1"/>
  <c r="R17" i="19"/>
  <c r="Q17" i="19"/>
  <c r="S17" i="19" s="1"/>
  <c r="Y16" i="19"/>
  <c r="D817" i="30" s="1"/>
  <c r="R16" i="19"/>
  <c r="Q16" i="19"/>
  <c r="S16" i="19" s="1"/>
  <c r="Y15" i="19"/>
  <c r="D816" i="30" s="1"/>
  <c r="R15" i="19"/>
  <c r="Q15" i="19"/>
  <c r="S15" i="19" s="1"/>
  <c r="Y14" i="19"/>
  <c r="D815" i="30" s="1"/>
  <c r="R14" i="19"/>
  <c r="Q14" i="19"/>
  <c r="S14" i="19" s="1"/>
  <c r="Y13" i="19"/>
  <c r="D814" i="30" s="1"/>
  <c r="R13" i="19"/>
  <c r="Q13" i="19"/>
  <c r="S13" i="19" s="1"/>
  <c r="Y12" i="19"/>
  <c r="D813" i="30" s="1"/>
  <c r="R12" i="19"/>
  <c r="Q12" i="19"/>
  <c r="S12" i="19" s="1"/>
  <c r="Y11" i="19"/>
  <c r="D812" i="30" s="1"/>
  <c r="R11" i="19"/>
  <c r="Q11" i="19"/>
  <c r="S11" i="19" s="1"/>
  <c r="Y10" i="19"/>
  <c r="D811" i="30" s="1"/>
  <c r="R10" i="19"/>
  <c r="Q10" i="19"/>
  <c r="S10" i="19" s="1"/>
  <c r="Y9" i="19"/>
  <c r="D810" i="30" s="1"/>
  <c r="R9" i="19"/>
  <c r="Y8" i="19"/>
  <c r="D809" i="30" s="1"/>
  <c r="R8" i="19"/>
  <c r="Y7" i="19"/>
  <c r="D808" i="30" s="1"/>
  <c r="R7" i="19"/>
  <c r="Q7" i="19"/>
  <c r="S7" i="19" s="1"/>
  <c r="Y6" i="19"/>
  <c r="D807" i="30" s="1"/>
  <c r="R6" i="19"/>
  <c r="Q6" i="19"/>
  <c r="S6" i="19" s="1"/>
  <c r="Y5" i="19"/>
  <c r="D806" i="30" s="1"/>
  <c r="T5" i="19"/>
  <c r="T6" i="19" s="1"/>
  <c r="R5" i="19"/>
  <c r="P5" i="19"/>
  <c r="O5" i="19"/>
  <c r="N5" i="19"/>
  <c r="M5" i="19"/>
  <c r="L5" i="19"/>
  <c r="L6" i="19" s="1"/>
  <c r="L7" i="19" s="1"/>
  <c r="L8" i="19" s="1"/>
  <c r="L9" i="19" s="1"/>
  <c r="L10" i="19" s="1"/>
  <c r="L11" i="19" s="1"/>
  <c r="L12" i="19" s="1"/>
  <c r="L13" i="19" s="1"/>
  <c r="L14" i="19" s="1"/>
  <c r="L15" i="19" s="1"/>
  <c r="L16" i="19" s="1"/>
  <c r="L17" i="19" s="1"/>
  <c r="L18" i="19" s="1"/>
  <c r="L19" i="19" s="1"/>
  <c r="L20" i="19" s="1"/>
  <c r="L21" i="19" s="1"/>
  <c r="L22" i="19" s="1"/>
  <c r="L23" i="19" s="1"/>
  <c r="L24" i="19" s="1"/>
  <c r="L25" i="19" s="1"/>
  <c r="L26" i="19" s="1"/>
  <c r="L27" i="19" s="1"/>
  <c r="L28" i="19" s="1"/>
  <c r="L29" i="19" s="1"/>
  <c r="L30" i="19" s="1"/>
  <c r="L31" i="19" s="1"/>
  <c r="L32" i="19" s="1"/>
  <c r="L33" i="19" s="1"/>
  <c r="L34" i="19" s="1"/>
  <c r="L35" i="19" s="1"/>
  <c r="L36" i="19" s="1"/>
  <c r="L37" i="19" s="1"/>
  <c r="L38" i="19" s="1"/>
  <c r="L39" i="19" s="1"/>
  <c r="L40" i="19" s="1"/>
  <c r="L41" i="19" s="1"/>
  <c r="L42" i="19" s="1"/>
  <c r="L43" i="19" s="1"/>
  <c r="L44" i="19" s="1"/>
  <c r="L45" i="19" s="1"/>
  <c r="L46" i="19" s="1"/>
  <c r="L47" i="19" s="1"/>
  <c r="L48" i="19" s="1"/>
  <c r="L49" i="19" s="1"/>
  <c r="B5" i="19"/>
  <c r="E806" i="30" s="1"/>
  <c r="A4" i="19"/>
  <c r="J2" i="19"/>
  <c r="Q1" i="19"/>
  <c r="I1" i="19"/>
  <c r="Y219" i="18"/>
  <c r="D802" i="30" s="1"/>
  <c r="R219" i="18"/>
  <c r="Q219" i="18"/>
  <c r="S219" i="18" s="1"/>
  <c r="Y218" i="18"/>
  <c r="D801" i="30" s="1"/>
  <c r="R218" i="18"/>
  <c r="Q218" i="18"/>
  <c r="S218" i="18" s="1"/>
  <c r="Y217" i="18"/>
  <c r="D800" i="30" s="1"/>
  <c r="R217" i="18"/>
  <c r="Q217" i="18"/>
  <c r="S217" i="18" s="1"/>
  <c r="Y216" i="18"/>
  <c r="D799" i="30" s="1"/>
  <c r="R216" i="18"/>
  <c r="Q216" i="18"/>
  <c r="S216" i="18" s="1"/>
  <c r="Y215" i="18"/>
  <c r="D798" i="30" s="1"/>
  <c r="R215" i="18"/>
  <c r="Q215" i="18"/>
  <c r="S215" i="18" s="1"/>
  <c r="Y214" i="18"/>
  <c r="D797" i="30" s="1"/>
  <c r="R214" i="18"/>
  <c r="Q214" i="18"/>
  <c r="S214" i="18" s="1"/>
  <c r="Y213" i="18"/>
  <c r="D796" i="30" s="1"/>
  <c r="R213" i="18"/>
  <c r="Q213" i="18"/>
  <c r="S213" i="18" s="1"/>
  <c r="Y212" i="18"/>
  <c r="D795" i="30" s="1"/>
  <c r="R212" i="18"/>
  <c r="Q212" i="18"/>
  <c r="S212" i="18" s="1"/>
  <c r="Y211" i="18"/>
  <c r="D794" i="30" s="1"/>
  <c r="R211" i="18"/>
  <c r="Q211" i="18"/>
  <c r="S211" i="18" s="1"/>
  <c r="Y210" i="18"/>
  <c r="D793" i="30" s="1"/>
  <c r="R210" i="18"/>
  <c r="Q210" i="18"/>
  <c r="S210" i="18" s="1"/>
  <c r="Y209" i="18"/>
  <c r="D792" i="30" s="1"/>
  <c r="R209" i="18"/>
  <c r="Q209" i="18"/>
  <c r="S209" i="18" s="1"/>
  <c r="Y208" i="18"/>
  <c r="D791" i="30" s="1"/>
  <c r="R208" i="18"/>
  <c r="Q208" i="18"/>
  <c r="S208" i="18" s="1"/>
  <c r="Y207" i="18"/>
  <c r="D790" i="30" s="1"/>
  <c r="R207" i="18"/>
  <c r="Q207" i="18"/>
  <c r="S207" i="18" s="1"/>
  <c r="Y206" i="18"/>
  <c r="D789" i="30" s="1"/>
  <c r="R206" i="18"/>
  <c r="Q206" i="18"/>
  <c r="S206" i="18" s="1"/>
  <c r="Y205" i="18"/>
  <c r="D788" i="30" s="1"/>
  <c r="R205" i="18"/>
  <c r="Y204" i="18"/>
  <c r="D787" i="30" s="1"/>
  <c r="R204" i="18"/>
  <c r="Q204" i="18"/>
  <c r="S204" i="18" s="1"/>
  <c r="Y203" i="18"/>
  <c r="D786" i="30" s="1"/>
  <c r="R203" i="18"/>
  <c r="Q203" i="18"/>
  <c r="S203" i="18" s="1"/>
  <c r="Y202" i="18"/>
  <c r="D785" i="30" s="1"/>
  <c r="R202" i="18"/>
  <c r="Q202" i="18"/>
  <c r="S202" i="18" s="1"/>
  <c r="Y201" i="18"/>
  <c r="D784" i="30" s="1"/>
  <c r="R201" i="18"/>
  <c r="Q201" i="18"/>
  <c r="S201" i="18" s="1"/>
  <c r="Y200" i="18"/>
  <c r="D783" i="30" s="1"/>
  <c r="R200" i="18"/>
  <c r="Q200" i="18"/>
  <c r="S200" i="18" s="1"/>
  <c r="Y199" i="18"/>
  <c r="D782" i="30" s="1"/>
  <c r="R199" i="18"/>
  <c r="Q199" i="18"/>
  <c r="S199" i="18" s="1"/>
  <c r="Y198" i="18"/>
  <c r="D781" i="30" s="1"/>
  <c r="R198" i="18"/>
  <c r="Q198" i="18"/>
  <c r="S198" i="18" s="1"/>
  <c r="Y197" i="18"/>
  <c r="D780" i="30" s="1"/>
  <c r="R197" i="18"/>
  <c r="Q197" i="18"/>
  <c r="S197" i="18" s="1"/>
  <c r="Y196" i="18"/>
  <c r="D779" i="30" s="1"/>
  <c r="R196" i="18"/>
  <c r="Q196" i="18"/>
  <c r="S196" i="18" s="1"/>
  <c r="Y195" i="18"/>
  <c r="D778" i="30" s="1"/>
  <c r="R195" i="18"/>
  <c r="Q195" i="18"/>
  <c r="S195" i="18" s="1"/>
  <c r="Y194" i="18"/>
  <c r="D777" i="30" s="1"/>
  <c r="R194" i="18"/>
  <c r="Q194" i="18"/>
  <c r="S194" i="18" s="1"/>
  <c r="Y193" i="18"/>
  <c r="D776" i="30" s="1"/>
  <c r="R193" i="18"/>
  <c r="Q193" i="18"/>
  <c r="S193" i="18" s="1"/>
  <c r="Y192" i="18"/>
  <c r="D775" i="30" s="1"/>
  <c r="R192" i="18"/>
  <c r="Q192" i="18"/>
  <c r="S192" i="18" s="1"/>
  <c r="Y191" i="18"/>
  <c r="D774" i="30" s="1"/>
  <c r="R191" i="18"/>
  <c r="Q191" i="18"/>
  <c r="S191" i="18" s="1"/>
  <c r="Y190" i="18"/>
  <c r="D773" i="30" s="1"/>
  <c r="R190" i="18"/>
  <c r="Q190" i="18"/>
  <c r="S190" i="18" s="1"/>
  <c r="Y189" i="18"/>
  <c r="D772" i="30" s="1"/>
  <c r="R189" i="18"/>
  <c r="Q189" i="18"/>
  <c r="S189" i="18" s="1"/>
  <c r="Y188" i="18"/>
  <c r="D771" i="30" s="1"/>
  <c r="R188" i="18"/>
  <c r="Q188" i="18"/>
  <c r="S188" i="18" s="1"/>
  <c r="Y187" i="18"/>
  <c r="D770" i="30" s="1"/>
  <c r="R187" i="18"/>
  <c r="Q187" i="18"/>
  <c r="S187" i="18" s="1"/>
  <c r="Y186" i="18"/>
  <c r="D769" i="30" s="1"/>
  <c r="R186" i="18"/>
  <c r="Q186" i="18"/>
  <c r="S186" i="18" s="1"/>
  <c r="Y185" i="18"/>
  <c r="D768" i="30" s="1"/>
  <c r="R185" i="18"/>
  <c r="Q185" i="18"/>
  <c r="S185" i="18" s="1"/>
  <c r="Y184" i="18"/>
  <c r="D767" i="30" s="1"/>
  <c r="R184" i="18"/>
  <c r="Q184" i="18"/>
  <c r="S184" i="18" s="1"/>
  <c r="Y183" i="18"/>
  <c r="D766" i="30" s="1"/>
  <c r="R183" i="18"/>
  <c r="Q183" i="18"/>
  <c r="S183" i="18" s="1"/>
  <c r="Y182" i="18"/>
  <c r="D765" i="30" s="1"/>
  <c r="R182" i="18"/>
  <c r="Q182" i="18"/>
  <c r="S182" i="18" s="1"/>
  <c r="Y181" i="18"/>
  <c r="D764" i="30" s="1"/>
  <c r="R181" i="18"/>
  <c r="Q181" i="18"/>
  <c r="S181" i="18" s="1"/>
  <c r="Y180" i="18"/>
  <c r="D763" i="30" s="1"/>
  <c r="R180" i="18"/>
  <c r="Q180" i="18"/>
  <c r="S180" i="18" s="1"/>
  <c r="Y179" i="18"/>
  <c r="D762" i="30" s="1"/>
  <c r="R179" i="18"/>
  <c r="Q179" i="18"/>
  <c r="S179" i="18" s="1"/>
  <c r="Y178" i="18"/>
  <c r="D761" i="30" s="1"/>
  <c r="R178" i="18"/>
  <c r="Q178" i="18"/>
  <c r="S178" i="18" s="1"/>
  <c r="Y177" i="18"/>
  <c r="D760" i="30" s="1"/>
  <c r="R177" i="18"/>
  <c r="Q177" i="18"/>
  <c r="S177" i="18" s="1"/>
  <c r="Y176" i="18"/>
  <c r="D759" i="30" s="1"/>
  <c r="R176" i="18"/>
  <c r="Q176" i="18"/>
  <c r="S176" i="18" s="1"/>
  <c r="Y175" i="18"/>
  <c r="D758" i="30" s="1"/>
  <c r="R175" i="18"/>
  <c r="Q175" i="18"/>
  <c r="S175" i="18" s="1"/>
  <c r="Y174" i="18"/>
  <c r="D757" i="30" s="1"/>
  <c r="R174" i="18"/>
  <c r="Q174" i="18"/>
  <c r="S174" i="18" s="1"/>
  <c r="Y173" i="18"/>
  <c r="D756" i="30" s="1"/>
  <c r="R173" i="18"/>
  <c r="Q173" i="18"/>
  <c r="S173" i="18" s="1"/>
  <c r="Y172" i="18"/>
  <c r="D755" i="30" s="1"/>
  <c r="R172" i="18"/>
  <c r="Q172" i="18"/>
  <c r="S172" i="18" s="1"/>
  <c r="Y171" i="18"/>
  <c r="D754" i="30" s="1"/>
  <c r="R171" i="18"/>
  <c r="Q171" i="18"/>
  <c r="S171" i="18" s="1"/>
  <c r="Y170" i="18"/>
  <c r="D753" i="30" s="1"/>
  <c r="R170" i="18"/>
  <c r="Q170" i="18"/>
  <c r="S170" i="18" s="1"/>
  <c r="Y169" i="18"/>
  <c r="D752" i="30" s="1"/>
  <c r="R169" i="18"/>
  <c r="Q169" i="18"/>
  <c r="S169" i="18" s="1"/>
  <c r="Y168" i="18"/>
  <c r="D751" i="30" s="1"/>
  <c r="R168" i="18"/>
  <c r="Q168" i="18"/>
  <c r="S168" i="18" s="1"/>
  <c r="Y167" i="18"/>
  <c r="D750" i="30" s="1"/>
  <c r="R167" i="18"/>
  <c r="Q167" i="18"/>
  <c r="S167" i="18" s="1"/>
  <c r="Y166" i="18"/>
  <c r="D749" i="30" s="1"/>
  <c r="R166" i="18"/>
  <c r="Q166" i="18"/>
  <c r="S166" i="18" s="1"/>
  <c r="Y165" i="18"/>
  <c r="D748" i="30" s="1"/>
  <c r="R165" i="18"/>
  <c r="Q165" i="18"/>
  <c r="S165" i="18" s="1"/>
  <c r="Y164" i="18"/>
  <c r="D747" i="30" s="1"/>
  <c r="R164" i="18"/>
  <c r="Q164" i="18"/>
  <c r="S164" i="18" s="1"/>
  <c r="Y163" i="18"/>
  <c r="D746" i="30" s="1"/>
  <c r="R163" i="18"/>
  <c r="Q163" i="18"/>
  <c r="S163" i="18" s="1"/>
  <c r="Y162" i="18"/>
  <c r="D745" i="30" s="1"/>
  <c r="R162" i="18"/>
  <c r="Q162" i="18"/>
  <c r="S162" i="18" s="1"/>
  <c r="Y161" i="18"/>
  <c r="D744" i="30" s="1"/>
  <c r="R161" i="18"/>
  <c r="Q161" i="18"/>
  <c r="S161" i="18" s="1"/>
  <c r="Y160" i="18"/>
  <c r="D743" i="30" s="1"/>
  <c r="R160" i="18"/>
  <c r="Q160" i="18"/>
  <c r="S160" i="18" s="1"/>
  <c r="Y159" i="18"/>
  <c r="D742" i="30" s="1"/>
  <c r="R159" i="18"/>
  <c r="Y158" i="18"/>
  <c r="D741" i="30" s="1"/>
  <c r="R158" i="18"/>
  <c r="Q158" i="18"/>
  <c r="S158" i="18" s="1"/>
  <c r="Y157" i="18"/>
  <c r="D740" i="30" s="1"/>
  <c r="R157" i="18"/>
  <c r="Q157" i="18"/>
  <c r="S157" i="18" s="1"/>
  <c r="Y156" i="18"/>
  <c r="D739" i="30" s="1"/>
  <c r="R156" i="18"/>
  <c r="Q156" i="18"/>
  <c r="S156" i="18" s="1"/>
  <c r="Y155" i="18"/>
  <c r="D738" i="30" s="1"/>
  <c r="R155" i="18"/>
  <c r="Q155" i="18"/>
  <c r="S155" i="18" s="1"/>
  <c r="Y154" i="18"/>
  <c r="D737" i="30" s="1"/>
  <c r="R154" i="18"/>
  <c r="Q154" i="18"/>
  <c r="S154" i="18" s="1"/>
  <c r="Y153" i="18"/>
  <c r="D736" i="30" s="1"/>
  <c r="R153" i="18"/>
  <c r="Q153" i="18"/>
  <c r="S153" i="18" s="1"/>
  <c r="Y152" i="18"/>
  <c r="D735" i="30" s="1"/>
  <c r="R152" i="18"/>
  <c r="Y151" i="18"/>
  <c r="D734" i="30" s="1"/>
  <c r="R151" i="18"/>
  <c r="Q151" i="18"/>
  <c r="S151" i="18" s="1"/>
  <c r="Y150" i="18"/>
  <c r="D733" i="30" s="1"/>
  <c r="R150" i="18"/>
  <c r="Q150" i="18"/>
  <c r="S150" i="18" s="1"/>
  <c r="Y149" i="18"/>
  <c r="D732" i="30" s="1"/>
  <c r="R149" i="18"/>
  <c r="Q149" i="18"/>
  <c r="S149" i="18" s="1"/>
  <c r="Y148" i="18"/>
  <c r="D731" i="30" s="1"/>
  <c r="R148" i="18"/>
  <c r="Q148" i="18"/>
  <c r="S148" i="18" s="1"/>
  <c r="Y147" i="18"/>
  <c r="D730" i="30" s="1"/>
  <c r="R147" i="18"/>
  <c r="Q147" i="18"/>
  <c r="S147" i="18" s="1"/>
  <c r="Y146" i="18"/>
  <c r="D729" i="30" s="1"/>
  <c r="R146" i="18"/>
  <c r="Q146" i="18"/>
  <c r="S146" i="18" s="1"/>
  <c r="Y145" i="18"/>
  <c r="D728" i="30" s="1"/>
  <c r="R145" i="18"/>
  <c r="Q145" i="18"/>
  <c r="S145" i="18" s="1"/>
  <c r="Y144" i="18"/>
  <c r="D727" i="30" s="1"/>
  <c r="R144" i="18"/>
  <c r="Y143" i="18"/>
  <c r="D726" i="30" s="1"/>
  <c r="R143" i="18"/>
  <c r="Q143" i="18"/>
  <c r="S143" i="18" s="1"/>
  <c r="Y142" i="18"/>
  <c r="D725" i="30" s="1"/>
  <c r="R142" i="18"/>
  <c r="Q142" i="18"/>
  <c r="S142" i="18" s="1"/>
  <c r="Y141" i="18"/>
  <c r="D724" i="30" s="1"/>
  <c r="R141" i="18"/>
  <c r="Q141" i="18"/>
  <c r="S141" i="18" s="1"/>
  <c r="Y140" i="18"/>
  <c r="D723" i="30" s="1"/>
  <c r="R140" i="18"/>
  <c r="Q140" i="18"/>
  <c r="S140" i="18" s="1"/>
  <c r="Y139" i="18"/>
  <c r="D722" i="30" s="1"/>
  <c r="R139" i="18"/>
  <c r="Q139" i="18"/>
  <c r="S139" i="18" s="1"/>
  <c r="Y138" i="18"/>
  <c r="D721" i="30" s="1"/>
  <c r="R138" i="18"/>
  <c r="Q138" i="18"/>
  <c r="Y137" i="18"/>
  <c r="D720" i="30" s="1"/>
  <c r="R137" i="18"/>
  <c r="Q137" i="18"/>
  <c r="Y136" i="18"/>
  <c r="D719" i="30" s="1"/>
  <c r="R136" i="18"/>
  <c r="Q136" i="18"/>
  <c r="Y135" i="18"/>
  <c r="D718" i="30" s="1"/>
  <c r="R135" i="18"/>
  <c r="Q135" i="18"/>
  <c r="Y134" i="18"/>
  <c r="D717" i="30" s="1"/>
  <c r="R134" i="18"/>
  <c r="Q134" i="18"/>
  <c r="S134" i="18" s="1"/>
  <c r="Y133" i="18"/>
  <c r="D716" i="30" s="1"/>
  <c r="R133" i="18"/>
  <c r="Q133" i="18"/>
  <c r="S133" i="18" s="1"/>
  <c r="Y132" i="18"/>
  <c r="D715" i="30" s="1"/>
  <c r="R132" i="18"/>
  <c r="Q132" i="18"/>
  <c r="S132" i="18" s="1"/>
  <c r="Y131" i="18"/>
  <c r="D714" i="30" s="1"/>
  <c r="R131" i="18"/>
  <c r="Q131" i="18"/>
  <c r="S131" i="18" s="1"/>
  <c r="Y130" i="18"/>
  <c r="D713" i="30" s="1"/>
  <c r="R130" i="18"/>
  <c r="Q130" i="18"/>
  <c r="S130" i="18" s="1"/>
  <c r="Y129" i="18"/>
  <c r="D712" i="30" s="1"/>
  <c r="R129" i="18"/>
  <c r="Q129" i="18"/>
  <c r="S129" i="18" s="1"/>
  <c r="Y128" i="18"/>
  <c r="D711" i="30" s="1"/>
  <c r="R128" i="18"/>
  <c r="Q128" i="18"/>
  <c r="S128" i="18" s="1"/>
  <c r="Y127" i="18"/>
  <c r="D710" i="30" s="1"/>
  <c r="R127" i="18"/>
  <c r="Q127" i="18"/>
  <c r="S127" i="18" s="1"/>
  <c r="Y126" i="18"/>
  <c r="D709" i="30" s="1"/>
  <c r="R126" i="18"/>
  <c r="Q126" i="18"/>
  <c r="S126" i="18" s="1"/>
  <c r="Y125" i="18"/>
  <c r="D708" i="30" s="1"/>
  <c r="R125" i="18"/>
  <c r="Q125" i="18"/>
  <c r="S125" i="18" s="1"/>
  <c r="Y124" i="18"/>
  <c r="D707" i="30" s="1"/>
  <c r="R124" i="18"/>
  <c r="Q124" i="18"/>
  <c r="S124" i="18" s="1"/>
  <c r="Y123" i="18"/>
  <c r="D706" i="30" s="1"/>
  <c r="R123" i="18"/>
  <c r="Q123" i="18"/>
  <c r="S123" i="18" s="1"/>
  <c r="Y122" i="18"/>
  <c r="D705" i="30" s="1"/>
  <c r="R122" i="18"/>
  <c r="Q122" i="18"/>
  <c r="S122" i="18" s="1"/>
  <c r="Y121" i="18"/>
  <c r="D704" i="30" s="1"/>
  <c r="R121" i="18"/>
  <c r="Q121" i="18"/>
  <c r="S121" i="18" s="1"/>
  <c r="Y120" i="18"/>
  <c r="D703" i="30" s="1"/>
  <c r="R120" i="18"/>
  <c r="Y119" i="18"/>
  <c r="D702" i="30" s="1"/>
  <c r="R119" i="18"/>
  <c r="Q119" i="18"/>
  <c r="S119" i="18" s="1"/>
  <c r="Y118" i="18"/>
  <c r="D701" i="30" s="1"/>
  <c r="R118" i="18"/>
  <c r="Q118" i="18"/>
  <c r="S118" i="18" s="1"/>
  <c r="Y117" i="18"/>
  <c r="D700" i="30" s="1"/>
  <c r="R117" i="18"/>
  <c r="Q117" i="18"/>
  <c r="S117" i="18" s="1"/>
  <c r="Y116" i="18"/>
  <c r="D699" i="30" s="1"/>
  <c r="R116" i="18"/>
  <c r="Q116" i="18"/>
  <c r="S116" i="18" s="1"/>
  <c r="Y115" i="18"/>
  <c r="D698" i="30" s="1"/>
  <c r="R115" i="18"/>
  <c r="Q115" i="18"/>
  <c r="S115" i="18" s="1"/>
  <c r="Y114" i="18"/>
  <c r="D697" i="30" s="1"/>
  <c r="R114" i="18"/>
  <c r="Q114" i="18"/>
  <c r="S114" i="18" s="1"/>
  <c r="Y113" i="18"/>
  <c r="D696" i="30" s="1"/>
  <c r="R113" i="18"/>
  <c r="Q113" i="18"/>
  <c r="S113" i="18" s="1"/>
  <c r="Y112" i="18"/>
  <c r="D695" i="30" s="1"/>
  <c r="R112" i="18"/>
  <c r="Q112" i="18"/>
  <c r="S112" i="18" s="1"/>
  <c r="Y111" i="18"/>
  <c r="D694" i="30" s="1"/>
  <c r="R111" i="18"/>
  <c r="Q111" i="18"/>
  <c r="S111" i="18" s="1"/>
  <c r="Y110" i="18"/>
  <c r="D693" i="30" s="1"/>
  <c r="R110" i="18"/>
  <c r="Y109" i="18"/>
  <c r="D692" i="30" s="1"/>
  <c r="R109" i="18"/>
  <c r="Q109" i="18"/>
  <c r="S109" i="18" s="1"/>
  <c r="Y108" i="18"/>
  <c r="D691" i="30" s="1"/>
  <c r="R108" i="18"/>
  <c r="Q108" i="18"/>
  <c r="S108" i="18" s="1"/>
  <c r="Y107" i="18"/>
  <c r="D690" i="30" s="1"/>
  <c r="R107" i="18"/>
  <c r="Q107" i="18"/>
  <c r="S107" i="18" s="1"/>
  <c r="Y106" i="18"/>
  <c r="D689" i="30" s="1"/>
  <c r="R106" i="18"/>
  <c r="Q106" i="18"/>
  <c r="S106" i="18" s="1"/>
  <c r="Y105" i="18"/>
  <c r="D688" i="30" s="1"/>
  <c r="R105" i="18"/>
  <c r="Q105" i="18"/>
  <c r="S105" i="18" s="1"/>
  <c r="Y104" i="18"/>
  <c r="D687" i="30" s="1"/>
  <c r="R104" i="18"/>
  <c r="Q104" i="18"/>
  <c r="S104" i="18" s="1"/>
  <c r="Y103" i="18"/>
  <c r="D686" i="30" s="1"/>
  <c r="R103" i="18"/>
  <c r="Q103" i="18"/>
  <c r="S103" i="18" s="1"/>
  <c r="Y102" i="18"/>
  <c r="D685" i="30" s="1"/>
  <c r="R102" i="18"/>
  <c r="Q102" i="18"/>
  <c r="S102" i="18" s="1"/>
  <c r="Y101" i="18"/>
  <c r="D684" i="30" s="1"/>
  <c r="R101" i="18"/>
  <c r="Q101" i="18"/>
  <c r="S101" i="18" s="1"/>
  <c r="Y100" i="18"/>
  <c r="D683" i="30" s="1"/>
  <c r="R100" i="18"/>
  <c r="Q100" i="18"/>
  <c r="S100" i="18" s="1"/>
  <c r="Y99" i="18"/>
  <c r="D682" i="30" s="1"/>
  <c r="R99" i="18"/>
  <c r="Q99" i="18"/>
  <c r="S99" i="18" s="1"/>
  <c r="Y98" i="18"/>
  <c r="D681" i="30" s="1"/>
  <c r="R98" i="18"/>
  <c r="Q98" i="18"/>
  <c r="S98" i="18" s="1"/>
  <c r="Y97" i="18"/>
  <c r="D680" i="30" s="1"/>
  <c r="R97" i="18"/>
  <c r="Q97" i="18"/>
  <c r="S97" i="18" s="1"/>
  <c r="Y96" i="18"/>
  <c r="D679" i="30" s="1"/>
  <c r="R96" i="18"/>
  <c r="Q96" i="18"/>
  <c r="S96" i="18" s="1"/>
  <c r="Y95" i="18"/>
  <c r="D678" i="30" s="1"/>
  <c r="R95" i="18"/>
  <c r="Q95" i="18"/>
  <c r="S95" i="18" s="1"/>
  <c r="Y94" i="18"/>
  <c r="D677" i="30" s="1"/>
  <c r="R94" i="18"/>
  <c r="Y93" i="18"/>
  <c r="D676" i="30" s="1"/>
  <c r="R93" i="18"/>
  <c r="Q93" i="18"/>
  <c r="S93" i="18" s="1"/>
  <c r="Y92" i="18"/>
  <c r="D675" i="30" s="1"/>
  <c r="R92" i="18"/>
  <c r="Q92" i="18"/>
  <c r="S92" i="18" s="1"/>
  <c r="Y91" i="18"/>
  <c r="D674" i="30" s="1"/>
  <c r="R91" i="18"/>
  <c r="Q91" i="18"/>
  <c r="S91" i="18" s="1"/>
  <c r="Y90" i="18"/>
  <c r="D673" i="30" s="1"/>
  <c r="R90" i="18"/>
  <c r="Q90" i="18"/>
  <c r="S90" i="18" s="1"/>
  <c r="Y89" i="18"/>
  <c r="D672" i="30" s="1"/>
  <c r="R89" i="18"/>
  <c r="Q89" i="18"/>
  <c r="S89" i="18" s="1"/>
  <c r="Y88" i="18"/>
  <c r="D671" i="30" s="1"/>
  <c r="R88" i="18"/>
  <c r="Q88" i="18"/>
  <c r="S88" i="18" s="1"/>
  <c r="Y87" i="18"/>
  <c r="D670" i="30" s="1"/>
  <c r="R87" i="18"/>
  <c r="Q87" i="18"/>
  <c r="S87" i="18" s="1"/>
  <c r="Y86" i="18"/>
  <c r="D669" i="30" s="1"/>
  <c r="R86" i="18"/>
  <c r="Q86" i="18"/>
  <c r="S86" i="18" s="1"/>
  <c r="Y85" i="18"/>
  <c r="D668" i="30" s="1"/>
  <c r="R85" i="18"/>
  <c r="Q85" i="18"/>
  <c r="S85" i="18" s="1"/>
  <c r="Y84" i="18"/>
  <c r="D667" i="30" s="1"/>
  <c r="R84" i="18"/>
  <c r="Q84" i="18"/>
  <c r="S84" i="18" s="1"/>
  <c r="Y83" i="18"/>
  <c r="D666" i="30" s="1"/>
  <c r="R83" i="18"/>
  <c r="Q83" i="18"/>
  <c r="S83" i="18" s="1"/>
  <c r="Y82" i="18"/>
  <c r="D665" i="30" s="1"/>
  <c r="R82" i="18"/>
  <c r="Q82" i="18"/>
  <c r="S82" i="18" s="1"/>
  <c r="Y81" i="18"/>
  <c r="D664" i="30" s="1"/>
  <c r="R81" i="18"/>
  <c r="Q81" i="18"/>
  <c r="S81" i="18" s="1"/>
  <c r="Y80" i="18"/>
  <c r="D663" i="30" s="1"/>
  <c r="R80" i="18"/>
  <c r="Q80" i="18"/>
  <c r="S80" i="18" s="1"/>
  <c r="Y79" i="18"/>
  <c r="D662" i="30" s="1"/>
  <c r="R79" i="18"/>
  <c r="Y78" i="18"/>
  <c r="D661" i="30" s="1"/>
  <c r="R78" i="18"/>
  <c r="Q78" i="18"/>
  <c r="S78" i="18" s="1"/>
  <c r="Y77" i="18"/>
  <c r="D660" i="30" s="1"/>
  <c r="R77" i="18"/>
  <c r="Q77" i="18"/>
  <c r="S77" i="18" s="1"/>
  <c r="Y76" i="18"/>
  <c r="D659" i="30" s="1"/>
  <c r="R76" i="18"/>
  <c r="Q76" i="18"/>
  <c r="S76" i="18" s="1"/>
  <c r="Y75" i="18"/>
  <c r="D658" i="30" s="1"/>
  <c r="R75" i="18"/>
  <c r="Q75" i="18"/>
  <c r="S75" i="18" s="1"/>
  <c r="Y74" i="18"/>
  <c r="D657" i="30" s="1"/>
  <c r="R74" i="18"/>
  <c r="Q74" i="18"/>
  <c r="S74" i="18" s="1"/>
  <c r="Y73" i="18"/>
  <c r="D656" i="30" s="1"/>
  <c r="R73" i="18"/>
  <c r="Q73" i="18"/>
  <c r="S73" i="18" s="1"/>
  <c r="Y72" i="18"/>
  <c r="D655" i="30" s="1"/>
  <c r="R72" i="18"/>
  <c r="Y71" i="18"/>
  <c r="D654" i="30" s="1"/>
  <c r="R71" i="18"/>
  <c r="Q71" i="18"/>
  <c r="S71" i="18" s="1"/>
  <c r="Y70" i="18"/>
  <c r="D653" i="30" s="1"/>
  <c r="R70" i="18"/>
  <c r="Q70" i="18"/>
  <c r="S70" i="18" s="1"/>
  <c r="Y69" i="18"/>
  <c r="D652" i="30" s="1"/>
  <c r="R69" i="18"/>
  <c r="Q69" i="18"/>
  <c r="S69" i="18" s="1"/>
  <c r="Y68" i="18"/>
  <c r="D651" i="30" s="1"/>
  <c r="R68" i="18"/>
  <c r="Q68" i="18"/>
  <c r="S68" i="18" s="1"/>
  <c r="Y67" i="18"/>
  <c r="D650" i="30" s="1"/>
  <c r="R67" i="18"/>
  <c r="Y66" i="18"/>
  <c r="D649" i="30" s="1"/>
  <c r="R66" i="18"/>
  <c r="Q66" i="18"/>
  <c r="S66" i="18" s="1"/>
  <c r="Y65" i="18"/>
  <c r="D648" i="30" s="1"/>
  <c r="R65" i="18"/>
  <c r="Q65" i="18"/>
  <c r="S65" i="18" s="1"/>
  <c r="Y64" i="18"/>
  <c r="D647" i="30" s="1"/>
  <c r="R64" i="18"/>
  <c r="Y63" i="18"/>
  <c r="D646" i="30" s="1"/>
  <c r="R63" i="18"/>
  <c r="Q63" i="18"/>
  <c r="S63" i="18" s="1"/>
  <c r="Y62" i="18"/>
  <c r="D645" i="30" s="1"/>
  <c r="R62" i="18"/>
  <c r="Q62" i="18"/>
  <c r="S62" i="18" s="1"/>
  <c r="Y61" i="18"/>
  <c r="D644" i="30" s="1"/>
  <c r="R61" i="18"/>
  <c r="Q61" i="18"/>
  <c r="S61" i="18" s="1"/>
  <c r="Y60" i="18"/>
  <c r="D643" i="30" s="1"/>
  <c r="R60" i="18"/>
  <c r="Q60" i="18"/>
  <c r="S60" i="18" s="1"/>
  <c r="Y59" i="18"/>
  <c r="D642" i="30" s="1"/>
  <c r="R59" i="18"/>
  <c r="Q59" i="18"/>
  <c r="S59" i="18" s="1"/>
  <c r="Y58" i="18"/>
  <c r="D641" i="30" s="1"/>
  <c r="R58" i="18"/>
  <c r="Q58" i="18"/>
  <c r="S58" i="18" s="1"/>
  <c r="Y57" i="18"/>
  <c r="D640" i="30" s="1"/>
  <c r="R57" i="18"/>
  <c r="Q57" i="18"/>
  <c r="S57" i="18" s="1"/>
  <c r="Y56" i="18"/>
  <c r="D639" i="30" s="1"/>
  <c r="R56" i="18"/>
  <c r="Q56" i="18"/>
  <c r="S56" i="18" s="1"/>
  <c r="Y55" i="18"/>
  <c r="D638" i="30" s="1"/>
  <c r="R55" i="18"/>
  <c r="Q55" i="18"/>
  <c r="S55" i="18" s="1"/>
  <c r="Y54" i="18"/>
  <c r="D637" i="30" s="1"/>
  <c r="R54" i="18"/>
  <c r="Q54" i="18"/>
  <c r="S54" i="18" s="1"/>
  <c r="Y53" i="18"/>
  <c r="D636" i="30" s="1"/>
  <c r="R53" i="18"/>
  <c r="Q53" i="18"/>
  <c r="S53" i="18" s="1"/>
  <c r="Y52" i="18"/>
  <c r="D635" i="30" s="1"/>
  <c r="R52" i="18"/>
  <c r="Q52" i="18"/>
  <c r="S52" i="18" s="1"/>
  <c r="Y51" i="18"/>
  <c r="D634" i="30" s="1"/>
  <c r="R51" i="18"/>
  <c r="Q51" i="18"/>
  <c r="S51" i="18" s="1"/>
  <c r="Y50" i="18"/>
  <c r="D633" i="30" s="1"/>
  <c r="R50" i="18"/>
  <c r="Q50" i="18"/>
  <c r="S50" i="18" s="1"/>
  <c r="Y49" i="18"/>
  <c r="D632" i="30" s="1"/>
  <c r="R49" i="18"/>
  <c r="Q49" i="18"/>
  <c r="S49" i="18" s="1"/>
  <c r="Y48" i="18"/>
  <c r="D631" i="30" s="1"/>
  <c r="R48" i="18"/>
  <c r="Q48" i="18"/>
  <c r="S48" i="18" s="1"/>
  <c r="Y47" i="18"/>
  <c r="D630" i="30" s="1"/>
  <c r="R47" i="18"/>
  <c r="Q47" i="18"/>
  <c r="S47" i="18" s="1"/>
  <c r="Y46" i="18"/>
  <c r="D629" i="30" s="1"/>
  <c r="R46" i="18"/>
  <c r="Q46" i="18"/>
  <c r="S46" i="18" s="1"/>
  <c r="Y45" i="18"/>
  <c r="D628" i="30" s="1"/>
  <c r="R45" i="18"/>
  <c r="Q45" i="18"/>
  <c r="S45" i="18" s="1"/>
  <c r="Y44" i="18"/>
  <c r="D627" i="30" s="1"/>
  <c r="R44" i="18"/>
  <c r="Q44" i="18"/>
  <c r="S44" i="18" s="1"/>
  <c r="Y43" i="18"/>
  <c r="D626" i="30" s="1"/>
  <c r="R43" i="18"/>
  <c r="Q43" i="18"/>
  <c r="S43" i="18" s="1"/>
  <c r="Y42" i="18"/>
  <c r="D625" i="30" s="1"/>
  <c r="R42" i="18"/>
  <c r="Y41" i="18"/>
  <c r="D624" i="30" s="1"/>
  <c r="R41" i="18"/>
  <c r="Y40" i="18"/>
  <c r="D623" i="30" s="1"/>
  <c r="R40" i="18"/>
  <c r="Y39" i="18"/>
  <c r="D622" i="30" s="1"/>
  <c r="R39" i="18"/>
  <c r="Q39" i="18"/>
  <c r="S39" i="18" s="1"/>
  <c r="Y38" i="18"/>
  <c r="D621" i="30" s="1"/>
  <c r="R38" i="18"/>
  <c r="Q38" i="18"/>
  <c r="S38" i="18" s="1"/>
  <c r="Y37" i="18"/>
  <c r="D620" i="30" s="1"/>
  <c r="R37" i="18"/>
  <c r="Q37" i="18"/>
  <c r="S37" i="18" s="1"/>
  <c r="Y36" i="18"/>
  <c r="D619" i="30" s="1"/>
  <c r="R36" i="18"/>
  <c r="Q36" i="18"/>
  <c r="S36" i="18" s="1"/>
  <c r="Y35" i="18"/>
  <c r="D618" i="30" s="1"/>
  <c r="R35" i="18"/>
  <c r="Y34" i="18"/>
  <c r="D617" i="30" s="1"/>
  <c r="R34" i="18"/>
  <c r="Q34" i="18"/>
  <c r="S34" i="18" s="1"/>
  <c r="Y33" i="18"/>
  <c r="D616" i="30" s="1"/>
  <c r="R33" i="18"/>
  <c r="Q33" i="18"/>
  <c r="S33" i="18" s="1"/>
  <c r="Y32" i="18"/>
  <c r="D615" i="30" s="1"/>
  <c r="R32" i="18"/>
  <c r="Y31" i="18"/>
  <c r="D614" i="30" s="1"/>
  <c r="R31" i="18"/>
  <c r="Q31" i="18"/>
  <c r="S31" i="18" s="1"/>
  <c r="Y30" i="18"/>
  <c r="D613" i="30" s="1"/>
  <c r="R30" i="18"/>
  <c r="Q30" i="18"/>
  <c r="S30" i="18" s="1"/>
  <c r="Y29" i="18"/>
  <c r="D612" i="30" s="1"/>
  <c r="R29" i="18"/>
  <c r="Q29" i="18"/>
  <c r="S29" i="18" s="1"/>
  <c r="Y28" i="18"/>
  <c r="D611" i="30" s="1"/>
  <c r="R28" i="18"/>
  <c r="Q28" i="18"/>
  <c r="S28" i="18" s="1"/>
  <c r="Y27" i="18"/>
  <c r="D610" i="30" s="1"/>
  <c r="R27" i="18"/>
  <c r="Q27" i="18"/>
  <c r="S27" i="18" s="1"/>
  <c r="Y26" i="18"/>
  <c r="D609" i="30" s="1"/>
  <c r="R26" i="18"/>
  <c r="Y25" i="18"/>
  <c r="D608" i="30" s="1"/>
  <c r="R25" i="18"/>
  <c r="Q25" i="18"/>
  <c r="S25" i="18" s="1"/>
  <c r="Y24" i="18"/>
  <c r="D607" i="30" s="1"/>
  <c r="R24" i="18"/>
  <c r="Q24" i="18"/>
  <c r="S24" i="18" s="1"/>
  <c r="Y23" i="18"/>
  <c r="D606" i="30" s="1"/>
  <c r="R23" i="18"/>
  <c r="Q23" i="18"/>
  <c r="S23" i="18" s="1"/>
  <c r="Y22" i="18"/>
  <c r="D605" i="30" s="1"/>
  <c r="R22" i="18"/>
  <c r="Q22" i="18"/>
  <c r="S22" i="18" s="1"/>
  <c r="Y21" i="18"/>
  <c r="D604" i="30" s="1"/>
  <c r="R21" i="18"/>
  <c r="Q21" i="18"/>
  <c r="S21" i="18" s="1"/>
  <c r="Y20" i="18"/>
  <c r="D603" i="30" s="1"/>
  <c r="R20" i="18"/>
  <c r="Q20" i="18"/>
  <c r="S20" i="18" s="1"/>
  <c r="Y19" i="18"/>
  <c r="D602" i="30" s="1"/>
  <c r="R19" i="18"/>
  <c r="Q19" i="18"/>
  <c r="S19" i="18" s="1"/>
  <c r="Y18" i="18"/>
  <c r="D601" i="30" s="1"/>
  <c r="R18" i="18"/>
  <c r="Q18" i="18"/>
  <c r="S18" i="18" s="1"/>
  <c r="Y17" i="18"/>
  <c r="D600" i="30" s="1"/>
  <c r="R17" i="18"/>
  <c r="Y16" i="18"/>
  <c r="D599" i="30" s="1"/>
  <c r="R16" i="18"/>
  <c r="Q16" i="18"/>
  <c r="S16" i="18" s="1"/>
  <c r="Y15" i="18"/>
  <c r="D598" i="30" s="1"/>
  <c r="R15" i="18"/>
  <c r="Q15" i="18"/>
  <c r="S15" i="18" s="1"/>
  <c r="Y14" i="18"/>
  <c r="D597" i="30" s="1"/>
  <c r="R14" i="18"/>
  <c r="Q14" i="18"/>
  <c r="S14" i="18" s="1"/>
  <c r="Y13" i="18"/>
  <c r="D596" i="30" s="1"/>
  <c r="R13" i="18"/>
  <c r="Y12" i="18"/>
  <c r="D595" i="30" s="1"/>
  <c r="R12" i="18"/>
  <c r="Q12" i="18"/>
  <c r="S12" i="18" s="1"/>
  <c r="Y11" i="18"/>
  <c r="D594" i="30" s="1"/>
  <c r="R11" i="18"/>
  <c r="Q11" i="18"/>
  <c r="S11" i="18" s="1"/>
  <c r="Y10" i="18"/>
  <c r="D593" i="30" s="1"/>
  <c r="R10" i="18"/>
  <c r="Q10" i="18"/>
  <c r="S10" i="18" s="1"/>
  <c r="Y9" i="18"/>
  <c r="D592" i="30" s="1"/>
  <c r="R9" i="18"/>
  <c r="Q9" i="18"/>
  <c r="S9" i="18" s="1"/>
  <c r="Y8" i="18"/>
  <c r="D591" i="30" s="1"/>
  <c r="R8" i="18"/>
  <c r="Y7" i="18"/>
  <c r="D590" i="30" s="1"/>
  <c r="R7" i="18"/>
  <c r="Q7" i="18"/>
  <c r="S7" i="18" s="1"/>
  <c r="Y6" i="18"/>
  <c r="D589" i="30" s="1"/>
  <c r="R6" i="18"/>
  <c r="Q6" i="18"/>
  <c r="S6" i="18" s="1"/>
  <c r="L6" i="18"/>
  <c r="L7" i="18" s="1"/>
  <c r="L8" i="18" s="1"/>
  <c r="L9" i="18" s="1"/>
  <c r="L10" i="18" s="1"/>
  <c r="L11" i="18" s="1"/>
  <c r="L12" i="18" s="1"/>
  <c r="L13" i="18" s="1"/>
  <c r="L14" i="18" s="1"/>
  <c r="L15" i="18" s="1"/>
  <c r="L16" i="18" s="1"/>
  <c r="L17" i="18" s="1"/>
  <c r="L18" i="18" s="1"/>
  <c r="L19" i="18" s="1"/>
  <c r="L20" i="18" s="1"/>
  <c r="L21" i="18" s="1"/>
  <c r="L22" i="18" s="1"/>
  <c r="L23" i="18" s="1"/>
  <c r="L24" i="18" s="1"/>
  <c r="L25" i="18" s="1"/>
  <c r="L26" i="18" s="1"/>
  <c r="L27" i="18" s="1"/>
  <c r="L28" i="18" s="1"/>
  <c r="L29" i="18" s="1"/>
  <c r="L30" i="18" s="1"/>
  <c r="L31" i="18" s="1"/>
  <c r="L32" i="18" s="1"/>
  <c r="L33" i="18" s="1"/>
  <c r="L34" i="18" s="1"/>
  <c r="L35" i="18" s="1"/>
  <c r="L36" i="18" s="1"/>
  <c r="L37" i="18" s="1"/>
  <c r="L38" i="18" s="1"/>
  <c r="L39" i="18" s="1"/>
  <c r="L40" i="18" s="1"/>
  <c r="L41" i="18" s="1"/>
  <c r="L42" i="18" s="1"/>
  <c r="L43" i="18" s="1"/>
  <c r="L44" i="18" s="1"/>
  <c r="L45" i="18" s="1"/>
  <c r="L46" i="18" s="1"/>
  <c r="L47" i="18" s="1"/>
  <c r="L48" i="18" s="1"/>
  <c r="L49" i="18" s="1"/>
  <c r="L50" i="18" s="1"/>
  <c r="L51" i="18" s="1"/>
  <c r="L52" i="18" s="1"/>
  <c r="L53" i="18" s="1"/>
  <c r="L54" i="18" s="1"/>
  <c r="L55" i="18" s="1"/>
  <c r="L56" i="18" s="1"/>
  <c r="L57" i="18" s="1"/>
  <c r="L58" i="18" s="1"/>
  <c r="L59" i="18" s="1"/>
  <c r="L60" i="18" s="1"/>
  <c r="L61" i="18" s="1"/>
  <c r="L62" i="18" s="1"/>
  <c r="L63" i="18" s="1"/>
  <c r="L64" i="18" s="1"/>
  <c r="L65" i="18" s="1"/>
  <c r="L66" i="18" s="1"/>
  <c r="L67" i="18" s="1"/>
  <c r="L68" i="18" s="1"/>
  <c r="L69" i="18" s="1"/>
  <c r="L70" i="18" s="1"/>
  <c r="L71" i="18" s="1"/>
  <c r="L72" i="18" s="1"/>
  <c r="L73" i="18" s="1"/>
  <c r="L74" i="18" s="1"/>
  <c r="L75" i="18" s="1"/>
  <c r="L76" i="18" s="1"/>
  <c r="L77" i="18" s="1"/>
  <c r="L78" i="18" s="1"/>
  <c r="L79" i="18" s="1"/>
  <c r="L80" i="18" s="1"/>
  <c r="L81" i="18" s="1"/>
  <c r="L82" i="18" s="1"/>
  <c r="L83" i="18" s="1"/>
  <c r="L84" i="18" s="1"/>
  <c r="L85" i="18" s="1"/>
  <c r="L86" i="18" s="1"/>
  <c r="L87" i="18" s="1"/>
  <c r="L88" i="18" s="1"/>
  <c r="L89" i="18" s="1"/>
  <c r="L90" i="18" s="1"/>
  <c r="L91" i="18" s="1"/>
  <c r="L92" i="18" s="1"/>
  <c r="L93" i="18" s="1"/>
  <c r="L94" i="18" s="1"/>
  <c r="L95" i="18" s="1"/>
  <c r="L96" i="18" s="1"/>
  <c r="L97" i="18" s="1"/>
  <c r="L98" i="18" s="1"/>
  <c r="L99" i="18" s="1"/>
  <c r="L100" i="18" s="1"/>
  <c r="L101" i="18" s="1"/>
  <c r="L102" i="18" s="1"/>
  <c r="L103" i="18" s="1"/>
  <c r="L104" i="18" s="1"/>
  <c r="L105" i="18" s="1"/>
  <c r="L106" i="18" s="1"/>
  <c r="L107" i="18" s="1"/>
  <c r="L108" i="18" s="1"/>
  <c r="L109" i="18" s="1"/>
  <c r="L110" i="18" s="1"/>
  <c r="L111" i="18" s="1"/>
  <c r="L112" i="18" s="1"/>
  <c r="L113" i="18" s="1"/>
  <c r="L114" i="18" s="1"/>
  <c r="L115" i="18" s="1"/>
  <c r="L116" i="18" s="1"/>
  <c r="L117" i="18" s="1"/>
  <c r="L118" i="18" s="1"/>
  <c r="L119" i="18" s="1"/>
  <c r="L120" i="18" s="1"/>
  <c r="L121" i="18" s="1"/>
  <c r="L122" i="18" s="1"/>
  <c r="L123" i="18" s="1"/>
  <c r="L124" i="18" s="1"/>
  <c r="L125" i="18" s="1"/>
  <c r="L126" i="18" s="1"/>
  <c r="L127" i="18" s="1"/>
  <c r="L128" i="18" s="1"/>
  <c r="L129" i="18" s="1"/>
  <c r="L130" i="18" s="1"/>
  <c r="L131" i="18" s="1"/>
  <c r="L132" i="18" s="1"/>
  <c r="L133" i="18" s="1"/>
  <c r="L134" i="18" s="1"/>
  <c r="L135" i="18" s="1"/>
  <c r="L136" i="18" s="1"/>
  <c r="L137" i="18" s="1"/>
  <c r="L138" i="18" s="1"/>
  <c r="L139" i="18" s="1"/>
  <c r="L140" i="18" s="1"/>
  <c r="L141" i="18" s="1"/>
  <c r="L142" i="18" s="1"/>
  <c r="L143" i="18" s="1"/>
  <c r="L144" i="18" s="1"/>
  <c r="L145" i="18" s="1"/>
  <c r="L146" i="18" s="1"/>
  <c r="L147" i="18" s="1"/>
  <c r="L148" i="18" s="1"/>
  <c r="L149" i="18" s="1"/>
  <c r="L150" i="18" s="1"/>
  <c r="L151" i="18" s="1"/>
  <c r="L152" i="18" s="1"/>
  <c r="L153" i="18" s="1"/>
  <c r="L154" i="18" s="1"/>
  <c r="L155" i="18" s="1"/>
  <c r="L156" i="18" s="1"/>
  <c r="L157" i="18" s="1"/>
  <c r="L158" i="18" s="1"/>
  <c r="L159" i="18" s="1"/>
  <c r="L160" i="18" s="1"/>
  <c r="L161" i="18" s="1"/>
  <c r="L162" i="18" s="1"/>
  <c r="L163" i="18" s="1"/>
  <c r="L164" i="18" s="1"/>
  <c r="L165" i="18" s="1"/>
  <c r="L166" i="18" s="1"/>
  <c r="L167" i="18" s="1"/>
  <c r="L168" i="18" s="1"/>
  <c r="L169" i="18" s="1"/>
  <c r="L170" i="18" s="1"/>
  <c r="L171" i="18" s="1"/>
  <c r="L172" i="18" s="1"/>
  <c r="L173" i="18" s="1"/>
  <c r="L174" i="18" s="1"/>
  <c r="L175" i="18" s="1"/>
  <c r="L176" i="18" s="1"/>
  <c r="L177" i="18" s="1"/>
  <c r="L178" i="18" s="1"/>
  <c r="L179" i="18" s="1"/>
  <c r="L180" i="18" s="1"/>
  <c r="L181" i="18" s="1"/>
  <c r="L182" i="18" s="1"/>
  <c r="L183" i="18" s="1"/>
  <c r="L184" i="18" s="1"/>
  <c r="L185" i="18" s="1"/>
  <c r="L186" i="18" s="1"/>
  <c r="L187" i="18" s="1"/>
  <c r="L188" i="18" s="1"/>
  <c r="L189" i="18" s="1"/>
  <c r="L190" i="18" s="1"/>
  <c r="L191" i="18" s="1"/>
  <c r="L192" i="18" s="1"/>
  <c r="L193" i="18" s="1"/>
  <c r="L194" i="18" s="1"/>
  <c r="L195" i="18" s="1"/>
  <c r="L196" i="18" s="1"/>
  <c r="L197" i="18" s="1"/>
  <c r="L198" i="18" s="1"/>
  <c r="L199" i="18" s="1"/>
  <c r="L200" i="18" s="1"/>
  <c r="L201" i="18" s="1"/>
  <c r="L202" i="18" s="1"/>
  <c r="L203" i="18" s="1"/>
  <c r="L204" i="18" s="1"/>
  <c r="L205" i="18" s="1"/>
  <c r="L206" i="18" s="1"/>
  <c r="L207" i="18" s="1"/>
  <c r="L208" i="18" s="1"/>
  <c r="L209" i="18" s="1"/>
  <c r="L210" i="18" s="1"/>
  <c r="L211" i="18" s="1"/>
  <c r="L212" i="18" s="1"/>
  <c r="L213" i="18" s="1"/>
  <c r="L214" i="18" s="1"/>
  <c r="L215" i="18" s="1"/>
  <c r="L216" i="18" s="1"/>
  <c r="L217" i="18" s="1"/>
  <c r="L218" i="18" s="1"/>
  <c r="L219" i="18" s="1"/>
  <c r="Y5" i="18"/>
  <c r="D588" i="30" s="1"/>
  <c r="T5" i="18"/>
  <c r="R5" i="18"/>
  <c r="P5" i="18"/>
  <c r="O5" i="18"/>
  <c r="N5" i="18"/>
  <c r="M5" i="18"/>
  <c r="L5" i="18"/>
  <c r="A4" i="18"/>
  <c r="J2" i="18"/>
  <c r="Q1" i="18"/>
  <c r="I1" i="18"/>
  <c r="Y81" i="17"/>
  <c r="D584" i="30" s="1"/>
  <c r="R81" i="17"/>
  <c r="Q81" i="17"/>
  <c r="Y80" i="17"/>
  <c r="D583" i="30" s="1"/>
  <c r="R80" i="17"/>
  <c r="Q80" i="17"/>
  <c r="Y79" i="17"/>
  <c r="D582" i="30" s="1"/>
  <c r="R79" i="17"/>
  <c r="Q79" i="17"/>
  <c r="Y78" i="17"/>
  <c r="D581" i="30" s="1"/>
  <c r="R78" i="17"/>
  <c r="Y77" i="17"/>
  <c r="D580" i="30" s="1"/>
  <c r="R77" i="17"/>
  <c r="Q77" i="17"/>
  <c r="Y76" i="17"/>
  <c r="D579" i="30" s="1"/>
  <c r="R76" i="17"/>
  <c r="Q76" i="17"/>
  <c r="Y75" i="17"/>
  <c r="D578" i="30" s="1"/>
  <c r="R75" i="17"/>
  <c r="Q75" i="17"/>
  <c r="Y74" i="17"/>
  <c r="D577" i="30" s="1"/>
  <c r="R74" i="17"/>
  <c r="Q74" i="17"/>
  <c r="Y73" i="17"/>
  <c r="D576" i="30" s="1"/>
  <c r="R73" i="17"/>
  <c r="Q73" i="17"/>
  <c r="Y72" i="17"/>
  <c r="D575" i="30" s="1"/>
  <c r="R72" i="17"/>
  <c r="Y71" i="17"/>
  <c r="D574" i="30" s="1"/>
  <c r="R71" i="17"/>
  <c r="Q71" i="17"/>
  <c r="Y70" i="17"/>
  <c r="D573" i="30" s="1"/>
  <c r="R70" i="17"/>
  <c r="Q70" i="17"/>
  <c r="Y69" i="17"/>
  <c r="D572" i="30" s="1"/>
  <c r="R69" i="17"/>
  <c r="Q69" i="17"/>
  <c r="Y68" i="17"/>
  <c r="D571" i="30" s="1"/>
  <c r="R68" i="17"/>
  <c r="Q68" i="17"/>
  <c r="Y67" i="17"/>
  <c r="D570" i="30" s="1"/>
  <c r="R67" i="17"/>
  <c r="Y66" i="17"/>
  <c r="D569" i="30" s="1"/>
  <c r="R66" i="17"/>
  <c r="Q66" i="17"/>
  <c r="Y65" i="17"/>
  <c r="D568" i="30" s="1"/>
  <c r="R65" i="17"/>
  <c r="Q65" i="17"/>
  <c r="Y64" i="17"/>
  <c r="D567" i="30" s="1"/>
  <c r="R64" i="17"/>
  <c r="Y63" i="17"/>
  <c r="D566" i="30" s="1"/>
  <c r="R63" i="17"/>
  <c r="Q63" i="17"/>
  <c r="Y62" i="17"/>
  <c r="D565" i="30" s="1"/>
  <c r="R62" i="17"/>
  <c r="Q62" i="17"/>
  <c r="Y61" i="17"/>
  <c r="D564" i="30" s="1"/>
  <c r="R61" i="17"/>
  <c r="Y60" i="17"/>
  <c r="D563" i="30" s="1"/>
  <c r="R60" i="17"/>
  <c r="Q60" i="17"/>
  <c r="Y59" i="17"/>
  <c r="D562" i="30" s="1"/>
  <c r="R59" i="17"/>
  <c r="Q59" i="17"/>
  <c r="Y58" i="17"/>
  <c r="D561" i="30" s="1"/>
  <c r="R58" i="17"/>
  <c r="Q58" i="17"/>
  <c r="Y57" i="17"/>
  <c r="D560" i="30" s="1"/>
  <c r="R57" i="17"/>
  <c r="Q57" i="17"/>
  <c r="Y56" i="17"/>
  <c r="D559" i="30" s="1"/>
  <c r="R56" i="17"/>
  <c r="Q56" i="17"/>
  <c r="Y55" i="17"/>
  <c r="D558" i="30" s="1"/>
  <c r="R55" i="17"/>
  <c r="Q55" i="17"/>
  <c r="Y54" i="17"/>
  <c r="D557" i="30" s="1"/>
  <c r="R54" i="17"/>
  <c r="Q54" i="17"/>
  <c r="Y53" i="17"/>
  <c r="D556" i="30" s="1"/>
  <c r="R53" i="17"/>
  <c r="Q53" i="17"/>
  <c r="Y52" i="17"/>
  <c r="D555" i="30" s="1"/>
  <c r="R52" i="17"/>
  <c r="Q52" i="17"/>
  <c r="Y51" i="17"/>
  <c r="D554" i="30" s="1"/>
  <c r="R51" i="17"/>
  <c r="Q51" i="17"/>
  <c r="Y50" i="17"/>
  <c r="D553" i="30" s="1"/>
  <c r="R50" i="17"/>
  <c r="Q50" i="17"/>
  <c r="Y49" i="17"/>
  <c r="D552" i="30" s="1"/>
  <c r="R49" i="17"/>
  <c r="Q49" i="17"/>
  <c r="Y48" i="17"/>
  <c r="D551" i="30" s="1"/>
  <c r="R48" i="17"/>
  <c r="Q48" i="17"/>
  <c r="Y47" i="17"/>
  <c r="D550" i="30" s="1"/>
  <c r="R47" i="17"/>
  <c r="Q47" i="17"/>
  <c r="Y46" i="17"/>
  <c r="D549" i="30" s="1"/>
  <c r="R46" i="17"/>
  <c r="Q46" i="17"/>
  <c r="Y45" i="17"/>
  <c r="D548" i="30" s="1"/>
  <c r="R45" i="17"/>
  <c r="Q45" i="17"/>
  <c r="Y44" i="17"/>
  <c r="D547" i="30" s="1"/>
  <c r="R44" i="17"/>
  <c r="Q44" i="17"/>
  <c r="Y43" i="17"/>
  <c r="D546" i="30" s="1"/>
  <c r="R43" i="17"/>
  <c r="Q43" i="17"/>
  <c r="Y42" i="17"/>
  <c r="D545" i="30" s="1"/>
  <c r="R42" i="17"/>
  <c r="Q42" i="17"/>
  <c r="Y41" i="17"/>
  <c r="D544" i="30" s="1"/>
  <c r="R41" i="17"/>
  <c r="Q41" i="17"/>
  <c r="Y40" i="17"/>
  <c r="D543" i="30" s="1"/>
  <c r="R40" i="17"/>
  <c r="Q40" i="17"/>
  <c r="Y39" i="17"/>
  <c r="D542" i="30" s="1"/>
  <c r="R39" i="17"/>
  <c r="Q39" i="17"/>
  <c r="Y38" i="17"/>
  <c r="D541" i="30" s="1"/>
  <c r="R38" i="17"/>
  <c r="Q38" i="17"/>
  <c r="Y37" i="17"/>
  <c r="D540" i="30" s="1"/>
  <c r="R37" i="17"/>
  <c r="Q37" i="17"/>
  <c r="Y36" i="17"/>
  <c r="D539" i="30" s="1"/>
  <c r="R36" i="17"/>
  <c r="Q36" i="17"/>
  <c r="Y35" i="17"/>
  <c r="D538" i="30" s="1"/>
  <c r="R35" i="17"/>
  <c r="Q35" i="17"/>
  <c r="Y34" i="17"/>
  <c r="D537" i="30" s="1"/>
  <c r="R34" i="17"/>
  <c r="Q34" i="17"/>
  <c r="Y33" i="17"/>
  <c r="D536" i="30" s="1"/>
  <c r="R33" i="17"/>
  <c r="Q33" i="17"/>
  <c r="S33" i="17" s="1"/>
  <c r="Y32" i="17"/>
  <c r="D535" i="30" s="1"/>
  <c r="R32" i="17"/>
  <c r="Y31" i="17"/>
  <c r="D534" i="30" s="1"/>
  <c r="R31" i="17"/>
  <c r="Y30" i="17"/>
  <c r="D533" i="30" s="1"/>
  <c r="R30" i="17"/>
  <c r="Q30" i="17"/>
  <c r="S30" i="17" s="1"/>
  <c r="Y29" i="17"/>
  <c r="D532" i="30" s="1"/>
  <c r="R29" i="17"/>
  <c r="Q29" i="17"/>
  <c r="Y28" i="17"/>
  <c r="D531" i="30" s="1"/>
  <c r="R28" i="17"/>
  <c r="Q28" i="17"/>
  <c r="S28" i="17" s="1"/>
  <c r="Y27" i="17"/>
  <c r="D530" i="30" s="1"/>
  <c r="R27" i="17"/>
  <c r="Q27" i="17"/>
  <c r="Y26" i="17"/>
  <c r="D529" i="30" s="1"/>
  <c r="R26" i="17"/>
  <c r="Q26" i="17"/>
  <c r="S26" i="17" s="1"/>
  <c r="Y25" i="17"/>
  <c r="D528" i="30" s="1"/>
  <c r="R25" i="17"/>
  <c r="Q25" i="17"/>
  <c r="Y24" i="17"/>
  <c r="D527" i="30" s="1"/>
  <c r="R24" i="17"/>
  <c r="Q24" i="17"/>
  <c r="S24" i="17" s="1"/>
  <c r="Y23" i="17"/>
  <c r="D526" i="30" s="1"/>
  <c r="R23" i="17"/>
  <c r="Q23" i="17"/>
  <c r="Y22" i="17"/>
  <c r="D525" i="30" s="1"/>
  <c r="R22" i="17"/>
  <c r="Q22" i="17"/>
  <c r="S22" i="17" s="1"/>
  <c r="Y21" i="17"/>
  <c r="D524" i="30" s="1"/>
  <c r="R21" i="17"/>
  <c r="Q21" i="17"/>
  <c r="Y20" i="17"/>
  <c r="D523" i="30" s="1"/>
  <c r="R20" i="17"/>
  <c r="Q20" i="17"/>
  <c r="S20" i="17" s="1"/>
  <c r="Y19" i="17"/>
  <c r="D522" i="30" s="1"/>
  <c r="R19" i="17"/>
  <c r="Q19" i="17"/>
  <c r="Y18" i="17"/>
  <c r="D521" i="30" s="1"/>
  <c r="R18" i="17"/>
  <c r="Q18" i="17"/>
  <c r="S18" i="17" s="1"/>
  <c r="Y17" i="17"/>
  <c r="D520" i="30" s="1"/>
  <c r="R17" i="17"/>
  <c r="Q17" i="17"/>
  <c r="Y16" i="17"/>
  <c r="D519" i="30" s="1"/>
  <c r="R16" i="17"/>
  <c r="Q16" i="17"/>
  <c r="S16" i="17" s="1"/>
  <c r="Y15" i="17"/>
  <c r="D518" i="30" s="1"/>
  <c r="R15" i="17"/>
  <c r="Q15" i="17"/>
  <c r="Y14" i="17"/>
  <c r="D517" i="30" s="1"/>
  <c r="R14" i="17"/>
  <c r="Q14" i="17"/>
  <c r="S14" i="17" s="1"/>
  <c r="Y13" i="17"/>
  <c r="D516" i="30" s="1"/>
  <c r="R13" i="17"/>
  <c r="Q13" i="17"/>
  <c r="Y12" i="17"/>
  <c r="D515" i="30" s="1"/>
  <c r="R12" i="17"/>
  <c r="Q12" i="17"/>
  <c r="S12" i="17" s="1"/>
  <c r="Y11" i="17"/>
  <c r="D514" i="30" s="1"/>
  <c r="R11" i="17"/>
  <c r="Q11" i="17"/>
  <c r="Y10" i="17"/>
  <c r="D513" i="30" s="1"/>
  <c r="R10" i="17"/>
  <c r="Q10" i="17"/>
  <c r="S10" i="17" s="1"/>
  <c r="Y9" i="17"/>
  <c r="D512" i="30" s="1"/>
  <c r="R9" i="17"/>
  <c r="Q9" i="17"/>
  <c r="Y8" i="17"/>
  <c r="D511" i="30" s="1"/>
  <c r="R8" i="17"/>
  <c r="Y7" i="17"/>
  <c r="D510" i="30" s="1"/>
  <c r="R7" i="17"/>
  <c r="Q7" i="17"/>
  <c r="S7" i="17" s="1"/>
  <c r="Y6" i="17"/>
  <c r="D509" i="30" s="1"/>
  <c r="R6" i="17"/>
  <c r="Q6" i="17"/>
  <c r="S6" i="17" s="1"/>
  <c r="Y5" i="17"/>
  <c r="D508" i="30" s="1"/>
  <c r="T5" i="17"/>
  <c r="T6" i="17" s="1"/>
  <c r="R5" i="17"/>
  <c r="P5" i="17"/>
  <c r="O5" i="17"/>
  <c r="N5" i="17"/>
  <c r="M5" i="17"/>
  <c r="L5" i="17"/>
  <c r="L6" i="17" s="1"/>
  <c r="L7" i="17" s="1"/>
  <c r="L8" i="17" s="1"/>
  <c r="L9" i="17" s="1"/>
  <c r="L10" i="17" s="1"/>
  <c r="L11" i="17" s="1"/>
  <c r="L12" i="17" s="1"/>
  <c r="L13" i="17" s="1"/>
  <c r="L14" i="17" s="1"/>
  <c r="L15" i="17" s="1"/>
  <c r="L16" i="17" s="1"/>
  <c r="L17" i="17" s="1"/>
  <c r="L18" i="17" s="1"/>
  <c r="L19" i="17" s="1"/>
  <c r="L20" i="17" s="1"/>
  <c r="L21" i="17" s="1"/>
  <c r="L22" i="17" s="1"/>
  <c r="L23" i="17" s="1"/>
  <c r="L24" i="17" s="1"/>
  <c r="L25" i="17" s="1"/>
  <c r="L26" i="17" s="1"/>
  <c r="L27" i="17" s="1"/>
  <c r="L28" i="17" s="1"/>
  <c r="L29" i="17" s="1"/>
  <c r="L30" i="17" s="1"/>
  <c r="L31" i="17" s="1"/>
  <c r="L32" i="17" s="1"/>
  <c r="L33" i="17" s="1"/>
  <c r="L34" i="17" s="1"/>
  <c r="L35" i="17" s="1"/>
  <c r="L36" i="17" s="1"/>
  <c r="L37" i="17" s="1"/>
  <c r="L38" i="17" s="1"/>
  <c r="L39" i="17" s="1"/>
  <c r="L40" i="17" s="1"/>
  <c r="L41" i="17" s="1"/>
  <c r="L42" i="17" s="1"/>
  <c r="L43" i="17" s="1"/>
  <c r="L44" i="17" s="1"/>
  <c r="L45" i="17" s="1"/>
  <c r="L46" i="17" s="1"/>
  <c r="L47" i="17" s="1"/>
  <c r="L48" i="17" s="1"/>
  <c r="L49" i="17" s="1"/>
  <c r="L50" i="17" s="1"/>
  <c r="L51" i="17" s="1"/>
  <c r="L52" i="17" s="1"/>
  <c r="L53" i="17" s="1"/>
  <c r="L54" i="17" s="1"/>
  <c r="L55" i="17" s="1"/>
  <c r="L56" i="17" s="1"/>
  <c r="L57" i="17" s="1"/>
  <c r="L58" i="17" s="1"/>
  <c r="L59" i="17" s="1"/>
  <c r="L60" i="17" s="1"/>
  <c r="L61" i="17" s="1"/>
  <c r="L62" i="17" s="1"/>
  <c r="L63" i="17" s="1"/>
  <c r="L64" i="17" s="1"/>
  <c r="L65" i="17" s="1"/>
  <c r="L66" i="17" s="1"/>
  <c r="L67" i="17" s="1"/>
  <c r="L68" i="17" s="1"/>
  <c r="L69" i="17" s="1"/>
  <c r="L70" i="17" s="1"/>
  <c r="L71" i="17" s="1"/>
  <c r="L72" i="17" s="1"/>
  <c r="L73" i="17" s="1"/>
  <c r="L74" i="17" s="1"/>
  <c r="L75" i="17" s="1"/>
  <c r="L76" i="17" s="1"/>
  <c r="L77" i="17" s="1"/>
  <c r="L78" i="17" s="1"/>
  <c r="L79" i="17" s="1"/>
  <c r="L80" i="17" s="1"/>
  <c r="L81" i="17" s="1"/>
  <c r="A4" i="17"/>
  <c r="J2" i="17"/>
  <c r="Q1" i="17"/>
  <c r="I1" i="17"/>
  <c r="Y124" i="16"/>
  <c r="D504" i="30" s="1"/>
  <c r="R124" i="16"/>
  <c r="Q124" i="16"/>
  <c r="S124" i="16" s="1"/>
  <c r="Y123" i="16"/>
  <c r="D503" i="30" s="1"/>
  <c r="R123" i="16"/>
  <c r="Q123" i="16"/>
  <c r="Y122" i="16"/>
  <c r="D502" i="30" s="1"/>
  <c r="R122" i="16"/>
  <c r="Q122" i="16"/>
  <c r="S122" i="16" s="1"/>
  <c r="Y121" i="16"/>
  <c r="D501" i="30" s="1"/>
  <c r="R121" i="16"/>
  <c r="Y120" i="16"/>
  <c r="D500" i="30" s="1"/>
  <c r="R120" i="16"/>
  <c r="Q120" i="16"/>
  <c r="S120" i="16" s="1"/>
  <c r="Y119" i="16"/>
  <c r="D499" i="30" s="1"/>
  <c r="R119" i="16"/>
  <c r="Q119" i="16"/>
  <c r="S119" i="16" s="1"/>
  <c r="Y118" i="16"/>
  <c r="D498" i="30" s="1"/>
  <c r="R118" i="16"/>
  <c r="Q118" i="16"/>
  <c r="S118" i="16" s="1"/>
  <c r="Y117" i="16"/>
  <c r="D497" i="30" s="1"/>
  <c r="R117" i="16"/>
  <c r="Q117" i="16"/>
  <c r="S117" i="16" s="1"/>
  <c r="Y116" i="16"/>
  <c r="D496" i="30" s="1"/>
  <c r="R116" i="16"/>
  <c r="Q116" i="16"/>
  <c r="S116" i="16" s="1"/>
  <c r="Y115" i="16"/>
  <c r="D495" i="30" s="1"/>
  <c r="R115" i="16"/>
  <c r="Y114" i="16"/>
  <c r="D494" i="30" s="1"/>
  <c r="R114" i="16"/>
  <c r="Q114" i="16"/>
  <c r="Y113" i="16"/>
  <c r="D493" i="30" s="1"/>
  <c r="R113" i="16"/>
  <c r="Q113" i="16"/>
  <c r="S113" i="16" s="1"/>
  <c r="Y112" i="16"/>
  <c r="D492" i="30" s="1"/>
  <c r="R112" i="16"/>
  <c r="Q112" i="16"/>
  <c r="Y111" i="16"/>
  <c r="D491" i="30" s="1"/>
  <c r="R111" i="16"/>
  <c r="Q111" i="16"/>
  <c r="Y110" i="16"/>
  <c r="D490" i="30" s="1"/>
  <c r="R110" i="16"/>
  <c r="Q110" i="16"/>
  <c r="Y109" i="16"/>
  <c r="D489" i="30" s="1"/>
  <c r="R109" i="16"/>
  <c r="Q109" i="16"/>
  <c r="Y108" i="16"/>
  <c r="D488" i="30" s="1"/>
  <c r="R108" i="16"/>
  <c r="Y107" i="16"/>
  <c r="D487" i="30" s="1"/>
  <c r="R107" i="16"/>
  <c r="Q107" i="16"/>
  <c r="Y106" i="16"/>
  <c r="D486" i="30" s="1"/>
  <c r="R106" i="16"/>
  <c r="Q106" i="16"/>
  <c r="Y105" i="16"/>
  <c r="D485" i="30" s="1"/>
  <c r="R105" i="16"/>
  <c r="Q105" i="16"/>
  <c r="Y104" i="16"/>
  <c r="D484" i="30" s="1"/>
  <c r="R104" i="16"/>
  <c r="Q104" i="16"/>
  <c r="Y103" i="16"/>
  <c r="D483" i="30" s="1"/>
  <c r="R103" i="16"/>
  <c r="Y102" i="16"/>
  <c r="D482" i="30" s="1"/>
  <c r="R102" i="16"/>
  <c r="Q102" i="16"/>
  <c r="Y101" i="16"/>
  <c r="D481" i="30" s="1"/>
  <c r="R101" i="16"/>
  <c r="Q101" i="16"/>
  <c r="Y100" i="16"/>
  <c r="D480" i="30" s="1"/>
  <c r="R100" i="16"/>
  <c r="Q100" i="16"/>
  <c r="Y99" i="16"/>
  <c r="D479" i="30" s="1"/>
  <c r="R99" i="16"/>
  <c r="Q99" i="16"/>
  <c r="Y98" i="16"/>
  <c r="D478" i="30" s="1"/>
  <c r="R98" i="16"/>
  <c r="Q98" i="16"/>
  <c r="Y97" i="16"/>
  <c r="D477" i="30" s="1"/>
  <c r="R97" i="16"/>
  <c r="Q97" i="16"/>
  <c r="Y96" i="16"/>
  <c r="D476" i="30" s="1"/>
  <c r="R96" i="16"/>
  <c r="Y95" i="16"/>
  <c r="D475" i="30" s="1"/>
  <c r="R95" i="16"/>
  <c r="Q95" i="16"/>
  <c r="Y94" i="16"/>
  <c r="D474" i="30" s="1"/>
  <c r="R94" i="16"/>
  <c r="Q94" i="16"/>
  <c r="Y93" i="16"/>
  <c r="D473" i="30" s="1"/>
  <c r="R93" i="16"/>
  <c r="Q93" i="16"/>
  <c r="Y92" i="16"/>
  <c r="D472" i="30" s="1"/>
  <c r="R92" i="16"/>
  <c r="Q92" i="16"/>
  <c r="Y91" i="16"/>
  <c r="D471" i="30" s="1"/>
  <c r="R91" i="16"/>
  <c r="Q91" i="16"/>
  <c r="Y90" i="16"/>
  <c r="D470" i="30" s="1"/>
  <c r="R90" i="16"/>
  <c r="Q90" i="16"/>
  <c r="Y89" i="16"/>
  <c r="D469" i="30" s="1"/>
  <c r="R89" i="16"/>
  <c r="Q89" i="16"/>
  <c r="Y88" i="16"/>
  <c r="D468" i="30" s="1"/>
  <c r="R88" i="16"/>
  <c r="Y87" i="16"/>
  <c r="D467" i="30" s="1"/>
  <c r="R87" i="16"/>
  <c r="Q87" i="16"/>
  <c r="S87" i="16" s="1"/>
  <c r="Y86" i="16"/>
  <c r="D466" i="30" s="1"/>
  <c r="R86" i="16"/>
  <c r="Q86" i="16"/>
  <c r="S86" i="16" s="1"/>
  <c r="Y85" i="16"/>
  <c r="D465" i="30" s="1"/>
  <c r="R85" i="16"/>
  <c r="Q85" i="16"/>
  <c r="S85" i="16" s="1"/>
  <c r="Y84" i="16"/>
  <c r="D464" i="30" s="1"/>
  <c r="R84" i="16"/>
  <c r="Q84" i="16"/>
  <c r="S84" i="16" s="1"/>
  <c r="Y83" i="16"/>
  <c r="D463" i="30" s="1"/>
  <c r="R83" i="16"/>
  <c r="Q83" i="16"/>
  <c r="S83" i="16" s="1"/>
  <c r="Y82" i="16"/>
  <c r="D462" i="30" s="1"/>
  <c r="R82" i="16"/>
  <c r="Q82" i="16"/>
  <c r="S82" i="16" s="1"/>
  <c r="Y81" i="16"/>
  <c r="D461" i="30" s="1"/>
  <c r="R81" i="16"/>
  <c r="Q81" i="16"/>
  <c r="S81" i="16" s="1"/>
  <c r="Y80" i="16"/>
  <c r="D460" i="30" s="1"/>
  <c r="R80" i="16"/>
  <c r="Q80" i="16"/>
  <c r="S80" i="16" s="1"/>
  <c r="Y79" i="16"/>
  <c r="D459" i="30" s="1"/>
  <c r="R79" i="16"/>
  <c r="Q79" i="16"/>
  <c r="S79" i="16" s="1"/>
  <c r="Y78" i="16"/>
  <c r="D458" i="30" s="1"/>
  <c r="R78" i="16"/>
  <c r="Q78" i="16"/>
  <c r="S78" i="16" s="1"/>
  <c r="Y77" i="16"/>
  <c r="D457" i="30" s="1"/>
  <c r="R77" i="16"/>
  <c r="Q77" i="16"/>
  <c r="S77" i="16" s="1"/>
  <c r="Y76" i="16"/>
  <c r="D456" i="30" s="1"/>
  <c r="R76" i="16"/>
  <c r="Q76" i="16"/>
  <c r="S76" i="16" s="1"/>
  <c r="Y75" i="16"/>
  <c r="D455" i="30" s="1"/>
  <c r="R75" i="16"/>
  <c r="Q75" i="16"/>
  <c r="S75" i="16" s="1"/>
  <c r="Y74" i="16"/>
  <c r="D454" i="30" s="1"/>
  <c r="R74" i="16"/>
  <c r="Q74" i="16"/>
  <c r="S74" i="16" s="1"/>
  <c r="Y73" i="16"/>
  <c r="D453" i="30" s="1"/>
  <c r="R73" i="16"/>
  <c r="Q73" i="16"/>
  <c r="S73" i="16" s="1"/>
  <c r="Y72" i="16"/>
  <c r="D452" i="30" s="1"/>
  <c r="R72" i="16"/>
  <c r="Q72" i="16"/>
  <c r="S72" i="16" s="1"/>
  <c r="Y71" i="16"/>
  <c r="D451" i="30" s="1"/>
  <c r="R71" i="16"/>
  <c r="Y70" i="16"/>
  <c r="D450" i="30" s="1"/>
  <c r="R70" i="16"/>
  <c r="Y69" i="16"/>
  <c r="D449" i="30" s="1"/>
  <c r="R69" i="16"/>
  <c r="Q69" i="16"/>
  <c r="S69" i="16" s="1"/>
  <c r="Y68" i="16"/>
  <c r="D448" i="30" s="1"/>
  <c r="R68" i="16"/>
  <c r="Y67" i="16"/>
  <c r="D447" i="30" s="1"/>
  <c r="R67" i="16"/>
  <c r="Y66" i="16"/>
  <c r="D446" i="30" s="1"/>
  <c r="R66" i="16"/>
  <c r="Y65" i="16"/>
  <c r="D445" i="30" s="1"/>
  <c r="R65" i="16"/>
  <c r="Y64" i="16"/>
  <c r="D444" i="30" s="1"/>
  <c r="R64" i="16"/>
  <c r="Q64" i="16"/>
  <c r="S64" i="16" s="1"/>
  <c r="Y63" i="16"/>
  <c r="D443" i="30" s="1"/>
  <c r="R63" i="16"/>
  <c r="Y62" i="16"/>
  <c r="D442" i="30" s="1"/>
  <c r="R62" i="16"/>
  <c r="Y61" i="16"/>
  <c r="D441" i="30" s="1"/>
  <c r="R61" i="16"/>
  <c r="Y60" i="16"/>
  <c r="D440" i="30" s="1"/>
  <c r="R60" i="16"/>
  <c r="Q60" i="16"/>
  <c r="S60" i="16" s="1"/>
  <c r="Y59" i="16"/>
  <c r="D439" i="30" s="1"/>
  <c r="R59" i="16"/>
  <c r="Q59" i="16"/>
  <c r="Y58" i="16"/>
  <c r="D438" i="30" s="1"/>
  <c r="R58" i="16"/>
  <c r="Q58" i="16"/>
  <c r="Y57" i="16"/>
  <c r="D437" i="30" s="1"/>
  <c r="R57" i="16"/>
  <c r="Q57" i="16"/>
  <c r="S57" i="16" s="1"/>
  <c r="Y56" i="16"/>
  <c r="D436" i="30" s="1"/>
  <c r="R56" i="16"/>
  <c r="Q56" i="16"/>
  <c r="S56" i="16" s="1"/>
  <c r="Y55" i="16"/>
  <c r="D435" i="30" s="1"/>
  <c r="R55" i="16"/>
  <c r="Q55" i="16"/>
  <c r="Y54" i="16"/>
  <c r="D434" i="30" s="1"/>
  <c r="R54" i="16"/>
  <c r="Q54" i="16"/>
  <c r="Y53" i="16"/>
  <c r="D433" i="30" s="1"/>
  <c r="R53" i="16"/>
  <c r="Q53" i="16"/>
  <c r="Y52" i="16"/>
  <c r="D432" i="30" s="1"/>
  <c r="R52" i="16"/>
  <c r="Q52" i="16"/>
  <c r="Y51" i="16"/>
  <c r="D431" i="30" s="1"/>
  <c r="R51" i="16"/>
  <c r="Q51" i="16"/>
  <c r="Y50" i="16"/>
  <c r="D430" i="30" s="1"/>
  <c r="R50" i="16"/>
  <c r="Q50" i="16"/>
  <c r="Y49" i="16"/>
  <c r="D429" i="30" s="1"/>
  <c r="R49" i="16"/>
  <c r="Q49" i="16"/>
  <c r="Y48" i="16"/>
  <c r="D428" i="30" s="1"/>
  <c r="R48" i="16"/>
  <c r="Q48" i="16"/>
  <c r="Y47" i="16"/>
  <c r="D427" i="30" s="1"/>
  <c r="R47" i="16"/>
  <c r="Q47" i="16"/>
  <c r="Y46" i="16"/>
  <c r="D426" i="30" s="1"/>
  <c r="R46" i="16"/>
  <c r="Q46" i="16"/>
  <c r="Y45" i="16"/>
  <c r="D425" i="30" s="1"/>
  <c r="R45" i="16"/>
  <c r="Q45" i="16"/>
  <c r="Y44" i="16"/>
  <c r="D424" i="30" s="1"/>
  <c r="R44" i="16"/>
  <c r="Q44" i="16"/>
  <c r="Y43" i="16"/>
  <c r="D423" i="30" s="1"/>
  <c r="R43" i="16"/>
  <c r="Y42" i="16"/>
  <c r="D422" i="30" s="1"/>
  <c r="R42" i="16"/>
  <c r="Q42" i="16"/>
  <c r="S42" i="16" s="1"/>
  <c r="Y41" i="16"/>
  <c r="D421" i="30" s="1"/>
  <c r="R41" i="16"/>
  <c r="Q41" i="16"/>
  <c r="S41" i="16" s="1"/>
  <c r="Y40" i="16"/>
  <c r="D420" i="30" s="1"/>
  <c r="R40" i="16"/>
  <c r="Q40" i="16"/>
  <c r="S40" i="16" s="1"/>
  <c r="Y39" i="16"/>
  <c r="D419" i="30" s="1"/>
  <c r="R39" i="16"/>
  <c r="Q39" i="16"/>
  <c r="S39" i="16" s="1"/>
  <c r="Y38" i="16"/>
  <c r="D418" i="30" s="1"/>
  <c r="R38" i="16"/>
  <c r="Q38" i="16"/>
  <c r="S38" i="16" s="1"/>
  <c r="Y37" i="16"/>
  <c r="D417" i="30" s="1"/>
  <c r="R37" i="16"/>
  <c r="Q37" i="16"/>
  <c r="S37" i="16" s="1"/>
  <c r="Y36" i="16"/>
  <c r="D416" i="30" s="1"/>
  <c r="R36" i="16"/>
  <c r="Q36" i="16"/>
  <c r="S36" i="16" s="1"/>
  <c r="Y35" i="16"/>
  <c r="D415" i="30" s="1"/>
  <c r="R35" i="16"/>
  <c r="Q35" i="16"/>
  <c r="S35" i="16" s="1"/>
  <c r="Y34" i="16"/>
  <c r="D414" i="30" s="1"/>
  <c r="R34" i="16"/>
  <c r="Q34" i="16"/>
  <c r="S34" i="16" s="1"/>
  <c r="Y33" i="16"/>
  <c r="D413" i="30" s="1"/>
  <c r="R33" i="16"/>
  <c r="Q33" i="16"/>
  <c r="S33" i="16" s="1"/>
  <c r="Y32" i="16"/>
  <c r="D412" i="30" s="1"/>
  <c r="R32" i="16"/>
  <c r="Q32" i="16"/>
  <c r="S32" i="16" s="1"/>
  <c r="Y31" i="16"/>
  <c r="D411" i="30" s="1"/>
  <c r="R31" i="16"/>
  <c r="Q31" i="16"/>
  <c r="S31" i="16" s="1"/>
  <c r="Y30" i="16"/>
  <c r="D410" i="30" s="1"/>
  <c r="R30" i="16"/>
  <c r="Q30" i="16"/>
  <c r="S30" i="16" s="1"/>
  <c r="Y29" i="16"/>
  <c r="D409" i="30" s="1"/>
  <c r="R29" i="16"/>
  <c r="Q29" i="16"/>
  <c r="S29" i="16" s="1"/>
  <c r="Y28" i="16"/>
  <c r="D408" i="30" s="1"/>
  <c r="R28" i="16"/>
  <c r="Q28" i="16"/>
  <c r="S28" i="16" s="1"/>
  <c r="Y27" i="16"/>
  <c r="D407" i="30" s="1"/>
  <c r="R27" i="16"/>
  <c r="Q27" i="16"/>
  <c r="S27" i="16" s="1"/>
  <c r="Y26" i="16"/>
  <c r="D406" i="30" s="1"/>
  <c r="R26" i="16"/>
  <c r="Q26" i="16"/>
  <c r="S26" i="16" s="1"/>
  <c r="Y25" i="16"/>
  <c r="D405" i="30" s="1"/>
  <c r="R25" i="16"/>
  <c r="Q25" i="16"/>
  <c r="S25" i="16" s="1"/>
  <c r="Y24" i="16"/>
  <c r="D404" i="30" s="1"/>
  <c r="R24" i="16"/>
  <c r="Q24" i="16"/>
  <c r="S24" i="16" s="1"/>
  <c r="Y23" i="16"/>
  <c r="D403" i="30" s="1"/>
  <c r="R23" i="16"/>
  <c r="Q23" i="16"/>
  <c r="S23" i="16" s="1"/>
  <c r="Y22" i="16"/>
  <c r="D402" i="30" s="1"/>
  <c r="R22" i="16"/>
  <c r="Q22" i="16"/>
  <c r="S22" i="16" s="1"/>
  <c r="Y21" i="16"/>
  <c r="D401" i="30" s="1"/>
  <c r="R21" i="16"/>
  <c r="Q21" i="16"/>
  <c r="S21" i="16" s="1"/>
  <c r="Y20" i="16"/>
  <c r="D400" i="30" s="1"/>
  <c r="R20" i="16"/>
  <c r="Q20" i="16"/>
  <c r="S20" i="16" s="1"/>
  <c r="Y19" i="16"/>
  <c r="D399" i="30" s="1"/>
  <c r="R19" i="16"/>
  <c r="Q19" i="16"/>
  <c r="S19" i="16" s="1"/>
  <c r="Y18" i="16"/>
  <c r="D398" i="30" s="1"/>
  <c r="R18" i="16"/>
  <c r="Q18" i="16"/>
  <c r="S18" i="16" s="1"/>
  <c r="Y17" i="16"/>
  <c r="D397" i="30" s="1"/>
  <c r="R17" i="16"/>
  <c r="Q17" i="16"/>
  <c r="S17" i="16" s="1"/>
  <c r="Y16" i="16"/>
  <c r="D396" i="30" s="1"/>
  <c r="R16" i="16"/>
  <c r="Q16" i="16"/>
  <c r="S16" i="16" s="1"/>
  <c r="Y15" i="16"/>
  <c r="D395" i="30" s="1"/>
  <c r="R15" i="16"/>
  <c r="Q15" i="16"/>
  <c r="S15" i="16" s="1"/>
  <c r="Y14" i="16"/>
  <c r="D394" i="30" s="1"/>
  <c r="R14" i="16"/>
  <c r="Q14" i="16"/>
  <c r="S14" i="16" s="1"/>
  <c r="Y13" i="16"/>
  <c r="D393" i="30" s="1"/>
  <c r="R13" i="16"/>
  <c r="Q13" i="16"/>
  <c r="S13" i="16" s="1"/>
  <c r="Y12" i="16"/>
  <c r="D392" i="30" s="1"/>
  <c r="R12" i="16"/>
  <c r="Q12" i="16"/>
  <c r="S12" i="16" s="1"/>
  <c r="Y11" i="16"/>
  <c r="D391" i="30" s="1"/>
  <c r="R11" i="16"/>
  <c r="Q11" i="16"/>
  <c r="S11" i="16" s="1"/>
  <c r="Y10" i="16"/>
  <c r="D390" i="30" s="1"/>
  <c r="R10" i="16"/>
  <c r="Q10" i="16"/>
  <c r="S10" i="16" s="1"/>
  <c r="Y9" i="16"/>
  <c r="D389" i="30" s="1"/>
  <c r="R9" i="16"/>
  <c r="Q9" i="16"/>
  <c r="S9" i="16" s="1"/>
  <c r="Y8" i="16"/>
  <c r="D388" i="30" s="1"/>
  <c r="R8" i="16"/>
  <c r="Q8" i="16"/>
  <c r="S8" i="16" s="1"/>
  <c r="Y7" i="16"/>
  <c r="D387" i="30" s="1"/>
  <c r="R7" i="16"/>
  <c r="Y6" i="16"/>
  <c r="D386" i="30" s="1"/>
  <c r="R6" i="16"/>
  <c r="Q6" i="16"/>
  <c r="S6" i="16" s="1"/>
  <c r="Y5" i="16"/>
  <c r="D385" i="30" s="1"/>
  <c r="T5" i="16"/>
  <c r="T6" i="16" s="1"/>
  <c r="R5" i="16"/>
  <c r="P5" i="16"/>
  <c r="O5" i="16"/>
  <c r="N5" i="16"/>
  <c r="M5" i="16"/>
  <c r="L5" i="16"/>
  <c r="L6" i="16" s="1"/>
  <c r="L7" i="16" s="1"/>
  <c r="L8" i="16" s="1"/>
  <c r="L9" i="16" s="1"/>
  <c r="L10" i="16" s="1"/>
  <c r="L11" i="16" s="1"/>
  <c r="L12" i="16" s="1"/>
  <c r="L13" i="16" s="1"/>
  <c r="L14" i="16" s="1"/>
  <c r="L15" i="16" s="1"/>
  <c r="L16" i="16" s="1"/>
  <c r="L17" i="16" s="1"/>
  <c r="L18" i="16" s="1"/>
  <c r="L19" i="16" s="1"/>
  <c r="L20" i="16" s="1"/>
  <c r="L21" i="16" s="1"/>
  <c r="L22" i="16" s="1"/>
  <c r="L23" i="16" s="1"/>
  <c r="L24" i="16" s="1"/>
  <c r="L25" i="16" s="1"/>
  <c r="L26" i="16" s="1"/>
  <c r="L27" i="16" s="1"/>
  <c r="L28" i="16" s="1"/>
  <c r="L29" i="16" s="1"/>
  <c r="L30" i="16" s="1"/>
  <c r="L31" i="16" s="1"/>
  <c r="L32" i="16" s="1"/>
  <c r="L33" i="16" s="1"/>
  <c r="L34" i="16" s="1"/>
  <c r="L35" i="16" s="1"/>
  <c r="L36" i="16" s="1"/>
  <c r="L37" i="16" s="1"/>
  <c r="L38" i="16" s="1"/>
  <c r="L39" i="16" s="1"/>
  <c r="L40" i="16" s="1"/>
  <c r="L41" i="16" s="1"/>
  <c r="L42" i="16" s="1"/>
  <c r="L43" i="16" s="1"/>
  <c r="L44" i="16" s="1"/>
  <c r="L45" i="16" s="1"/>
  <c r="L46" i="16" s="1"/>
  <c r="L47" i="16" s="1"/>
  <c r="L48" i="16" s="1"/>
  <c r="L49" i="16" s="1"/>
  <c r="L50" i="16" s="1"/>
  <c r="L51" i="16" s="1"/>
  <c r="L52" i="16" s="1"/>
  <c r="L53" i="16" s="1"/>
  <c r="L54" i="16" s="1"/>
  <c r="L55" i="16" s="1"/>
  <c r="L56" i="16" s="1"/>
  <c r="L57" i="16" s="1"/>
  <c r="L58" i="16" s="1"/>
  <c r="L59" i="16" s="1"/>
  <c r="L60" i="16" s="1"/>
  <c r="L61" i="16" s="1"/>
  <c r="L62" i="16" s="1"/>
  <c r="L63" i="16" s="1"/>
  <c r="L64" i="16" s="1"/>
  <c r="L65" i="16" s="1"/>
  <c r="L66" i="16" s="1"/>
  <c r="L67" i="16" s="1"/>
  <c r="L68" i="16" s="1"/>
  <c r="L69" i="16" s="1"/>
  <c r="L70" i="16" s="1"/>
  <c r="L71" i="16" s="1"/>
  <c r="L72" i="16" s="1"/>
  <c r="L73" i="16" s="1"/>
  <c r="L74" i="16" s="1"/>
  <c r="L75" i="16" s="1"/>
  <c r="L76" i="16" s="1"/>
  <c r="L77" i="16" s="1"/>
  <c r="L78" i="16" s="1"/>
  <c r="L79" i="16" s="1"/>
  <c r="L80" i="16" s="1"/>
  <c r="L81" i="16" s="1"/>
  <c r="L82" i="16" s="1"/>
  <c r="L83" i="16" s="1"/>
  <c r="L84" i="16" s="1"/>
  <c r="L85" i="16" s="1"/>
  <c r="L86" i="16" s="1"/>
  <c r="L87" i="16" s="1"/>
  <c r="L88" i="16" s="1"/>
  <c r="L89" i="16" s="1"/>
  <c r="L90" i="16" s="1"/>
  <c r="L91" i="16" s="1"/>
  <c r="L92" i="16" s="1"/>
  <c r="L93" i="16" s="1"/>
  <c r="L94" i="16" s="1"/>
  <c r="L95" i="16" s="1"/>
  <c r="L96" i="16" s="1"/>
  <c r="L97" i="16" s="1"/>
  <c r="L98" i="16" s="1"/>
  <c r="L99" i="16" s="1"/>
  <c r="L100" i="16" s="1"/>
  <c r="L101" i="16" s="1"/>
  <c r="L102" i="16" s="1"/>
  <c r="L103" i="16" s="1"/>
  <c r="L104" i="16" s="1"/>
  <c r="L105" i="16" s="1"/>
  <c r="L106" i="16" s="1"/>
  <c r="L107" i="16" s="1"/>
  <c r="L108" i="16" s="1"/>
  <c r="L109" i="16" s="1"/>
  <c r="L110" i="16" s="1"/>
  <c r="L111" i="16" s="1"/>
  <c r="L112" i="16" s="1"/>
  <c r="L113" i="16" s="1"/>
  <c r="L114" i="16" s="1"/>
  <c r="L115" i="16" s="1"/>
  <c r="L116" i="16" s="1"/>
  <c r="L117" i="16" s="1"/>
  <c r="L118" i="16" s="1"/>
  <c r="L119" i="16" s="1"/>
  <c r="L120" i="16" s="1"/>
  <c r="L121" i="16" s="1"/>
  <c r="L122" i="16" s="1"/>
  <c r="L123" i="16" s="1"/>
  <c r="L124" i="16" s="1"/>
  <c r="A4" i="16"/>
  <c r="J2" i="16"/>
  <c r="Q1" i="16"/>
  <c r="I1" i="16"/>
  <c r="Y90" i="15"/>
  <c r="D381" i="30" s="1"/>
  <c r="R90" i="15"/>
  <c r="Q90" i="15"/>
  <c r="S90" i="15" s="1"/>
  <c r="Y89" i="15"/>
  <c r="D380" i="30" s="1"/>
  <c r="R89" i="15"/>
  <c r="Q89" i="15"/>
  <c r="S89" i="15" s="1"/>
  <c r="Y88" i="15"/>
  <c r="D379" i="30" s="1"/>
  <c r="R88" i="15"/>
  <c r="Q88" i="15"/>
  <c r="S88" i="15" s="1"/>
  <c r="Y87" i="15"/>
  <c r="D378" i="30" s="1"/>
  <c r="R87" i="15"/>
  <c r="Q87" i="15"/>
  <c r="S87" i="15" s="1"/>
  <c r="Y86" i="15"/>
  <c r="D377" i="30" s="1"/>
  <c r="R86" i="15"/>
  <c r="Q86" i="15"/>
  <c r="S86" i="15" s="1"/>
  <c r="Y85" i="15"/>
  <c r="D376" i="30" s="1"/>
  <c r="R85" i="15"/>
  <c r="Q85" i="15"/>
  <c r="S85" i="15" s="1"/>
  <c r="Y84" i="15"/>
  <c r="D375" i="30" s="1"/>
  <c r="R84" i="15"/>
  <c r="Q84" i="15"/>
  <c r="S84" i="15" s="1"/>
  <c r="Y83" i="15"/>
  <c r="D374" i="30" s="1"/>
  <c r="R83" i="15"/>
  <c r="Q83" i="15"/>
  <c r="S83" i="15" s="1"/>
  <c r="Y82" i="15"/>
  <c r="D373" i="30" s="1"/>
  <c r="R82" i="15"/>
  <c r="Q82" i="15"/>
  <c r="S82" i="15" s="1"/>
  <c r="Y81" i="15"/>
  <c r="D372" i="30" s="1"/>
  <c r="R81" i="15"/>
  <c r="Q81" i="15"/>
  <c r="S81" i="15" s="1"/>
  <c r="Y80" i="15"/>
  <c r="D371" i="30" s="1"/>
  <c r="R80" i="15"/>
  <c r="Q80" i="15"/>
  <c r="S80" i="15" s="1"/>
  <c r="Y79" i="15"/>
  <c r="D370" i="30" s="1"/>
  <c r="R79" i="15"/>
  <c r="Q79" i="15"/>
  <c r="S79" i="15" s="1"/>
  <c r="Y78" i="15"/>
  <c r="D369" i="30" s="1"/>
  <c r="R78" i="15"/>
  <c r="Q78" i="15"/>
  <c r="S78" i="15" s="1"/>
  <c r="Y77" i="15"/>
  <c r="D368" i="30" s="1"/>
  <c r="R77" i="15"/>
  <c r="Q77" i="15"/>
  <c r="S77" i="15" s="1"/>
  <c r="Y76" i="15"/>
  <c r="D367" i="30" s="1"/>
  <c r="R76" i="15"/>
  <c r="Q76" i="15"/>
  <c r="S76" i="15" s="1"/>
  <c r="Y75" i="15"/>
  <c r="D366" i="30" s="1"/>
  <c r="R75" i="15"/>
  <c r="Q75" i="15"/>
  <c r="S75" i="15" s="1"/>
  <c r="Y74" i="15"/>
  <c r="D365" i="30" s="1"/>
  <c r="R74" i="15"/>
  <c r="Q74" i="15"/>
  <c r="S74" i="15" s="1"/>
  <c r="Y73" i="15"/>
  <c r="D364" i="30" s="1"/>
  <c r="R73" i="15"/>
  <c r="Q73" i="15"/>
  <c r="S73" i="15" s="1"/>
  <c r="Y72" i="15"/>
  <c r="D363" i="30" s="1"/>
  <c r="R72" i="15"/>
  <c r="Q72" i="15"/>
  <c r="S72" i="15" s="1"/>
  <c r="Y71" i="15"/>
  <c r="D362" i="30" s="1"/>
  <c r="R71" i="15"/>
  <c r="Q71" i="15"/>
  <c r="S71" i="15" s="1"/>
  <c r="Y70" i="15"/>
  <c r="D361" i="30" s="1"/>
  <c r="R70" i="15"/>
  <c r="Q70" i="15"/>
  <c r="S70" i="15" s="1"/>
  <c r="Y69" i="15"/>
  <c r="D360" i="30" s="1"/>
  <c r="R69" i="15"/>
  <c r="Q69" i="15"/>
  <c r="S69" i="15" s="1"/>
  <c r="Y68" i="15"/>
  <c r="D359" i="30" s="1"/>
  <c r="R68" i="15"/>
  <c r="Q68" i="15"/>
  <c r="S68" i="15" s="1"/>
  <c r="Y67" i="15"/>
  <c r="D358" i="30" s="1"/>
  <c r="R67" i="15"/>
  <c r="Q67" i="15"/>
  <c r="S67" i="15" s="1"/>
  <c r="Y66" i="15"/>
  <c r="D357" i="30" s="1"/>
  <c r="R66" i="15"/>
  <c r="Q66" i="15"/>
  <c r="S66" i="15" s="1"/>
  <c r="Y65" i="15"/>
  <c r="D356" i="30" s="1"/>
  <c r="R65" i="15"/>
  <c r="Q65" i="15"/>
  <c r="S65" i="15" s="1"/>
  <c r="Y64" i="15"/>
  <c r="D355" i="30" s="1"/>
  <c r="R64" i="15"/>
  <c r="Q64" i="15"/>
  <c r="S64" i="15" s="1"/>
  <c r="Y63" i="15"/>
  <c r="D354" i="30" s="1"/>
  <c r="R63" i="15"/>
  <c r="Q63" i="15"/>
  <c r="S63" i="15" s="1"/>
  <c r="Y62" i="15"/>
  <c r="D353" i="30" s="1"/>
  <c r="R62" i="15"/>
  <c r="Q62" i="15"/>
  <c r="S62" i="15" s="1"/>
  <c r="Y61" i="15"/>
  <c r="D352" i="30" s="1"/>
  <c r="R61" i="15"/>
  <c r="Q61" i="15"/>
  <c r="S61" i="15" s="1"/>
  <c r="Y60" i="15"/>
  <c r="D351" i="30" s="1"/>
  <c r="R60" i="15"/>
  <c r="Q60" i="15"/>
  <c r="S60" i="15" s="1"/>
  <c r="Y59" i="15"/>
  <c r="D350" i="30" s="1"/>
  <c r="R59" i="15"/>
  <c r="Q59" i="15"/>
  <c r="S59" i="15" s="1"/>
  <c r="Y58" i="15"/>
  <c r="D349" i="30" s="1"/>
  <c r="R58" i="15"/>
  <c r="Q58" i="15"/>
  <c r="S58" i="15" s="1"/>
  <c r="Y57" i="15"/>
  <c r="D348" i="30" s="1"/>
  <c r="R57" i="15"/>
  <c r="Q57" i="15"/>
  <c r="S57" i="15" s="1"/>
  <c r="Y56" i="15"/>
  <c r="D347" i="30" s="1"/>
  <c r="R56" i="15"/>
  <c r="Q56" i="15"/>
  <c r="S56" i="15" s="1"/>
  <c r="Y55" i="15"/>
  <c r="D346" i="30" s="1"/>
  <c r="R55" i="15"/>
  <c r="Q55" i="15"/>
  <c r="S55" i="15" s="1"/>
  <c r="Y54" i="15"/>
  <c r="D345" i="30" s="1"/>
  <c r="R54" i="15"/>
  <c r="Q54" i="15"/>
  <c r="S54" i="15" s="1"/>
  <c r="Y53" i="15"/>
  <c r="D344" i="30" s="1"/>
  <c r="R53" i="15"/>
  <c r="Q53" i="15"/>
  <c r="S53" i="15" s="1"/>
  <c r="Y52" i="15"/>
  <c r="D343" i="30" s="1"/>
  <c r="R52" i="15"/>
  <c r="Q52" i="15"/>
  <c r="S52" i="15" s="1"/>
  <c r="Y51" i="15"/>
  <c r="D342" i="30" s="1"/>
  <c r="R51" i="15"/>
  <c r="Q51" i="15"/>
  <c r="S51" i="15" s="1"/>
  <c r="Y50" i="15"/>
  <c r="D341" i="30" s="1"/>
  <c r="R50" i="15"/>
  <c r="Q50" i="15"/>
  <c r="S50" i="15" s="1"/>
  <c r="Y49" i="15"/>
  <c r="D340" i="30" s="1"/>
  <c r="R49" i="15"/>
  <c r="Q49" i="15"/>
  <c r="S49" i="15" s="1"/>
  <c r="Y48" i="15"/>
  <c r="D339" i="30" s="1"/>
  <c r="R48" i="15"/>
  <c r="Q48" i="15"/>
  <c r="S48" i="15" s="1"/>
  <c r="Y47" i="15"/>
  <c r="D338" i="30" s="1"/>
  <c r="R47" i="15"/>
  <c r="Q47" i="15"/>
  <c r="S47" i="15" s="1"/>
  <c r="Y46" i="15"/>
  <c r="D337" i="30" s="1"/>
  <c r="R46" i="15"/>
  <c r="Q46" i="15"/>
  <c r="S46" i="15" s="1"/>
  <c r="Y45" i="15"/>
  <c r="D336" i="30" s="1"/>
  <c r="R45" i="15"/>
  <c r="Q45" i="15"/>
  <c r="S45" i="15" s="1"/>
  <c r="Y44" i="15"/>
  <c r="D335" i="30" s="1"/>
  <c r="R44" i="15"/>
  <c r="Q44" i="15"/>
  <c r="S44" i="15" s="1"/>
  <c r="Y43" i="15"/>
  <c r="D334" i="30" s="1"/>
  <c r="R43" i="15"/>
  <c r="Q43" i="15"/>
  <c r="S43" i="15" s="1"/>
  <c r="Y42" i="15"/>
  <c r="D333" i="30" s="1"/>
  <c r="R42" i="15"/>
  <c r="Q42" i="15"/>
  <c r="S42" i="15" s="1"/>
  <c r="Y41" i="15"/>
  <c r="D332" i="30" s="1"/>
  <c r="R41" i="15"/>
  <c r="Q41" i="15"/>
  <c r="S41" i="15" s="1"/>
  <c r="Y40" i="15"/>
  <c r="D331" i="30" s="1"/>
  <c r="R40" i="15"/>
  <c r="Q40" i="15"/>
  <c r="S40" i="15" s="1"/>
  <c r="Y39" i="15"/>
  <c r="D330" i="30" s="1"/>
  <c r="R39" i="15"/>
  <c r="Q39" i="15"/>
  <c r="S39" i="15" s="1"/>
  <c r="Y38" i="15"/>
  <c r="D329" i="30" s="1"/>
  <c r="R38" i="15"/>
  <c r="Q38" i="15"/>
  <c r="S38" i="15" s="1"/>
  <c r="Y37" i="15"/>
  <c r="D328" i="30" s="1"/>
  <c r="R37" i="15"/>
  <c r="Q37" i="15"/>
  <c r="S37" i="15" s="1"/>
  <c r="Y36" i="15"/>
  <c r="D327" i="30" s="1"/>
  <c r="R36" i="15"/>
  <c r="Y35" i="15"/>
  <c r="D326" i="30" s="1"/>
  <c r="R35" i="15"/>
  <c r="Q35" i="15"/>
  <c r="S35" i="15" s="1"/>
  <c r="Y34" i="15"/>
  <c r="D325" i="30" s="1"/>
  <c r="R34" i="15"/>
  <c r="Q34" i="15"/>
  <c r="S34" i="15" s="1"/>
  <c r="Y33" i="15"/>
  <c r="D324" i="30" s="1"/>
  <c r="R33" i="15"/>
  <c r="Q33" i="15"/>
  <c r="S33" i="15" s="1"/>
  <c r="Y32" i="15"/>
  <c r="D323" i="30" s="1"/>
  <c r="R32" i="15"/>
  <c r="Q32" i="15"/>
  <c r="S32" i="15" s="1"/>
  <c r="Y31" i="15"/>
  <c r="D322" i="30" s="1"/>
  <c r="R31" i="15"/>
  <c r="Q31" i="15"/>
  <c r="S31" i="15" s="1"/>
  <c r="Y30" i="15"/>
  <c r="D321" i="30" s="1"/>
  <c r="R30" i="15"/>
  <c r="Q30" i="15"/>
  <c r="S30" i="15" s="1"/>
  <c r="Y29" i="15"/>
  <c r="D320" i="30" s="1"/>
  <c r="R29" i="15"/>
  <c r="Q29" i="15"/>
  <c r="S29" i="15" s="1"/>
  <c r="Y28" i="15"/>
  <c r="D319" i="30" s="1"/>
  <c r="R28" i="15"/>
  <c r="Q28" i="15"/>
  <c r="S28" i="15" s="1"/>
  <c r="Y27" i="15"/>
  <c r="D318" i="30" s="1"/>
  <c r="R27" i="15"/>
  <c r="Q27" i="15"/>
  <c r="S27" i="15" s="1"/>
  <c r="Y26" i="15"/>
  <c r="D317" i="30" s="1"/>
  <c r="R26" i="15"/>
  <c r="Q26" i="15"/>
  <c r="S26" i="15" s="1"/>
  <c r="Y25" i="15"/>
  <c r="D316" i="30" s="1"/>
  <c r="R25" i="15"/>
  <c r="Q25" i="15"/>
  <c r="S25" i="15" s="1"/>
  <c r="Y24" i="15"/>
  <c r="D315" i="30" s="1"/>
  <c r="R24" i="15"/>
  <c r="Q24" i="15"/>
  <c r="S24" i="15" s="1"/>
  <c r="Y23" i="15"/>
  <c r="D314" i="30" s="1"/>
  <c r="R23" i="15"/>
  <c r="Q23" i="15"/>
  <c r="S23" i="15" s="1"/>
  <c r="Y22" i="15"/>
  <c r="D313" i="30" s="1"/>
  <c r="R22" i="15"/>
  <c r="Q22" i="15"/>
  <c r="S22" i="15" s="1"/>
  <c r="Y21" i="15"/>
  <c r="D312" i="30" s="1"/>
  <c r="R21" i="15"/>
  <c r="Q21" i="15"/>
  <c r="S21" i="15" s="1"/>
  <c r="Y20" i="15"/>
  <c r="D311" i="30" s="1"/>
  <c r="R20" i="15"/>
  <c r="Q20" i="15"/>
  <c r="S20" i="15" s="1"/>
  <c r="Y19" i="15"/>
  <c r="D310" i="30" s="1"/>
  <c r="R19" i="15"/>
  <c r="Q19" i="15"/>
  <c r="S19" i="15" s="1"/>
  <c r="Y18" i="15"/>
  <c r="D309" i="30" s="1"/>
  <c r="R18" i="15"/>
  <c r="Q18" i="15"/>
  <c r="S18" i="15" s="1"/>
  <c r="Y17" i="15"/>
  <c r="D308" i="30" s="1"/>
  <c r="R17" i="15"/>
  <c r="Q17" i="15"/>
  <c r="S17" i="15" s="1"/>
  <c r="Y16" i="15"/>
  <c r="D307" i="30" s="1"/>
  <c r="R16" i="15"/>
  <c r="Q16" i="15"/>
  <c r="S16" i="15" s="1"/>
  <c r="Y15" i="15"/>
  <c r="D306" i="30" s="1"/>
  <c r="R15" i="15"/>
  <c r="Q15" i="15"/>
  <c r="S15" i="15" s="1"/>
  <c r="Y14" i="15"/>
  <c r="D305" i="30" s="1"/>
  <c r="R14" i="15"/>
  <c r="Q14" i="15"/>
  <c r="S14" i="15" s="1"/>
  <c r="Y13" i="15"/>
  <c r="D304" i="30" s="1"/>
  <c r="R13" i="15"/>
  <c r="Q13" i="15"/>
  <c r="S13" i="15" s="1"/>
  <c r="Y12" i="15"/>
  <c r="D303" i="30" s="1"/>
  <c r="R12" i="15"/>
  <c r="Q12" i="15"/>
  <c r="S12" i="15" s="1"/>
  <c r="Y11" i="15"/>
  <c r="D302" i="30" s="1"/>
  <c r="R11" i="15"/>
  <c r="Q11" i="15"/>
  <c r="S11" i="15" s="1"/>
  <c r="Y10" i="15"/>
  <c r="D301" i="30" s="1"/>
  <c r="R10" i="15"/>
  <c r="Q10" i="15"/>
  <c r="S10" i="15" s="1"/>
  <c r="Y9" i="15"/>
  <c r="D300" i="30" s="1"/>
  <c r="R9" i="15"/>
  <c r="Y8" i="15"/>
  <c r="D299" i="30" s="1"/>
  <c r="R8" i="15"/>
  <c r="Q8" i="15"/>
  <c r="S8" i="15" s="1"/>
  <c r="Y7" i="15"/>
  <c r="D298" i="30" s="1"/>
  <c r="R7" i="15"/>
  <c r="Q7" i="15"/>
  <c r="S7" i="15" s="1"/>
  <c r="Y6" i="15"/>
  <c r="D297" i="30" s="1"/>
  <c r="R6" i="15"/>
  <c r="Q6" i="15"/>
  <c r="S6" i="15" s="1"/>
  <c r="Y5" i="15"/>
  <c r="D296" i="30" s="1"/>
  <c r="T5" i="15"/>
  <c r="T6" i="15" s="1"/>
  <c r="R5" i="15"/>
  <c r="P5" i="15"/>
  <c r="O5" i="15"/>
  <c r="N5" i="15"/>
  <c r="M5" i="15"/>
  <c r="L5" i="15"/>
  <c r="L6" i="15" s="1"/>
  <c r="L7" i="15" s="1"/>
  <c r="L8" i="15" s="1"/>
  <c r="L9" i="15" s="1"/>
  <c r="L10" i="15" s="1"/>
  <c r="L11" i="15" s="1"/>
  <c r="L12" i="15" s="1"/>
  <c r="L13" i="15" s="1"/>
  <c r="L14" i="15" s="1"/>
  <c r="L15" i="15" s="1"/>
  <c r="L16" i="15" s="1"/>
  <c r="L17" i="15" s="1"/>
  <c r="L18" i="15" s="1"/>
  <c r="L19" i="15" s="1"/>
  <c r="L20" i="15" s="1"/>
  <c r="L21" i="15" s="1"/>
  <c r="L22" i="15" s="1"/>
  <c r="L23" i="15" s="1"/>
  <c r="L24" i="15" s="1"/>
  <c r="L25" i="15" s="1"/>
  <c r="L26" i="15" s="1"/>
  <c r="L27" i="15" s="1"/>
  <c r="L28" i="15" s="1"/>
  <c r="L29" i="15" s="1"/>
  <c r="L30" i="15" s="1"/>
  <c r="L31" i="15" s="1"/>
  <c r="L32" i="15" s="1"/>
  <c r="L33" i="15" s="1"/>
  <c r="L34" i="15" s="1"/>
  <c r="L35" i="15" s="1"/>
  <c r="L36" i="15" s="1"/>
  <c r="L37" i="15" s="1"/>
  <c r="L38" i="15" s="1"/>
  <c r="L39" i="15" s="1"/>
  <c r="L40" i="15" s="1"/>
  <c r="L41" i="15" s="1"/>
  <c r="L42" i="15" s="1"/>
  <c r="L43" i="15" s="1"/>
  <c r="L44" i="15" s="1"/>
  <c r="L45" i="15" s="1"/>
  <c r="L46" i="15" s="1"/>
  <c r="L47" i="15" s="1"/>
  <c r="L48" i="15" s="1"/>
  <c r="L49" i="15" s="1"/>
  <c r="L50" i="15" s="1"/>
  <c r="L51" i="15" s="1"/>
  <c r="L52" i="15" s="1"/>
  <c r="L53" i="15" s="1"/>
  <c r="L54" i="15" s="1"/>
  <c r="L55" i="15" s="1"/>
  <c r="L56" i="15" s="1"/>
  <c r="L57" i="15" s="1"/>
  <c r="L58" i="15" s="1"/>
  <c r="L59" i="15" s="1"/>
  <c r="L60" i="15" s="1"/>
  <c r="L61" i="15" s="1"/>
  <c r="L62" i="15" s="1"/>
  <c r="L63" i="15" s="1"/>
  <c r="L64" i="15" s="1"/>
  <c r="L65" i="15" s="1"/>
  <c r="L66" i="15" s="1"/>
  <c r="L67" i="15" s="1"/>
  <c r="L68" i="15" s="1"/>
  <c r="L69" i="15" s="1"/>
  <c r="L70" i="15" s="1"/>
  <c r="L71" i="15" s="1"/>
  <c r="L72" i="15" s="1"/>
  <c r="L73" i="15" s="1"/>
  <c r="L74" i="15" s="1"/>
  <c r="L75" i="15" s="1"/>
  <c r="L76" i="15" s="1"/>
  <c r="L77" i="15" s="1"/>
  <c r="L78" i="15" s="1"/>
  <c r="L79" i="15" s="1"/>
  <c r="L80" i="15" s="1"/>
  <c r="L81" i="15" s="1"/>
  <c r="L82" i="15" s="1"/>
  <c r="L83" i="15" s="1"/>
  <c r="L84" i="15" s="1"/>
  <c r="L85" i="15" s="1"/>
  <c r="L86" i="15" s="1"/>
  <c r="L87" i="15" s="1"/>
  <c r="L88" i="15" s="1"/>
  <c r="L89" i="15" s="1"/>
  <c r="L90" i="15" s="1"/>
  <c r="A4" i="15"/>
  <c r="J2" i="15"/>
  <c r="Q1" i="15"/>
  <c r="I1" i="15"/>
  <c r="Y41" i="14"/>
  <c r="D292" i="30" s="1"/>
  <c r="R41" i="14"/>
  <c r="Q41" i="14"/>
  <c r="S41" i="14" s="1"/>
  <c r="Y40" i="14"/>
  <c r="D291" i="30" s="1"/>
  <c r="R40" i="14"/>
  <c r="Y39" i="14"/>
  <c r="D290" i="30" s="1"/>
  <c r="R39" i="14"/>
  <c r="Q39" i="14"/>
  <c r="S39" i="14" s="1"/>
  <c r="Y38" i="14"/>
  <c r="D289" i="30" s="1"/>
  <c r="R38" i="14"/>
  <c r="Q38" i="14"/>
  <c r="S38" i="14" s="1"/>
  <c r="Y37" i="14"/>
  <c r="D288" i="30" s="1"/>
  <c r="R37" i="14"/>
  <c r="Q37" i="14"/>
  <c r="S37" i="14" s="1"/>
  <c r="Y36" i="14"/>
  <c r="D287" i="30" s="1"/>
  <c r="R36" i="14"/>
  <c r="Q36" i="14"/>
  <c r="S36" i="14" s="1"/>
  <c r="Y35" i="14"/>
  <c r="D286" i="30" s="1"/>
  <c r="R35" i="14"/>
  <c r="Q35" i="14"/>
  <c r="S35" i="14" s="1"/>
  <c r="Y34" i="14"/>
  <c r="D285" i="30" s="1"/>
  <c r="R34" i="14"/>
  <c r="Q34" i="14"/>
  <c r="S34" i="14" s="1"/>
  <c r="Y33" i="14"/>
  <c r="D284" i="30" s="1"/>
  <c r="R33" i="14"/>
  <c r="Q33" i="14"/>
  <c r="S33" i="14" s="1"/>
  <c r="Y32" i="14"/>
  <c r="D283" i="30" s="1"/>
  <c r="R32" i="14"/>
  <c r="Q32" i="14"/>
  <c r="S32" i="14" s="1"/>
  <c r="Y31" i="14"/>
  <c r="D282" i="30" s="1"/>
  <c r="R31" i="14"/>
  <c r="Q31" i="14"/>
  <c r="S31" i="14" s="1"/>
  <c r="Y30" i="14"/>
  <c r="D281" i="30" s="1"/>
  <c r="R30" i="14"/>
  <c r="Y29" i="14"/>
  <c r="D280" i="30" s="1"/>
  <c r="R29" i="14"/>
  <c r="Q29" i="14"/>
  <c r="S29" i="14" s="1"/>
  <c r="Y28" i="14"/>
  <c r="D279" i="30" s="1"/>
  <c r="R28" i="14"/>
  <c r="Q28" i="14"/>
  <c r="S28" i="14" s="1"/>
  <c r="Y27" i="14"/>
  <c r="D278" i="30" s="1"/>
  <c r="R27" i="14"/>
  <c r="Q27" i="14"/>
  <c r="S27" i="14" s="1"/>
  <c r="Y26" i="14"/>
  <c r="D277" i="30" s="1"/>
  <c r="R26" i="14"/>
  <c r="Q26" i="14"/>
  <c r="S26" i="14" s="1"/>
  <c r="Y25" i="14"/>
  <c r="D276" i="30" s="1"/>
  <c r="R25" i="14"/>
  <c r="Q25" i="14"/>
  <c r="S25" i="14" s="1"/>
  <c r="Y24" i="14"/>
  <c r="D275" i="30" s="1"/>
  <c r="R24" i="14"/>
  <c r="Y23" i="14"/>
  <c r="D274" i="30" s="1"/>
  <c r="R23" i="14"/>
  <c r="Y22" i="14"/>
  <c r="D273" i="30" s="1"/>
  <c r="R22" i="14"/>
  <c r="Q22" i="14"/>
  <c r="S22" i="14" s="1"/>
  <c r="Y21" i="14"/>
  <c r="D272" i="30" s="1"/>
  <c r="R21" i="14"/>
  <c r="Q21" i="14"/>
  <c r="S21" i="14" s="1"/>
  <c r="Y20" i="14"/>
  <c r="D271" i="30" s="1"/>
  <c r="R20" i="14"/>
  <c r="Q20" i="14"/>
  <c r="S20" i="14" s="1"/>
  <c r="Y19" i="14"/>
  <c r="D270" i="30" s="1"/>
  <c r="R19" i="14"/>
  <c r="Y18" i="14"/>
  <c r="D269" i="30" s="1"/>
  <c r="R18" i="14"/>
  <c r="Q18" i="14"/>
  <c r="S18" i="14" s="1"/>
  <c r="Y17" i="14"/>
  <c r="D268" i="30" s="1"/>
  <c r="R17" i="14"/>
  <c r="Q17" i="14"/>
  <c r="S17" i="14" s="1"/>
  <c r="Y16" i="14"/>
  <c r="D267" i="30" s="1"/>
  <c r="R16" i="14"/>
  <c r="Q16" i="14"/>
  <c r="S16" i="14" s="1"/>
  <c r="Y15" i="14"/>
  <c r="D266" i="30" s="1"/>
  <c r="R15" i="14"/>
  <c r="Q15" i="14"/>
  <c r="S15" i="14" s="1"/>
  <c r="Y14" i="14"/>
  <c r="D265" i="30" s="1"/>
  <c r="R14" i="14"/>
  <c r="Y13" i="14"/>
  <c r="D264" i="30" s="1"/>
  <c r="R13" i="14"/>
  <c r="Q13" i="14"/>
  <c r="S13" i="14" s="1"/>
  <c r="Y12" i="14"/>
  <c r="D263" i="30" s="1"/>
  <c r="R12" i="14"/>
  <c r="Q12" i="14"/>
  <c r="Y11" i="14"/>
  <c r="D262" i="30" s="1"/>
  <c r="R11" i="14"/>
  <c r="Q11" i="14"/>
  <c r="Y10" i="14"/>
  <c r="D261" i="30" s="1"/>
  <c r="R10" i="14"/>
  <c r="Q10" i="14"/>
  <c r="Y9" i="14"/>
  <c r="D260" i="30" s="1"/>
  <c r="R9" i="14"/>
  <c r="Q9" i="14"/>
  <c r="S9" i="14" s="1"/>
  <c r="Y8" i="14"/>
  <c r="D259" i="30" s="1"/>
  <c r="R8" i="14"/>
  <c r="Q8" i="14"/>
  <c r="S8" i="14" s="1"/>
  <c r="Y7" i="14"/>
  <c r="D258" i="30" s="1"/>
  <c r="R7" i="14"/>
  <c r="Y6" i="14"/>
  <c r="D257" i="30" s="1"/>
  <c r="R6" i="14"/>
  <c r="Y5" i="14"/>
  <c r="D256" i="30" s="1"/>
  <c r="T5" i="14"/>
  <c r="R5" i="14"/>
  <c r="P5" i="14"/>
  <c r="O5" i="14"/>
  <c r="N5" i="14"/>
  <c r="M5" i="14"/>
  <c r="L5" i="14"/>
  <c r="L6" i="14" s="1"/>
  <c r="L7" i="14" s="1"/>
  <c r="L8" i="14" s="1"/>
  <c r="L9" i="14" s="1"/>
  <c r="L10" i="14" s="1"/>
  <c r="L11" i="14" s="1"/>
  <c r="L12" i="14" s="1"/>
  <c r="L13" i="14" s="1"/>
  <c r="L14" i="14" s="1"/>
  <c r="L15" i="14" s="1"/>
  <c r="L16" i="14" s="1"/>
  <c r="L17" i="14" s="1"/>
  <c r="L18" i="14" s="1"/>
  <c r="L19" i="14" s="1"/>
  <c r="L20" i="14" s="1"/>
  <c r="L21" i="14" s="1"/>
  <c r="L22" i="14" s="1"/>
  <c r="L23" i="14" s="1"/>
  <c r="L24" i="14" s="1"/>
  <c r="L25" i="14" s="1"/>
  <c r="L26" i="14" s="1"/>
  <c r="L27" i="14" s="1"/>
  <c r="L28" i="14" s="1"/>
  <c r="L29" i="14" s="1"/>
  <c r="L30" i="14" s="1"/>
  <c r="L31" i="14" s="1"/>
  <c r="L32" i="14" s="1"/>
  <c r="L33" i="14" s="1"/>
  <c r="L34" i="14" s="1"/>
  <c r="L35" i="14" s="1"/>
  <c r="L36" i="14" s="1"/>
  <c r="L37" i="14" s="1"/>
  <c r="L38" i="14" s="1"/>
  <c r="L39" i="14" s="1"/>
  <c r="L40" i="14" s="1"/>
  <c r="L41" i="14" s="1"/>
  <c r="A4" i="14"/>
  <c r="J2" i="14"/>
  <c r="Q1" i="14"/>
  <c r="I1" i="14"/>
  <c r="Y111" i="13"/>
  <c r="D252" i="30" s="1"/>
  <c r="R111" i="13"/>
  <c r="Y110" i="13"/>
  <c r="D251" i="30" s="1"/>
  <c r="R110" i="13"/>
  <c r="Y109" i="13"/>
  <c r="D250" i="30" s="1"/>
  <c r="R109" i="13"/>
  <c r="Q109" i="13"/>
  <c r="S109" i="13" s="1"/>
  <c r="Y108" i="13"/>
  <c r="D249" i="30" s="1"/>
  <c r="R108" i="13"/>
  <c r="Q108" i="13"/>
  <c r="S108" i="13" s="1"/>
  <c r="Y107" i="13"/>
  <c r="D248" i="30" s="1"/>
  <c r="R107" i="13"/>
  <c r="Q107" i="13"/>
  <c r="S107" i="13" s="1"/>
  <c r="Y106" i="13"/>
  <c r="D247" i="30" s="1"/>
  <c r="R106" i="13"/>
  <c r="Q106" i="13"/>
  <c r="S106" i="13" s="1"/>
  <c r="Y105" i="13"/>
  <c r="D246" i="30" s="1"/>
  <c r="R105" i="13"/>
  <c r="Q105" i="13"/>
  <c r="S105" i="13" s="1"/>
  <c r="Y104" i="13"/>
  <c r="D245" i="30" s="1"/>
  <c r="R104" i="13"/>
  <c r="Q104" i="13"/>
  <c r="S104" i="13" s="1"/>
  <c r="Y103" i="13"/>
  <c r="D244" i="30" s="1"/>
  <c r="R103" i="13"/>
  <c r="Q103" i="13"/>
  <c r="S103" i="13" s="1"/>
  <c r="Y102" i="13"/>
  <c r="D243" i="30" s="1"/>
  <c r="R102" i="13"/>
  <c r="Y101" i="13"/>
  <c r="D242" i="30" s="1"/>
  <c r="R101" i="13"/>
  <c r="Q101" i="13"/>
  <c r="S101" i="13" s="1"/>
  <c r="Y100" i="13"/>
  <c r="D241" i="30" s="1"/>
  <c r="R100" i="13"/>
  <c r="Q100" i="13"/>
  <c r="S100" i="13" s="1"/>
  <c r="Y99" i="13"/>
  <c r="D240" i="30" s="1"/>
  <c r="R99" i="13"/>
  <c r="Q99" i="13"/>
  <c r="S99" i="13" s="1"/>
  <c r="Y98" i="13"/>
  <c r="D239" i="30" s="1"/>
  <c r="R98" i="13"/>
  <c r="Q98" i="13"/>
  <c r="S98" i="13" s="1"/>
  <c r="Y97" i="13"/>
  <c r="D238" i="30" s="1"/>
  <c r="R97" i="13"/>
  <c r="Q97" i="13"/>
  <c r="S97" i="13" s="1"/>
  <c r="Y96" i="13"/>
  <c r="D237" i="30" s="1"/>
  <c r="R96" i="13"/>
  <c r="Q96" i="13"/>
  <c r="S96" i="13" s="1"/>
  <c r="Y95" i="13"/>
  <c r="D236" i="30" s="1"/>
  <c r="R95" i="13"/>
  <c r="Y94" i="13"/>
  <c r="D235" i="30" s="1"/>
  <c r="R94" i="13"/>
  <c r="Q94" i="13"/>
  <c r="S94" i="13" s="1"/>
  <c r="Y93" i="13"/>
  <c r="D234" i="30" s="1"/>
  <c r="R93" i="13"/>
  <c r="Q93" i="13"/>
  <c r="S93" i="13" s="1"/>
  <c r="Y92" i="13"/>
  <c r="D233" i="30" s="1"/>
  <c r="R92" i="13"/>
  <c r="Q92" i="13"/>
  <c r="S92" i="13" s="1"/>
  <c r="Y91" i="13"/>
  <c r="D232" i="30" s="1"/>
  <c r="R91" i="13"/>
  <c r="Y90" i="13"/>
  <c r="D231" i="30" s="1"/>
  <c r="R90" i="13"/>
  <c r="Y89" i="13"/>
  <c r="D230" i="30" s="1"/>
  <c r="R89" i="13"/>
  <c r="Q89" i="13"/>
  <c r="S89" i="13" s="1"/>
  <c r="Y88" i="13"/>
  <c r="D229" i="30" s="1"/>
  <c r="R88" i="13"/>
  <c r="Q88" i="13"/>
  <c r="S88" i="13" s="1"/>
  <c r="Y87" i="13"/>
  <c r="D228" i="30" s="1"/>
  <c r="R87" i="13"/>
  <c r="Q87" i="13"/>
  <c r="S87" i="13" s="1"/>
  <c r="Y86" i="13"/>
  <c r="D227" i="30" s="1"/>
  <c r="R86" i="13"/>
  <c r="Y85" i="13"/>
  <c r="D226" i="30" s="1"/>
  <c r="R85" i="13"/>
  <c r="Y84" i="13"/>
  <c r="D225" i="30" s="1"/>
  <c r="R84" i="13"/>
  <c r="Q84" i="13"/>
  <c r="S84" i="13" s="1"/>
  <c r="Y83" i="13"/>
  <c r="D224" i="30" s="1"/>
  <c r="R83" i="13"/>
  <c r="Q83" i="13"/>
  <c r="S83" i="13" s="1"/>
  <c r="Y82" i="13"/>
  <c r="D223" i="30" s="1"/>
  <c r="R82" i="13"/>
  <c r="Q82" i="13"/>
  <c r="S82" i="13" s="1"/>
  <c r="Y81" i="13"/>
  <c r="D222" i="30" s="1"/>
  <c r="R81" i="13"/>
  <c r="Q81" i="13"/>
  <c r="S81" i="13" s="1"/>
  <c r="Y80" i="13"/>
  <c r="D221" i="30" s="1"/>
  <c r="R80" i="13"/>
  <c r="Q80" i="13"/>
  <c r="S80" i="13" s="1"/>
  <c r="Y79" i="13"/>
  <c r="D220" i="30" s="1"/>
  <c r="R79" i="13"/>
  <c r="Q79" i="13"/>
  <c r="S79" i="13" s="1"/>
  <c r="Y78" i="13"/>
  <c r="D219" i="30" s="1"/>
  <c r="R78" i="13"/>
  <c r="Q78" i="13"/>
  <c r="S78" i="13" s="1"/>
  <c r="Y77" i="13"/>
  <c r="D218" i="30" s="1"/>
  <c r="R77" i="13"/>
  <c r="Q77" i="13"/>
  <c r="S77" i="13" s="1"/>
  <c r="Y76" i="13"/>
  <c r="D217" i="30" s="1"/>
  <c r="R76" i="13"/>
  <c r="Q76" i="13"/>
  <c r="S76" i="13" s="1"/>
  <c r="Y75" i="13"/>
  <c r="D216" i="30" s="1"/>
  <c r="R75" i="13"/>
  <c r="Q75" i="13"/>
  <c r="S75" i="13" s="1"/>
  <c r="Y74" i="13"/>
  <c r="D215" i="30" s="1"/>
  <c r="R74" i="13"/>
  <c r="Q74" i="13"/>
  <c r="S74" i="13" s="1"/>
  <c r="Y73" i="13"/>
  <c r="D214" i="30" s="1"/>
  <c r="R73" i="13"/>
  <c r="Q73" i="13"/>
  <c r="S73" i="13" s="1"/>
  <c r="Y72" i="13"/>
  <c r="D213" i="30" s="1"/>
  <c r="R72" i="13"/>
  <c r="Q72" i="13"/>
  <c r="S72" i="13" s="1"/>
  <c r="Y71" i="13"/>
  <c r="D212" i="30" s="1"/>
  <c r="R71" i="13"/>
  <c r="Q71" i="13"/>
  <c r="S71" i="13" s="1"/>
  <c r="Y70" i="13"/>
  <c r="D211" i="30" s="1"/>
  <c r="R70" i="13"/>
  <c r="Q70" i="13"/>
  <c r="S70" i="13" s="1"/>
  <c r="Y69" i="13"/>
  <c r="D210" i="30" s="1"/>
  <c r="R69" i="13"/>
  <c r="Q69" i="13"/>
  <c r="S69" i="13" s="1"/>
  <c r="Y68" i="13"/>
  <c r="D209" i="30" s="1"/>
  <c r="R68" i="13"/>
  <c r="Q68" i="13"/>
  <c r="S68" i="13" s="1"/>
  <c r="Y67" i="13"/>
  <c r="D208" i="30" s="1"/>
  <c r="R67" i="13"/>
  <c r="Q67" i="13"/>
  <c r="S67" i="13" s="1"/>
  <c r="Y66" i="13"/>
  <c r="D207" i="30" s="1"/>
  <c r="R66" i="13"/>
  <c r="Q66" i="13"/>
  <c r="S66" i="13" s="1"/>
  <c r="Y65" i="13"/>
  <c r="D206" i="30" s="1"/>
  <c r="R65" i="13"/>
  <c r="Q65" i="13"/>
  <c r="S65" i="13" s="1"/>
  <c r="Y64" i="13"/>
  <c r="D205" i="30" s="1"/>
  <c r="R64" i="13"/>
  <c r="Q64" i="13"/>
  <c r="S64" i="13" s="1"/>
  <c r="Y63" i="13"/>
  <c r="D204" i="30" s="1"/>
  <c r="R63" i="13"/>
  <c r="Q63" i="13"/>
  <c r="S63" i="13" s="1"/>
  <c r="Y62" i="13"/>
  <c r="D203" i="30" s="1"/>
  <c r="R62" i="13"/>
  <c r="Y61" i="13"/>
  <c r="D202" i="30" s="1"/>
  <c r="R61" i="13"/>
  <c r="Q61" i="13"/>
  <c r="S61" i="13" s="1"/>
  <c r="Y60" i="13"/>
  <c r="D201" i="30" s="1"/>
  <c r="R60" i="13"/>
  <c r="Q60" i="13"/>
  <c r="S60" i="13" s="1"/>
  <c r="Y59" i="13"/>
  <c r="D200" i="30" s="1"/>
  <c r="R59" i="13"/>
  <c r="Q59" i="13"/>
  <c r="S59" i="13" s="1"/>
  <c r="Y58" i="13"/>
  <c r="D199" i="30" s="1"/>
  <c r="R58" i="13"/>
  <c r="Q58" i="13"/>
  <c r="S58" i="13" s="1"/>
  <c r="Y57" i="13"/>
  <c r="D198" i="30" s="1"/>
  <c r="R57" i="13"/>
  <c r="Q57" i="13"/>
  <c r="S57" i="13" s="1"/>
  <c r="Y56" i="13"/>
  <c r="D197" i="30" s="1"/>
  <c r="R56" i="13"/>
  <c r="Q56" i="13"/>
  <c r="S56" i="13" s="1"/>
  <c r="Y55" i="13"/>
  <c r="D196" i="30" s="1"/>
  <c r="R55" i="13"/>
  <c r="Q55" i="13"/>
  <c r="S55" i="13" s="1"/>
  <c r="Y54" i="13"/>
  <c r="D195" i="30" s="1"/>
  <c r="R54" i="13"/>
  <c r="Q54" i="13"/>
  <c r="S54" i="13" s="1"/>
  <c r="Y53" i="13"/>
  <c r="D194" i="30" s="1"/>
  <c r="R53" i="13"/>
  <c r="Q53" i="13"/>
  <c r="S53" i="13" s="1"/>
  <c r="Y52" i="13"/>
  <c r="D193" i="30" s="1"/>
  <c r="R52" i="13"/>
  <c r="Q52" i="13"/>
  <c r="S52" i="13" s="1"/>
  <c r="Y51" i="13"/>
  <c r="D192" i="30" s="1"/>
  <c r="R51" i="13"/>
  <c r="Q51" i="13"/>
  <c r="S51" i="13" s="1"/>
  <c r="Y50" i="13"/>
  <c r="D191" i="30" s="1"/>
  <c r="R50" i="13"/>
  <c r="Q50" i="13"/>
  <c r="S50" i="13" s="1"/>
  <c r="Y49" i="13"/>
  <c r="D190" i="30" s="1"/>
  <c r="R49" i="13"/>
  <c r="Y48" i="13"/>
  <c r="D189" i="30" s="1"/>
  <c r="R48" i="13"/>
  <c r="Q48" i="13"/>
  <c r="S48" i="13" s="1"/>
  <c r="Y47" i="13"/>
  <c r="D188" i="30" s="1"/>
  <c r="R47" i="13"/>
  <c r="Q47" i="13"/>
  <c r="S47" i="13" s="1"/>
  <c r="Y46" i="13"/>
  <c r="D187" i="30" s="1"/>
  <c r="R46" i="13"/>
  <c r="Q46" i="13"/>
  <c r="S46" i="13" s="1"/>
  <c r="Y45" i="13"/>
  <c r="D186" i="30" s="1"/>
  <c r="R45" i="13"/>
  <c r="Q45" i="13"/>
  <c r="S45" i="13" s="1"/>
  <c r="Y44" i="13"/>
  <c r="D185" i="30" s="1"/>
  <c r="R44" i="13"/>
  <c r="Q44" i="13"/>
  <c r="S44" i="13" s="1"/>
  <c r="Y43" i="13"/>
  <c r="D184" i="30" s="1"/>
  <c r="R43" i="13"/>
  <c r="Q43" i="13"/>
  <c r="S43" i="13" s="1"/>
  <c r="Y42" i="13"/>
  <c r="D183" i="30" s="1"/>
  <c r="R42" i="13"/>
  <c r="Y41" i="13"/>
  <c r="D182" i="30" s="1"/>
  <c r="R41" i="13"/>
  <c r="Q41" i="13"/>
  <c r="S41" i="13" s="1"/>
  <c r="Y40" i="13"/>
  <c r="D181" i="30" s="1"/>
  <c r="R40" i="13"/>
  <c r="Q40" i="13"/>
  <c r="S40" i="13" s="1"/>
  <c r="Y39" i="13"/>
  <c r="D180" i="30" s="1"/>
  <c r="R39" i="13"/>
  <c r="Q39" i="13"/>
  <c r="S39" i="13" s="1"/>
  <c r="Y38" i="13"/>
  <c r="D179" i="30" s="1"/>
  <c r="R38" i="13"/>
  <c r="Q38" i="13"/>
  <c r="S38" i="13" s="1"/>
  <c r="Y37" i="13"/>
  <c r="D178" i="30" s="1"/>
  <c r="R37" i="13"/>
  <c r="Q37" i="13"/>
  <c r="S37" i="13" s="1"/>
  <c r="Y36" i="13"/>
  <c r="D177" i="30" s="1"/>
  <c r="R36" i="13"/>
  <c r="Q36" i="13"/>
  <c r="S36" i="13" s="1"/>
  <c r="Y35" i="13"/>
  <c r="D176" i="30" s="1"/>
  <c r="R35" i="13"/>
  <c r="Q35" i="13"/>
  <c r="S35" i="13" s="1"/>
  <c r="Y34" i="13"/>
  <c r="D175" i="30" s="1"/>
  <c r="R34" i="13"/>
  <c r="Q34" i="13"/>
  <c r="S34" i="13" s="1"/>
  <c r="Y33" i="13"/>
  <c r="D174" i="30" s="1"/>
  <c r="R33" i="13"/>
  <c r="Q33" i="13"/>
  <c r="S33" i="13" s="1"/>
  <c r="Y32" i="13"/>
  <c r="D173" i="30" s="1"/>
  <c r="R32" i="13"/>
  <c r="Q32" i="13"/>
  <c r="S32" i="13" s="1"/>
  <c r="Y31" i="13"/>
  <c r="D172" i="30" s="1"/>
  <c r="R31" i="13"/>
  <c r="Q31" i="13"/>
  <c r="S31" i="13" s="1"/>
  <c r="Y30" i="13"/>
  <c r="D171" i="30" s="1"/>
  <c r="R30" i="13"/>
  <c r="Q30" i="13"/>
  <c r="S30" i="13" s="1"/>
  <c r="Y29" i="13"/>
  <c r="D170" i="30" s="1"/>
  <c r="R29" i="13"/>
  <c r="Q29" i="13"/>
  <c r="S29" i="13" s="1"/>
  <c r="Y28" i="13"/>
  <c r="D169" i="30" s="1"/>
  <c r="R28" i="13"/>
  <c r="Q28" i="13"/>
  <c r="S28" i="13" s="1"/>
  <c r="Y27" i="13"/>
  <c r="D168" i="30" s="1"/>
  <c r="R27" i="13"/>
  <c r="Q27" i="13"/>
  <c r="S27" i="13" s="1"/>
  <c r="Y26" i="13"/>
  <c r="D167" i="30" s="1"/>
  <c r="R26" i="13"/>
  <c r="Q26" i="13"/>
  <c r="S26" i="13" s="1"/>
  <c r="Y25" i="13"/>
  <c r="D166" i="30" s="1"/>
  <c r="R25" i="13"/>
  <c r="Q25" i="13"/>
  <c r="S25" i="13" s="1"/>
  <c r="Y24" i="13"/>
  <c r="D165" i="30" s="1"/>
  <c r="R24" i="13"/>
  <c r="Q24" i="13"/>
  <c r="S24" i="13" s="1"/>
  <c r="Y23" i="13"/>
  <c r="D164" i="30" s="1"/>
  <c r="R23" i="13"/>
  <c r="Q23" i="13"/>
  <c r="S23" i="13" s="1"/>
  <c r="Y22" i="13"/>
  <c r="D163" i="30" s="1"/>
  <c r="R22" i="13"/>
  <c r="Q22" i="13"/>
  <c r="S22" i="13" s="1"/>
  <c r="Y21" i="13"/>
  <c r="D162" i="30" s="1"/>
  <c r="R21" i="13"/>
  <c r="Q21" i="13"/>
  <c r="S21" i="13" s="1"/>
  <c r="Y20" i="13"/>
  <c r="D161" i="30" s="1"/>
  <c r="R20" i="13"/>
  <c r="Q20" i="13"/>
  <c r="S20" i="13" s="1"/>
  <c r="Y19" i="13"/>
  <c r="D160" i="30" s="1"/>
  <c r="R19" i="13"/>
  <c r="Q19" i="13"/>
  <c r="S19" i="13" s="1"/>
  <c r="Y18" i="13"/>
  <c r="D159" i="30" s="1"/>
  <c r="R18" i="13"/>
  <c r="Y17" i="13"/>
  <c r="D158" i="30" s="1"/>
  <c r="R17" i="13"/>
  <c r="Q17" i="13"/>
  <c r="S17" i="13" s="1"/>
  <c r="Y16" i="13"/>
  <c r="D157" i="30" s="1"/>
  <c r="R16" i="13"/>
  <c r="Q16" i="13"/>
  <c r="S16" i="13" s="1"/>
  <c r="Y15" i="13"/>
  <c r="D156" i="30" s="1"/>
  <c r="R15" i="13"/>
  <c r="Q15" i="13"/>
  <c r="S15" i="13" s="1"/>
  <c r="Y14" i="13"/>
  <c r="D155" i="30" s="1"/>
  <c r="R14" i="13"/>
  <c r="Q14" i="13"/>
  <c r="S14" i="13" s="1"/>
  <c r="Y13" i="13"/>
  <c r="D154" i="30" s="1"/>
  <c r="R13" i="13"/>
  <c r="Q13" i="13"/>
  <c r="S13" i="13" s="1"/>
  <c r="Y12" i="13"/>
  <c r="D153" i="30" s="1"/>
  <c r="R12" i="13"/>
  <c r="Q12" i="13"/>
  <c r="S12" i="13" s="1"/>
  <c r="Y11" i="13"/>
  <c r="D152" i="30" s="1"/>
  <c r="R11" i="13"/>
  <c r="Q11" i="13"/>
  <c r="S11" i="13" s="1"/>
  <c r="Y10" i="13"/>
  <c r="D151" i="30" s="1"/>
  <c r="R10" i="13"/>
  <c r="Q10" i="13"/>
  <c r="S10" i="13" s="1"/>
  <c r="Y9" i="13"/>
  <c r="D150" i="30" s="1"/>
  <c r="R9" i="13"/>
  <c r="Q9" i="13"/>
  <c r="S9" i="13" s="1"/>
  <c r="Y8" i="13"/>
  <c r="D149" i="30" s="1"/>
  <c r="R8" i="13"/>
  <c r="Q8" i="13"/>
  <c r="S8" i="13" s="1"/>
  <c r="Y7" i="13"/>
  <c r="D148" i="30" s="1"/>
  <c r="R7" i="13"/>
  <c r="Q7" i="13"/>
  <c r="S7" i="13" s="1"/>
  <c r="Y6" i="13"/>
  <c r="D147" i="30" s="1"/>
  <c r="R6" i="13"/>
  <c r="Q6" i="13"/>
  <c r="S6" i="13" s="1"/>
  <c r="Y5" i="13"/>
  <c r="D146" i="30" s="1"/>
  <c r="T5" i="13"/>
  <c r="T6" i="13" s="1"/>
  <c r="T7" i="13" s="1"/>
  <c r="R5" i="13"/>
  <c r="P5" i="13"/>
  <c r="O5" i="13"/>
  <c r="N5" i="13"/>
  <c r="M5" i="13"/>
  <c r="M6" i="13" s="1"/>
  <c r="L5" i="13"/>
  <c r="L6" i="13" s="1"/>
  <c r="B5" i="13"/>
  <c r="E146" i="30" s="1"/>
  <c r="A4" i="13"/>
  <c r="J2" i="13"/>
  <c r="Q1" i="13"/>
  <c r="I1" i="13"/>
  <c r="Y14" i="12"/>
  <c r="D142" i="30" s="1"/>
  <c r="R14" i="12"/>
  <c r="Q14" i="12"/>
  <c r="S14" i="12" s="1"/>
  <c r="Y13" i="12"/>
  <c r="D141" i="30" s="1"/>
  <c r="R13" i="12"/>
  <c r="Q13" i="12"/>
  <c r="S13" i="12" s="1"/>
  <c r="Y12" i="12"/>
  <c r="D140" i="30" s="1"/>
  <c r="R12" i="12"/>
  <c r="Q12" i="12"/>
  <c r="S12" i="12" s="1"/>
  <c r="Y11" i="12"/>
  <c r="D139" i="30" s="1"/>
  <c r="R11" i="12"/>
  <c r="Q11" i="12"/>
  <c r="S11" i="12" s="1"/>
  <c r="Y10" i="12"/>
  <c r="D138" i="30" s="1"/>
  <c r="R10" i="12"/>
  <c r="Q10" i="12"/>
  <c r="S10" i="12" s="1"/>
  <c r="Y9" i="12"/>
  <c r="D137" i="30" s="1"/>
  <c r="R9" i="12"/>
  <c r="Q9" i="12"/>
  <c r="S9" i="12" s="1"/>
  <c r="Y8" i="12"/>
  <c r="D136" i="30" s="1"/>
  <c r="R8" i="12"/>
  <c r="Q8" i="12"/>
  <c r="S8" i="12" s="1"/>
  <c r="Y7" i="12"/>
  <c r="D135" i="30" s="1"/>
  <c r="R7" i="12"/>
  <c r="Q7" i="12"/>
  <c r="S7" i="12" s="1"/>
  <c r="Y6" i="12"/>
  <c r="D134" i="30" s="1"/>
  <c r="R6" i="12"/>
  <c r="Q6" i="12"/>
  <c r="S6" i="12" s="1"/>
  <c r="M6" i="12"/>
  <c r="Y5" i="12"/>
  <c r="D133" i="30" s="1"/>
  <c r="T5" i="12"/>
  <c r="T6" i="12" s="1"/>
  <c r="R5" i="12"/>
  <c r="P5" i="12"/>
  <c r="O5" i="12"/>
  <c r="N5" i="12"/>
  <c r="N6" i="12" s="1"/>
  <c r="M5" i="12"/>
  <c r="L5" i="12"/>
  <c r="L6" i="12" s="1"/>
  <c r="B5" i="12"/>
  <c r="E133" i="30" s="1"/>
  <c r="A4" i="12"/>
  <c r="J2" i="12"/>
  <c r="Q1" i="12"/>
  <c r="I1" i="12"/>
  <c r="Y46" i="11"/>
  <c r="D129" i="30" s="1"/>
  <c r="R46" i="11"/>
  <c r="Q46" i="11"/>
  <c r="S46" i="11" s="1"/>
  <c r="Y45" i="11"/>
  <c r="D128" i="30" s="1"/>
  <c r="R45" i="11"/>
  <c r="Q45" i="11"/>
  <c r="S45" i="11" s="1"/>
  <c r="Y44" i="11"/>
  <c r="D127" i="30" s="1"/>
  <c r="R44" i="11"/>
  <c r="Q44" i="11"/>
  <c r="S44" i="11" s="1"/>
  <c r="Y43" i="11"/>
  <c r="D126" i="30" s="1"/>
  <c r="R43" i="11"/>
  <c r="Q43" i="11"/>
  <c r="S43" i="11" s="1"/>
  <c r="Y42" i="11"/>
  <c r="D125" i="30" s="1"/>
  <c r="R42" i="11"/>
  <c r="Q42" i="11"/>
  <c r="S42" i="11" s="1"/>
  <c r="Y41" i="11"/>
  <c r="D124" i="30" s="1"/>
  <c r="R41" i="11"/>
  <c r="Q41" i="11"/>
  <c r="S41" i="11" s="1"/>
  <c r="Y40" i="11"/>
  <c r="D123" i="30" s="1"/>
  <c r="R40" i="11"/>
  <c r="Q40" i="11"/>
  <c r="S40" i="11" s="1"/>
  <c r="Y39" i="11"/>
  <c r="D122" i="30" s="1"/>
  <c r="R39" i="11"/>
  <c r="Y38" i="11"/>
  <c r="D121" i="30" s="1"/>
  <c r="R38" i="11"/>
  <c r="Q38" i="11"/>
  <c r="S38" i="11" s="1"/>
  <c r="Y37" i="11"/>
  <c r="D120" i="30" s="1"/>
  <c r="R37" i="11"/>
  <c r="Q37" i="11"/>
  <c r="S37" i="11" s="1"/>
  <c r="Y36" i="11"/>
  <c r="D119" i="30" s="1"/>
  <c r="R36" i="11"/>
  <c r="Q36" i="11"/>
  <c r="S36" i="11" s="1"/>
  <c r="Y35" i="11"/>
  <c r="D118" i="30" s="1"/>
  <c r="R35" i="11"/>
  <c r="Q35" i="11"/>
  <c r="S35" i="11" s="1"/>
  <c r="Y34" i="11"/>
  <c r="D117" i="30" s="1"/>
  <c r="R34" i="11"/>
  <c r="Q34" i="11"/>
  <c r="S34" i="11" s="1"/>
  <c r="Y33" i="11"/>
  <c r="D116" i="30" s="1"/>
  <c r="R33" i="11"/>
  <c r="Q33" i="11"/>
  <c r="S33" i="11" s="1"/>
  <c r="Y32" i="11"/>
  <c r="D115" i="30" s="1"/>
  <c r="R32" i="11"/>
  <c r="Q32" i="11"/>
  <c r="S32" i="11" s="1"/>
  <c r="Y31" i="11"/>
  <c r="D114" i="30" s="1"/>
  <c r="R31" i="11"/>
  <c r="Q31" i="11"/>
  <c r="S31" i="11" s="1"/>
  <c r="Y30" i="11"/>
  <c r="D113" i="30" s="1"/>
  <c r="R30" i="11"/>
  <c r="Q30" i="11"/>
  <c r="S30" i="11" s="1"/>
  <c r="Y29" i="11"/>
  <c r="D112" i="30" s="1"/>
  <c r="R29" i="11"/>
  <c r="Q29" i="11"/>
  <c r="S29" i="11" s="1"/>
  <c r="Y28" i="11"/>
  <c r="D111" i="30" s="1"/>
  <c r="R28" i="11"/>
  <c r="Q28" i="11"/>
  <c r="S28" i="11" s="1"/>
  <c r="Y27" i="11"/>
  <c r="D110" i="30" s="1"/>
  <c r="R27" i="11"/>
  <c r="Q27" i="11"/>
  <c r="S27" i="11" s="1"/>
  <c r="Y26" i="11"/>
  <c r="D109" i="30" s="1"/>
  <c r="R26" i="11"/>
  <c r="Q26" i="11"/>
  <c r="S26" i="11" s="1"/>
  <c r="Y25" i="11"/>
  <c r="D108" i="30" s="1"/>
  <c r="R25" i="11"/>
  <c r="Q25" i="11"/>
  <c r="S25" i="11" s="1"/>
  <c r="Y24" i="11"/>
  <c r="D107" i="30" s="1"/>
  <c r="R24" i="11"/>
  <c r="Q24" i="11"/>
  <c r="S24" i="11" s="1"/>
  <c r="Y23" i="11"/>
  <c r="D106" i="30" s="1"/>
  <c r="R23" i="11"/>
  <c r="Q23" i="11"/>
  <c r="S23" i="11" s="1"/>
  <c r="Y22" i="11"/>
  <c r="D105" i="30" s="1"/>
  <c r="R22" i="11"/>
  <c r="Q22" i="11"/>
  <c r="S22" i="11" s="1"/>
  <c r="Y21" i="11"/>
  <c r="D104" i="30" s="1"/>
  <c r="R21" i="11"/>
  <c r="Q21" i="11"/>
  <c r="S21" i="11" s="1"/>
  <c r="Y20" i="11"/>
  <c r="D103" i="30" s="1"/>
  <c r="R20" i="11"/>
  <c r="Q20" i="11"/>
  <c r="S20" i="11" s="1"/>
  <c r="Y19" i="11"/>
  <c r="D102" i="30" s="1"/>
  <c r="R19" i="11"/>
  <c r="Q19" i="11"/>
  <c r="S19" i="11" s="1"/>
  <c r="Y18" i="11"/>
  <c r="D101" i="30" s="1"/>
  <c r="R18" i="11"/>
  <c r="Q18" i="11"/>
  <c r="S18" i="11" s="1"/>
  <c r="Y17" i="11"/>
  <c r="D100" i="30" s="1"/>
  <c r="R17" i="11"/>
  <c r="Q17" i="11"/>
  <c r="S17" i="11" s="1"/>
  <c r="Y16" i="11"/>
  <c r="D99" i="30" s="1"/>
  <c r="R16" i="11"/>
  <c r="Q16" i="11"/>
  <c r="S16" i="11" s="1"/>
  <c r="Y15" i="11"/>
  <c r="D98" i="30" s="1"/>
  <c r="R15" i="11"/>
  <c r="Q15" i="11"/>
  <c r="S15" i="11" s="1"/>
  <c r="Y14" i="11"/>
  <c r="D97" i="30" s="1"/>
  <c r="R14" i="11"/>
  <c r="Q14" i="11"/>
  <c r="S14" i="11" s="1"/>
  <c r="Y13" i="11"/>
  <c r="D96" i="30" s="1"/>
  <c r="R13" i="11"/>
  <c r="Q13" i="11"/>
  <c r="S13" i="11" s="1"/>
  <c r="Y12" i="11"/>
  <c r="D95" i="30" s="1"/>
  <c r="R12" i="11"/>
  <c r="Q12" i="11"/>
  <c r="S12" i="11" s="1"/>
  <c r="Y11" i="11"/>
  <c r="D94" i="30" s="1"/>
  <c r="R11" i="11"/>
  <c r="Q11" i="11"/>
  <c r="S11" i="11" s="1"/>
  <c r="Y10" i="11"/>
  <c r="D93" i="30" s="1"/>
  <c r="R10" i="11"/>
  <c r="Q10" i="11"/>
  <c r="S10" i="11" s="1"/>
  <c r="Y9" i="11"/>
  <c r="D92" i="30" s="1"/>
  <c r="R9" i="11"/>
  <c r="Q9" i="11"/>
  <c r="S9" i="11" s="1"/>
  <c r="Y8" i="11"/>
  <c r="D91" i="30" s="1"/>
  <c r="R8" i="11"/>
  <c r="Q8" i="11"/>
  <c r="S8" i="11" s="1"/>
  <c r="Y7" i="11"/>
  <c r="D90" i="30" s="1"/>
  <c r="R7" i="11"/>
  <c r="Q7" i="11"/>
  <c r="S7" i="11" s="1"/>
  <c r="Y6" i="11"/>
  <c r="D89" i="30" s="1"/>
  <c r="R6" i="11"/>
  <c r="Q6" i="11"/>
  <c r="S6" i="11" s="1"/>
  <c r="Y5" i="11"/>
  <c r="D88" i="30" s="1"/>
  <c r="T5" i="11"/>
  <c r="T6" i="11" s="1"/>
  <c r="R5" i="11"/>
  <c r="P5" i="11"/>
  <c r="O5" i="11"/>
  <c r="N5" i="11"/>
  <c r="M5" i="11"/>
  <c r="M6" i="11" s="1"/>
  <c r="M7" i="11" s="1"/>
  <c r="M8" i="11" s="1"/>
  <c r="L5" i="11"/>
  <c r="L6" i="11" s="1"/>
  <c r="L7" i="11" s="1"/>
  <c r="L8" i="11" s="1"/>
  <c r="L9" i="11" s="1"/>
  <c r="L10" i="11" s="1"/>
  <c r="L11" i="11" s="1"/>
  <c r="L12" i="11" s="1"/>
  <c r="L13" i="11" s="1"/>
  <c r="L14" i="11" s="1"/>
  <c r="L15" i="11" s="1"/>
  <c r="L16" i="11" s="1"/>
  <c r="L17" i="11" s="1"/>
  <c r="L18" i="11" s="1"/>
  <c r="L19" i="11" s="1"/>
  <c r="L20" i="11" s="1"/>
  <c r="L21" i="11" s="1"/>
  <c r="L22" i="11" s="1"/>
  <c r="L23" i="11" s="1"/>
  <c r="L24" i="11" s="1"/>
  <c r="L25" i="11" s="1"/>
  <c r="L26" i="11" s="1"/>
  <c r="L27" i="11" s="1"/>
  <c r="L28" i="11" s="1"/>
  <c r="L29" i="11" s="1"/>
  <c r="L30" i="11" s="1"/>
  <c r="L31" i="11" s="1"/>
  <c r="L32" i="11" s="1"/>
  <c r="L33" i="11" s="1"/>
  <c r="L34" i="11" s="1"/>
  <c r="L35" i="11" s="1"/>
  <c r="B5" i="11"/>
  <c r="E88" i="30" s="1"/>
  <c r="A4" i="11"/>
  <c r="J2" i="11"/>
  <c r="Q1" i="11"/>
  <c r="I1" i="11"/>
  <c r="Y86" i="10"/>
  <c r="D84" i="30" s="1"/>
  <c r="R86" i="10"/>
  <c r="Y85" i="10"/>
  <c r="D83" i="30" s="1"/>
  <c r="R85" i="10"/>
  <c r="B85" i="10"/>
  <c r="E83" i="30" s="1"/>
  <c r="Y84" i="10"/>
  <c r="D82" i="30" s="1"/>
  <c r="R84" i="10"/>
  <c r="Y83" i="10"/>
  <c r="D81" i="30" s="1"/>
  <c r="R83" i="10"/>
  <c r="Y82" i="10"/>
  <c r="D80" i="30" s="1"/>
  <c r="R82" i="10"/>
  <c r="Y81" i="10"/>
  <c r="D79" i="30" s="1"/>
  <c r="R81" i="10"/>
  <c r="B81" i="10"/>
  <c r="E79" i="30" s="1"/>
  <c r="Y80" i="10"/>
  <c r="D78" i="30" s="1"/>
  <c r="R80" i="10"/>
  <c r="Q80" i="10"/>
  <c r="S80" i="10" s="1"/>
  <c r="Y79" i="10"/>
  <c r="D77" i="30" s="1"/>
  <c r="R79" i="10"/>
  <c r="Q79" i="10"/>
  <c r="S79" i="10" s="1"/>
  <c r="Y78" i="10"/>
  <c r="D76" i="30" s="1"/>
  <c r="R78" i="10"/>
  <c r="Q78" i="10"/>
  <c r="S78" i="10" s="1"/>
  <c r="Y77" i="10"/>
  <c r="D75" i="30" s="1"/>
  <c r="R77" i="10"/>
  <c r="Q77" i="10"/>
  <c r="S77" i="10" s="1"/>
  <c r="Y76" i="10"/>
  <c r="D74" i="30" s="1"/>
  <c r="R76" i="10"/>
  <c r="Q76" i="10"/>
  <c r="S76" i="10" s="1"/>
  <c r="Y75" i="10"/>
  <c r="D73" i="30" s="1"/>
  <c r="R75" i="10"/>
  <c r="Q75" i="10"/>
  <c r="S75" i="10" s="1"/>
  <c r="Y74" i="10"/>
  <c r="D72" i="30" s="1"/>
  <c r="R74" i="10"/>
  <c r="Q74" i="10"/>
  <c r="S74" i="10" s="1"/>
  <c r="Y73" i="10"/>
  <c r="D71" i="30" s="1"/>
  <c r="R73" i="10"/>
  <c r="Q73" i="10"/>
  <c r="S73" i="10" s="1"/>
  <c r="Y72" i="10"/>
  <c r="D70" i="30" s="1"/>
  <c r="R72" i="10"/>
  <c r="Q72" i="10"/>
  <c r="S72" i="10" s="1"/>
  <c r="Y71" i="10"/>
  <c r="D69" i="30" s="1"/>
  <c r="R71" i="10"/>
  <c r="Q71" i="10"/>
  <c r="S71" i="10" s="1"/>
  <c r="Y70" i="10"/>
  <c r="D68" i="30" s="1"/>
  <c r="R70" i="10"/>
  <c r="Q70" i="10"/>
  <c r="S70" i="10" s="1"/>
  <c r="Y69" i="10"/>
  <c r="D67" i="30" s="1"/>
  <c r="R69" i="10"/>
  <c r="Q69" i="10"/>
  <c r="S69" i="10" s="1"/>
  <c r="Y68" i="10"/>
  <c r="D66" i="30" s="1"/>
  <c r="R68" i="10"/>
  <c r="Q68" i="10"/>
  <c r="S68" i="10" s="1"/>
  <c r="Y67" i="10"/>
  <c r="D65" i="30" s="1"/>
  <c r="R67" i="10"/>
  <c r="Q67" i="10"/>
  <c r="S67" i="10" s="1"/>
  <c r="Y66" i="10"/>
  <c r="D64" i="30" s="1"/>
  <c r="R66" i="10"/>
  <c r="Q66" i="10"/>
  <c r="S66" i="10" s="1"/>
  <c r="Y65" i="10"/>
  <c r="D63" i="30" s="1"/>
  <c r="R65" i="10"/>
  <c r="Q65" i="10"/>
  <c r="S65" i="10" s="1"/>
  <c r="Y64" i="10"/>
  <c r="D62" i="30" s="1"/>
  <c r="R64" i="10"/>
  <c r="Q64" i="10"/>
  <c r="S64" i="10" s="1"/>
  <c r="Y63" i="10"/>
  <c r="D61" i="30" s="1"/>
  <c r="R63" i="10"/>
  <c r="Q63" i="10"/>
  <c r="S63" i="10" s="1"/>
  <c r="Y62" i="10"/>
  <c r="D60" i="30" s="1"/>
  <c r="R62" i="10"/>
  <c r="Y61" i="10"/>
  <c r="D59" i="30" s="1"/>
  <c r="R61" i="10"/>
  <c r="Q61" i="10"/>
  <c r="S61" i="10" s="1"/>
  <c r="Y60" i="10"/>
  <c r="D58" i="30" s="1"/>
  <c r="R60" i="10"/>
  <c r="Q60" i="10"/>
  <c r="S60" i="10" s="1"/>
  <c r="Y59" i="10"/>
  <c r="D57" i="30" s="1"/>
  <c r="R59" i="10"/>
  <c r="Q59" i="10"/>
  <c r="S59" i="10" s="1"/>
  <c r="Y58" i="10"/>
  <c r="D56" i="30" s="1"/>
  <c r="R58" i="10"/>
  <c r="Q58" i="10"/>
  <c r="S58" i="10" s="1"/>
  <c r="Y57" i="10"/>
  <c r="D55" i="30" s="1"/>
  <c r="R57" i="10"/>
  <c r="Q57" i="10"/>
  <c r="S57" i="10" s="1"/>
  <c r="Y56" i="10"/>
  <c r="D54" i="30" s="1"/>
  <c r="R56" i="10"/>
  <c r="Q56" i="10"/>
  <c r="S56" i="10" s="1"/>
  <c r="Y55" i="10"/>
  <c r="D53" i="30" s="1"/>
  <c r="R55" i="10"/>
  <c r="Q55" i="10"/>
  <c r="S55" i="10" s="1"/>
  <c r="Y54" i="10"/>
  <c r="D52" i="30" s="1"/>
  <c r="R54" i="10"/>
  <c r="Q54" i="10"/>
  <c r="S54" i="10" s="1"/>
  <c r="Y53" i="10"/>
  <c r="D51" i="30" s="1"/>
  <c r="R53" i="10"/>
  <c r="Q53" i="10"/>
  <c r="S53" i="10" s="1"/>
  <c r="Y52" i="10"/>
  <c r="D50" i="30" s="1"/>
  <c r="R52" i="10"/>
  <c r="Q52" i="10"/>
  <c r="S52" i="10" s="1"/>
  <c r="Y51" i="10"/>
  <c r="D49" i="30" s="1"/>
  <c r="R51" i="10"/>
  <c r="Y50" i="10"/>
  <c r="D48" i="30" s="1"/>
  <c r="R50" i="10"/>
  <c r="Q50" i="10"/>
  <c r="S50" i="10" s="1"/>
  <c r="Y49" i="10"/>
  <c r="D47" i="30" s="1"/>
  <c r="R49" i="10"/>
  <c r="Q49" i="10"/>
  <c r="S49" i="10" s="1"/>
  <c r="Y48" i="10"/>
  <c r="D46" i="30" s="1"/>
  <c r="R48" i="10"/>
  <c r="Q48" i="10"/>
  <c r="S48" i="10" s="1"/>
  <c r="Y47" i="10"/>
  <c r="D45" i="30" s="1"/>
  <c r="R47" i="10"/>
  <c r="Q47" i="10"/>
  <c r="S47" i="10" s="1"/>
  <c r="Y46" i="10"/>
  <c r="D44" i="30" s="1"/>
  <c r="R46" i="10"/>
  <c r="Q46" i="10"/>
  <c r="S46" i="10" s="1"/>
  <c r="Y45" i="10"/>
  <c r="D43" i="30" s="1"/>
  <c r="R45" i="10"/>
  <c r="Q45" i="10"/>
  <c r="S45" i="10" s="1"/>
  <c r="Y44" i="10"/>
  <c r="D42" i="30" s="1"/>
  <c r="R44" i="10"/>
  <c r="Q44" i="10"/>
  <c r="S44" i="10" s="1"/>
  <c r="Y43" i="10"/>
  <c r="D41" i="30" s="1"/>
  <c r="R43" i="10"/>
  <c r="Q43" i="10"/>
  <c r="S43" i="10" s="1"/>
  <c r="Y42" i="10"/>
  <c r="D40" i="30" s="1"/>
  <c r="R42" i="10"/>
  <c r="Q42" i="10"/>
  <c r="S42" i="10" s="1"/>
  <c r="Y41" i="10"/>
  <c r="D39" i="30" s="1"/>
  <c r="R41" i="10"/>
  <c r="Q41" i="10"/>
  <c r="S41" i="10" s="1"/>
  <c r="Y40" i="10"/>
  <c r="D38" i="30" s="1"/>
  <c r="R40" i="10"/>
  <c r="Q40" i="10"/>
  <c r="S40" i="10" s="1"/>
  <c r="Y39" i="10"/>
  <c r="D37" i="30" s="1"/>
  <c r="R39" i="10"/>
  <c r="Q39" i="10"/>
  <c r="S39" i="10" s="1"/>
  <c r="Y38" i="10"/>
  <c r="D36" i="30" s="1"/>
  <c r="R38" i="10"/>
  <c r="Q38" i="10"/>
  <c r="S38" i="10" s="1"/>
  <c r="Y37" i="10"/>
  <c r="D35" i="30" s="1"/>
  <c r="R37" i="10"/>
  <c r="Q37" i="10"/>
  <c r="S37" i="10" s="1"/>
  <c r="Y36" i="10"/>
  <c r="D34" i="30" s="1"/>
  <c r="R36" i="10"/>
  <c r="Q36" i="10"/>
  <c r="S36" i="10" s="1"/>
  <c r="Y35" i="10"/>
  <c r="D33" i="30" s="1"/>
  <c r="R35" i="10"/>
  <c r="Y34" i="10"/>
  <c r="D32" i="30" s="1"/>
  <c r="R34" i="10"/>
  <c r="Y33" i="10"/>
  <c r="D31" i="30" s="1"/>
  <c r="R33" i="10"/>
  <c r="Y32" i="10"/>
  <c r="D30" i="30" s="1"/>
  <c r="R32" i="10"/>
  <c r="Y31" i="10"/>
  <c r="D29" i="30" s="1"/>
  <c r="R31" i="10"/>
  <c r="Y30" i="10"/>
  <c r="D28" i="30" s="1"/>
  <c r="R30" i="10"/>
  <c r="Y29" i="10"/>
  <c r="D27" i="30" s="1"/>
  <c r="R29" i="10"/>
  <c r="B29" i="10"/>
  <c r="E27" i="30" s="1"/>
  <c r="Y28" i="10"/>
  <c r="D26" i="30" s="1"/>
  <c r="R28" i="10"/>
  <c r="Q28" i="10"/>
  <c r="S28" i="10" s="1"/>
  <c r="Y27" i="10"/>
  <c r="D25" i="30" s="1"/>
  <c r="R27" i="10"/>
  <c r="Q27" i="10"/>
  <c r="S27" i="10" s="1"/>
  <c r="Y26" i="10"/>
  <c r="D24" i="30" s="1"/>
  <c r="R26" i="10"/>
  <c r="Q26" i="10"/>
  <c r="S26" i="10" s="1"/>
  <c r="Y25" i="10"/>
  <c r="D23" i="30" s="1"/>
  <c r="R25" i="10"/>
  <c r="Q25" i="10"/>
  <c r="S25" i="10" s="1"/>
  <c r="Y24" i="10"/>
  <c r="D22" i="30" s="1"/>
  <c r="R24" i="10"/>
  <c r="Q24" i="10"/>
  <c r="S24" i="10" s="1"/>
  <c r="Y23" i="10"/>
  <c r="D21" i="30" s="1"/>
  <c r="R23" i="10"/>
  <c r="Y22" i="10"/>
  <c r="D20" i="30" s="1"/>
  <c r="R22" i="10"/>
  <c r="Y21" i="10"/>
  <c r="D19" i="30" s="1"/>
  <c r="R21" i="10"/>
  <c r="Y20" i="10"/>
  <c r="D18" i="30" s="1"/>
  <c r="R20" i="10"/>
  <c r="Y19" i="10"/>
  <c r="D17" i="30" s="1"/>
  <c r="R19" i="10"/>
  <c r="Y18" i="10"/>
  <c r="D16" i="30" s="1"/>
  <c r="R18" i="10"/>
  <c r="Y17" i="10"/>
  <c r="D15" i="30" s="1"/>
  <c r="R17" i="10"/>
  <c r="Q17" i="10"/>
  <c r="S17" i="10" s="1"/>
  <c r="Y16" i="10"/>
  <c r="D14" i="30" s="1"/>
  <c r="R16" i="10"/>
  <c r="Q16" i="10"/>
  <c r="S16" i="10" s="1"/>
  <c r="Y15" i="10"/>
  <c r="D13" i="30" s="1"/>
  <c r="R15" i="10"/>
  <c r="Q15" i="10"/>
  <c r="S15" i="10" s="1"/>
  <c r="Y14" i="10"/>
  <c r="D12" i="30" s="1"/>
  <c r="R14" i="10"/>
  <c r="Q14" i="10"/>
  <c r="S14" i="10" s="1"/>
  <c r="Y13" i="10"/>
  <c r="D11" i="30" s="1"/>
  <c r="R13" i="10"/>
  <c r="Q13" i="10"/>
  <c r="S13" i="10" s="1"/>
  <c r="Y12" i="10"/>
  <c r="D10" i="30" s="1"/>
  <c r="R12" i="10"/>
  <c r="Q12" i="10"/>
  <c r="S12" i="10" s="1"/>
  <c r="Y11" i="10"/>
  <c r="D9" i="30" s="1"/>
  <c r="R11" i="10"/>
  <c r="Q11" i="10"/>
  <c r="S11" i="10" s="1"/>
  <c r="Y10" i="10"/>
  <c r="D8" i="30" s="1"/>
  <c r="R10" i="10"/>
  <c r="Q10" i="10"/>
  <c r="S10" i="10" s="1"/>
  <c r="Y9" i="10"/>
  <c r="D7" i="30" s="1"/>
  <c r="R9" i="10"/>
  <c r="Q9" i="10"/>
  <c r="S9" i="10" s="1"/>
  <c r="Y8" i="10"/>
  <c r="D6" i="30" s="1"/>
  <c r="R8" i="10"/>
  <c r="Q8" i="10"/>
  <c r="S8" i="10" s="1"/>
  <c r="Y7" i="10"/>
  <c r="D5" i="30" s="1"/>
  <c r="R7" i="10"/>
  <c r="Q7" i="10"/>
  <c r="S7" i="10" s="1"/>
  <c r="Y6" i="10"/>
  <c r="D4" i="30" s="1"/>
  <c r="R6" i="10"/>
  <c r="Q6" i="10"/>
  <c r="S6" i="10" s="1"/>
  <c r="Y5" i="10"/>
  <c r="D3" i="30" s="1"/>
  <c r="T5" i="10"/>
  <c r="T6" i="10" s="1"/>
  <c r="R5" i="10"/>
  <c r="P5" i="10"/>
  <c r="O5" i="10"/>
  <c r="N5" i="10"/>
  <c r="M5" i="10"/>
  <c r="M6" i="10" s="1"/>
  <c r="M7" i="10" s="1"/>
  <c r="M8" i="10" s="1"/>
  <c r="L5" i="10"/>
  <c r="L6" i="10" s="1"/>
  <c r="L7" i="10" s="1"/>
  <c r="L8" i="10" s="1"/>
  <c r="L9" i="10" s="1"/>
  <c r="L10" i="10" s="1"/>
  <c r="L11" i="10" s="1"/>
  <c r="L12" i="10" s="1"/>
  <c r="L13" i="10" s="1"/>
  <c r="L14" i="10" s="1"/>
  <c r="L15" i="10" s="1"/>
  <c r="L16" i="10" s="1"/>
  <c r="L17" i="10" s="1"/>
  <c r="L18" i="10" s="1"/>
  <c r="L19" i="10" s="1"/>
  <c r="L20" i="10" s="1"/>
  <c r="L21" i="10" s="1"/>
  <c r="L22" i="10" s="1"/>
  <c r="L23" i="10" s="1"/>
  <c r="L24" i="10" s="1"/>
  <c r="L25" i="10" s="1"/>
  <c r="L26" i="10" s="1"/>
  <c r="L27" i="10" s="1"/>
  <c r="L28" i="10" s="1"/>
  <c r="L29" i="10" s="1"/>
  <c r="L30" i="10" s="1"/>
  <c r="L31" i="10" s="1"/>
  <c r="L32" i="10" s="1"/>
  <c r="L33" i="10" s="1"/>
  <c r="L34" i="10" s="1"/>
  <c r="L35" i="10" s="1"/>
  <c r="L36" i="10" s="1"/>
  <c r="L37" i="10" s="1"/>
  <c r="L38" i="10" s="1"/>
  <c r="L39" i="10" s="1"/>
  <c r="L40" i="10" s="1"/>
  <c r="L41" i="10" s="1"/>
  <c r="L42" i="10" s="1"/>
  <c r="L43" i="10" s="1"/>
  <c r="L44" i="10" s="1"/>
  <c r="L45" i="10" s="1"/>
  <c r="L46" i="10" s="1"/>
  <c r="L47" i="10" s="1"/>
  <c r="L48" i="10" s="1"/>
  <c r="L49" i="10" s="1"/>
  <c r="L50" i="10" s="1"/>
  <c r="L51" i="10" s="1"/>
  <c r="L52" i="10" s="1"/>
  <c r="L53" i="10" s="1"/>
  <c r="L54" i="10" s="1"/>
  <c r="L55" i="10" s="1"/>
  <c r="L56" i="10" s="1"/>
  <c r="L57" i="10" s="1"/>
  <c r="L58" i="10" s="1"/>
  <c r="L59" i="10" s="1"/>
  <c r="L60" i="10" s="1"/>
  <c r="L61" i="10" s="1"/>
  <c r="L62" i="10" s="1"/>
  <c r="L63" i="10" s="1"/>
  <c r="L64" i="10" s="1"/>
  <c r="L65" i="10" s="1"/>
  <c r="L66" i="10" s="1"/>
  <c r="L67" i="10" s="1"/>
  <c r="L68" i="10" s="1"/>
  <c r="L69" i="10" s="1"/>
  <c r="L70" i="10" s="1"/>
  <c r="L71" i="10" s="1"/>
  <c r="L72" i="10" s="1"/>
  <c r="L73" i="10" s="1"/>
  <c r="L74" i="10" s="1"/>
  <c r="L75" i="10" s="1"/>
  <c r="L76" i="10" s="1"/>
  <c r="L77" i="10" s="1"/>
  <c r="L78" i="10" s="1"/>
  <c r="L79" i="10" s="1"/>
  <c r="L80" i="10" s="1"/>
  <c r="L81" i="10" s="1"/>
  <c r="L82" i="10" s="1"/>
  <c r="L83" i="10" s="1"/>
  <c r="L84" i="10" s="1"/>
  <c r="L85" i="10" s="1"/>
  <c r="L86" i="10" s="1"/>
  <c r="B86" i="10" s="1"/>
  <c r="E84" i="30" s="1"/>
  <c r="B5" i="10"/>
  <c r="E3" i="30" s="1"/>
  <c r="A4" i="10"/>
  <c r="J2" i="10"/>
  <c r="Q1" i="10"/>
  <c r="I1" i="10"/>
  <c r="R193" i="9"/>
  <c r="Q193" i="9"/>
  <c r="X192" i="9"/>
  <c r="R192" i="9"/>
  <c r="S192" i="9" s="1"/>
  <c r="Q192" i="9"/>
  <c r="R191" i="9"/>
  <c r="Q191" i="9"/>
  <c r="R190" i="9"/>
  <c r="S190" i="9" s="1"/>
  <c r="X190" i="9" s="1"/>
  <c r="Q190" i="9"/>
  <c r="S189" i="9"/>
  <c r="R189" i="9"/>
  <c r="Q189" i="9"/>
  <c r="B189" i="9"/>
  <c r="E187" i="31" s="1"/>
  <c r="R188" i="9"/>
  <c r="S188" i="9" s="1"/>
  <c r="X188" i="9" s="1"/>
  <c r="Q188" i="9"/>
  <c r="X187" i="9"/>
  <c r="R187" i="9"/>
  <c r="Q187" i="9"/>
  <c r="S187" i="9" s="1"/>
  <c r="B187" i="9"/>
  <c r="E185" i="31" s="1"/>
  <c r="R186" i="9"/>
  <c r="S186" i="9" s="1"/>
  <c r="X186" i="9" s="1"/>
  <c r="Q186" i="9"/>
  <c r="R185" i="9"/>
  <c r="Q185" i="9"/>
  <c r="S185" i="9" s="1"/>
  <c r="X185" i="9" s="1"/>
  <c r="B185" i="9"/>
  <c r="E183" i="31" s="1"/>
  <c r="R184" i="9"/>
  <c r="S184" i="9" s="1"/>
  <c r="X184" i="9" s="1"/>
  <c r="Q184" i="9"/>
  <c r="R183" i="9"/>
  <c r="Q183" i="9"/>
  <c r="B183" i="9"/>
  <c r="E181" i="31" s="1"/>
  <c r="R182" i="9"/>
  <c r="S182" i="9" s="1"/>
  <c r="X182" i="9" s="1"/>
  <c r="Q182" i="9"/>
  <c r="S181" i="9"/>
  <c r="R181" i="9"/>
  <c r="Q181" i="9"/>
  <c r="B181" i="9"/>
  <c r="E179" i="31" s="1"/>
  <c r="R180" i="9"/>
  <c r="S180" i="9" s="1"/>
  <c r="Q180" i="9"/>
  <c r="R179" i="9"/>
  <c r="Q179" i="9"/>
  <c r="S179" i="9" s="1"/>
  <c r="R178" i="9"/>
  <c r="S178" i="9" s="1"/>
  <c r="Q178" i="9"/>
  <c r="R177" i="9"/>
  <c r="Q177" i="9"/>
  <c r="S177" i="9" s="1"/>
  <c r="R176" i="9"/>
  <c r="S176" i="9" s="1"/>
  <c r="X176" i="9" s="1"/>
  <c r="Q176" i="9"/>
  <c r="R175" i="9"/>
  <c r="Q175" i="9"/>
  <c r="S175" i="9" s="1"/>
  <c r="R174" i="9"/>
  <c r="S174" i="9" s="1"/>
  <c r="X174" i="9" s="1"/>
  <c r="Q174" i="9"/>
  <c r="R173" i="9"/>
  <c r="Q173" i="9"/>
  <c r="R172" i="9"/>
  <c r="S172" i="9" s="1"/>
  <c r="X172" i="9" s="1"/>
  <c r="Q172" i="9"/>
  <c r="S171" i="9"/>
  <c r="R171" i="9"/>
  <c r="Q171" i="9"/>
  <c r="B171" i="9"/>
  <c r="E169" i="31" s="1"/>
  <c r="X170" i="9"/>
  <c r="R170" i="9"/>
  <c r="S170" i="9" s="1"/>
  <c r="Q170" i="9"/>
  <c r="B170" i="9"/>
  <c r="E168" i="31" s="1"/>
  <c r="R169" i="9"/>
  <c r="Q169" i="9"/>
  <c r="X168" i="9"/>
  <c r="R168" i="9"/>
  <c r="S168" i="9" s="1"/>
  <c r="Q168" i="9"/>
  <c r="B168" i="9"/>
  <c r="E166" i="31" s="1"/>
  <c r="R167" i="9"/>
  <c r="Q167" i="9"/>
  <c r="X166" i="9"/>
  <c r="R166" i="9"/>
  <c r="S166" i="9" s="1"/>
  <c r="Q166" i="9"/>
  <c r="B166" i="9"/>
  <c r="E164" i="31" s="1"/>
  <c r="R165" i="9"/>
  <c r="Q165" i="9"/>
  <c r="X164" i="9"/>
  <c r="R164" i="9"/>
  <c r="S164" i="9" s="1"/>
  <c r="Q164" i="9"/>
  <c r="B164" i="9"/>
  <c r="E162" i="31" s="1"/>
  <c r="R163" i="9"/>
  <c r="Q163" i="9"/>
  <c r="S162" i="9"/>
  <c r="R162" i="9"/>
  <c r="Q162" i="9"/>
  <c r="B162" i="9"/>
  <c r="E160" i="31" s="1"/>
  <c r="R161" i="9"/>
  <c r="Q161" i="9"/>
  <c r="R160" i="9"/>
  <c r="S160" i="9" s="1"/>
  <c r="Q160" i="9"/>
  <c r="R159" i="9"/>
  <c r="Q159" i="9"/>
  <c r="R158" i="9"/>
  <c r="S158" i="9" s="1"/>
  <c r="Q158" i="9"/>
  <c r="R157" i="9"/>
  <c r="Q157" i="9"/>
  <c r="R156" i="9"/>
  <c r="S156" i="9" s="1"/>
  <c r="Q156" i="9"/>
  <c r="R155" i="9"/>
  <c r="Q155" i="9"/>
  <c r="R154" i="9"/>
  <c r="S154" i="9" s="1"/>
  <c r="Q154" i="9"/>
  <c r="R153" i="9"/>
  <c r="Q153" i="9"/>
  <c r="R152" i="9"/>
  <c r="S152" i="9" s="1"/>
  <c r="Q152" i="9"/>
  <c r="R151" i="9"/>
  <c r="Q151" i="9"/>
  <c r="R150" i="9"/>
  <c r="S150" i="9" s="1"/>
  <c r="Q150" i="9"/>
  <c r="R149" i="9"/>
  <c r="Q149" i="9"/>
  <c r="X148" i="9"/>
  <c r="R148" i="9"/>
  <c r="S148" i="9" s="1"/>
  <c r="Q148" i="9"/>
  <c r="S147" i="9"/>
  <c r="R147" i="9"/>
  <c r="Q147" i="9"/>
  <c r="B147" i="9"/>
  <c r="E145" i="31" s="1"/>
  <c r="R146" i="9"/>
  <c r="S146" i="9" s="1"/>
  <c r="X146" i="9" s="1"/>
  <c r="Q146" i="9"/>
  <c r="R145" i="9"/>
  <c r="Q145" i="9"/>
  <c r="S145" i="9" s="1"/>
  <c r="B145" i="9"/>
  <c r="E143" i="31" s="1"/>
  <c r="R144" i="9"/>
  <c r="S144" i="9" s="1"/>
  <c r="X144" i="9" s="1"/>
  <c r="Q144" i="9"/>
  <c r="R143" i="9"/>
  <c r="Q143" i="9"/>
  <c r="B143" i="9"/>
  <c r="E141" i="31" s="1"/>
  <c r="R142" i="9"/>
  <c r="S142" i="9" s="1"/>
  <c r="X142" i="9" s="1"/>
  <c r="Q142" i="9"/>
  <c r="R141" i="9"/>
  <c r="Q141" i="9"/>
  <c r="B141" i="9"/>
  <c r="E139" i="31" s="1"/>
  <c r="R140" i="9"/>
  <c r="S140" i="9" s="1"/>
  <c r="Q140" i="9"/>
  <c r="R139" i="9"/>
  <c r="Q139" i="9"/>
  <c r="S139" i="9" s="1"/>
  <c r="B139" i="9"/>
  <c r="E137" i="31" s="1"/>
  <c r="R138" i="9"/>
  <c r="S138" i="9" s="1"/>
  <c r="X138" i="9" s="1"/>
  <c r="Q138" i="9"/>
  <c r="X137" i="9"/>
  <c r="R137" i="9"/>
  <c r="Q137" i="9"/>
  <c r="S137" i="9" s="1"/>
  <c r="B137" i="9"/>
  <c r="E135" i="31" s="1"/>
  <c r="R136" i="9"/>
  <c r="S136" i="9" s="1"/>
  <c r="X136" i="9" s="1"/>
  <c r="Q136" i="9"/>
  <c r="R135" i="9"/>
  <c r="Q135" i="9"/>
  <c r="S135" i="9" s="1"/>
  <c r="X135" i="9" s="1"/>
  <c r="B135" i="9"/>
  <c r="E133" i="31" s="1"/>
  <c r="R134" i="9"/>
  <c r="S134" i="9" s="1"/>
  <c r="X134" i="9" s="1"/>
  <c r="Q134" i="9"/>
  <c r="S133" i="9"/>
  <c r="R133" i="9"/>
  <c r="Q133" i="9"/>
  <c r="B133" i="9"/>
  <c r="E131" i="31" s="1"/>
  <c r="R132" i="9"/>
  <c r="S132" i="9" s="1"/>
  <c r="X132" i="9" s="1"/>
  <c r="Q132" i="9"/>
  <c r="R131" i="9"/>
  <c r="Q131" i="9"/>
  <c r="S131" i="9" s="1"/>
  <c r="X131" i="9" s="1"/>
  <c r="R130" i="9"/>
  <c r="S130" i="9" s="1"/>
  <c r="X130" i="9" s="1"/>
  <c r="Q130" i="9"/>
  <c r="R129" i="9"/>
  <c r="Q129" i="9"/>
  <c r="R128" i="9"/>
  <c r="S128" i="9" s="1"/>
  <c r="X128" i="9" s="1"/>
  <c r="Q128" i="9"/>
  <c r="R127" i="9"/>
  <c r="Q127" i="9"/>
  <c r="R126" i="9"/>
  <c r="S126" i="9" s="1"/>
  <c r="X126" i="9" s="1"/>
  <c r="Q126" i="9"/>
  <c r="X125" i="9"/>
  <c r="R125" i="9"/>
  <c r="Q125" i="9"/>
  <c r="S125" i="9" s="1"/>
  <c r="R124" i="9"/>
  <c r="S124" i="9" s="1"/>
  <c r="X124" i="9" s="1"/>
  <c r="Q124" i="9"/>
  <c r="R123" i="9"/>
  <c r="Q123" i="9"/>
  <c r="R122" i="9"/>
  <c r="S122" i="9" s="1"/>
  <c r="X122" i="9" s="1"/>
  <c r="Q122" i="9"/>
  <c r="R121" i="9"/>
  <c r="Q121" i="9"/>
  <c r="S121" i="9" s="1"/>
  <c r="X121" i="9" s="1"/>
  <c r="R120" i="9"/>
  <c r="S120" i="9" s="1"/>
  <c r="X120" i="9" s="1"/>
  <c r="Q120" i="9"/>
  <c r="R119" i="9"/>
  <c r="Q119" i="9"/>
  <c r="R118" i="9"/>
  <c r="S118" i="9" s="1"/>
  <c r="X118" i="9" s="1"/>
  <c r="Q118" i="9"/>
  <c r="S117" i="9"/>
  <c r="R117" i="9"/>
  <c r="Q117" i="9"/>
  <c r="B117" i="9"/>
  <c r="E115" i="31" s="1"/>
  <c r="R116" i="9"/>
  <c r="S116" i="9" s="1"/>
  <c r="Q116" i="9"/>
  <c r="B116" i="9"/>
  <c r="E114" i="31" s="1"/>
  <c r="R115" i="9"/>
  <c r="Q115" i="9"/>
  <c r="S115" i="9" s="1"/>
  <c r="X115" i="9" s="1"/>
  <c r="R114" i="9"/>
  <c r="S114" i="9" s="1"/>
  <c r="Q114" i="9"/>
  <c r="B114" i="9"/>
  <c r="E112" i="31" s="1"/>
  <c r="R113" i="9"/>
  <c r="Q113" i="9"/>
  <c r="S112" i="9"/>
  <c r="R112" i="9"/>
  <c r="Q112" i="9"/>
  <c r="B112" i="9"/>
  <c r="E110" i="31" s="1"/>
  <c r="R111" i="9"/>
  <c r="Q111" i="9"/>
  <c r="X110" i="9"/>
  <c r="R110" i="9"/>
  <c r="S110" i="9" s="1"/>
  <c r="Q110" i="9"/>
  <c r="R109" i="9"/>
  <c r="Q109" i="9"/>
  <c r="R108" i="9"/>
  <c r="S108" i="9" s="1"/>
  <c r="Q108" i="9"/>
  <c r="R107" i="9"/>
  <c r="Q107" i="9"/>
  <c r="R106" i="9"/>
  <c r="S106" i="9" s="1"/>
  <c r="Q106" i="9"/>
  <c r="R105" i="9"/>
  <c r="Q105" i="9"/>
  <c r="R104" i="9"/>
  <c r="S104" i="9" s="1"/>
  <c r="Q104" i="9"/>
  <c r="R103" i="9"/>
  <c r="Q103" i="9"/>
  <c r="R102" i="9"/>
  <c r="S102" i="9" s="1"/>
  <c r="Q102" i="9"/>
  <c r="R101" i="9"/>
  <c r="Q101" i="9"/>
  <c r="R100" i="9"/>
  <c r="S100" i="9" s="1"/>
  <c r="Q100" i="9"/>
  <c r="R99" i="9"/>
  <c r="Q99" i="9"/>
  <c r="R98" i="9"/>
  <c r="S98" i="9" s="1"/>
  <c r="Q98" i="9"/>
  <c r="R97" i="9"/>
  <c r="Q97" i="9"/>
  <c r="R96" i="9"/>
  <c r="S96" i="9" s="1"/>
  <c r="Q96" i="9"/>
  <c r="R95" i="9"/>
  <c r="Q95" i="9"/>
  <c r="R94" i="9"/>
  <c r="S94" i="9" s="1"/>
  <c r="Q94" i="9"/>
  <c r="R93" i="9"/>
  <c r="Q93" i="9"/>
  <c r="R92" i="9"/>
  <c r="S92" i="9" s="1"/>
  <c r="Q92" i="9"/>
  <c r="R91" i="9"/>
  <c r="Q91" i="9"/>
  <c r="S90" i="9"/>
  <c r="R90" i="9"/>
  <c r="Q90" i="9"/>
  <c r="B90" i="9"/>
  <c r="E88" i="31" s="1"/>
  <c r="R89" i="9"/>
  <c r="Q89" i="9"/>
  <c r="S89" i="9" s="1"/>
  <c r="B89" i="9"/>
  <c r="E87" i="31" s="1"/>
  <c r="R88" i="9"/>
  <c r="S88" i="9" s="1"/>
  <c r="X88" i="9" s="1"/>
  <c r="Q88" i="9"/>
  <c r="R87" i="9"/>
  <c r="Q87" i="9"/>
  <c r="S87" i="9" s="1"/>
  <c r="X87" i="9" s="1"/>
  <c r="B87" i="9"/>
  <c r="E85" i="31" s="1"/>
  <c r="R86" i="9"/>
  <c r="S86" i="9" s="1"/>
  <c r="Q86" i="9"/>
  <c r="X85" i="9"/>
  <c r="R85" i="9"/>
  <c r="Q85" i="9"/>
  <c r="S85" i="9" s="1"/>
  <c r="B85" i="9"/>
  <c r="E83" i="31" s="1"/>
  <c r="R84" i="9"/>
  <c r="S84" i="9" s="1"/>
  <c r="X84" i="9" s="1"/>
  <c r="Q84" i="9"/>
  <c r="R83" i="9"/>
  <c r="Q83" i="9"/>
  <c r="S83" i="9" s="1"/>
  <c r="X83" i="9" s="1"/>
  <c r="B83" i="9"/>
  <c r="E81" i="31" s="1"/>
  <c r="R82" i="9"/>
  <c r="S82" i="9" s="1"/>
  <c r="X82" i="9" s="1"/>
  <c r="Q82" i="9"/>
  <c r="X81" i="9"/>
  <c r="R81" i="9"/>
  <c r="Q81" i="9"/>
  <c r="S81" i="9" s="1"/>
  <c r="B81" i="9"/>
  <c r="E79" i="31" s="1"/>
  <c r="S80" i="9"/>
  <c r="R80" i="9"/>
  <c r="Q80" i="9"/>
  <c r="B80" i="9"/>
  <c r="E78" i="31" s="1"/>
  <c r="R79" i="9"/>
  <c r="Q79" i="9"/>
  <c r="R78" i="9"/>
  <c r="S78" i="9" s="1"/>
  <c r="Q78" i="9"/>
  <c r="R77" i="9"/>
  <c r="Q77" i="9"/>
  <c r="R76" i="9"/>
  <c r="S76" i="9" s="1"/>
  <c r="X76" i="9" s="1"/>
  <c r="Q76" i="9"/>
  <c r="X75" i="9"/>
  <c r="R75" i="9"/>
  <c r="Q75" i="9"/>
  <c r="S75" i="9" s="1"/>
  <c r="R74" i="9"/>
  <c r="S74" i="9" s="1"/>
  <c r="Q74" i="9"/>
  <c r="R73" i="9"/>
  <c r="Q73" i="9"/>
  <c r="S73" i="9" s="1"/>
  <c r="R72" i="9"/>
  <c r="S72" i="9" s="1"/>
  <c r="Q72" i="9"/>
  <c r="R71" i="9"/>
  <c r="Q71" i="9"/>
  <c r="S71" i="9" s="1"/>
  <c r="R70" i="9"/>
  <c r="S70" i="9" s="1"/>
  <c r="Q70" i="9"/>
  <c r="R69" i="9"/>
  <c r="Q69" i="9"/>
  <c r="S69" i="9" s="1"/>
  <c r="R68" i="9"/>
  <c r="S68" i="9" s="1"/>
  <c r="Q68" i="9"/>
  <c r="R67" i="9"/>
  <c r="Q67" i="9"/>
  <c r="S67" i="9" s="1"/>
  <c r="R66" i="9"/>
  <c r="S66" i="9" s="1"/>
  <c r="Q66" i="9"/>
  <c r="R65" i="9"/>
  <c r="Q65" i="9"/>
  <c r="S65" i="9" s="1"/>
  <c r="R64" i="9"/>
  <c r="S64" i="9" s="1"/>
  <c r="Q64" i="9"/>
  <c r="R63" i="9"/>
  <c r="Q63" i="9"/>
  <c r="R62" i="9"/>
  <c r="S62" i="9" s="1"/>
  <c r="X62" i="9" s="1"/>
  <c r="Q62" i="9"/>
  <c r="S61" i="9"/>
  <c r="R61" i="9"/>
  <c r="Q61" i="9"/>
  <c r="B61" i="9"/>
  <c r="E59" i="31" s="1"/>
  <c r="R60" i="9"/>
  <c r="S60" i="9" s="1"/>
  <c r="Q60" i="9"/>
  <c r="B60" i="9"/>
  <c r="E58" i="31" s="1"/>
  <c r="R59" i="9"/>
  <c r="Q59" i="9"/>
  <c r="S59" i="9" s="1"/>
  <c r="X59" i="9" s="1"/>
  <c r="R58" i="9"/>
  <c r="S58" i="9" s="1"/>
  <c r="X58" i="9" s="1"/>
  <c r="Q58" i="9"/>
  <c r="B58" i="9"/>
  <c r="E56" i="31" s="1"/>
  <c r="S57" i="9"/>
  <c r="R57" i="9"/>
  <c r="Q57" i="9"/>
  <c r="B57" i="9"/>
  <c r="E55" i="31" s="1"/>
  <c r="R56" i="9"/>
  <c r="S56" i="9" s="1"/>
  <c r="Q56" i="9"/>
  <c r="R55" i="9"/>
  <c r="Q55" i="9"/>
  <c r="R54" i="9"/>
  <c r="S54" i="9" s="1"/>
  <c r="Q54" i="9"/>
  <c r="R53" i="9"/>
  <c r="Q53" i="9"/>
  <c r="R52" i="9"/>
  <c r="S52" i="9" s="1"/>
  <c r="Q52" i="9"/>
  <c r="R51" i="9"/>
  <c r="Q51" i="9"/>
  <c r="R50" i="9"/>
  <c r="S50" i="9" s="1"/>
  <c r="Q50" i="9"/>
  <c r="R49" i="9"/>
  <c r="Q49" i="9"/>
  <c r="R48" i="9"/>
  <c r="S48" i="9" s="1"/>
  <c r="X48" i="9" s="1"/>
  <c r="Q48" i="9"/>
  <c r="S47" i="9"/>
  <c r="R47" i="9"/>
  <c r="Q47" i="9"/>
  <c r="B47" i="9"/>
  <c r="E45" i="31" s="1"/>
  <c r="R46" i="9"/>
  <c r="S46" i="9" s="1"/>
  <c r="Q46" i="9"/>
  <c r="X45" i="9"/>
  <c r="R45" i="9"/>
  <c r="Q45" i="9"/>
  <c r="S45" i="9" s="1"/>
  <c r="B45" i="9"/>
  <c r="E43" i="31" s="1"/>
  <c r="R44" i="9"/>
  <c r="S44" i="9" s="1"/>
  <c r="X44" i="9" s="1"/>
  <c r="Q44" i="9"/>
  <c r="R43" i="9"/>
  <c r="Q43" i="9"/>
  <c r="S43" i="9" s="1"/>
  <c r="X43" i="9" s="1"/>
  <c r="B43" i="9"/>
  <c r="E41" i="31" s="1"/>
  <c r="R42" i="9"/>
  <c r="S42" i="9" s="1"/>
  <c r="Q42" i="9"/>
  <c r="R41" i="9"/>
  <c r="Q41" i="9"/>
  <c r="B41" i="9"/>
  <c r="E39" i="31" s="1"/>
  <c r="R40" i="9"/>
  <c r="S40" i="9" s="1"/>
  <c r="Q40" i="9"/>
  <c r="R39" i="9"/>
  <c r="Q39" i="9"/>
  <c r="B39" i="9"/>
  <c r="E37" i="31" s="1"/>
  <c r="R38" i="9"/>
  <c r="S38" i="9" s="1"/>
  <c r="X38" i="9" s="1"/>
  <c r="Q38" i="9"/>
  <c r="R37" i="9"/>
  <c r="Q37" i="9"/>
  <c r="B37" i="9"/>
  <c r="E35" i="31" s="1"/>
  <c r="R36" i="9"/>
  <c r="S36" i="9" s="1"/>
  <c r="X36" i="9" s="1"/>
  <c r="Q36" i="9"/>
  <c r="R35" i="9"/>
  <c r="Q35" i="9"/>
  <c r="B35" i="9"/>
  <c r="E33" i="31" s="1"/>
  <c r="R34" i="9"/>
  <c r="S34" i="9" s="1"/>
  <c r="X34" i="9" s="1"/>
  <c r="Q34" i="9"/>
  <c r="S33" i="9"/>
  <c r="R33" i="9"/>
  <c r="Q33" i="9"/>
  <c r="B33" i="9"/>
  <c r="E31" i="31" s="1"/>
  <c r="R32" i="9"/>
  <c r="S32" i="9" s="1"/>
  <c r="X32" i="9" s="1"/>
  <c r="Q32" i="9"/>
  <c r="S31" i="9"/>
  <c r="R31" i="9"/>
  <c r="Q31" i="9"/>
  <c r="B31" i="9"/>
  <c r="E29" i="31" s="1"/>
  <c r="X30" i="9"/>
  <c r="R30" i="9"/>
  <c r="S30" i="9" s="1"/>
  <c r="Q30" i="9"/>
  <c r="B30" i="9"/>
  <c r="E28" i="31" s="1"/>
  <c r="R29" i="9"/>
  <c r="Q29" i="9"/>
  <c r="S28" i="9"/>
  <c r="R28" i="9"/>
  <c r="Q28" i="9"/>
  <c r="B28" i="9"/>
  <c r="E26" i="31" s="1"/>
  <c r="R27" i="9"/>
  <c r="Q27" i="9"/>
  <c r="R26" i="9"/>
  <c r="S26" i="9" s="1"/>
  <c r="Q26" i="9"/>
  <c r="R25" i="9"/>
  <c r="Q25" i="9"/>
  <c r="X24" i="9"/>
  <c r="R24" i="9"/>
  <c r="S24" i="9" s="1"/>
  <c r="Q24" i="9"/>
  <c r="AI23" i="9" a="1"/>
  <c r="AI23" i="9"/>
  <c r="R23" i="9"/>
  <c r="Q23" i="9"/>
  <c r="AD22" i="9"/>
  <c r="R22" i="9"/>
  <c r="Q22" i="9"/>
  <c r="S22" i="9" s="1"/>
  <c r="AH21" i="9"/>
  <c r="AD21" i="9"/>
  <c r="R21" i="9"/>
  <c r="Q21" i="9"/>
  <c r="AH20" i="9"/>
  <c r="AD20" i="9"/>
  <c r="R20" i="9"/>
  <c r="Q20" i="9"/>
  <c r="S20" i="9" s="1"/>
  <c r="AH19" i="9"/>
  <c r="AD19" i="9"/>
  <c r="R19" i="9"/>
  <c r="Q19" i="9"/>
  <c r="S19" i="9" s="1"/>
  <c r="AH18" i="9"/>
  <c r="AD18" i="9"/>
  <c r="R18" i="9"/>
  <c r="Q18" i="9"/>
  <c r="S18" i="9" s="1"/>
  <c r="AH17" i="9"/>
  <c r="AD17" i="9"/>
  <c r="R17" i="9"/>
  <c r="Q17" i="9"/>
  <c r="S17" i="9" s="1"/>
  <c r="B17" i="9"/>
  <c r="E15" i="31" s="1"/>
  <c r="AH16" i="9"/>
  <c r="AD16" i="9"/>
  <c r="R16" i="9"/>
  <c r="Q16" i="9"/>
  <c r="B16" i="9"/>
  <c r="E14" i="31" s="1"/>
  <c r="AH15" i="9"/>
  <c r="AD15" i="9"/>
  <c r="R15" i="9"/>
  <c r="Q15" i="9"/>
  <c r="S15" i="9" s="1"/>
  <c r="B15" i="9"/>
  <c r="E13" i="31" s="1"/>
  <c r="AH14" i="9"/>
  <c r="AD14" i="9"/>
  <c r="R14" i="9"/>
  <c r="Q14" i="9"/>
  <c r="B14" i="9"/>
  <c r="E12" i="31" s="1"/>
  <c r="AH13" i="9"/>
  <c r="AD13" i="9"/>
  <c r="R13" i="9"/>
  <c r="Q13" i="9"/>
  <c r="S13" i="9" s="1"/>
  <c r="B13" i="9"/>
  <c r="E11" i="31" s="1"/>
  <c r="AH12" i="9"/>
  <c r="AD12" i="9"/>
  <c r="R12" i="9"/>
  <c r="Q12" i="9"/>
  <c r="B12" i="9"/>
  <c r="E10" i="31" s="1"/>
  <c r="AH11" i="9"/>
  <c r="AD11" i="9"/>
  <c r="R11" i="9"/>
  <c r="Q11" i="9"/>
  <c r="S11" i="9" s="1"/>
  <c r="B11" i="9"/>
  <c r="E9" i="31" s="1"/>
  <c r="AH10" i="9"/>
  <c r="AD10" i="9"/>
  <c r="R10" i="9"/>
  <c r="Q10" i="9"/>
  <c r="B10" i="9"/>
  <c r="E8" i="31" s="1"/>
  <c r="AH9" i="9"/>
  <c r="AD9" i="9"/>
  <c r="R9" i="9"/>
  <c r="Q9" i="9"/>
  <c r="S9" i="9" s="1"/>
  <c r="B9" i="9"/>
  <c r="E7" i="31" s="1"/>
  <c r="AH8" i="9"/>
  <c r="AD8" i="9"/>
  <c r="R8" i="9"/>
  <c r="Q8" i="9"/>
  <c r="B8" i="9"/>
  <c r="E6" i="31" s="1"/>
  <c r="AH7" i="9"/>
  <c r="AD7" i="9"/>
  <c r="R7" i="9"/>
  <c r="Q7" i="9"/>
  <c r="S7" i="9" s="1"/>
  <c r="B7" i="9"/>
  <c r="E5" i="31" s="1"/>
  <c r="AH6" i="9"/>
  <c r="AD6" i="9"/>
  <c r="R6" i="9"/>
  <c r="Q6" i="9"/>
  <c r="M6" i="9"/>
  <c r="B4" i="31" s="1"/>
  <c r="B6" i="9"/>
  <c r="E4" i="31" s="1"/>
  <c r="AH5" i="9"/>
  <c r="AH22" i="9" s="1"/>
  <c r="AD5" i="9"/>
  <c r="V5" i="9"/>
  <c r="Y5" i="9" s="1"/>
  <c r="U5" i="9"/>
  <c r="S5" i="9"/>
  <c r="R5" i="9"/>
  <c r="Q5" i="9"/>
  <c r="M5" i="9"/>
  <c r="B3" i="31" s="1"/>
  <c r="L5" i="9"/>
  <c r="L6" i="9" s="1"/>
  <c r="L7" i="9" s="1"/>
  <c r="L8" i="9" s="1"/>
  <c r="L9" i="9" s="1"/>
  <c r="L10" i="9" s="1"/>
  <c r="L11" i="9" s="1"/>
  <c r="L12" i="9" s="1"/>
  <c r="L13" i="9" s="1"/>
  <c r="L14" i="9" s="1"/>
  <c r="L15" i="9" s="1"/>
  <c r="L16" i="9" s="1"/>
  <c r="L17" i="9" s="1"/>
  <c r="L18" i="9" s="1"/>
  <c r="L19" i="9" s="1"/>
  <c r="L20" i="9" s="1"/>
  <c r="L21" i="9" s="1"/>
  <c r="L22" i="9" s="1"/>
  <c r="L23" i="9" s="1"/>
  <c r="L24" i="9" s="1"/>
  <c r="L25" i="9" s="1"/>
  <c r="L26" i="9" s="1"/>
  <c r="L27" i="9" s="1"/>
  <c r="L28" i="9" s="1"/>
  <c r="L29" i="9" s="1"/>
  <c r="L30" i="9" s="1"/>
  <c r="L31" i="9" s="1"/>
  <c r="L32" i="9" s="1"/>
  <c r="L33" i="9" s="1"/>
  <c r="L34" i="9" s="1"/>
  <c r="L35" i="9" s="1"/>
  <c r="L36" i="9" s="1"/>
  <c r="L37" i="9" s="1"/>
  <c r="L38" i="9" s="1"/>
  <c r="L39" i="9" s="1"/>
  <c r="L40" i="9" s="1"/>
  <c r="L41" i="9" s="1"/>
  <c r="L42" i="9" s="1"/>
  <c r="L43" i="9" s="1"/>
  <c r="L44" i="9" s="1"/>
  <c r="L45" i="9" s="1"/>
  <c r="L46" i="9" s="1"/>
  <c r="L47" i="9" s="1"/>
  <c r="L48" i="9" s="1"/>
  <c r="L49" i="9" s="1"/>
  <c r="L50" i="9" s="1"/>
  <c r="L51" i="9" s="1"/>
  <c r="L52" i="9" s="1"/>
  <c r="L53" i="9" s="1"/>
  <c r="L54" i="9" s="1"/>
  <c r="L55" i="9" s="1"/>
  <c r="L56" i="9" s="1"/>
  <c r="L57" i="9" s="1"/>
  <c r="L58" i="9" s="1"/>
  <c r="L59" i="9" s="1"/>
  <c r="L60" i="9" s="1"/>
  <c r="L61" i="9" s="1"/>
  <c r="L62" i="9" s="1"/>
  <c r="L63" i="9" s="1"/>
  <c r="L64" i="9" s="1"/>
  <c r="L65" i="9" s="1"/>
  <c r="L66" i="9" s="1"/>
  <c r="L67" i="9" s="1"/>
  <c r="L68" i="9" s="1"/>
  <c r="L69" i="9" s="1"/>
  <c r="L70" i="9" s="1"/>
  <c r="L71" i="9" s="1"/>
  <c r="L72" i="9" s="1"/>
  <c r="L73" i="9" s="1"/>
  <c r="L74" i="9" s="1"/>
  <c r="L75" i="9" s="1"/>
  <c r="L76" i="9" s="1"/>
  <c r="L77" i="9" s="1"/>
  <c r="L78" i="9" s="1"/>
  <c r="L79" i="9" s="1"/>
  <c r="L80" i="9" s="1"/>
  <c r="L81" i="9" s="1"/>
  <c r="L82" i="9" s="1"/>
  <c r="L83" i="9" s="1"/>
  <c r="L84" i="9" s="1"/>
  <c r="L85" i="9" s="1"/>
  <c r="L86" i="9" s="1"/>
  <c r="L87" i="9" s="1"/>
  <c r="L88" i="9" s="1"/>
  <c r="L89" i="9" s="1"/>
  <c r="L90" i="9" s="1"/>
  <c r="L91" i="9" s="1"/>
  <c r="L92" i="9" s="1"/>
  <c r="L93" i="9" s="1"/>
  <c r="L94" i="9" s="1"/>
  <c r="L95" i="9" s="1"/>
  <c r="L96" i="9" s="1"/>
  <c r="L97" i="9" s="1"/>
  <c r="L98" i="9" s="1"/>
  <c r="L99" i="9" s="1"/>
  <c r="L100" i="9" s="1"/>
  <c r="L101" i="9" s="1"/>
  <c r="L102" i="9" s="1"/>
  <c r="L103" i="9" s="1"/>
  <c r="L104" i="9" s="1"/>
  <c r="L105" i="9" s="1"/>
  <c r="L106" i="9" s="1"/>
  <c r="L107" i="9" s="1"/>
  <c r="L108" i="9" s="1"/>
  <c r="L109" i="9" s="1"/>
  <c r="L110" i="9" s="1"/>
  <c r="L111" i="9" s="1"/>
  <c r="L112" i="9" s="1"/>
  <c r="L113" i="9" s="1"/>
  <c r="L114" i="9" s="1"/>
  <c r="L115" i="9" s="1"/>
  <c r="L116" i="9" s="1"/>
  <c r="L117" i="9" s="1"/>
  <c r="L118" i="9" s="1"/>
  <c r="L119" i="9" s="1"/>
  <c r="L120" i="9" s="1"/>
  <c r="L121" i="9" s="1"/>
  <c r="L122" i="9" s="1"/>
  <c r="L123" i="9" s="1"/>
  <c r="L124" i="9" s="1"/>
  <c r="L125" i="9" s="1"/>
  <c r="L126" i="9" s="1"/>
  <c r="L127" i="9" s="1"/>
  <c r="L128" i="9" s="1"/>
  <c r="L129" i="9" s="1"/>
  <c r="L130" i="9" s="1"/>
  <c r="L131" i="9" s="1"/>
  <c r="L132" i="9" s="1"/>
  <c r="L133" i="9" s="1"/>
  <c r="L134" i="9" s="1"/>
  <c r="L135" i="9" s="1"/>
  <c r="L136" i="9" s="1"/>
  <c r="L137" i="9" s="1"/>
  <c r="L138" i="9" s="1"/>
  <c r="L139" i="9" s="1"/>
  <c r="L140" i="9" s="1"/>
  <c r="L141" i="9" s="1"/>
  <c r="L142" i="9" s="1"/>
  <c r="L143" i="9" s="1"/>
  <c r="L144" i="9" s="1"/>
  <c r="L145" i="9" s="1"/>
  <c r="L146" i="9" s="1"/>
  <c r="L147" i="9" s="1"/>
  <c r="L148" i="9" s="1"/>
  <c r="L149" i="9" s="1"/>
  <c r="L150" i="9" s="1"/>
  <c r="L151" i="9" s="1"/>
  <c r="L152" i="9" s="1"/>
  <c r="L153" i="9" s="1"/>
  <c r="L154" i="9" s="1"/>
  <c r="L155" i="9" s="1"/>
  <c r="L156" i="9" s="1"/>
  <c r="L157" i="9" s="1"/>
  <c r="L158" i="9" s="1"/>
  <c r="L159" i="9" s="1"/>
  <c r="L160" i="9" s="1"/>
  <c r="L161" i="9" s="1"/>
  <c r="L162" i="9" s="1"/>
  <c r="L163" i="9" s="1"/>
  <c r="L164" i="9" s="1"/>
  <c r="L165" i="9" s="1"/>
  <c r="L166" i="9" s="1"/>
  <c r="L167" i="9" s="1"/>
  <c r="L168" i="9" s="1"/>
  <c r="L169" i="9" s="1"/>
  <c r="L170" i="9" s="1"/>
  <c r="L171" i="9" s="1"/>
  <c r="L172" i="9" s="1"/>
  <c r="L173" i="9" s="1"/>
  <c r="L174" i="9" s="1"/>
  <c r="L175" i="9" s="1"/>
  <c r="L176" i="9" s="1"/>
  <c r="L177" i="9" s="1"/>
  <c r="L178" i="9" s="1"/>
  <c r="L179" i="9" s="1"/>
  <c r="L180" i="9" s="1"/>
  <c r="L181" i="9" s="1"/>
  <c r="L182" i="9" s="1"/>
  <c r="L183" i="9" s="1"/>
  <c r="L184" i="9" s="1"/>
  <c r="L185" i="9" s="1"/>
  <c r="L186" i="9" s="1"/>
  <c r="L187" i="9" s="1"/>
  <c r="L188" i="9" s="1"/>
  <c r="L189" i="9" s="1"/>
  <c r="L190" i="9" s="1"/>
  <c r="L191" i="9" s="1"/>
  <c r="L192" i="9" s="1"/>
  <c r="L193" i="9" s="1"/>
  <c r="B193" i="9" s="1"/>
  <c r="E191" i="31" s="1"/>
  <c r="A4" i="9"/>
  <c r="J2" i="9"/>
  <c r="I1" i="9"/>
  <c r="A2" i="8"/>
  <c r="D1" i="8"/>
  <c r="F38" i="6"/>
  <c r="E38" i="6"/>
  <c r="F37" i="6"/>
  <c r="E37" i="6"/>
  <c r="F36" i="6"/>
  <c r="E36" i="6"/>
  <c r="F35" i="6"/>
  <c r="E35" i="6"/>
  <c r="F34" i="6"/>
  <c r="E34" i="6"/>
  <c r="F33" i="6"/>
  <c r="E33" i="6"/>
  <c r="F32" i="6"/>
  <c r="F31" i="6"/>
  <c r="E31" i="6"/>
  <c r="F30" i="6"/>
  <c r="E30" i="6"/>
  <c r="F29" i="6"/>
  <c r="E29" i="6"/>
  <c r="F28" i="6"/>
  <c r="E28" i="6"/>
  <c r="F27" i="6"/>
  <c r="E27" i="6"/>
  <c r="F26" i="6"/>
  <c r="E26" i="6"/>
  <c r="F25" i="6"/>
  <c r="E25" i="6"/>
  <c r="F24" i="6"/>
  <c r="E24" i="6"/>
  <c r="F23" i="6"/>
  <c r="F22" i="6"/>
  <c r="E22" i="6"/>
  <c r="F21" i="6"/>
  <c r="E21" i="6"/>
  <c r="F20" i="6"/>
  <c r="E20" i="6"/>
  <c r="F19" i="6"/>
  <c r="E19" i="6"/>
  <c r="F18" i="6"/>
  <c r="E18" i="6"/>
  <c r="F17" i="6"/>
  <c r="E17" i="6"/>
  <c r="F16" i="6"/>
  <c r="E16" i="6"/>
  <c r="F15" i="6"/>
  <c r="E15" i="6"/>
  <c r="F14" i="6"/>
  <c r="E14" i="6"/>
  <c r="F13" i="6"/>
  <c r="E13" i="6"/>
  <c r="F12" i="6"/>
  <c r="E12" i="6"/>
  <c r="F11" i="6"/>
  <c r="E11" i="6"/>
  <c r="F10" i="6"/>
  <c r="E10" i="6"/>
  <c r="F9" i="6"/>
  <c r="F8" i="6"/>
  <c r="E8" i="6"/>
  <c r="F7" i="6"/>
  <c r="E7" i="6"/>
  <c r="F6" i="6"/>
  <c r="E6" i="6"/>
  <c r="F5" i="6"/>
  <c r="E5" i="6"/>
  <c r="F4" i="6"/>
  <c r="E4" i="6"/>
  <c r="E3" i="6"/>
  <c r="A3" i="6"/>
  <c r="C22" i="29" s="1"/>
  <c r="D1" i="6"/>
  <c r="E1" i="5"/>
  <c r="S6" i="9" l="1"/>
  <c r="X6" i="9" s="1"/>
  <c r="S10" i="9"/>
  <c r="S14" i="9"/>
  <c r="S29" i="9"/>
  <c r="X29" i="9" s="1"/>
  <c r="S63" i="9"/>
  <c r="X63" i="9" s="1"/>
  <c r="S123" i="9"/>
  <c r="X123" i="9" s="1"/>
  <c r="S141" i="9"/>
  <c r="X141" i="9" s="1"/>
  <c r="S163" i="9"/>
  <c r="X163" i="9" s="1"/>
  <c r="S167" i="9"/>
  <c r="X167" i="9" s="1"/>
  <c r="U6" i="9"/>
  <c r="U7" i="9" s="1"/>
  <c r="S8" i="9"/>
  <c r="S12" i="9"/>
  <c r="S16" i="9"/>
  <c r="S23" i="9"/>
  <c r="X23" i="9" s="1"/>
  <c r="S41" i="9"/>
  <c r="S77" i="9"/>
  <c r="S79" i="9"/>
  <c r="S113" i="9"/>
  <c r="X113" i="9" s="1"/>
  <c r="S119" i="9"/>
  <c r="X119" i="9" s="1"/>
  <c r="S127" i="9"/>
  <c r="S129" i="9"/>
  <c r="X129" i="9" s="1"/>
  <c r="S143" i="9"/>
  <c r="S165" i="9"/>
  <c r="X165" i="9" s="1"/>
  <c r="S169" i="9"/>
  <c r="X169" i="9" s="1"/>
  <c r="S173" i="9"/>
  <c r="X173" i="9" s="1"/>
  <c r="S183" i="9"/>
  <c r="S66" i="20"/>
  <c r="S70" i="20"/>
  <c r="S30" i="23"/>
  <c r="S46" i="16"/>
  <c r="S50" i="16"/>
  <c r="S54" i="16"/>
  <c r="S58" i="16"/>
  <c r="S45" i="16"/>
  <c r="S49" i="16"/>
  <c r="S53" i="16"/>
  <c r="S36" i="17"/>
  <c r="S33" i="23"/>
  <c r="S68" i="20"/>
  <c r="S72" i="20"/>
  <c r="S44" i="16"/>
  <c r="S48" i="16"/>
  <c r="S52" i="16"/>
  <c r="S35" i="17"/>
  <c r="S65" i="20"/>
  <c r="S69" i="20"/>
  <c r="S31" i="23"/>
  <c r="S34" i="23"/>
  <c r="S47" i="16"/>
  <c r="S51" i="16"/>
  <c r="S55" i="16"/>
  <c r="S59" i="16"/>
  <c r="S34" i="17"/>
  <c r="S67" i="20"/>
  <c r="S71" i="20"/>
  <c r="M9" i="11"/>
  <c r="B8" i="11"/>
  <c r="E91" i="30" s="1"/>
  <c r="M9" i="10"/>
  <c r="B8" i="10"/>
  <c r="E6" i="30" s="1"/>
  <c r="T8" i="13"/>
  <c r="V6" i="9"/>
  <c r="L7" i="13"/>
  <c r="L8" i="13" s="1"/>
  <c r="L9" i="13" s="1"/>
  <c r="L10" i="13" s="1"/>
  <c r="L11" i="13" s="1"/>
  <c r="L12" i="13" s="1"/>
  <c r="L13" i="13" s="1"/>
  <c r="L14" i="13" s="1"/>
  <c r="L15" i="13" s="1"/>
  <c r="L16" i="13" s="1"/>
  <c r="L17" i="13" s="1"/>
  <c r="L18" i="13" s="1"/>
  <c r="L19" i="13" s="1"/>
  <c r="L20" i="13" s="1"/>
  <c r="L21" i="13" s="1"/>
  <c r="L22" i="13" s="1"/>
  <c r="L23" i="13" s="1"/>
  <c r="L24" i="13" s="1"/>
  <c r="L25" i="13" s="1"/>
  <c r="L26" i="13" s="1"/>
  <c r="L27" i="13" s="1"/>
  <c r="L28" i="13" s="1"/>
  <c r="L29" i="13" s="1"/>
  <c r="L30" i="13" s="1"/>
  <c r="L31" i="13" s="1"/>
  <c r="L32" i="13" s="1"/>
  <c r="L33" i="13" s="1"/>
  <c r="L34" i="13" s="1"/>
  <c r="L35" i="13" s="1"/>
  <c r="L36" i="13" s="1"/>
  <c r="L37" i="13" s="1"/>
  <c r="L38" i="13" s="1"/>
  <c r="L39" i="13" s="1"/>
  <c r="L40" i="13" s="1"/>
  <c r="L41" i="13" s="1"/>
  <c r="L42" i="13" s="1"/>
  <c r="L43" i="13" s="1"/>
  <c r="L44" i="13" s="1"/>
  <c r="L45" i="13" s="1"/>
  <c r="L46" i="13" s="1"/>
  <c r="L47" i="13" s="1"/>
  <c r="L48" i="13" s="1"/>
  <c r="L49" i="13" s="1"/>
  <c r="L50" i="13" s="1"/>
  <c r="L51" i="13" s="1"/>
  <c r="L52" i="13" s="1"/>
  <c r="L53" i="13" s="1"/>
  <c r="L54" i="13" s="1"/>
  <c r="L55" i="13" s="1"/>
  <c r="L56" i="13" s="1"/>
  <c r="L57" i="13" s="1"/>
  <c r="L58" i="13" s="1"/>
  <c r="L59" i="13" s="1"/>
  <c r="L60" i="13" s="1"/>
  <c r="L61" i="13" s="1"/>
  <c r="L62" i="13" s="1"/>
  <c r="L63" i="13" s="1"/>
  <c r="L64" i="13" s="1"/>
  <c r="L65" i="13" s="1"/>
  <c r="L66" i="13" s="1"/>
  <c r="L67" i="13" s="1"/>
  <c r="L68" i="13" s="1"/>
  <c r="L69" i="13" s="1"/>
  <c r="L70" i="13" s="1"/>
  <c r="L71" i="13" s="1"/>
  <c r="L72" i="13" s="1"/>
  <c r="L73" i="13" s="1"/>
  <c r="L74" i="13" s="1"/>
  <c r="L75" i="13" s="1"/>
  <c r="L76" i="13" s="1"/>
  <c r="L77" i="13" s="1"/>
  <c r="L78" i="13" s="1"/>
  <c r="L79" i="13" s="1"/>
  <c r="L80" i="13" s="1"/>
  <c r="L81" i="13" s="1"/>
  <c r="L82" i="13" s="1"/>
  <c r="L83" i="13" s="1"/>
  <c r="L84" i="13" s="1"/>
  <c r="L85" i="13" s="1"/>
  <c r="L86" i="13" s="1"/>
  <c r="L87" i="13" s="1"/>
  <c r="L88" i="13" s="1"/>
  <c r="L89" i="13" s="1"/>
  <c r="L90" i="13" s="1"/>
  <c r="L91" i="13" s="1"/>
  <c r="L92" i="13" s="1"/>
  <c r="L93" i="13" s="1"/>
  <c r="L94" i="13" s="1"/>
  <c r="L95" i="13" s="1"/>
  <c r="L96" i="13" s="1"/>
  <c r="L97" i="13" s="1"/>
  <c r="L98" i="13" s="1"/>
  <c r="L99" i="13" s="1"/>
  <c r="L100" i="13" s="1"/>
  <c r="L101" i="13" s="1"/>
  <c r="L102" i="13" s="1"/>
  <c r="L103" i="13" s="1"/>
  <c r="L104" i="13" s="1"/>
  <c r="L105" i="13" s="1"/>
  <c r="L106" i="13" s="1"/>
  <c r="L107" i="13" s="1"/>
  <c r="L108" i="13" s="1"/>
  <c r="L109" i="13" s="1"/>
  <c r="L110" i="13" s="1"/>
  <c r="L111" i="13" s="1"/>
  <c r="B111" i="13" s="1"/>
  <c r="E252" i="30" s="1"/>
  <c r="B6" i="13"/>
  <c r="E147" i="30" s="1"/>
  <c r="P6" i="14"/>
  <c r="P7" i="14" s="1"/>
  <c r="P8" i="14" s="1"/>
  <c r="P9" i="14" s="1"/>
  <c r="P10" i="14" s="1"/>
  <c r="P11" i="14" s="1"/>
  <c r="P12" i="14" s="1"/>
  <c r="P13" i="14" s="1"/>
  <c r="P14" i="14" s="1"/>
  <c r="P15" i="14" s="1"/>
  <c r="P16" i="14" s="1"/>
  <c r="P17" i="14" s="1"/>
  <c r="P18" i="14" s="1"/>
  <c r="P19" i="14" s="1"/>
  <c r="P20" i="14" s="1"/>
  <c r="P21" i="14" s="1"/>
  <c r="P22" i="14" s="1"/>
  <c r="P23" i="14" s="1"/>
  <c r="P24" i="14" s="1"/>
  <c r="P25" i="14" s="1"/>
  <c r="P26" i="14" s="1"/>
  <c r="P27" i="14" s="1"/>
  <c r="P28" i="14" s="1"/>
  <c r="P29" i="14" s="1"/>
  <c r="P30" i="14" s="1"/>
  <c r="P31" i="14" s="1"/>
  <c r="P32" i="14" s="1"/>
  <c r="P33" i="14" s="1"/>
  <c r="P34" i="14" s="1"/>
  <c r="P35" i="14" s="1"/>
  <c r="P36" i="14" s="1"/>
  <c r="P37" i="14" s="1"/>
  <c r="P38" i="14" s="1"/>
  <c r="P39" i="14" s="1"/>
  <c r="P40" i="14" s="1"/>
  <c r="P41" i="14" s="1"/>
  <c r="E2" i="6"/>
  <c r="C2" i="6" s="1"/>
  <c r="C7" i="5" s="1"/>
  <c r="X5" i="9"/>
  <c r="B21" i="9"/>
  <c r="E19" i="31" s="1"/>
  <c r="B25" i="9"/>
  <c r="E23" i="31" s="1"/>
  <c r="B27" i="9"/>
  <c r="E25" i="31" s="1"/>
  <c r="B32" i="9"/>
  <c r="E30" i="31" s="1"/>
  <c r="B49" i="9"/>
  <c r="E47" i="31" s="1"/>
  <c r="B51" i="9"/>
  <c r="E49" i="31" s="1"/>
  <c r="B53" i="9"/>
  <c r="E51" i="31" s="1"/>
  <c r="B55" i="9"/>
  <c r="E53" i="31" s="1"/>
  <c r="B62" i="9"/>
  <c r="E60" i="31" s="1"/>
  <c r="B64" i="9"/>
  <c r="E62" i="31" s="1"/>
  <c r="B66" i="9"/>
  <c r="E64" i="31" s="1"/>
  <c r="B68" i="9"/>
  <c r="E66" i="31" s="1"/>
  <c r="B70" i="9"/>
  <c r="E68" i="31" s="1"/>
  <c r="B72" i="9"/>
  <c r="E70" i="31" s="1"/>
  <c r="B74" i="9"/>
  <c r="E72" i="31" s="1"/>
  <c r="B76" i="9"/>
  <c r="E74" i="31" s="1"/>
  <c r="B78" i="9"/>
  <c r="E76" i="31" s="1"/>
  <c r="B91" i="9"/>
  <c r="E89" i="31" s="1"/>
  <c r="B93" i="9"/>
  <c r="E91" i="31" s="1"/>
  <c r="B95" i="9"/>
  <c r="E93" i="31" s="1"/>
  <c r="B97" i="9"/>
  <c r="E95" i="31" s="1"/>
  <c r="B99" i="9"/>
  <c r="E97" i="31" s="1"/>
  <c r="B101" i="9"/>
  <c r="E99" i="31" s="1"/>
  <c r="B103" i="9"/>
  <c r="E101" i="31" s="1"/>
  <c r="B105" i="9"/>
  <c r="E103" i="31" s="1"/>
  <c r="B107" i="9"/>
  <c r="E105" i="31" s="1"/>
  <c r="B109" i="9"/>
  <c r="E107" i="31" s="1"/>
  <c r="B111" i="9"/>
  <c r="E109" i="31" s="1"/>
  <c r="B118" i="9"/>
  <c r="E116" i="31" s="1"/>
  <c r="B120" i="9"/>
  <c r="E118" i="31" s="1"/>
  <c r="B122" i="9"/>
  <c r="E120" i="31" s="1"/>
  <c r="B124" i="9"/>
  <c r="E122" i="31" s="1"/>
  <c r="B126" i="9"/>
  <c r="E124" i="31" s="1"/>
  <c r="B128" i="9"/>
  <c r="E126" i="31" s="1"/>
  <c r="B130" i="9"/>
  <c r="E128" i="31" s="1"/>
  <c r="B132" i="9"/>
  <c r="E130" i="31" s="1"/>
  <c r="B149" i="9"/>
  <c r="E147" i="31" s="1"/>
  <c r="B151" i="9"/>
  <c r="E149" i="31" s="1"/>
  <c r="B153" i="9"/>
  <c r="E151" i="31" s="1"/>
  <c r="B155" i="9"/>
  <c r="E153" i="31" s="1"/>
  <c r="B157" i="9"/>
  <c r="E155" i="31" s="1"/>
  <c r="B159" i="9"/>
  <c r="E157" i="31" s="1"/>
  <c r="B161" i="9"/>
  <c r="E159" i="31" s="1"/>
  <c r="B172" i="9"/>
  <c r="E170" i="31" s="1"/>
  <c r="B174" i="9"/>
  <c r="E172" i="31" s="1"/>
  <c r="B176" i="9"/>
  <c r="E174" i="31" s="1"/>
  <c r="B178" i="9"/>
  <c r="E176" i="31" s="1"/>
  <c r="B180" i="9"/>
  <c r="E178" i="31" s="1"/>
  <c r="B191" i="9"/>
  <c r="E189" i="31" s="1"/>
  <c r="O6" i="12"/>
  <c r="T7" i="12"/>
  <c r="M6" i="14"/>
  <c r="M7" i="14" s="1"/>
  <c r="M8" i="14" s="1"/>
  <c r="M9" i="14" s="1"/>
  <c r="M10" i="14" s="1"/>
  <c r="M11" i="14" s="1"/>
  <c r="M12" i="14" s="1"/>
  <c r="M13" i="14" s="1"/>
  <c r="M14" i="14" s="1"/>
  <c r="M15" i="14" s="1"/>
  <c r="M16" i="14" s="1"/>
  <c r="M17" i="14" s="1"/>
  <c r="M18" i="14" s="1"/>
  <c r="M19" i="14" s="1"/>
  <c r="M20" i="14" s="1"/>
  <c r="M21" i="14" s="1"/>
  <c r="M22" i="14" s="1"/>
  <c r="M23" i="14" s="1"/>
  <c r="M24" i="14" s="1"/>
  <c r="M25" i="14" s="1"/>
  <c r="M26" i="14" s="1"/>
  <c r="M27" i="14" s="1"/>
  <c r="M28" i="14" s="1"/>
  <c r="M29" i="14" s="1"/>
  <c r="M30" i="14" s="1"/>
  <c r="M31" i="14" s="1"/>
  <c r="M32" i="14" s="1"/>
  <c r="M33" i="14" s="1"/>
  <c r="M34" i="14" s="1"/>
  <c r="M35" i="14" s="1"/>
  <c r="M36" i="14" s="1"/>
  <c r="M37" i="14" s="1"/>
  <c r="M38" i="14" s="1"/>
  <c r="M39" i="14" s="1"/>
  <c r="M40" i="14" s="1"/>
  <c r="M41" i="14" s="1"/>
  <c r="N6" i="10"/>
  <c r="N6" i="11"/>
  <c r="B22" i="9"/>
  <c r="E20" i="31" s="1"/>
  <c r="B29" i="9"/>
  <c r="E27" i="31" s="1"/>
  <c r="B34" i="9"/>
  <c r="E32" i="31" s="1"/>
  <c r="S35" i="9"/>
  <c r="B36" i="9"/>
  <c r="E34" i="31" s="1"/>
  <c r="S37" i="9"/>
  <c r="B38" i="9"/>
  <c r="E36" i="31" s="1"/>
  <c r="S39" i="9"/>
  <c r="B40" i="9"/>
  <c r="E38" i="31" s="1"/>
  <c r="B42" i="9"/>
  <c r="E40" i="31" s="1"/>
  <c r="B44" i="9"/>
  <c r="E42" i="31" s="1"/>
  <c r="B46" i="9"/>
  <c r="E44" i="31" s="1"/>
  <c r="B59" i="9"/>
  <c r="E57" i="31" s="1"/>
  <c r="B82" i="9"/>
  <c r="E80" i="31" s="1"/>
  <c r="B84" i="9"/>
  <c r="E82" i="31" s="1"/>
  <c r="B86" i="9"/>
  <c r="E84" i="31" s="1"/>
  <c r="B88" i="9"/>
  <c r="E86" i="31" s="1"/>
  <c r="B113" i="9"/>
  <c r="E111" i="31" s="1"/>
  <c r="B115" i="9"/>
  <c r="E113" i="31" s="1"/>
  <c r="B134" i="9"/>
  <c r="E132" i="31" s="1"/>
  <c r="B136" i="9"/>
  <c r="E134" i="31" s="1"/>
  <c r="B138" i="9"/>
  <c r="E136" i="31" s="1"/>
  <c r="B140" i="9"/>
  <c r="E138" i="31" s="1"/>
  <c r="B142" i="9"/>
  <c r="E140" i="31" s="1"/>
  <c r="B144" i="9"/>
  <c r="E142" i="31" s="1"/>
  <c r="B146" i="9"/>
  <c r="E144" i="31" s="1"/>
  <c r="B163" i="9"/>
  <c r="E161" i="31" s="1"/>
  <c r="B165" i="9"/>
  <c r="E163" i="31" s="1"/>
  <c r="B167" i="9"/>
  <c r="E165" i="31" s="1"/>
  <c r="B169" i="9"/>
  <c r="E167" i="31" s="1"/>
  <c r="B182" i="9"/>
  <c r="E180" i="31" s="1"/>
  <c r="B184" i="9"/>
  <c r="E182" i="31" s="1"/>
  <c r="B186" i="9"/>
  <c r="E184" i="31" s="1"/>
  <c r="B188" i="9"/>
  <c r="E186" i="31" s="1"/>
  <c r="T7" i="10"/>
  <c r="B6" i="10"/>
  <c r="E4" i="30" s="1"/>
  <c r="B18" i="10"/>
  <c r="E16" i="30" s="1"/>
  <c r="B62" i="10"/>
  <c r="E60" i="30" s="1"/>
  <c r="B82" i="10"/>
  <c r="E80" i="30" s="1"/>
  <c r="L36" i="11"/>
  <c r="T7" i="11"/>
  <c r="B6" i="11"/>
  <c r="E89" i="30" s="1"/>
  <c r="L7" i="12"/>
  <c r="B6" i="12"/>
  <c r="E134" i="30" s="1"/>
  <c r="P6" i="12"/>
  <c r="N6" i="13"/>
  <c r="N6" i="14"/>
  <c r="N7" i="14" s="1"/>
  <c r="N8" i="14" s="1"/>
  <c r="N9" i="14" s="1"/>
  <c r="N10" i="14" s="1"/>
  <c r="N11" i="14" s="1"/>
  <c r="N12" i="14" s="1"/>
  <c r="N13" i="14" s="1"/>
  <c r="N14" i="14" s="1"/>
  <c r="N15" i="14" s="1"/>
  <c r="N16" i="14" s="1"/>
  <c r="N17" i="14" s="1"/>
  <c r="N18" i="14" s="1"/>
  <c r="N19" i="14" s="1"/>
  <c r="N20" i="14" s="1"/>
  <c r="N21" i="14" s="1"/>
  <c r="N22" i="14" s="1"/>
  <c r="N23" i="14" s="1"/>
  <c r="N24" i="14" s="1"/>
  <c r="N25" i="14" s="1"/>
  <c r="N26" i="14" s="1"/>
  <c r="N27" i="14" s="1"/>
  <c r="N28" i="14" s="1"/>
  <c r="N29" i="14" s="1"/>
  <c r="N30" i="14" s="1"/>
  <c r="N31" i="14" s="1"/>
  <c r="N32" i="14" s="1"/>
  <c r="N33" i="14" s="1"/>
  <c r="N34" i="14" s="1"/>
  <c r="N35" i="14" s="1"/>
  <c r="N36" i="14" s="1"/>
  <c r="N37" i="14" s="1"/>
  <c r="N38" i="14" s="1"/>
  <c r="N39" i="14" s="1"/>
  <c r="N40" i="14" s="1"/>
  <c r="N41" i="14" s="1"/>
  <c r="D3" i="31"/>
  <c r="M7" i="9"/>
  <c r="B18" i="9"/>
  <c r="E16" i="31" s="1"/>
  <c r="B19" i="9"/>
  <c r="E17" i="31" s="1"/>
  <c r="B20" i="9"/>
  <c r="E18" i="31" s="1"/>
  <c r="S21" i="9"/>
  <c r="B23" i="9"/>
  <c r="E21" i="31" s="1"/>
  <c r="B24" i="9"/>
  <c r="E22" i="31" s="1"/>
  <c r="S25" i="9"/>
  <c r="B26" i="9"/>
  <c r="E24" i="31" s="1"/>
  <c r="S27" i="9"/>
  <c r="B48" i="9"/>
  <c r="E46" i="31" s="1"/>
  <c r="S49" i="9"/>
  <c r="B50" i="9"/>
  <c r="E48" i="31" s="1"/>
  <c r="S51" i="9"/>
  <c r="B52" i="9"/>
  <c r="E50" i="31" s="1"/>
  <c r="S53" i="9"/>
  <c r="B54" i="9"/>
  <c r="E52" i="31" s="1"/>
  <c r="S55" i="9"/>
  <c r="B56" i="9"/>
  <c r="E54" i="31" s="1"/>
  <c r="B63" i="9"/>
  <c r="E61" i="31" s="1"/>
  <c r="B65" i="9"/>
  <c r="E63" i="31" s="1"/>
  <c r="B67" i="9"/>
  <c r="E65" i="31" s="1"/>
  <c r="B69" i="9"/>
  <c r="E67" i="31" s="1"/>
  <c r="B71" i="9"/>
  <c r="E69" i="31" s="1"/>
  <c r="B73" i="9"/>
  <c r="E71" i="31" s="1"/>
  <c r="B75" i="9"/>
  <c r="E73" i="31" s="1"/>
  <c r="B77" i="9"/>
  <c r="E75" i="31" s="1"/>
  <c r="B79" i="9"/>
  <c r="E77" i="31" s="1"/>
  <c r="S91" i="9"/>
  <c r="B92" i="9"/>
  <c r="E90" i="31" s="1"/>
  <c r="S93" i="9"/>
  <c r="B94" i="9"/>
  <c r="E92" i="31" s="1"/>
  <c r="S95" i="9"/>
  <c r="B96" i="9"/>
  <c r="E94" i="31" s="1"/>
  <c r="S97" i="9"/>
  <c r="B98" i="9"/>
  <c r="E96" i="31" s="1"/>
  <c r="S99" i="9"/>
  <c r="B100" i="9"/>
  <c r="E98" i="31" s="1"/>
  <c r="S101" i="9"/>
  <c r="B102" i="9"/>
  <c r="E100" i="31" s="1"/>
  <c r="S103" i="9"/>
  <c r="B104" i="9"/>
  <c r="E102" i="31" s="1"/>
  <c r="S105" i="9"/>
  <c r="B106" i="9"/>
  <c r="E104" i="31" s="1"/>
  <c r="S107" i="9"/>
  <c r="B108" i="9"/>
  <c r="E106" i="31" s="1"/>
  <c r="S109" i="9"/>
  <c r="B110" i="9"/>
  <c r="E108" i="31" s="1"/>
  <c r="S111" i="9"/>
  <c r="B119" i="9"/>
  <c r="E117" i="31" s="1"/>
  <c r="B121" i="9"/>
  <c r="E119" i="31" s="1"/>
  <c r="B123" i="9"/>
  <c r="E121" i="31" s="1"/>
  <c r="B125" i="9"/>
  <c r="E123" i="31" s="1"/>
  <c r="B127" i="9"/>
  <c r="E125" i="31" s="1"/>
  <c r="B129" i="9"/>
  <c r="E127" i="31" s="1"/>
  <c r="B131" i="9"/>
  <c r="E129" i="31" s="1"/>
  <c r="B148" i="9"/>
  <c r="E146" i="31" s="1"/>
  <c r="S149" i="9"/>
  <c r="B150" i="9"/>
  <c r="E148" i="31" s="1"/>
  <c r="S151" i="9"/>
  <c r="B152" i="9"/>
  <c r="E150" i="31" s="1"/>
  <c r="S153" i="9"/>
  <c r="B154" i="9"/>
  <c r="E152" i="31" s="1"/>
  <c r="S155" i="9"/>
  <c r="B156" i="9"/>
  <c r="E154" i="31" s="1"/>
  <c r="S157" i="9"/>
  <c r="B158" i="9"/>
  <c r="E156" i="31" s="1"/>
  <c r="S159" i="9"/>
  <c r="B160" i="9"/>
  <c r="E158" i="31" s="1"/>
  <c r="S161" i="9"/>
  <c r="B173" i="9"/>
  <c r="E171" i="31" s="1"/>
  <c r="B175" i="9"/>
  <c r="E173" i="31" s="1"/>
  <c r="B177" i="9"/>
  <c r="E175" i="31" s="1"/>
  <c r="B179" i="9"/>
  <c r="E177" i="31" s="1"/>
  <c r="B190" i="9"/>
  <c r="E188" i="31" s="1"/>
  <c r="S191" i="9"/>
  <c r="B192" i="9"/>
  <c r="E190" i="31" s="1"/>
  <c r="S193" i="9"/>
  <c r="B7" i="10"/>
  <c r="E5" i="30" s="1"/>
  <c r="B51" i="10"/>
  <c r="E49" i="30" s="1"/>
  <c r="B7" i="11"/>
  <c r="E90" i="30" s="1"/>
  <c r="O6" i="13"/>
  <c r="P6" i="13" s="1"/>
  <c r="O6" i="14"/>
  <c r="O7" i="14" s="1"/>
  <c r="O8" i="14" s="1"/>
  <c r="O9" i="14" s="1"/>
  <c r="O10" i="14" s="1"/>
  <c r="O11" i="14" s="1"/>
  <c r="O12" i="14" s="1"/>
  <c r="O13" i="14" s="1"/>
  <c r="O14" i="14" s="1"/>
  <c r="O15" i="14" s="1"/>
  <c r="O16" i="14" s="1"/>
  <c r="O17" i="14" s="1"/>
  <c r="O18" i="14" s="1"/>
  <c r="O19" i="14" s="1"/>
  <c r="O20" i="14" s="1"/>
  <c r="O21" i="14" s="1"/>
  <c r="O22" i="14" s="1"/>
  <c r="O23" i="14" s="1"/>
  <c r="O24" i="14" s="1"/>
  <c r="O25" i="14" s="1"/>
  <c r="O26" i="14" s="1"/>
  <c r="O27" i="14" s="1"/>
  <c r="O28" i="14" s="1"/>
  <c r="O29" i="14" s="1"/>
  <c r="O30" i="14" s="1"/>
  <c r="O31" i="14" s="1"/>
  <c r="O32" i="14" s="1"/>
  <c r="O33" i="14" s="1"/>
  <c r="O34" i="14" s="1"/>
  <c r="O35" i="14" s="1"/>
  <c r="O36" i="14" s="1"/>
  <c r="O37" i="14" s="1"/>
  <c r="O38" i="14" s="1"/>
  <c r="O39" i="14" s="1"/>
  <c r="O40" i="14" s="1"/>
  <c r="O41" i="14" s="1"/>
  <c r="T6" i="14"/>
  <c r="O6" i="15"/>
  <c r="O7" i="15" s="1"/>
  <c r="O8" i="15" s="1"/>
  <c r="O9" i="15" s="1"/>
  <c r="O10" i="15" s="1"/>
  <c r="O11" i="15" s="1"/>
  <c r="O12" i="15" s="1"/>
  <c r="O13" i="15" s="1"/>
  <c r="O14" i="15" s="1"/>
  <c r="O15" i="15" s="1"/>
  <c r="O16" i="15" s="1"/>
  <c r="O17" i="15" s="1"/>
  <c r="O18" i="15" s="1"/>
  <c r="O19" i="15" s="1"/>
  <c r="O20" i="15" s="1"/>
  <c r="O21" i="15" s="1"/>
  <c r="O22" i="15" s="1"/>
  <c r="O23" i="15" s="1"/>
  <c r="O24" i="15" s="1"/>
  <c r="O25" i="15" s="1"/>
  <c r="O26" i="15" s="1"/>
  <c r="O27" i="15" s="1"/>
  <c r="O28" i="15" s="1"/>
  <c r="O29" i="15" s="1"/>
  <c r="O30" i="15" s="1"/>
  <c r="O31" i="15" s="1"/>
  <c r="O32" i="15" s="1"/>
  <c r="O33" i="15" s="1"/>
  <c r="O34" i="15" s="1"/>
  <c r="O35" i="15" s="1"/>
  <c r="O36" i="15" s="1"/>
  <c r="O37" i="15" s="1"/>
  <c r="O38" i="15" s="1"/>
  <c r="O39" i="15" s="1"/>
  <c r="O40" i="15" s="1"/>
  <c r="O41" i="15" s="1"/>
  <c r="O42" i="15" s="1"/>
  <c r="O43" i="15" s="1"/>
  <c r="O44" i="15" s="1"/>
  <c r="O45" i="15" s="1"/>
  <c r="O46" i="15" s="1"/>
  <c r="O47" i="15" s="1"/>
  <c r="O48" i="15" s="1"/>
  <c r="O49" i="15" s="1"/>
  <c r="O50" i="15" s="1"/>
  <c r="O51" i="15" s="1"/>
  <c r="O52" i="15" s="1"/>
  <c r="O53" i="15" s="1"/>
  <c r="O54" i="15" s="1"/>
  <c r="O55" i="15" s="1"/>
  <c r="O56" i="15" s="1"/>
  <c r="O57" i="15" s="1"/>
  <c r="O58" i="15" s="1"/>
  <c r="O59" i="15" s="1"/>
  <c r="O60" i="15" s="1"/>
  <c r="O61" i="15" s="1"/>
  <c r="O62" i="15" s="1"/>
  <c r="O63" i="15" s="1"/>
  <c r="O64" i="15" s="1"/>
  <c r="O65" i="15" s="1"/>
  <c r="O66" i="15" s="1"/>
  <c r="O67" i="15" s="1"/>
  <c r="O68" i="15" s="1"/>
  <c r="O69" i="15" s="1"/>
  <c r="O70" i="15" s="1"/>
  <c r="O71" i="15" s="1"/>
  <c r="O72" i="15" s="1"/>
  <c r="O73" i="15" s="1"/>
  <c r="O74" i="15" s="1"/>
  <c r="O75" i="15" s="1"/>
  <c r="O76" i="15" s="1"/>
  <c r="O77" i="15" s="1"/>
  <c r="O78" i="15" s="1"/>
  <c r="O79" i="15" s="1"/>
  <c r="O80" i="15" s="1"/>
  <c r="O81" i="15" s="1"/>
  <c r="O82" i="15" s="1"/>
  <c r="O83" i="15" s="1"/>
  <c r="O84" i="15" s="1"/>
  <c r="O85" i="15" s="1"/>
  <c r="O86" i="15" s="1"/>
  <c r="O87" i="15" s="1"/>
  <c r="O88" i="15" s="1"/>
  <c r="O89" i="15" s="1"/>
  <c r="O90" i="15" s="1"/>
  <c r="T7" i="15"/>
  <c r="T7" i="17"/>
  <c r="B109" i="13"/>
  <c r="E250" i="30" s="1"/>
  <c r="B93" i="13"/>
  <c r="E234" i="30" s="1"/>
  <c r="B53" i="13"/>
  <c r="E194" i="30" s="1"/>
  <c r="B49" i="13"/>
  <c r="E190" i="30" s="1"/>
  <c r="B41" i="13"/>
  <c r="E182" i="30" s="1"/>
  <c r="B41" i="14"/>
  <c r="E292" i="30" s="1"/>
  <c r="B40" i="14"/>
  <c r="E291" i="30" s="1"/>
  <c r="B39" i="14"/>
  <c r="E290" i="30" s="1"/>
  <c r="B38" i="14"/>
  <c r="E289" i="30" s="1"/>
  <c r="B37" i="14"/>
  <c r="E288" i="30" s="1"/>
  <c r="B36" i="14"/>
  <c r="E287" i="30" s="1"/>
  <c r="B35" i="14"/>
  <c r="E286" i="30" s="1"/>
  <c r="B34" i="14"/>
  <c r="E285" i="30" s="1"/>
  <c r="B33" i="14"/>
  <c r="E284" i="30" s="1"/>
  <c r="B32" i="14"/>
  <c r="E283" i="30" s="1"/>
  <c r="B31" i="14"/>
  <c r="E282" i="30" s="1"/>
  <c r="B30" i="14"/>
  <c r="E281" i="30" s="1"/>
  <c r="B29" i="14"/>
  <c r="E280" i="30" s="1"/>
  <c r="B28" i="14"/>
  <c r="E279" i="30" s="1"/>
  <c r="B27" i="14"/>
  <c r="E278" i="30" s="1"/>
  <c r="B26" i="14"/>
  <c r="E277" i="30" s="1"/>
  <c r="B25" i="14"/>
  <c r="E276" i="30" s="1"/>
  <c r="B24" i="14"/>
  <c r="E275" i="30" s="1"/>
  <c r="B23" i="14"/>
  <c r="E274" i="30" s="1"/>
  <c r="B22" i="14"/>
  <c r="E273" i="30" s="1"/>
  <c r="B21" i="14"/>
  <c r="E272" i="30" s="1"/>
  <c r="B20" i="14"/>
  <c r="E271" i="30" s="1"/>
  <c r="B19" i="14"/>
  <c r="E270" i="30" s="1"/>
  <c r="B18" i="14"/>
  <c r="E269" i="30" s="1"/>
  <c r="B17" i="14"/>
  <c r="E268" i="30" s="1"/>
  <c r="B16" i="14"/>
  <c r="E267" i="30" s="1"/>
  <c r="B15" i="14"/>
  <c r="E266" i="30" s="1"/>
  <c r="B14" i="14"/>
  <c r="E265" i="30" s="1"/>
  <c r="B13" i="14"/>
  <c r="E264" i="30" s="1"/>
  <c r="B12" i="14"/>
  <c r="E263" i="30" s="1"/>
  <c r="B11" i="14"/>
  <c r="E262" i="30" s="1"/>
  <c r="B10" i="14"/>
  <c r="E261" i="30" s="1"/>
  <c r="B9" i="14"/>
  <c r="E260" i="30" s="1"/>
  <c r="B8" i="14"/>
  <c r="E259" i="30" s="1"/>
  <c r="B7" i="14"/>
  <c r="E258" i="30" s="1"/>
  <c r="B6" i="14"/>
  <c r="E257" i="30" s="1"/>
  <c r="B5" i="14"/>
  <c r="E256" i="30" s="1"/>
  <c r="S10" i="14"/>
  <c r="S11" i="14"/>
  <c r="S12" i="14"/>
  <c r="M6" i="16"/>
  <c r="M7" i="16" s="1"/>
  <c r="M8" i="16" s="1"/>
  <c r="M9" i="16" s="1"/>
  <c r="M10" i="16" s="1"/>
  <c r="M11" i="16" s="1"/>
  <c r="M12" i="16" s="1"/>
  <c r="M13" i="16" s="1"/>
  <c r="M14" i="16" s="1"/>
  <c r="M15" i="16" s="1"/>
  <c r="M16" i="16" s="1"/>
  <c r="M17" i="16" s="1"/>
  <c r="M18" i="16" s="1"/>
  <c r="M19" i="16" s="1"/>
  <c r="M20" i="16" s="1"/>
  <c r="M21" i="16" s="1"/>
  <c r="M22" i="16" s="1"/>
  <c r="M23" i="16" s="1"/>
  <c r="M24" i="16" s="1"/>
  <c r="M25" i="16" s="1"/>
  <c r="M26" i="16" s="1"/>
  <c r="M27" i="16" s="1"/>
  <c r="M28" i="16" s="1"/>
  <c r="M29" i="16" s="1"/>
  <c r="M30" i="16" s="1"/>
  <c r="M31" i="16" s="1"/>
  <c r="M32" i="16" s="1"/>
  <c r="M33" i="16" s="1"/>
  <c r="M34" i="16" s="1"/>
  <c r="M35" i="16" s="1"/>
  <c r="M36" i="16" s="1"/>
  <c r="M37" i="16" s="1"/>
  <c r="M38" i="16" s="1"/>
  <c r="M39" i="16" s="1"/>
  <c r="M40" i="16" s="1"/>
  <c r="M41" i="16" s="1"/>
  <c r="M42" i="16" s="1"/>
  <c r="M43" i="16" s="1"/>
  <c r="M44" i="16" s="1"/>
  <c r="M45" i="16" s="1"/>
  <c r="M46" i="16" s="1"/>
  <c r="M47" i="16" s="1"/>
  <c r="M48" i="16" s="1"/>
  <c r="M49" i="16" s="1"/>
  <c r="M50" i="16" s="1"/>
  <c r="M51" i="16" s="1"/>
  <c r="M52" i="16" s="1"/>
  <c r="M53" i="16" s="1"/>
  <c r="M54" i="16" s="1"/>
  <c r="M55" i="16" s="1"/>
  <c r="M56" i="16" s="1"/>
  <c r="M57" i="16" s="1"/>
  <c r="M58" i="16" s="1"/>
  <c r="M59" i="16" s="1"/>
  <c r="M60" i="16" s="1"/>
  <c r="M61" i="16" s="1"/>
  <c r="M62" i="16" s="1"/>
  <c r="M63" i="16" s="1"/>
  <c r="M64" i="16" s="1"/>
  <c r="M65" i="16" s="1"/>
  <c r="M66" i="16" s="1"/>
  <c r="M67" i="16" s="1"/>
  <c r="M68" i="16" s="1"/>
  <c r="M69" i="16" s="1"/>
  <c r="M70" i="16" s="1"/>
  <c r="M71" i="16" s="1"/>
  <c r="M72" i="16" s="1"/>
  <c r="M73" i="16" s="1"/>
  <c r="M74" i="16" s="1"/>
  <c r="M75" i="16" s="1"/>
  <c r="M76" i="16" s="1"/>
  <c r="M77" i="16" s="1"/>
  <c r="M78" i="16" s="1"/>
  <c r="M79" i="16" s="1"/>
  <c r="M80" i="16" s="1"/>
  <c r="M81" i="16" s="1"/>
  <c r="M82" i="16" s="1"/>
  <c r="M83" i="16" s="1"/>
  <c r="M84" i="16" s="1"/>
  <c r="M85" i="16" s="1"/>
  <c r="M86" i="16" s="1"/>
  <c r="M87" i="16" s="1"/>
  <c r="M88" i="16" s="1"/>
  <c r="M89" i="16" s="1"/>
  <c r="M90" i="16" s="1"/>
  <c r="M91" i="16" s="1"/>
  <c r="M92" i="16" s="1"/>
  <c r="M93" i="16" s="1"/>
  <c r="M94" i="16" s="1"/>
  <c r="M95" i="16" s="1"/>
  <c r="M96" i="16" s="1"/>
  <c r="M97" i="16" s="1"/>
  <c r="M98" i="16" s="1"/>
  <c r="M99" i="16" s="1"/>
  <c r="M100" i="16" s="1"/>
  <c r="M101" i="16" s="1"/>
  <c r="M102" i="16" s="1"/>
  <c r="M103" i="16" s="1"/>
  <c r="M104" i="16" s="1"/>
  <c r="M105" i="16" s="1"/>
  <c r="M106" i="16" s="1"/>
  <c r="M107" i="16" s="1"/>
  <c r="M108" i="16" s="1"/>
  <c r="M109" i="16" s="1"/>
  <c r="M110" i="16" s="1"/>
  <c r="M111" i="16" s="1"/>
  <c r="M112" i="16" s="1"/>
  <c r="M113" i="16" s="1"/>
  <c r="M114" i="16" s="1"/>
  <c r="M115" i="16" s="1"/>
  <c r="M116" i="16" s="1"/>
  <c r="M117" i="16" s="1"/>
  <c r="M118" i="16" s="1"/>
  <c r="M119" i="16" s="1"/>
  <c r="M120" i="16" s="1"/>
  <c r="M121" i="16" s="1"/>
  <c r="M122" i="16" s="1"/>
  <c r="M123" i="16" s="1"/>
  <c r="M124" i="16" s="1"/>
  <c r="N6" i="15"/>
  <c r="N7" i="15" s="1"/>
  <c r="N8" i="15" s="1"/>
  <c r="N9" i="15" s="1"/>
  <c r="N10" i="15" s="1"/>
  <c r="N11" i="15" s="1"/>
  <c r="N12" i="15" s="1"/>
  <c r="N13" i="15" s="1"/>
  <c r="N14" i="15" s="1"/>
  <c r="N15" i="15" s="1"/>
  <c r="N16" i="15" s="1"/>
  <c r="N17" i="15" s="1"/>
  <c r="N18" i="15" s="1"/>
  <c r="N19" i="15" s="1"/>
  <c r="N20" i="15" s="1"/>
  <c r="N21" i="15" s="1"/>
  <c r="N22" i="15" s="1"/>
  <c r="N23" i="15" s="1"/>
  <c r="N24" i="15" s="1"/>
  <c r="N25" i="15" s="1"/>
  <c r="N26" i="15" s="1"/>
  <c r="N27" i="15" s="1"/>
  <c r="N28" i="15" s="1"/>
  <c r="N29" i="15" s="1"/>
  <c r="N30" i="15" s="1"/>
  <c r="N31" i="15" s="1"/>
  <c r="N32" i="15" s="1"/>
  <c r="N33" i="15" s="1"/>
  <c r="N34" i="15" s="1"/>
  <c r="N35" i="15" s="1"/>
  <c r="N36" i="15" s="1"/>
  <c r="N37" i="15" s="1"/>
  <c r="N38" i="15" s="1"/>
  <c r="N39" i="15" s="1"/>
  <c r="N40" i="15" s="1"/>
  <c r="N41" i="15" s="1"/>
  <c r="N42" i="15" s="1"/>
  <c r="N43" i="15" s="1"/>
  <c r="N44" i="15" s="1"/>
  <c r="N45" i="15" s="1"/>
  <c r="N46" i="15" s="1"/>
  <c r="N47" i="15" s="1"/>
  <c r="N48" i="15" s="1"/>
  <c r="N49" i="15" s="1"/>
  <c r="N50" i="15" s="1"/>
  <c r="N51" i="15" s="1"/>
  <c r="N52" i="15" s="1"/>
  <c r="N53" i="15" s="1"/>
  <c r="N54" i="15" s="1"/>
  <c r="N55" i="15" s="1"/>
  <c r="N56" i="15" s="1"/>
  <c r="N57" i="15" s="1"/>
  <c r="N58" i="15" s="1"/>
  <c r="N59" i="15" s="1"/>
  <c r="N60" i="15" s="1"/>
  <c r="N61" i="15" s="1"/>
  <c r="N62" i="15" s="1"/>
  <c r="N63" i="15" s="1"/>
  <c r="N64" i="15" s="1"/>
  <c r="N65" i="15" s="1"/>
  <c r="N66" i="15" s="1"/>
  <c r="N67" i="15" s="1"/>
  <c r="N68" i="15" s="1"/>
  <c r="N69" i="15" s="1"/>
  <c r="N70" i="15" s="1"/>
  <c r="N71" i="15" s="1"/>
  <c r="N72" i="15" s="1"/>
  <c r="N73" i="15" s="1"/>
  <c r="N74" i="15" s="1"/>
  <c r="N75" i="15" s="1"/>
  <c r="N76" i="15" s="1"/>
  <c r="N77" i="15" s="1"/>
  <c r="N78" i="15" s="1"/>
  <c r="N79" i="15" s="1"/>
  <c r="N80" i="15" s="1"/>
  <c r="N81" i="15" s="1"/>
  <c r="N82" i="15" s="1"/>
  <c r="N83" i="15" s="1"/>
  <c r="N84" i="15" s="1"/>
  <c r="N85" i="15" s="1"/>
  <c r="N86" i="15" s="1"/>
  <c r="N87" i="15" s="1"/>
  <c r="N88" i="15" s="1"/>
  <c r="N89" i="15" s="1"/>
  <c r="N90" i="15" s="1"/>
  <c r="M6" i="15"/>
  <c r="M7" i="15" s="1"/>
  <c r="M8" i="15" s="1"/>
  <c r="M9" i="15" s="1"/>
  <c r="M10" i="15" s="1"/>
  <c r="M11" i="15" s="1"/>
  <c r="M12" i="15" s="1"/>
  <c r="M13" i="15" s="1"/>
  <c r="M14" i="15" s="1"/>
  <c r="M15" i="15" s="1"/>
  <c r="M16" i="15" s="1"/>
  <c r="M17" i="15" s="1"/>
  <c r="M18" i="15" s="1"/>
  <c r="M19" i="15" s="1"/>
  <c r="M20" i="15" s="1"/>
  <c r="M21" i="15" s="1"/>
  <c r="M22" i="15" s="1"/>
  <c r="M23" i="15" s="1"/>
  <c r="M24" i="15" s="1"/>
  <c r="M25" i="15" s="1"/>
  <c r="M26" i="15" s="1"/>
  <c r="M27" i="15" s="1"/>
  <c r="M28" i="15" s="1"/>
  <c r="M29" i="15" s="1"/>
  <c r="M30" i="15" s="1"/>
  <c r="M31" i="15" s="1"/>
  <c r="M32" i="15" s="1"/>
  <c r="M33" i="15" s="1"/>
  <c r="M34" i="15" s="1"/>
  <c r="M35" i="15" s="1"/>
  <c r="M36" i="15" s="1"/>
  <c r="M37" i="15" s="1"/>
  <c r="M38" i="15" s="1"/>
  <c r="M39" i="15" s="1"/>
  <c r="M40" i="15" s="1"/>
  <c r="M41" i="15" s="1"/>
  <c r="M42" i="15" s="1"/>
  <c r="M43" i="15" s="1"/>
  <c r="M44" i="15" s="1"/>
  <c r="M45" i="15" s="1"/>
  <c r="M46" i="15" s="1"/>
  <c r="M47" i="15" s="1"/>
  <c r="M48" i="15" s="1"/>
  <c r="M49" i="15" s="1"/>
  <c r="M50" i="15" s="1"/>
  <c r="M51" i="15" s="1"/>
  <c r="M52" i="15" s="1"/>
  <c r="M53" i="15" s="1"/>
  <c r="M54" i="15" s="1"/>
  <c r="M55" i="15" s="1"/>
  <c r="M56" i="15" s="1"/>
  <c r="M57" i="15" s="1"/>
  <c r="M58" i="15" s="1"/>
  <c r="M59" i="15" s="1"/>
  <c r="M60" i="15" s="1"/>
  <c r="M61" i="15" s="1"/>
  <c r="M62" i="15" s="1"/>
  <c r="M63" i="15" s="1"/>
  <c r="M64" i="15" s="1"/>
  <c r="M65" i="15" s="1"/>
  <c r="M66" i="15" s="1"/>
  <c r="M67" i="15" s="1"/>
  <c r="M68" i="15" s="1"/>
  <c r="M69" i="15" s="1"/>
  <c r="M70" i="15" s="1"/>
  <c r="M71" i="15" s="1"/>
  <c r="M72" i="15" s="1"/>
  <c r="M73" i="15" s="1"/>
  <c r="M74" i="15" s="1"/>
  <c r="M75" i="15" s="1"/>
  <c r="M76" i="15" s="1"/>
  <c r="M77" i="15" s="1"/>
  <c r="M78" i="15" s="1"/>
  <c r="M79" i="15" s="1"/>
  <c r="M80" i="15" s="1"/>
  <c r="M81" i="15" s="1"/>
  <c r="M82" i="15" s="1"/>
  <c r="M83" i="15" s="1"/>
  <c r="M84" i="15" s="1"/>
  <c r="M85" i="15" s="1"/>
  <c r="M86" i="15" s="1"/>
  <c r="M87" i="15" s="1"/>
  <c r="M88" i="15" s="1"/>
  <c r="M89" i="15" s="1"/>
  <c r="M90" i="15" s="1"/>
  <c r="B90" i="15" s="1"/>
  <c r="E381" i="30" s="1"/>
  <c r="N6" i="16"/>
  <c r="N7" i="16" s="1"/>
  <c r="N8" i="16" s="1"/>
  <c r="N9" i="16" s="1"/>
  <c r="N10" i="16" s="1"/>
  <c r="N11" i="16" s="1"/>
  <c r="N12" i="16" s="1"/>
  <c r="N13" i="16" s="1"/>
  <c r="N14" i="16" s="1"/>
  <c r="N15" i="16" s="1"/>
  <c r="N16" i="16" s="1"/>
  <c r="N17" i="16" s="1"/>
  <c r="N18" i="16" s="1"/>
  <c r="N19" i="16" s="1"/>
  <c r="N20" i="16" s="1"/>
  <c r="N21" i="16" s="1"/>
  <c r="N22" i="16" s="1"/>
  <c r="N23" i="16" s="1"/>
  <c r="N24" i="16" s="1"/>
  <c r="N25" i="16" s="1"/>
  <c r="N26" i="16" s="1"/>
  <c r="N27" i="16" s="1"/>
  <c r="N28" i="16" s="1"/>
  <c r="N29" i="16" s="1"/>
  <c r="N30" i="16" s="1"/>
  <c r="N31" i="16" s="1"/>
  <c r="N32" i="16" s="1"/>
  <c r="N33" i="16" s="1"/>
  <c r="N34" i="16" s="1"/>
  <c r="N35" i="16" s="1"/>
  <c r="N36" i="16" s="1"/>
  <c r="N37" i="16" s="1"/>
  <c r="N38" i="16" s="1"/>
  <c r="N39" i="16" s="1"/>
  <c r="N40" i="16" s="1"/>
  <c r="N41" i="16" s="1"/>
  <c r="N42" i="16" s="1"/>
  <c r="N43" i="16" s="1"/>
  <c r="N44" i="16" s="1"/>
  <c r="N45" i="16" s="1"/>
  <c r="N46" i="16" s="1"/>
  <c r="N47" i="16" s="1"/>
  <c r="N48" i="16" s="1"/>
  <c r="N49" i="16" s="1"/>
  <c r="N50" i="16" s="1"/>
  <c r="N51" i="16" s="1"/>
  <c r="N52" i="16" s="1"/>
  <c r="N53" i="16" s="1"/>
  <c r="N54" i="16" s="1"/>
  <c r="N55" i="16" s="1"/>
  <c r="N56" i="16" s="1"/>
  <c r="N57" i="16" s="1"/>
  <c r="N58" i="16" s="1"/>
  <c r="N59" i="16" s="1"/>
  <c r="N60" i="16" s="1"/>
  <c r="N61" i="16" s="1"/>
  <c r="N62" i="16" s="1"/>
  <c r="N63" i="16" s="1"/>
  <c r="N64" i="16" s="1"/>
  <c r="N65" i="16" s="1"/>
  <c r="N66" i="16" s="1"/>
  <c r="N67" i="16" s="1"/>
  <c r="N68" i="16" s="1"/>
  <c r="N69" i="16" s="1"/>
  <c r="N70" i="16" s="1"/>
  <c r="N71" i="16" s="1"/>
  <c r="N72" i="16" s="1"/>
  <c r="N73" i="16" s="1"/>
  <c r="N74" i="16" s="1"/>
  <c r="N75" i="16" s="1"/>
  <c r="N76" i="16" s="1"/>
  <c r="N77" i="16" s="1"/>
  <c r="N78" i="16" s="1"/>
  <c r="N79" i="16" s="1"/>
  <c r="N80" i="16" s="1"/>
  <c r="N81" i="16" s="1"/>
  <c r="N82" i="16" s="1"/>
  <c r="N83" i="16" s="1"/>
  <c r="N84" i="16" s="1"/>
  <c r="N85" i="16" s="1"/>
  <c r="N86" i="16" s="1"/>
  <c r="N87" i="16" s="1"/>
  <c r="N88" i="16" s="1"/>
  <c r="N89" i="16" s="1"/>
  <c r="N90" i="16" s="1"/>
  <c r="N91" i="16" s="1"/>
  <c r="N92" i="16" s="1"/>
  <c r="N93" i="16" s="1"/>
  <c r="N94" i="16" s="1"/>
  <c r="N95" i="16" s="1"/>
  <c r="N96" i="16" s="1"/>
  <c r="N97" i="16" s="1"/>
  <c r="N98" i="16" s="1"/>
  <c r="N99" i="16" s="1"/>
  <c r="N100" i="16" s="1"/>
  <c r="N101" i="16" s="1"/>
  <c r="N102" i="16" s="1"/>
  <c r="N103" i="16" s="1"/>
  <c r="N104" i="16" s="1"/>
  <c r="N105" i="16" s="1"/>
  <c r="N106" i="16" s="1"/>
  <c r="N107" i="16" s="1"/>
  <c r="N108" i="16" s="1"/>
  <c r="N109" i="16" s="1"/>
  <c r="N110" i="16" s="1"/>
  <c r="N111" i="16" s="1"/>
  <c r="N112" i="16" s="1"/>
  <c r="N113" i="16" s="1"/>
  <c r="N114" i="16" s="1"/>
  <c r="N115" i="16" s="1"/>
  <c r="N116" i="16" s="1"/>
  <c r="N117" i="16" s="1"/>
  <c r="N118" i="16" s="1"/>
  <c r="N119" i="16" s="1"/>
  <c r="N120" i="16" s="1"/>
  <c r="N121" i="16" s="1"/>
  <c r="N122" i="16" s="1"/>
  <c r="N123" i="16" s="1"/>
  <c r="N124" i="16" s="1"/>
  <c r="T7" i="16"/>
  <c r="B45" i="16"/>
  <c r="E425" i="30" s="1"/>
  <c r="B49" i="16"/>
  <c r="E429" i="30" s="1"/>
  <c r="B53" i="16"/>
  <c r="E433" i="30" s="1"/>
  <c r="B59" i="16"/>
  <c r="E439" i="30" s="1"/>
  <c r="B79" i="17"/>
  <c r="E582" i="30" s="1"/>
  <c r="B78" i="17"/>
  <c r="E581" i="30" s="1"/>
  <c r="B72" i="17"/>
  <c r="E575" i="30" s="1"/>
  <c r="B71" i="17"/>
  <c r="E574" i="30" s="1"/>
  <c r="B67" i="17"/>
  <c r="E570" i="30" s="1"/>
  <c r="B64" i="17"/>
  <c r="E567" i="30" s="1"/>
  <c r="B63" i="17"/>
  <c r="E566" i="30" s="1"/>
  <c r="B61" i="17"/>
  <c r="E564" i="30" s="1"/>
  <c r="B59" i="17"/>
  <c r="E562" i="30" s="1"/>
  <c r="B55" i="17"/>
  <c r="E558" i="30" s="1"/>
  <c r="B31" i="17"/>
  <c r="E534" i="30" s="1"/>
  <c r="B27" i="17"/>
  <c r="E530" i="30" s="1"/>
  <c r="B23" i="17"/>
  <c r="E526" i="30" s="1"/>
  <c r="B19" i="17"/>
  <c r="E522" i="30" s="1"/>
  <c r="B15" i="17"/>
  <c r="E518" i="30" s="1"/>
  <c r="B11" i="17"/>
  <c r="E514" i="30" s="1"/>
  <c r="B8" i="17"/>
  <c r="E511" i="30" s="1"/>
  <c r="B7" i="17"/>
  <c r="E510" i="30" s="1"/>
  <c r="B5" i="17"/>
  <c r="E508" i="30" s="1"/>
  <c r="B5" i="15"/>
  <c r="E296" i="30" s="1"/>
  <c r="B6" i="15"/>
  <c r="E297" i="30" s="1"/>
  <c r="B8" i="15"/>
  <c r="E299" i="30" s="1"/>
  <c r="B9" i="15"/>
  <c r="E300" i="30" s="1"/>
  <c r="B10" i="15"/>
  <c r="E301" i="30" s="1"/>
  <c r="B12" i="15"/>
  <c r="E303" i="30" s="1"/>
  <c r="B14" i="15"/>
  <c r="E305" i="30" s="1"/>
  <c r="B16" i="15"/>
  <c r="E307" i="30" s="1"/>
  <c r="B18" i="15"/>
  <c r="E309" i="30" s="1"/>
  <c r="B20" i="15"/>
  <c r="E311" i="30" s="1"/>
  <c r="B22" i="15"/>
  <c r="E313" i="30" s="1"/>
  <c r="B24" i="15"/>
  <c r="E315" i="30" s="1"/>
  <c r="B26" i="15"/>
  <c r="E317" i="30" s="1"/>
  <c r="B28" i="15"/>
  <c r="E319" i="30" s="1"/>
  <c r="B30" i="15"/>
  <c r="E321" i="30" s="1"/>
  <c r="B34" i="15"/>
  <c r="E325" i="30" s="1"/>
  <c r="B36" i="15"/>
  <c r="E327" i="30" s="1"/>
  <c r="B38" i="15"/>
  <c r="E329" i="30" s="1"/>
  <c r="B40" i="15"/>
  <c r="E331" i="30" s="1"/>
  <c r="B42" i="15"/>
  <c r="E333" i="30" s="1"/>
  <c r="B44" i="15"/>
  <c r="E335" i="30" s="1"/>
  <c r="B46" i="15"/>
  <c r="E337" i="30" s="1"/>
  <c r="B48" i="15"/>
  <c r="E339" i="30" s="1"/>
  <c r="B50" i="15"/>
  <c r="E341" i="30" s="1"/>
  <c r="B52" i="15"/>
  <c r="E343" i="30" s="1"/>
  <c r="B54" i="15"/>
  <c r="E345" i="30" s="1"/>
  <c r="B56" i="15"/>
  <c r="E347" i="30" s="1"/>
  <c r="B58" i="15"/>
  <c r="E349" i="30" s="1"/>
  <c r="B60" i="15"/>
  <c r="E351" i="30" s="1"/>
  <c r="B61" i="15"/>
  <c r="E352" i="30" s="1"/>
  <c r="B62" i="15"/>
  <c r="E353" i="30" s="1"/>
  <c r="B64" i="15"/>
  <c r="E355" i="30" s="1"/>
  <c r="B66" i="15"/>
  <c r="E357" i="30" s="1"/>
  <c r="B67" i="15"/>
  <c r="E358" i="30" s="1"/>
  <c r="B68" i="15"/>
  <c r="E359" i="30" s="1"/>
  <c r="B70" i="15"/>
  <c r="E361" i="30" s="1"/>
  <c r="B71" i="15"/>
  <c r="E362" i="30" s="1"/>
  <c r="B72" i="15"/>
  <c r="E363" i="30" s="1"/>
  <c r="B74" i="15"/>
  <c r="E365" i="30" s="1"/>
  <c r="B75" i="15"/>
  <c r="E366" i="30" s="1"/>
  <c r="B76" i="15"/>
  <c r="E367" i="30" s="1"/>
  <c r="B78" i="15"/>
  <c r="E369" i="30" s="1"/>
  <c r="B80" i="15"/>
  <c r="E371" i="30" s="1"/>
  <c r="B82" i="15"/>
  <c r="E373" i="30" s="1"/>
  <c r="B84" i="15"/>
  <c r="E375" i="30" s="1"/>
  <c r="B86" i="15"/>
  <c r="E377" i="30" s="1"/>
  <c r="B88" i="15"/>
  <c r="E379" i="30" s="1"/>
  <c r="B5" i="16"/>
  <c r="E385" i="30" s="1"/>
  <c r="B6" i="16"/>
  <c r="E386" i="30" s="1"/>
  <c r="B7" i="16"/>
  <c r="E387" i="30" s="1"/>
  <c r="B8" i="16"/>
  <c r="E388" i="30" s="1"/>
  <c r="B9" i="16"/>
  <c r="E389" i="30" s="1"/>
  <c r="B10" i="16"/>
  <c r="E390" i="30" s="1"/>
  <c r="B11" i="16"/>
  <c r="E391" i="30" s="1"/>
  <c r="B12" i="16"/>
  <c r="E392" i="30" s="1"/>
  <c r="B13" i="16"/>
  <c r="E393" i="30" s="1"/>
  <c r="B14" i="16"/>
  <c r="E394" i="30" s="1"/>
  <c r="B15" i="16"/>
  <c r="E395" i="30" s="1"/>
  <c r="B16" i="16"/>
  <c r="E396" i="30" s="1"/>
  <c r="B17" i="16"/>
  <c r="E397" i="30" s="1"/>
  <c r="B18" i="16"/>
  <c r="E398" i="30" s="1"/>
  <c r="B19" i="16"/>
  <c r="E399" i="30" s="1"/>
  <c r="B20" i="16"/>
  <c r="E400" i="30" s="1"/>
  <c r="B22" i="16"/>
  <c r="E402" i="30" s="1"/>
  <c r="B24" i="16"/>
  <c r="E404" i="30" s="1"/>
  <c r="B25" i="16"/>
  <c r="E405" i="30" s="1"/>
  <c r="B26" i="16"/>
  <c r="E406" i="30" s="1"/>
  <c r="B27" i="16"/>
  <c r="E407" i="30" s="1"/>
  <c r="B28" i="16"/>
  <c r="E408" i="30" s="1"/>
  <c r="B29" i="16"/>
  <c r="E409" i="30" s="1"/>
  <c r="B30" i="16"/>
  <c r="E410" i="30" s="1"/>
  <c r="B31" i="16"/>
  <c r="E411" i="30" s="1"/>
  <c r="B32" i="16"/>
  <c r="E412" i="30" s="1"/>
  <c r="B33" i="16"/>
  <c r="E413" i="30" s="1"/>
  <c r="B35" i="16"/>
  <c r="E415" i="30" s="1"/>
  <c r="B37" i="16"/>
  <c r="E417" i="30" s="1"/>
  <c r="B39" i="16"/>
  <c r="E419" i="30" s="1"/>
  <c r="B41" i="16"/>
  <c r="E421" i="30" s="1"/>
  <c r="B43" i="16"/>
  <c r="E423" i="30" s="1"/>
  <c r="B56" i="16"/>
  <c r="E436" i="30" s="1"/>
  <c r="B58" i="16"/>
  <c r="E438" i="30" s="1"/>
  <c r="S9" i="17"/>
  <c r="S11" i="17"/>
  <c r="S13" i="17"/>
  <c r="S15" i="17"/>
  <c r="S17" i="17"/>
  <c r="S19" i="17"/>
  <c r="S21" i="17"/>
  <c r="S23" i="17"/>
  <c r="S25" i="17"/>
  <c r="S27" i="17"/>
  <c r="S29" i="17"/>
  <c r="B124" i="16"/>
  <c r="E504" i="30" s="1"/>
  <c r="B123" i="16"/>
  <c r="E503" i="30" s="1"/>
  <c r="B122" i="16"/>
  <c r="E502" i="30" s="1"/>
  <c r="B121" i="16"/>
  <c r="E501" i="30" s="1"/>
  <c r="B120" i="16"/>
  <c r="E500" i="30" s="1"/>
  <c r="B118" i="16"/>
  <c r="E498" i="30" s="1"/>
  <c r="B116" i="16"/>
  <c r="E496" i="30" s="1"/>
  <c r="B115" i="16"/>
  <c r="E495" i="30" s="1"/>
  <c r="B114" i="16"/>
  <c r="E494" i="30" s="1"/>
  <c r="B112" i="16"/>
  <c r="E492" i="30" s="1"/>
  <c r="B110" i="16"/>
  <c r="E490" i="30" s="1"/>
  <c r="B109" i="16"/>
  <c r="E489" i="30" s="1"/>
  <c r="B108" i="16"/>
  <c r="E488" i="30" s="1"/>
  <c r="B106" i="16"/>
  <c r="E486" i="30" s="1"/>
  <c r="B104" i="16"/>
  <c r="E484" i="30" s="1"/>
  <c r="B103" i="16"/>
  <c r="E483" i="30" s="1"/>
  <c r="B102" i="16"/>
  <c r="E482" i="30" s="1"/>
  <c r="B100" i="16"/>
  <c r="E480" i="30" s="1"/>
  <c r="B98" i="16"/>
  <c r="E478" i="30" s="1"/>
  <c r="B96" i="16"/>
  <c r="E476" i="30" s="1"/>
  <c r="B94" i="16"/>
  <c r="E474" i="30" s="1"/>
  <c r="B92" i="16"/>
  <c r="E472" i="30" s="1"/>
  <c r="B90" i="16"/>
  <c r="E470" i="30" s="1"/>
  <c r="B88" i="16"/>
  <c r="E468" i="30" s="1"/>
  <c r="B86" i="16"/>
  <c r="E466" i="30" s="1"/>
  <c r="B85" i="16"/>
  <c r="E465" i="30" s="1"/>
  <c r="B84" i="16"/>
  <c r="E464" i="30" s="1"/>
  <c r="B82" i="16"/>
  <c r="E462" i="30" s="1"/>
  <c r="B81" i="16"/>
  <c r="E461" i="30" s="1"/>
  <c r="B80" i="16"/>
  <c r="E460" i="30" s="1"/>
  <c r="B78" i="16"/>
  <c r="E458" i="30" s="1"/>
  <c r="B77" i="16"/>
  <c r="E457" i="30" s="1"/>
  <c r="B76" i="16"/>
  <c r="E456" i="30" s="1"/>
  <c r="B74" i="16"/>
  <c r="E454" i="30" s="1"/>
  <c r="B73" i="16"/>
  <c r="E453" i="30" s="1"/>
  <c r="B72" i="16"/>
  <c r="E452" i="30" s="1"/>
  <c r="B71" i="16"/>
  <c r="E451" i="30" s="1"/>
  <c r="B70" i="16"/>
  <c r="E450" i="30" s="1"/>
  <c r="B69" i="16"/>
  <c r="E449" i="30" s="1"/>
  <c r="B68" i="16"/>
  <c r="E448" i="30" s="1"/>
  <c r="B66" i="16"/>
  <c r="E446" i="30" s="1"/>
  <c r="B65" i="16"/>
  <c r="E445" i="30" s="1"/>
  <c r="B64" i="16"/>
  <c r="E444" i="30" s="1"/>
  <c r="B63" i="16"/>
  <c r="E443" i="30" s="1"/>
  <c r="B62" i="16"/>
  <c r="E442" i="30" s="1"/>
  <c r="B61" i="16"/>
  <c r="E441" i="30" s="1"/>
  <c r="B57" i="16"/>
  <c r="E437" i="30" s="1"/>
  <c r="B44" i="16"/>
  <c r="E424" i="30" s="1"/>
  <c r="B46" i="16"/>
  <c r="E426" i="30" s="1"/>
  <c r="B48" i="16"/>
  <c r="E428" i="30" s="1"/>
  <c r="B52" i="16"/>
  <c r="E432" i="30" s="1"/>
  <c r="B54" i="16"/>
  <c r="E434" i="30" s="1"/>
  <c r="S89" i="16"/>
  <c r="S90" i="16"/>
  <c r="S91" i="16"/>
  <c r="S92" i="16"/>
  <c r="S93" i="16"/>
  <c r="S94" i="16"/>
  <c r="S95" i="16"/>
  <c r="S97" i="16"/>
  <c r="S98" i="16"/>
  <c r="S99" i="16"/>
  <c r="S100" i="16"/>
  <c r="S101" i="16"/>
  <c r="S102" i="16"/>
  <c r="S104" i="16"/>
  <c r="S105" i="16"/>
  <c r="S106" i="16"/>
  <c r="S107" i="16"/>
  <c r="S109" i="16"/>
  <c r="S110" i="16"/>
  <c r="S111" i="16"/>
  <c r="S112" i="16"/>
  <c r="S114" i="16"/>
  <c r="S123" i="16"/>
  <c r="M6" i="17"/>
  <c r="M7" i="17" s="1"/>
  <c r="M8" i="17" s="1"/>
  <c r="M9" i="17" s="1"/>
  <c r="M10" i="17" s="1"/>
  <c r="M11" i="17" s="1"/>
  <c r="M12" i="17" s="1"/>
  <c r="M13" i="17" s="1"/>
  <c r="M14" i="17" s="1"/>
  <c r="M15" i="17" s="1"/>
  <c r="M16" i="17" s="1"/>
  <c r="M17" i="17" s="1"/>
  <c r="M18" i="17" s="1"/>
  <c r="M19" i="17" s="1"/>
  <c r="M20" i="17" s="1"/>
  <c r="M21" i="17" s="1"/>
  <c r="M22" i="17" s="1"/>
  <c r="M23" i="17" s="1"/>
  <c r="M24" i="17" s="1"/>
  <c r="M25" i="17" s="1"/>
  <c r="M26" i="17" s="1"/>
  <c r="M27" i="17" s="1"/>
  <c r="M28" i="17" s="1"/>
  <c r="M29" i="17" s="1"/>
  <c r="M30" i="17" s="1"/>
  <c r="M31" i="17" s="1"/>
  <c r="M32" i="17" s="1"/>
  <c r="M33" i="17" s="1"/>
  <c r="M34" i="17" s="1"/>
  <c r="M35" i="17" s="1"/>
  <c r="M36" i="17" s="1"/>
  <c r="M37" i="17" s="1"/>
  <c r="M38" i="17" s="1"/>
  <c r="M39" i="17" s="1"/>
  <c r="M40" i="17" s="1"/>
  <c r="M41" i="17" s="1"/>
  <c r="M42" i="17" s="1"/>
  <c r="M43" i="17" s="1"/>
  <c r="M44" i="17" s="1"/>
  <c r="M45" i="17" s="1"/>
  <c r="M46" i="17" s="1"/>
  <c r="M47" i="17" s="1"/>
  <c r="M48" i="17" s="1"/>
  <c r="M49" i="17" s="1"/>
  <c r="M50" i="17" s="1"/>
  <c r="M51" i="17" s="1"/>
  <c r="M52" i="17" s="1"/>
  <c r="M53" i="17" s="1"/>
  <c r="M54" i="17" s="1"/>
  <c r="M55" i="17" s="1"/>
  <c r="M56" i="17" s="1"/>
  <c r="M57" i="17" s="1"/>
  <c r="M58" i="17" s="1"/>
  <c r="M59" i="17" s="1"/>
  <c r="M60" i="17" s="1"/>
  <c r="M61" i="17" s="1"/>
  <c r="M62" i="17" s="1"/>
  <c r="M63" i="17" s="1"/>
  <c r="M64" i="17" s="1"/>
  <c r="M65" i="17" s="1"/>
  <c r="M66" i="17" s="1"/>
  <c r="M67" i="17" s="1"/>
  <c r="M68" i="17" s="1"/>
  <c r="M69" i="17" s="1"/>
  <c r="M70" i="17" s="1"/>
  <c r="M71" i="17" s="1"/>
  <c r="M72" i="17" s="1"/>
  <c r="M73" i="17" s="1"/>
  <c r="M74" i="17" s="1"/>
  <c r="M75" i="17" s="1"/>
  <c r="M76" i="17" s="1"/>
  <c r="M77" i="17" s="1"/>
  <c r="M78" i="17" s="1"/>
  <c r="M79" i="17" s="1"/>
  <c r="M80" i="17" s="1"/>
  <c r="M81" i="17" s="1"/>
  <c r="B81" i="17" s="1"/>
  <c r="E584" i="30" s="1"/>
  <c r="B34" i="16"/>
  <c r="E414" i="30" s="1"/>
  <c r="B36" i="16"/>
  <c r="E416" i="30" s="1"/>
  <c r="B38" i="16"/>
  <c r="E418" i="30" s="1"/>
  <c r="B40" i="16"/>
  <c r="E420" i="30" s="1"/>
  <c r="B42" i="16"/>
  <c r="E422" i="30" s="1"/>
  <c r="S37" i="17"/>
  <c r="S38" i="17"/>
  <c r="S39" i="17"/>
  <c r="S40" i="17"/>
  <c r="S41" i="17"/>
  <c r="S42" i="17"/>
  <c r="S43" i="17"/>
  <c r="S44" i="17"/>
  <c r="S45" i="17"/>
  <c r="S46" i="17"/>
  <c r="S47" i="17"/>
  <c r="S48" i="17"/>
  <c r="S49" i="17"/>
  <c r="S50" i="17"/>
  <c r="S51" i="17"/>
  <c r="S52" i="17"/>
  <c r="S53" i="17"/>
  <c r="S54" i="17"/>
  <c r="S55" i="17"/>
  <c r="S56" i="17"/>
  <c r="S57" i="17"/>
  <c r="S58" i="17"/>
  <c r="S59" i="17"/>
  <c r="S60" i="17"/>
  <c r="S62" i="17"/>
  <c r="S63" i="17"/>
  <c r="S65" i="17"/>
  <c r="S66" i="17"/>
  <c r="S68" i="17"/>
  <c r="S69" i="17"/>
  <c r="S70" i="17"/>
  <c r="S71" i="17"/>
  <c r="S73" i="17"/>
  <c r="S74" i="17"/>
  <c r="S75" i="17"/>
  <c r="S76" i="17"/>
  <c r="S77" i="17"/>
  <c r="S79" i="17"/>
  <c r="S80" i="17"/>
  <c r="S81" i="17"/>
  <c r="B41" i="18"/>
  <c r="E624" i="30" s="1"/>
  <c r="B8" i="18"/>
  <c r="E591" i="30" s="1"/>
  <c r="B5" i="18"/>
  <c r="E588" i="30" s="1"/>
  <c r="B205" i="18"/>
  <c r="E788" i="30" s="1"/>
  <c r="S135" i="18"/>
  <c r="S136" i="18"/>
  <c r="S137" i="18"/>
  <c r="S138" i="18"/>
  <c r="M6" i="18"/>
  <c r="M7" i="18" s="1"/>
  <c r="M8" i="18" s="1"/>
  <c r="M9" i="18" s="1"/>
  <c r="M10" i="18" s="1"/>
  <c r="M11" i="18" s="1"/>
  <c r="M12" i="18" s="1"/>
  <c r="M13" i="18" s="1"/>
  <c r="M14" i="18" s="1"/>
  <c r="M15" i="18" s="1"/>
  <c r="M16" i="18" s="1"/>
  <c r="M17" i="18" s="1"/>
  <c r="M18" i="18" s="1"/>
  <c r="M19" i="18" s="1"/>
  <c r="M20" i="18" s="1"/>
  <c r="M21" i="18" s="1"/>
  <c r="M22" i="18" s="1"/>
  <c r="M23" i="18" s="1"/>
  <c r="M24" i="18" s="1"/>
  <c r="M25" i="18" s="1"/>
  <c r="M26" i="18" s="1"/>
  <c r="M27" i="18" s="1"/>
  <c r="M28" i="18" s="1"/>
  <c r="M29" i="18" s="1"/>
  <c r="M30" i="18" s="1"/>
  <c r="M31" i="18" s="1"/>
  <c r="M32" i="18" s="1"/>
  <c r="M33" i="18" s="1"/>
  <c r="M34" i="18" s="1"/>
  <c r="M35" i="18" s="1"/>
  <c r="M36" i="18" s="1"/>
  <c r="M37" i="18" s="1"/>
  <c r="M38" i="18" s="1"/>
  <c r="M39" i="18" s="1"/>
  <c r="M40" i="18" s="1"/>
  <c r="M41" i="18" s="1"/>
  <c r="M42" i="18" s="1"/>
  <c r="M43" i="18" s="1"/>
  <c r="M44" i="18" s="1"/>
  <c r="M45" i="18" s="1"/>
  <c r="M46" i="18" s="1"/>
  <c r="M47" i="18" s="1"/>
  <c r="M48" i="18" s="1"/>
  <c r="M49" i="18" s="1"/>
  <c r="M50" i="18" s="1"/>
  <c r="M51" i="18" s="1"/>
  <c r="M52" i="18" s="1"/>
  <c r="M53" i="18" s="1"/>
  <c r="M54" i="18" s="1"/>
  <c r="M55" i="18" s="1"/>
  <c r="M56" i="18" s="1"/>
  <c r="M57" i="18" s="1"/>
  <c r="M58" i="18" s="1"/>
  <c r="M59" i="18" s="1"/>
  <c r="M60" i="18" s="1"/>
  <c r="M61" i="18" s="1"/>
  <c r="M62" i="18" s="1"/>
  <c r="M63" i="18" s="1"/>
  <c r="M64" i="18" s="1"/>
  <c r="M65" i="18" s="1"/>
  <c r="M66" i="18" s="1"/>
  <c r="M67" i="18" s="1"/>
  <c r="M68" i="18" s="1"/>
  <c r="M69" i="18" s="1"/>
  <c r="M70" i="18" s="1"/>
  <c r="M71" i="18" s="1"/>
  <c r="M72" i="18" s="1"/>
  <c r="M73" i="18" s="1"/>
  <c r="M74" i="18" s="1"/>
  <c r="M75" i="18" s="1"/>
  <c r="M76" i="18" s="1"/>
  <c r="M77" i="18" s="1"/>
  <c r="M78" i="18" s="1"/>
  <c r="M79" i="18" s="1"/>
  <c r="M80" i="18" s="1"/>
  <c r="M81" i="18" s="1"/>
  <c r="M82" i="18" s="1"/>
  <c r="M83" i="18" s="1"/>
  <c r="M84" i="18" s="1"/>
  <c r="M85" i="18" s="1"/>
  <c r="M86" i="18" s="1"/>
  <c r="M87" i="18" s="1"/>
  <c r="M88" i="18" s="1"/>
  <c r="M89" i="18" s="1"/>
  <c r="M90" i="18" s="1"/>
  <c r="M91" i="18" s="1"/>
  <c r="M92" i="18" s="1"/>
  <c r="M93" i="18" s="1"/>
  <c r="M94" i="18" s="1"/>
  <c r="M95" i="18" s="1"/>
  <c r="M96" i="18" s="1"/>
  <c r="M97" i="18" s="1"/>
  <c r="M98" i="18" s="1"/>
  <c r="M99" i="18" s="1"/>
  <c r="M100" i="18" s="1"/>
  <c r="M101" i="18" s="1"/>
  <c r="M102" i="18" s="1"/>
  <c r="M103" i="18" s="1"/>
  <c r="M104" i="18" s="1"/>
  <c r="M105" i="18" s="1"/>
  <c r="M106" i="18" s="1"/>
  <c r="M107" i="18" s="1"/>
  <c r="M108" i="18" s="1"/>
  <c r="M109" i="18" s="1"/>
  <c r="M110" i="18" s="1"/>
  <c r="M111" i="18" s="1"/>
  <c r="M112" i="18" s="1"/>
  <c r="M113" i="18" s="1"/>
  <c r="M114" i="18" s="1"/>
  <c r="M115" i="18" s="1"/>
  <c r="M116" i="18" s="1"/>
  <c r="M117" i="18" s="1"/>
  <c r="M118" i="18" s="1"/>
  <c r="M119" i="18" s="1"/>
  <c r="M120" i="18" s="1"/>
  <c r="M121" i="18" s="1"/>
  <c r="M122" i="18" s="1"/>
  <c r="M123" i="18" s="1"/>
  <c r="M124" i="18" s="1"/>
  <c r="M125" i="18" s="1"/>
  <c r="M126" i="18" s="1"/>
  <c r="M127" i="18" s="1"/>
  <c r="M128" i="18" s="1"/>
  <c r="M129" i="18" s="1"/>
  <c r="M130" i="18" s="1"/>
  <c r="M131" i="18" s="1"/>
  <c r="M132" i="18" s="1"/>
  <c r="M133" i="18" s="1"/>
  <c r="M134" i="18" s="1"/>
  <c r="M135" i="18" s="1"/>
  <c r="M136" i="18" s="1"/>
  <c r="M137" i="18" s="1"/>
  <c r="M138" i="18" s="1"/>
  <c r="M139" i="18" s="1"/>
  <c r="M140" i="18" s="1"/>
  <c r="M141" i="18" s="1"/>
  <c r="M142" i="18" s="1"/>
  <c r="M143" i="18" s="1"/>
  <c r="M144" i="18" s="1"/>
  <c r="M145" i="18" s="1"/>
  <c r="M146" i="18" s="1"/>
  <c r="M147" i="18" s="1"/>
  <c r="M148" i="18" s="1"/>
  <c r="M149" i="18" s="1"/>
  <c r="M150" i="18" s="1"/>
  <c r="M151" i="18" s="1"/>
  <c r="M152" i="18" s="1"/>
  <c r="M153" i="18" s="1"/>
  <c r="M154" i="18" s="1"/>
  <c r="M155" i="18" s="1"/>
  <c r="M156" i="18" s="1"/>
  <c r="M157" i="18" s="1"/>
  <c r="M158" i="18" s="1"/>
  <c r="M159" i="18" s="1"/>
  <c r="M160" i="18" s="1"/>
  <c r="M161" i="18" s="1"/>
  <c r="M162" i="18" s="1"/>
  <c r="M163" i="18" s="1"/>
  <c r="M164" i="18" s="1"/>
  <c r="M165" i="18" s="1"/>
  <c r="M166" i="18" s="1"/>
  <c r="M167" i="18" s="1"/>
  <c r="M168" i="18" s="1"/>
  <c r="M169" i="18" s="1"/>
  <c r="M170" i="18" s="1"/>
  <c r="M171" i="18" s="1"/>
  <c r="M172" i="18" s="1"/>
  <c r="M173" i="18" s="1"/>
  <c r="M174" i="18" s="1"/>
  <c r="M175" i="18" s="1"/>
  <c r="M176" i="18" s="1"/>
  <c r="M177" i="18" s="1"/>
  <c r="M178" i="18" s="1"/>
  <c r="M179" i="18" s="1"/>
  <c r="M180" i="18" s="1"/>
  <c r="M181" i="18" s="1"/>
  <c r="M182" i="18" s="1"/>
  <c r="M183" i="18" s="1"/>
  <c r="M184" i="18" s="1"/>
  <c r="M185" i="18" s="1"/>
  <c r="M186" i="18" s="1"/>
  <c r="M187" i="18" s="1"/>
  <c r="M188" i="18" s="1"/>
  <c r="M189" i="18" s="1"/>
  <c r="M190" i="18" s="1"/>
  <c r="M191" i="18" s="1"/>
  <c r="M192" i="18" s="1"/>
  <c r="M193" i="18" s="1"/>
  <c r="M194" i="18" s="1"/>
  <c r="M195" i="18" s="1"/>
  <c r="M196" i="18" s="1"/>
  <c r="M197" i="18" s="1"/>
  <c r="M198" i="18" s="1"/>
  <c r="M199" i="18" s="1"/>
  <c r="M200" i="18" s="1"/>
  <c r="M201" i="18" s="1"/>
  <c r="M202" i="18" s="1"/>
  <c r="M203" i="18" s="1"/>
  <c r="M204" i="18" s="1"/>
  <c r="M205" i="18" s="1"/>
  <c r="M206" i="18" s="1"/>
  <c r="M207" i="18" s="1"/>
  <c r="M208" i="18" s="1"/>
  <c r="M209" i="18" s="1"/>
  <c r="M210" i="18" s="1"/>
  <c r="M211" i="18" s="1"/>
  <c r="M212" i="18" s="1"/>
  <c r="M213" i="18" s="1"/>
  <c r="M214" i="18" s="1"/>
  <c r="M215" i="18" s="1"/>
  <c r="M216" i="18" s="1"/>
  <c r="M217" i="18" s="1"/>
  <c r="M218" i="18" s="1"/>
  <c r="M219" i="18" s="1"/>
  <c r="B219" i="18" s="1"/>
  <c r="E802" i="30" s="1"/>
  <c r="T6" i="18"/>
  <c r="B48" i="19"/>
  <c r="E849" i="30" s="1"/>
  <c r="L50" i="20"/>
  <c r="T7" i="20"/>
  <c r="B30" i="20"/>
  <c r="E879" i="30" s="1"/>
  <c r="B34" i="20"/>
  <c r="E883" i="30" s="1"/>
  <c r="M6" i="19"/>
  <c r="N6" i="19" s="1"/>
  <c r="T7" i="19"/>
  <c r="B20" i="20"/>
  <c r="E869" i="30" s="1"/>
  <c r="B40" i="20"/>
  <c r="E889" i="30" s="1"/>
  <c r="B44" i="20"/>
  <c r="E893" i="30" s="1"/>
  <c r="O6" i="21"/>
  <c r="O7" i="21" s="1"/>
  <c r="O8" i="21" s="1"/>
  <c r="O9" i="21" s="1"/>
  <c r="O10" i="21" s="1"/>
  <c r="O11" i="21" s="1"/>
  <c r="O12" i="21" s="1"/>
  <c r="O13" i="21" s="1"/>
  <c r="O14" i="21" s="1"/>
  <c r="O15" i="21" s="1"/>
  <c r="O16" i="21" s="1"/>
  <c r="O17" i="21" s="1"/>
  <c r="O18" i="21" s="1"/>
  <c r="O19" i="21" s="1"/>
  <c r="O20" i="21" s="1"/>
  <c r="O21" i="21" s="1"/>
  <c r="O22" i="21" s="1"/>
  <c r="O23" i="21" s="1"/>
  <c r="O24" i="21" s="1"/>
  <c r="O25" i="21" s="1"/>
  <c r="O26" i="21" s="1"/>
  <c r="O27" i="21" s="1"/>
  <c r="O28" i="21" s="1"/>
  <c r="O29" i="21" s="1"/>
  <c r="O30" i="21" s="1"/>
  <c r="O31" i="21" s="1"/>
  <c r="O32" i="21" s="1"/>
  <c r="O33" i="21" s="1"/>
  <c r="O34" i="21" s="1"/>
  <c r="O35" i="21" s="1"/>
  <c r="O36" i="21" s="1"/>
  <c r="O37" i="21" s="1"/>
  <c r="O38" i="21" s="1"/>
  <c r="O39" i="21" s="1"/>
  <c r="O40" i="21" s="1"/>
  <c r="O41" i="21" s="1"/>
  <c r="O42" i="21" s="1"/>
  <c r="O43" i="21" s="1"/>
  <c r="O44" i="21" s="1"/>
  <c r="O45" i="21" s="1"/>
  <c r="O46" i="21" s="1"/>
  <c r="O47" i="21" s="1"/>
  <c r="O48" i="21" s="1"/>
  <c r="O49" i="21" s="1"/>
  <c r="O50" i="21" s="1"/>
  <c r="O51" i="21" s="1"/>
  <c r="O52" i="21" s="1"/>
  <c r="O53" i="21" s="1"/>
  <c r="O54" i="21" s="1"/>
  <c r="O55" i="21" s="1"/>
  <c r="O56" i="21" s="1"/>
  <c r="O57" i="21" s="1"/>
  <c r="O58" i="21" s="1"/>
  <c r="O59" i="21" s="1"/>
  <c r="O60" i="21" s="1"/>
  <c r="O61" i="21" s="1"/>
  <c r="O62" i="21" s="1"/>
  <c r="O63" i="21" s="1"/>
  <c r="O64" i="21" s="1"/>
  <c r="O65" i="21" s="1"/>
  <c r="O66" i="21" s="1"/>
  <c r="O67" i="21" s="1"/>
  <c r="O68" i="21" s="1"/>
  <c r="M6" i="20"/>
  <c r="B68" i="21"/>
  <c r="E1052" i="30" s="1"/>
  <c r="B9" i="21"/>
  <c r="E993" i="30" s="1"/>
  <c r="B10" i="21"/>
  <c r="E994" i="30" s="1"/>
  <c r="B14" i="21"/>
  <c r="E998" i="30" s="1"/>
  <c r="B18" i="21"/>
  <c r="E1002" i="30" s="1"/>
  <c r="B22" i="21"/>
  <c r="E1006" i="30" s="1"/>
  <c r="B26" i="21"/>
  <c r="E1010" i="30" s="1"/>
  <c r="B30" i="21"/>
  <c r="E1014" i="30" s="1"/>
  <c r="B34" i="21"/>
  <c r="E1018" i="30" s="1"/>
  <c r="B38" i="21"/>
  <c r="E1022" i="30" s="1"/>
  <c r="B42" i="21"/>
  <c r="E1026" i="30" s="1"/>
  <c r="B46" i="21"/>
  <c r="E1030" i="30" s="1"/>
  <c r="B50" i="21"/>
  <c r="E1034" i="30" s="1"/>
  <c r="B58" i="21"/>
  <c r="E1042" i="30" s="1"/>
  <c r="B62" i="21"/>
  <c r="E1046" i="30" s="1"/>
  <c r="B66" i="21"/>
  <c r="E1050" i="30" s="1"/>
  <c r="T7" i="21"/>
  <c r="B6" i="21"/>
  <c r="E990" i="30" s="1"/>
  <c r="B13" i="21"/>
  <c r="E997" i="30" s="1"/>
  <c r="B17" i="21"/>
  <c r="E1001" i="30" s="1"/>
  <c r="B21" i="21"/>
  <c r="E1005" i="30" s="1"/>
  <c r="B25" i="21"/>
  <c r="E1009" i="30" s="1"/>
  <c r="B29" i="21"/>
  <c r="E1013" i="30" s="1"/>
  <c r="B33" i="21"/>
  <c r="E1017" i="30" s="1"/>
  <c r="B37" i="21"/>
  <c r="E1021" i="30" s="1"/>
  <c r="B41" i="21"/>
  <c r="E1025" i="30" s="1"/>
  <c r="B45" i="21"/>
  <c r="E1029" i="30" s="1"/>
  <c r="B49" i="21"/>
  <c r="E1033" i="30" s="1"/>
  <c r="B53" i="21"/>
  <c r="E1037" i="30" s="1"/>
  <c r="B57" i="21"/>
  <c r="E1041" i="30" s="1"/>
  <c r="B61" i="21"/>
  <c r="E1045" i="30" s="1"/>
  <c r="B65" i="21"/>
  <c r="E1049" i="30" s="1"/>
  <c r="B7" i="21"/>
  <c r="E991" i="30" s="1"/>
  <c r="B12" i="21"/>
  <c r="E996" i="30" s="1"/>
  <c r="B16" i="21"/>
  <c r="E1000" i="30" s="1"/>
  <c r="B20" i="21"/>
  <c r="E1004" i="30" s="1"/>
  <c r="B24" i="21"/>
  <c r="E1008" i="30" s="1"/>
  <c r="B28" i="21"/>
  <c r="E1012" i="30" s="1"/>
  <c r="B32" i="21"/>
  <c r="E1016" i="30" s="1"/>
  <c r="B36" i="21"/>
  <c r="E1020" i="30" s="1"/>
  <c r="B40" i="21"/>
  <c r="E1024" i="30" s="1"/>
  <c r="B44" i="21"/>
  <c r="E1028" i="30" s="1"/>
  <c r="B48" i="21"/>
  <c r="E1032" i="30" s="1"/>
  <c r="B56" i="21"/>
  <c r="E1040" i="30" s="1"/>
  <c r="B60" i="21"/>
  <c r="E1044" i="30" s="1"/>
  <c r="B64" i="21"/>
  <c r="E1048" i="30" s="1"/>
  <c r="N6" i="21"/>
  <c r="N7" i="21" s="1"/>
  <c r="N8" i="21" s="1"/>
  <c r="N9" i="21" s="1"/>
  <c r="N10" i="21" s="1"/>
  <c r="N11" i="21" s="1"/>
  <c r="N12" i="21" s="1"/>
  <c r="N13" i="21" s="1"/>
  <c r="N14" i="21" s="1"/>
  <c r="N15" i="21" s="1"/>
  <c r="N16" i="21" s="1"/>
  <c r="N17" i="21" s="1"/>
  <c r="N18" i="21" s="1"/>
  <c r="N19" i="21" s="1"/>
  <c r="N20" i="21" s="1"/>
  <c r="N21" i="21" s="1"/>
  <c r="N22" i="21" s="1"/>
  <c r="N23" i="21" s="1"/>
  <c r="N24" i="21" s="1"/>
  <c r="N25" i="21" s="1"/>
  <c r="N26" i="21" s="1"/>
  <c r="N27" i="21" s="1"/>
  <c r="N28" i="21" s="1"/>
  <c r="N29" i="21" s="1"/>
  <c r="N30" i="21" s="1"/>
  <c r="N31" i="21" s="1"/>
  <c r="N32" i="21" s="1"/>
  <c r="N33" i="21" s="1"/>
  <c r="N34" i="21" s="1"/>
  <c r="N35" i="21" s="1"/>
  <c r="N36" i="21" s="1"/>
  <c r="N37" i="21" s="1"/>
  <c r="N38" i="21" s="1"/>
  <c r="N39" i="21" s="1"/>
  <c r="N40" i="21" s="1"/>
  <c r="N41" i="21" s="1"/>
  <c r="N42" i="21" s="1"/>
  <c r="N43" i="21" s="1"/>
  <c r="N44" i="21" s="1"/>
  <c r="N45" i="21" s="1"/>
  <c r="N46" i="21" s="1"/>
  <c r="N47" i="21" s="1"/>
  <c r="N48" i="21" s="1"/>
  <c r="N49" i="21" s="1"/>
  <c r="N50" i="21" s="1"/>
  <c r="N51" i="21" s="1"/>
  <c r="N52" i="21" s="1"/>
  <c r="N53" i="21" s="1"/>
  <c r="N54" i="21" s="1"/>
  <c r="N55" i="21" s="1"/>
  <c r="N56" i="21" s="1"/>
  <c r="N57" i="21" s="1"/>
  <c r="N58" i="21" s="1"/>
  <c r="N59" i="21" s="1"/>
  <c r="N60" i="21" s="1"/>
  <c r="N61" i="21" s="1"/>
  <c r="N62" i="21" s="1"/>
  <c r="N63" i="21" s="1"/>
  <c r="N64" i="21" s="1"/>
  <c r="N65" i="21" s="1"/>
  <c r="N66" i="21" s="1"/>
  <c r="N67" i="21" s="1"/>
  <c r="N68" i="21" s="1"/>
  <c r="B8" i="21"/>
  <c r="E992" i="30" s="1"/>
  <c r="B11" i="21"/>
  <c r="E995" i="30" s="1"/>
  <c r="B15" i="21"/>
  <c r="E999" i="30" s="1"/>
  <c r="B19" i="21"/>
  <c r="E1003" i="30" s="1"/>
  <c r="B23" i="21"/>
  <c r="E1007" i="30" s="1"/>
  <c r="B27" i="21"/>
  <c r="E1011" i="30" s="1"/>
  <c r="B31" i="21"/>
  <c r="E1015" i="30" s="1"/>
  <c r="B35" i="21"/>
  <c r="E1019" i="30" s="1"/>
  <c r="B39" i="21"/>
  <c r="E1023" i="30" s="1"/>
  <c r="B43" i="21"/>
  <c r="E1027" i="30" s="1"/>
  <c r="B47" i="21"/>
  <c r="E1031" i="30" s="1"/>
  <c r="B51" i="21"/>
  <c r="E1035" i="30" s="1"/>
  <c r="B59" i="21"/>
  <c r="E1043" i="30" s="1"/>
  <c r="B63" i="21"/>
  <c r="E1047" i="30" s="1"/>
  <c r="B67" i="21"/>
  <c r="E1051" i="30" s="1"/>
  <c r="M6" i="22"/>
  <c r="N6" i="22" s="1"/>
  <c r="L50" i="22"/>
  <c r="T7" i="22"/>
  <c r="O6" i="23"/>
  <c r="T7" i="23"/>
  <c r="L7" i="23"/>
  <c r="B6" i="23"/>
  <c r="E1136" i="30" s="1"/>
  <c r="P6" i="23"/>
  <c r="P6" i="24"/>
  <c r="N6" i="25"/>
  <c r="M6" i="26"/>
  <c r="M7" i="24"/>
  <c r="M8" i="24" s="1"/>
  <c r="M9" i="24" s="1"/>
  <c r="M10" i="24" s="1"/>
  <c r="M11" i="24" s="1"/>
  <c r="M12" i="24" s="1"/>
  <c r="M13" i="24" s="1"/>
  <c r="M14" i="24" s="1"/>
  <c r="M15" i="24" s="1"/>
  <c r="M16" i="24" s="1"/>
  <c r="M17" i="24" s="1"/>
  <c r="M18" i="24" s="1"/>
  <c r="M19" i="24" s="1"/>
  <c r="M20" i="24" s="1"/>
  <c r="M21" i="24" s="1"/>
  <c r="M22" i="24" s="1"/>
  <c r="M23" i="24" s="1"/>
  <c r="M24" i="24" s="1"/>
  <c r="M25" i="24" s="1"/>
  <c r="M26" i="24" s="1"/>
  <c r="M27" i="24" s="1"/>
  <c r="M28" i="24" s="1"/>
  <c r="M29" i="24" s="1"/>
  <c r="M30" i="24" s="1"/>
  <c r="M31" i="24" s="1"/>
  <c r="M32" i="24" s="1"/>
  <c r="M33" i="24" s="1"/>
  <c r="M34" i="24" s="1"/>
  <c r="M35" i="24" s="1"/>
  <c r="M36" i="24" s="1"/>
  <c r="M37" i="24" s="1"/>
  <c r="M38" i="24" s="1"/>
  <c r="T6" i="24"/>
  <c r="B42" i="25"/>
  <c r="E1285" i="30" s="1"/>
  <c r="B41" i="25"/>
  <c r="E1284" i="30" s="1"/>
  <c r="B25" i="25"/>
  <c r="E1268" i="30" s="1"/>
  <c r="B17" i="25"/>
  <c r="E1260" i="30" s="1"/>
  <c r="B15" i="25"/>
  <c r="E1258" i="30" s="1"/>
  <c r="B14" i="25"/>
  <c r="E1257" i="30" s="1"/>
  <c r="B13" i="25"/>
  <c r="E1256" i="30" s="1"/>
  <c r="B11" i="25"/>
  <c r="E1254" i="30" s="1"/>
  <c r="B10" i="25"/>
  <c r="E1253" i="30" s="1"/>
  <c r="B9" i="25"/>
  <c r="E1252" i="30" s="1"/>
  <c r="B7" i="25"/>
  <c r="E1250" i="30" s="1"/>
  <c r="B6" i="25"/>
  <c r="E1249" i="30" s="1"/>
  <c r="B5" i="25"/>
  <c r="E1248" i="30" s="1"/>
  <c r="M7" i="25"/>
  <c r="M8" i="25" s="1"/>
  <c r="M9" i="25" s="1"/>
  <c r="M10" i="25" s="1"/>
  <c r="M11" i="25" s="1"/>
  <c r="M12" i="25" s="1"/>
  <c r="M13" i="25" s="1"/>
  <c r="M14" i="25" s="1"/>
  <c r="M15" i="25" s="1"/>
  <c r="M16" i="25" s="1"/>
  <c r="M17" i="25" s="1"/>
  <c r="M18" i="25" s="1"/>
  <c r="M19" i="25" s="1"/>
  <c r="M20" i="25" s="1"/>
  <c r="M21" i="25" s="1"/>
  <c r="M22" i="25" s="1"/>
  <c r="M23" i="25" s="1"/>
  <c r="M24" i="25" s="1"/>
  <c r="M25" i="25" s="1"/>
  <c r="M26" i="25" s="1"/>
  <c r="M27" i="25" s="1"/>
  <c r="M28" i="25" s="1"/>
  <c r="M29" i="25" s="1"/>
  <c r="M30" i="25" s="1"/>
  <c r="M31" i="25" s="1"/>
  <c r="M32" i="25" s="1"/>
  <c r="M33" i="25" s="1"/>
  <c r="M34" i="25" s="1"/>
  <c r="M35" i="25" s="1"/>
  <c r="M36" i="25" s="1"/>
  <c r="M37" i="25" s="1"/>
  <c r="M38" i="25" s="1"/>
  <c r="M39" i="25" s="1"/>
  <c r="M40" i="25" s="1"/>
  <c r="M41" i="25" s="1"/>
  <c r="M42" i="25" s="1"/>
  <c r="S20" i="25"/>
  <c r="S21" i="25"/>
  <c r="S22" i="25"/>
  <c r="S23" i="25"/>
  <c r="S24" i="25"/>
  <c r="S26" i="25"/>
  <c r="S27" i="25"/>
  <c r="S28" i="25"/>
  <c r="S29" i="25"/>
  <c r="S30" i="25"/>
  <c r="S31" i="25"/>
  <c r="S32" i="25"/>
  <c r="S33" i="25"/>
  <c r="S34" i="25"/>
  <c r="S35" i="25"/>
  <c r="S36" i="25"/>
  <c r="S37" i="25"/>
  <c r="S38" i="25"/>
  <c r="S39" i="25"/>
  <c r="S40" i="25"/>
  <c r="B6" i="26"/>
  <c r="E1290" i="30" s="1"/>
  <c r="B5" i="26"/>
  <c r="E1289" i="30" s="1"/>
  <c r="S8" i="26"/>
  <c r="S16" i="26"/>
  <c r="S18" i="26"/>
  <c r="S20" i="26"/>
  <c r="S54" i="23"/>
  <c r="S55" i="23"/>
  <c r="S56" i="23"/>
  <c r="S57" i="23"/>
  <c r="S58" i="23"/>
  <c r="S60" i="23"/>
  <c r="S61" i="23"/>
  <c r="S62" i="23"/>
  <c r="S63" i="23"/>
  <c r="S64" i="23"/>
  <c r="S65" i="23"/>
  <c r="S66" i="23"/>
  <c r="S68" i="23"/>
  <c r="S69" i="23"/>
  <c r="S70" i="23"/>
  <c r="S71" i="23"/>
  <c r="S72" i="23"/>
  <c r="S73" i="23"/>
  <c r="S74" i="23"/>
  <c r="S75" i="23"/>
  <c r="S76" i="23"/>
  <c r="S77" i="23"/>
  <c r="O6" i="25"/>
  <c r="T6" i="25"/>
  <c r="S10" i="26"/>
  <c r="S12" i="26"/>
  <c r="S14" i="26"/>
  <c r="B38" i="24"/>
  <c r="E1244" i="30" s="1"/>
  <c r="B34" i="24"/>
  <c r="E1240" i="30" s="1"/>
  <c r="B32" i="24"/>
  <c r="E1238" i="30" s="1"/>
  <c r="B31" i="24"/>
  <c r="E1237" i="30" s="1"/>
  <c r="B30" i="24"/>
  <c r="E1236" i="30" s="1"/>
  <c r="B28" i="24"/>
  <c r="E1234" i="30" s="1"/>
  <c r="B26" i="24"/>
  <c r="E1232" i="30" s="1"/>
  <c r="B25" i="24"/>
  <c r="E1231" i="30" s="1"/>
  <c r="B22" i="24"/>
  <c r="E1228" i="30" s="1"/>
  <c r="B18" i="24"/>
  <c r="E1224" i="30" s="1"/>
  <c r="B16" i="24"/>
  <c r="E1222" i="30" s="1"/>
  <c r="B14" i="24"/>
  <c r="E1220" i="30" s="1"/>
  <c r="B10" i="24"/>
  <c r="E1216" i="30" s="1"/>
  <c r="B6" i="24"/>
  <c r="E1212" i="30" s="1"/>
  <c r="B5" i="24"/>
  <c r="E1211" i="30" s="1"/>
  <c r="S6" i="24"/>
  <c r="S8" i="24"/>
  <c r="S9" i="24"/>
  <c r="S10" i="24"/>
  <c r="S11" i="24"/>
  <c r="S12" i="24"/>
  <c r="S13" i="24"/>
  <c r="S15" i="24"/>
  <c r="S17" i="24"/>
  <c r="S18" i="24"/>
  <c r="S19" i="24"/>
  <c r="S20" i="24"/>
  <c r="S21" i="24"/>
  <c r="S22" i="24"/>
  <c r="S23" i="24"/>
  <c r="S24" i="24"/>
  <c r="S29" i="24"/>
  <c r="S30" i="24"/>
  <c r="S31" i="24"/>
  <c r="S32" i="24"/>
  <c r="S33" i="24"/>
  <c r="S35" i="24"/>
  <c r="S36" i="24"/>
  <c r="S37" i="24"/>
  <c r="S38" i="24"/>
  <c r="T6" i="26"/>
  <c r="S17" i="26"/>
  <c r="S19" i="26"/>
  <c r="S21" i="26"/>
  <c r="U8" i="9" l="1"/>
  <c r="U9" i="9" s="1"/>
  <c r="U10" i="9" s="1"/>
  <c r="U11" i="9" s="1"/>
  <c r="U12" i="9" s="1"/>
  <c r="U13" i="9" s="1"/>
  <c r="U14" i="9" s="1"/>
  <c r="U15" i="9" s="1"/>
  <c r="U16" i="9" s="1"/>
  <c r="U17" i="9" s="1"/>
  <c r="U18" i="9" s="1"/>
  <c r="U19" i="9" s="1"/>
  <c r="U20" i="9" s="1"/>
  <c r="U21" i="9" s="1"/>
  <c r="U22" i="9" s="1"/>
  <c r="U23" i="9" s="1"/>
  <c r="U24" i="9" s="1"/>
  <c r="U25" i="9" s="1"/>
  <c r="U26" i="9" s="1"/>
  <c r="U27" i="9" s="1"/>
  <c r="U28" i="9" s="1"/>
  <c r="U29" i="9" s="1"/>
  <c r="U30" i="9" s="1"/>
  <c r="U31" i="9" s="1"/>
  <c r="U32" i="9" s="1"/>
  <c r="U33" i="9" s="1"/>
  <c r="U34" i="9" s="1"/>
  <c r="U35" i="9" s="1"/>
  <c r="U36" i="9" s="1"/>
  <c r="U37" i="9" s="1"/>
  <c r="U38" i="9" s="1"/>
  <c r="U39" i="9" s="1"/>
  <c r="U40" i="9" s="1"/>
  <c r="U41" i="9" s="1"/>
  <c r="U42" i="9" s="1"/>
  <c r="U43" i="9" s="1"/>
  <c r="U44" i="9" s="1"/>
  <c r="U45" i="9" s="1"/>
  <c r="U46" i="9" s="1"/>
  <c r="U47" i="9" s="1"/>
  <c r="U48" i="9" s="1"/>
  <c r="U49" i="9" s="1"/>
  <c r="U50" i="9" s="1"/>
  <c r="U51" i="9" s="1"/>
  <c r="U52" i="9" s="1"/>
  <c r="U53" i="9" s="1"/>
  <c r="U54" i="9" s="1"/>
  <c r="U55" i="9" s="1"/>
  <c r="U56" i="9" s="1"/>
  <c r="U57" i="9" s="1"/>
  <c r="U58" i="9" s="1"/>
  <c r="U59" i="9" s="1"/>
  <c r="U60" i="9" s="1"/>
  <c r="U61" i="9" s="1"/>
  <c r="U62" i="9" s="1"/>
  <c r="U63" i="9" s="1"/>
  <c r="U64" i="9" s="1"/>
  <c r="U65" i="9" s="1"/>
  <c r="U66" i="9" s="1"/>
  <c r="U67" i="9" s="1"/>
  <c r="U68" i="9" s="1"/>
  <c r="U69" i="9" s="1"/>
  <c r="U70" i="9" s="1"/>
  <c r="U71" i="9" s="1"/>
  <c r="U72" i="9" s="1"/>
  <c r="U73" i="9" s="1"/>
  <c r="U74" i="9" s="1"/>
  <c r="U75" i="9" s="1"/>
  <c r="U76" i="9" s="1"/>
  <c r="U77" i="9" s="1"/>
  <c r="U78" i="9" s="1"/>
  <c r="U79" i="9" s="1"/>
  <c r="U80" i="9" s="1"/>
  <c r="U81" i="9" s="1"/>
  <c r="U82" i="9" s="1"/>
  <c r="U83" i="9" s="1"/>
  <c r="U84" i="9" s="1"/>
  <c r="U85" i="9" s="1"/>
  <c r="U86" i="9" s="1"/>
  <c r="U87" i="9" s="1"/>
  <c r="U88" i="9" s="1"/>
  <c r="U89" i="9" s="1"/>
  <c r="U90" i="9" s="1"/>
  <c r="U91" i="9" s="1"/>
  <c r="U92" i="9" s="1"/>
  <c r="U93" i="9" s="1"/>
  <c r="U94" i="9" s="1"/>
  <c r="U95" i="9" s="1"/>
  <c r="U96" i="9" s="1"/>
  <c r="U97" i="9" s="1"/>
  <c r="U98" i="9" s="1"/>
  <c r="U99" i="9" s="1"/>
  <c r="U100" i="9" s="1"/>
  <c r="U101" i="9" s="1"/>
  <c r="U102" i="9" s="1"/>
  <c r="U103" i="9" s="1"/>
  <c r="U104" i="9" s="1"/>
  <c r="U105" i="9" s="1"/>
  <c r="U106" i="9" s="1"/>
  <c r="U107" i="9" s="1"/>
  <c r="U108" i="9" s="1"/>
  <c r="U109" i="9" s="1"/>
  <c r="U110" i="9" s="1"/>
  <c r="U111" i="9" s="1"/>
  <c r="U112" i="9" s="1"/>
  <c r="U113" i="9" s="1"/>
  <c r="U114" i="9" s="1"/>
  <c r="U115" i="9" s="1"/>
  <c r="U116" i="9" s="1"/>
  <c r="U117" i="9" s="1"/>
  <c r="U118" i="9" s="1"/>
  <c r="U119" i="9" s="1"/>
  <c r="U120" i="9" s="1"/>
  <c r="U121" i="9" s="1"/>
  <c r="U122" i="9" s="1"/>
  <c r="U123" i="9" s="1"/>
  <c r="U124" i="9" s="1"/>
  <c r="U125" i="9" s="1"/>
  <c r="U126" i="9" s="1"/>
  <c r="U127" i="9" s="1"/>
  <c r="U128" i="9" s="1"/>
  <c r="U129" i="9" s="1"/>
  <c r="U130" i="9" s="1"/>
  <c r="U131" i="9" s="1"/>
  <c r="U132" i="9" s="1"/>
  <c r="U133" i="9" s="1"/>
  <c r="U134" i="9" s="1"/>
  <c r="U135" i="9" s="1"/>
  <c r="U136" i="9" s="1"/>
  <c r="U137" i="9" s="1"/>
  <c r="U138" i="9" s="1"/>
  <c r="U139" i="9" s="1"/>
  <c r="U140" i="9" s="1"/>
  <c r="U141" i="9" s="1"/>
  <c r="U142" i="9" s="1"/>
  <c r="U143" i="9" s="1"/>
  <c r="U144" i="9" s="1"/>
  <c r="U145" i="9" s="1"/>
  <c r="U146" i="9" s="1"/>
  <c r="U147" i="9" s="1"/>
  <c r="U148" i="9" s="1"/>
  <c r="U149" i="9" s="1"/>
  <c r="U150" i="9" s="1"/>
  <c r="U151" i="9" s="1"/>
  <c r="U152" i="9" s="1"/>
  <c r="U153" i="9" s="1"/>
  <c r="U154" i="9" s="1"/>
  <c r="U155" i="9" s="1"/>
  <c r="U156" i="9" s="1"/>
  <c r="U157" i="9" s="1"/>
  <c r="U158" i="9" s="1"/>
  <c r="U159" i="9" s="1"/>
  <c r="U160" i="9" s="1"/>
  <c r="U161" i="9" s="1"/>
  <c r="U162" i="9" s="1"/>
  <c r="U163" i="9" s="1"/>
  <c r="U164" i="9" s="1"/>
  <c r="U165" i="9" s="1"/>
  <c r="U166" i="9" s="1"/>
  <c r="U167" i="9" s="1"/>
  <c r="U168" i="9" s="1"/>
  <c r="U169" i="9" s="1"/>
  <c r="U170" i="9" s="1"/>
  <c r="U171" i="9" s="1"/>
  <c r="U172" i="9" s="1"/>
  <c r="U173" i="9" s="1"/>
  <c r="U174" i="9" s="1"/>
  <c r="U175" i="9" s="1"/>
  <c r="U176" i="9" s="1"/>
  <c r="U177" i="9" s="1"/>
  <c r="U178" i="9" s="1"/>
  <c r="U179" i="9" s="1"/>
  <c r="U180" i="9" s="1"/>
  <c r="U181" i="9" s="1"/>
  <c r="U182" i="9" s="1"/>
  <c r="U183" i="9" s="1"/>
  <c r="U184" i="9" s="1"/>
  <c r="U185" i="9" s="1"/>
  <c r="U186" i="9" s="1"/>
  <c r="U187" i="9" s="1"/>
  <c r="U188" i="9" s="1"/>
  <c r="U189" i="9" s="1"/>
  <c r="U190" i="9" s="1"/>
  <c r="U191" i="9" s="1"/>
  <c r="U192" i="9" s="1"/>
  <c r="U193" i="9" s="1"/>
  <c r="O6" i="19"/>
  <c r="N7" i="22"/>
  <c r="O6" i="22"/>
  <c r="B211" i="18"/>
  <c r="E794" i="30" s="1"/>
  <c r="B215" i="18"/>
  <c r="E798" i="30" s="1"/>
  <c r="B12" i="18"/>
  <c r="E595" i="30" s="1"/>
  <c r="B60" i="18"/>
  <c r="E643" i="30" s="1"/>
  <c r="B72" i="18"/>
  <c r="E655" i="30" s="1"/>
  <c r="B84" i="18"/>
  <c r="E667" i="30" s="1"/>
  <c r="B120" i="18"/>
  <c r="E703" i="30" s="1"/>
  <c r="B152" i="18"/>
  <c r="E735" i="30" s="1"/>
  <c r="X91" i="9"/>
  <c r="X21" i="9"/>
  <c r="B7" i="24"/>
  <c r="E1213" i="30" s="1"/>
  <c r="B11" i="24"/>
  <c r="E1217" i="30" s="1"/>
  <c r="B15" i="24"/>
  <c r="E1221" i="30" s="1"/>
  <c r="B19" i="24"/>
  <c r="E1225" i="30" s="1"/>
  <c r="B23" i="24"/>
  <c r="E1229" i="30" s="1"/>
  <c r="B27" i="24"/>
  <c r="E1233" i="30" s="1"/>
  <c r="B35" i="24"/>
  <c r="E1241" i="30" s="1"/>
  <c r="N6" i="26"/>
  <c r="M7" i="26"/>
  <c r="L51" i="22"/>
  <c r="B52" i="21"/>
  <c r="E1036" i="30" s="1"/>
  <c r="P6" i="21"/>
  <c r="P7" i="21" s="1"/>
  <c r="P8" i="21" s="1"/>
  <c r="P9" i="21" s="1"/>
  <c r="P10" i="21" s="1"/>
  <c r="P11" i="21" s="1"/>
  <c r="P12" i="21" s="1"/>
  <c r="P13" i="21" s="1"/>
  <c r="P14" i="21" s="1"/>
  <c r="P15" i="21" s="1"/>
  <c r="P16" i="21" s="1"/>
  <c r="P17" i="21" s="1"/>
  <c r="P18" i="21" s="1"/>
  <c r="P19" i="21" s="1"/>
  <c r="P20" i="21" s="1"/>
  <c r="P21" i="21" s="1"/>
  <c r="P22" i="21" s="1"/>
  <c r="P23" i="21" s="1"/>
  <c r="P24" i="21" s="1"/>
  <c r="P25" i="21" s="1"/>
  <c r="P26" i="21" s="1"/>
  <c r="P27" i="21" s="1"/>
  <c r="P28" i="21" s="1"/>
  <c r="P29" i="21" s="1"/>
  <c r="P30" i="21" s="1"/>
  <c r="P31" i="21" s="1"/>
  <c r="P32" i="21" s="1"/>
  <c r="P33" i="21" s="1"/>
  <c r="P34" i="21" s="1"/>
  <c r="P35" i="21" s="1"/>
  <c r="P36" i="21" s="1"/>
  <c r="P37" i="21" s="1"/>
  <c r="P38" i="21" s="1"/>
  <c r="P39" i="21" s="1"/>
  <c r="P40" i="21" s="1"/>
  <c r="P41" i="21" s="1"/>
  <c r="P42" i="21" s="1"/>
  <c r="P43" i="21" s="1"/>
  <c r="P44" i="21" s="1"/>
  <c r="P45" i="21" s="1"/>
  <c r="P46" i="21" s="1"/>
  <c r="P47" i="21" s="1"/>
  <c r="P48" i="21" s="1"/>
  <c r="P49" i="21" s="1"/>
  <c r="P50" i="21" s="1"/>
  <c r="P51" i="21" s="1"/>
  <c r="P52" i="21" s="1"/>
  <c r="P53" i="21" s="1"/>
  <c r="P54" i="21" s="1"/>
  <c r="P55" i="21" s="1"/>
  <c r="P56" i="21" s="1"/>
  <c r="P57" i="21" s="1"/>
  <c r="P58" i="21" s="1"/>
  <c r="P59" i="21" s="1"/>
  <c r="P60" i="21" s="1"/>
  <c r="P61" i="21" s="1"/>
  <c r="P62" i="21" s="1"/>
  <c r="P63" i="21" s="1"/>
  <c r="P64" i="21" s="1"/>
  <c r="P65" i="21" s="1"/>
  <c r="P66" i="21" s="1"/>
  <c r="P67" i="21" s="1"/>
  <c r="P68" i="21" s="1"/>
  <c r="B54" i="21"/>
  <c r="E1038" i="30" s="1"/>
  <c r="M7" i="20"/>
  <c r="N6" i="20"/>
  <c r="B6" i="20"/>
  <c r="E855" i="30" s="1"/>
  <c r="T8" i="20"/>
  <c r="T7" i="18"/>
  <c r="B212" i="18"/>
  <c r="E795" i="30" s="1"/>
  <c r="B216" i="18"/>
  <c r="E799" i="30" s="1"/>
  <c r="B9" i="18"/>
  <c r="E592" i="30" s="1"/>
  <c r="B13" i="18"/>
  <c r="E596" i="30" s="1"/>
  <c r="B61" i="18"/>
  <c r="E644" i="30" s="1"/>
  <c r="B73" i="18"/>
  <c r="E656" i="30" s="1"/>
  <c r="B77" i="18"/>
  <c r="E660" i="30" s="1"/>
  <c r="B89" i="18"/>
  <c r="E672" i="30" s="1"/>
  <c r="B109" i="18"/>
  <c r="E692" i="30" s="1"/>
  <c r="B113" i="18"/>
  <c r="E696" i="30" s="1"/>
  <c r="B149" i="18"/>
  <c r="E732" i="30" s="1"/>
  <c r="B153" i="18"/>
  <c r="E736" i="30" s="1"/>
  <c r="B165" i="18"/>
  <c r="E748" i="30" s="1"/>
  <c r="B89" i="16"/>
  <c r="E469" i="30" s="1"/>
  <c r="B93" i="16"/>
  <c r="E473" i="30" s="1"/>
  <c r="B97" i="16"/>
  <c r="E477" i="30" s="1"/>
  <c r="B101" i="16"/>
  <c r="E481" i="30" s="1"/>
  <c r="B105" i="16"/>
  <c r="E485" i="30" s="1"/>
  <c r="B113" i="16"/>
  <c r="E493" i="30" s="1"/>
  <c r="B117" i="16"/>
  <c r="E497" i="30" s="1"/>
  <c r="B23" i="16"/>
  <c r="E403" i="30" s="1"/>
  <c r="B89" i="15"/>
  <c r="E380" i="30" s="1"/>
  <c r="B85" i="15"/>
  <c r="E376" i="30" s="1"/>
  <c r="B81" i="15"/>
  <c r="E372" i="30" s="1"/>
  <c r="B77" i="15"/>
  <c r="E368" i="30" s="1"/>
  <c r="B73" i="15"/>
  <c r="E364" i="30" s="1"/>
  <c r="B69" i="15"/>
  <c r="E360" i="30" s="1"/>
  <c r="B65" i="15"/>
  <c r="E356" i="30" s="1"/>
  <c r="B57" i="15"/>
  <c r="E348" i="30" s="1"/>
  <c r="B53" i="15"/>
  <c r="E344" i="30" s="1"/>
  <c r="B49" i="15"/>
  <c r="E340" i="30" s="1"/>
  <c r="B45" i="15"/>
  <c r="E336" i="30" s="1"/>
  <c r="B41" i="15"/>
  <c r="E332" i="30" s="1"/>
  <c r="B37" i="15"/>
  <c r="E328" i="30" s="1"/>
  <c r="B33" i="15"/>
  <c r="E324" i="30" s="1"/>
  <c r="B29" i="15"/>
  <c r="E320" i="30" s="1"/>
  <c r="B25" i="15"/>
  <c r="E316" i="30" s="1"/>
  <c r="B21" i="15"/>
  <c r="E312" i="30" s="1"/>
  <c r="B17" i="15"/>
  <c r="E308" i="30" s="1"/>
  <c r="B13" i="15"/>
  <c r="E304" i="30" s="1"/>
  <c r="B12" i="17"/>
  <c r="E515" i="30" s="1"/>
  <c r="B20" i="17"/>
  <c r="E523" i="30" s="1"/>
  <c r="B24" i="17"/>
  <c r="E527" i="30" s="1"/>
  <c r="B28" i="17"/>
  <c r="E531" i="30" s="1"/>
  <c r="B32" i="17"/>
  <c r="E535" i="30" s="1"/>
  <c r="B56" i="17"/>
  <c r="E559" i="30" s="1"/>
  <c r="B60" i="17"/>
  <c r="E563" i="30" s="1"/>
  <c r="B68" i="17"/>
  <c r="E571" i="30" s="1"/>
  <c r="B80" i="17"/>
  <c r="E583" i="30" s="1"/>
  <c r="B51" i="16"/>
  <c r="E431" i="30" s="1"/>
  <c r="T8" i="16"/>
  <c r="B18" i="13"/>
  <c r="E159" i="30" s="1"/>
  <c r="B42" i="13"/>
  <c r="E183" i="30" s="1"/>
  <c r="B62" i="13"/>
  <c r="E203" i="30" s="1"/>
  <c r="B90" i="13"/>
  <c r="E231" i="30" s="1"/>
  <c r="B94" i="13"/>
  <c r="E235" i="30" s="1"/>
  <c r="B110" i="13"/>
  <c r="E251" i="30" s="1"/>
  <c r="T8" i="17"/>
  <c r="X191" i="9"/>
  <c r="X25" i="9"/>
  <c r="T8" i="11"/>
  <c r="M7" i="13"/>
  <c r="M8" i="13" s="1"/>
  <c r="M9" i="13" s="1"/>
  <c r="B76" i="18"/>
  <c r="E659" i="30" s="1"/>
  <c r="B112" i="18"/>
  <c r="E695" i="30" s="1"/>
  <c r="B176" i="18"/>
  <c r="E759" i="30" s="1"/>
  <c r="T7" i="14"/>
  <c r="Y6" i="9"/>
  <c r="Q5" i="10"/>
  <c r="S5" i="10" s="1"/>
  <c r="V7" i="9"/>
  <c r="T9" i="13"/>
  <c r="B12" i="24"/>
  <c r="E1218" i="30" s="1"/>
  <c r="B20" i="24"/>
  <c r="E1226" i="30" s="1"/>
  <c r="B36" i="24"/>
  <c r="E1242" i="30" s="1"/>
  <c r="T7" i="24"/>
  <c r="L8" i="23"/>
  <c r="B7" i="23"/>
  <c r="E1137" i="30" s="1"/>
  <c r="T8" i="22"/>
  <c r="M7" i="23"/>
  <c r="M7" i="19"/>
  <c r="B6" i="19"/>
  <c r="E807" i="30" s="1"/>
  <c r="B213" i="18"/>
  <c r="E796" i="30" s="1"/>
  <c r="B217" i="18"/>
  <c r="E800" i="30" s="1"/>
  <c r="B6" i="18"/>
  <c r="E589" i="30" s="1"/>
  <c r="B10" i="18"/>
  <c r="E593" i="30" s="1"/>
  <c r="B42" i="18"/>
  <c r="E625" i="30" s="1"/>
  <c r="B58" i="18"/>
  <c r="E641" i="30" s="1"/>
  <c r="B62" i="18"/>
  <c r="E645" i="30" s="1"/>
  <c r="B70" i="18"/>
  <c r="E653" i="30" s="1"/>
  <c r="B74" i="18"/>
  <c r="E657" i="30" s="1"/>
  <c r="B78" i="18"/>
  <c r="E661" i="30" s="1"/>
  <c r="B90" i="18"/>
  <c r="E673" i="30" s="1"/>
  <c r="B94" i="18"/>
  <c r="E677" i="30" s="1"/>
  <c r="B110" i="18"/>
  <c r="E693" i="30" s="1"/>
  <c r="B114" i="18"/>
  <c r="E697" i="30" s="1"/>
  <c r="B150" i="18"/>
  <c r="E733" i="30" s="1"/>
  <c r="B154" i="18"/>
  <c r="E737" i="30" s="1"/>
  <c r="B174" i="18"/>
  <c r="E757" i="30" s="1"/>
  <c r="B32" i="15"/>
  <c r="E323" i="30" s="1"/>
  <c r="B9" i="17"/>
  <c r="E512" i="30" s="1"/>
  <c r="B13" i="17"/>
  <c r="E516" i="30" s="1"/>
  <c r="B21" i="17"/>
  <c r="E524" i="30" s="1"/>
  <c r="B25" i="17"/>
  <c r="E528" i="30" s="1"/>
  <c r="B29" i="17"/>
  <c r="E532" i="30" s="1"/>
  <c r="B37" i="17"/>
  <c r="E540" i="30" s="1"/>
  <c r="B53" i="17"/>
  <c r="E556" i="30" s="1"/>
  <c r="B57" i="17"/>
  <c r="E560" i="30" s="1"/>
  <c r="B65" i="17"/>
  <c r="E568" i="30" s="1"/>
  <c r="B69" i="17"/>
  <c r="E572" i="30" s="1"/>
  <c r="B73" i="17"/>
  <c r="E576" i="30" s="1"/>
  <c r="B7" i="13"/>
  <c r="E148" i="30" s="1"/>
  <c r="B95" i="13"/>
  <c r="E236" i="30" s="1"/>
  <c r="P6" i="15"/>
  <c r="P7" i="15" s="1"/>
  <c r="P8" i="15" s="1"/>
  <c r="P9" i="15" s="1"/>
  <c r="P10" i="15" s="1"/>
  <c r="P11" i="15" s="1"/>
  <c r="P12" i="15" s="1"/>
  <c r="P13" i="15" s="1"/>
  <c r="P14" i="15" s="1"/>
  <c r="P15" i="15" s="1"/>
  <c r="P16" i="15" s="1"/>
  <c r="P17" i="15" s="1"/>
  <c r="P18" i="15" s="1"/>
  <c r="P19" i="15" s="1"/>
  <c r="P20" i="15" s="1"/>
  <c r="P21" i="15" s="1"/>
  <c r="P22" i="15" s="1"/>
  <c r="P23" i="15" s="1"/>
  <c r="P24" i="15" s="1"/>
  <c r="P25" i="15" s="1"/>
  <c r="P26" i="15" s="1"/>
  <c r="P27" i="15" s="1"/>
  <c r="P28" i="15" s="1"/>
  <c r="P29" i="15" s="1"/>
  <c r="P30" i="15" s="1"/>
  <c r="P31" i="15" s="1"/>
  <c r="P32" i="15" s="1"/>
  <c r="P33" i="15" s="1"/>
  <c r="P34" i="15" s="1"/>
  <c r="P35" i="15" s="1"/>
  <c r="P36" i="15" s="1"/>
  <c r="P37" i="15" s="1"/>
  <c r="P38" i="15" s="1"/>
  <c r="P39" i="15" s="1"/>
  <c r="P40" i="15" s="1"/>
  <c r="P41" i="15" s="1"/>
  <c r="P42" i="15" s="1"/>
  <c r="P43" i="15" s="1"/>
  <c r="P44" i="15" s="1"/>
  <c r="P45" i="15" s="1"/>
  <c r="P46" i="15" s="1"/>
  <c r="P47" i="15" s="1"/>
  <c r="P48" i="15" s="1"/>
  <c r="P49" i="15" s="1"/>
  <c r="P50" i="15" s="1"/>
  <c r="P51" i="15" s="1"/>
  <c r="P52" i="15" s="1"/>
  <c r="P53" i="15" s="1"/>
  <c r="P54" i="15" s="1"/>
  <c r="P55" i="15" s="1"/>
  <c r="P56" i="15" s="1"/>
  <c r="P57" i="15" s="1"/>
  <c r="P58" i="15" s="1"/>
  <c r="P59" i="15" s="1"/>
  <c r="P60" i="15" s="1"/>
  <c r="P61" i="15" s="1"/>
  <c r="P62" i="15" s="1"/>
  <c r="P63" i="15" s="1"/>
  <c r="P64" i="15" s="1"/>
  <c r="P65" i="15" s="1"/>
  <c r="P66" i="15" s="1"/>
  <c r="P67" i="15" s="1"/>
  <c r="P68" i="15" s="1"/>
  <c r="P69" i="15" s="1"/>
  <c r="P70" i="15" s="1"/>
  <c r="P71" i="15" s="1"/>
  <c r="P72" i="15" s="1"/>
  <c r="P73" i="15" s="1"/>
  <c r="P74" i="15" s="1"/>
  <c r="P75" i="15" s="1"/>
  <c r="P76" i="15" s="1"/>
  <c r="P77" i="15" s="1"/>
  <c r="P78" i="15" s="1"/>
  <c r="P79" i="15" s="1"/>
  <c r="P80" i="15" s="1"/>
  <c r="P81" i="15" s="1"/>
  <c r="P82" i="15" s="1"/>
  <c r="P83" i="15" s="1"/>
  <c r="P84" i="15" s="1"/>
  <c r="P85" i="15" s="1"/>
  <c r="P86" i="15" s="1"/>
  <c r="P87" i="15" s="1"/>
  <c r="P88" i="15" s="1"/>
  <c r="P89" i="15" s="1"/>
  <c r="P90" i="15" s="1"/>
  <c r="X109" i="9"/>
  <c r="B5" i="31"/>
  <c r="M8" i="9"/>
  <c r="L8" i="12"/>
  <c r="N7" i="11"/>
  <c r="N8" i="11" s="1"/>
  <c r="N9" i="11" s="1"/>
  <c r="O6" i="11"/>
  <c r="N7" i="10"/>
  <c r="N8" i="10" s="1"/>
  <c r="N9" i="10" s="1"/>
  <c r="N10" i="10" s="1"/>
  <c r="O6" i="10"/>
  <c r="T7" i="26"/>
  <c r="T8" i="21"/>
  <c r="L51" i="20"/>
  <c r="B50" i="20"/>
  <c r="E899" i="30" s="1"/>
  <c r="B64" i="18"/>
  <c r="E647" i="30" s="1"/>
  <c r="B88" i="18"/>
  <c r="E671" i="30" s="1"/>
  <c r="B136" i="18"/>
  <c r="E719" i="30" s="1"/>
  <c r="B144" i="18"/>
  <c r="E727" i="30" s="1"/>
  <c r="O7" i="13"/>
  <c r="O8" i="13" s="1"/>
  <c r="O9" i="13" s="1"/>
  <c r="L37" i="11"/>
  <c r="T8" i="10"/>
  <c r="X35" i="9"/>
  <c r="B8" i="24"/>
  <c r="E1214" i="30" s="1"/>
  <c r="B24" i="24"/>
  <c r="E1230" i="30" s="1"/>
  <c r="T8" i="23"/>
  <c r="N7" i="24"/>
  <c r="B9" i="24"/>
  <c r="E1215" i="30" s="1"/>
  <c r="B13" i="24"/>
  <c r="E1219" i="30" s="1"/>
  <c r="B17" i="24"/>
  <c r="E1223" i="30" s="1"/>
  <c r="B21" i="24"/>
  <c r="E1227" i="30" s="1"/>
  <c r="B29" i="24"/>
  <c r="E1235" i="30" s="1"/>
  <c r="B33" i="24"/>
  <c r="E1239" i="30" s="1"/>
  <c r="B37" i="24"/>
  <c r="E1243" i="30" s="1"/>
  <c r="T7" i="25"/>
  <c r="P6" i="25"/>
  <c r="B8" i="25"/>
  <c r="E1251" i="30" s="1"/>
  <c r="B12" i="25"/>
  <c r="E1255" i="30" s="1"/>
  <c r="B16" i="25"/>
  <c r="E1259" i="30" s="1"/>
  <c r="B20" i="25"/>
  <c r="E1263" i="30" s="1"/>
  <c r="B40" i="25"/>
  <c r="E1283" i="30" s="1"/>
  <c r="N7" i="25"/>
  <c r="N8" i="25" s="1"/>
  <c r="N9" i="25" s="1"/>
  <c r="N10" i="25" s="1"/>
  <c r="N11" i="25" s="1"/>
  <c r="N12" i="25" s="1"/>
  <c r="N13" i="25" s="1"/>
  <c r="N14" i="25" s="1"/>
  <c r="N15" i="25" s="1"/>
  <c r="N16" i="25" s="1"/>
  <c r="N17" i="25" s="1"/>
  <c r="N18" i="25" s="1"/>
  <c r="M7" i="22"/>
  <c r="B6" i="22"/>
  <c r="E1057" i="30" s="1"/>
  <c r="B55" i="21"/>
  <c r="E1039" i="30" s="1"/>
  <c r="T8" i="19"/>
  <c r="B206" i="18"/>
  <c r="E789" i="30" s="1"/>
  <c r="B214" i="18"/>
  <c r="E797" i="30" s="1"/>
  <c r="B7" i="18"/>
  <c r="E590" i="30" s="1"/>
  <c r="B11" i="18"/>
  <c r="E594" i="30" s="1"/>
  <c r="B59" i="18"/>
  <c r="E642" i="30" s="1"/>
  <c r="B63" i="18"/>
  <c r="E646" i="30" s="1"/>
  <c r="B67" i="18"/>
  <c r="E650" i="30" s="1"/>
  <c r="B71" i="18"/>
  <c r="E654" i="30" s="1"/>
  <c r="B75" i="18"/>
  <c r="E658" i="30" s="1"/>
  <c r="B79" i="18"/>
  <c r="E662" i="30" s="1"/>
  <c r="B91" i="18"/>
  <c r="E674" i="30" s="1"/>
  <c r="B111" i="18"/>
  <c r="E694" i="30" s="1"/>
  <c r="B119" i="18"/>
  <c r="E702" i="30" s="1"/>
  <c r="B147" i="18"/>
  <c r="E730" i="30" s="1"/>
  <c r="B159" i="18"/>
  <c r="E742" i="30" s="1"/>
  <c r="B50" i="16"/>
  <c r="E430" i="30" s="1"/>
  <c r="B67" i="16"/>
  <c r="E447" i="30" s="1"/>
  <c r="B75" i="16"/>
  <c r="E455" i="30" s="1"/>
  <c r="B79" i="16"/>
  <c r="E459" i="30" s="1"/>
  <c r="B83" i="16"/>
  <c r="E463" i="30" s="1"/>
  <c r="B87" i="16"/>
  <c r="E467" i="30" s="1"/>
  <c r="B91" i="16"/>
  <c r="E471" i="30" s="1"/>
  <c r="B95" i="16"/>
  <c r="E475" i="30" s="1"/>
  <c r="B99" i="16"/>
  <c r="E479" i="30" s="1"/>
  <c r="B107" i="16"/>
  <c r="E487" i="30" s="1"/>
  <c r="B111" i="16"/>
  <c r="E491" i="30" s="1"/>
  <c r="B119" i="16"/>
  <c r="E499" i="30" s="1"/>
  <c r="B21" i="16"/>
  <c r="E401" i="30" s="1"/>
  <c r="B87" i="15"/>
  <c r="E378" i="30" s="1"/>
  <c r="B83" i="15"/>
  <c r="E374" i="30" s="1"/>
  <c r="B79" i="15"/>
  <c r="E370" i="30" s="1"/>
  <c r="B63" i="15"/>
  <c r="E354" i="30" s="1"/>
  <c r="B59" i="15"/>
  <c r="E350" i="30" s="1"/>
  <c r="B55" i="15"/>
  <c r="E346" i="30" s="1"/>
  <c r="B51" i="15"/>
  <c r="E342" i="30" s="1"/>
  <c r="B47" i="15"/>
  <c r="E338" i="30" s="1"/>
  <c r="B43" i="15"/>
  <c r="E334" i="30" s="1"/>
  <c r="B39" i="15"/>
  <c r="E330" i="30" s="1"/>
  <c r="B35" i="15"/>
  <c r="E326" i="30" s="1"/>
  <c r="B31" i="15"/>
  <c r="E322" i="30" s="1"/>
  <c r="B27" i="15"/>
  <c r="E318" i="30" s="1"/>
  <c r="B23" i="15"/>
  <c r="E314" i="30" s="1"/>
  <c r="B19" i="15"/>
  <c r="E310" i="30" s="1"/>
  <c r="B15" i="15"/>
  <c r="E306" i="30" s="1"/>
  <c r="B11" i="15"/>
  <c r="E302" i="30" s="1"/>
  <c r="B7" i="15"/>
  <c r="E298" i="30" s="1"/>
  <c r="N6" i="18"/>
  <c r="B6" i="17"/>
  <c r="E509" i="30" s="1"/>
  <c r="B10" i="17"/>
  <c r="E513" i="30" s="1"/>
  <c r="B22" i="17"/>
  <c r="E525" i="30" s="1"/>
  <c r="B26" i="17"/>
  <c r="E529" i="30" s="1"/>
  <c r="B30" i="17"/>
  <c r="E533" i="30" s="1"/>
  <c r="B54" i="17"/>
  <c r="E557" i="30" s="1"/>
  <c r="B58" i="17"/>
  <c r="E561" i="30" s="1"/>
  <c r="B62" i="17"/>
  <c r="E565" i="30" s="1"/>
  <c r="B66" i="17"/>
  <c r="E569" i="30" s="1"/>
  <c r="B70" i="17"/>
  <c r="E573" i="30" s="1"/>
  <c r="B55" i="16"/>
  <c r="E435" i="30" s="1"/>
  <c r="B47" i="16"/>
  <c r="E427" i="30" s="1"/>
  <c r="B60" i="16"/>
  <c r="E440" i="30" s="1"/>
  <c r="B8" i="13"/>
  <c r="E149" i="30" s="1"/>
  <c r="B104" i="13"/>
  <c r="E245" i="30" s="1"/>
  <c r="N6" i="17"/>
  <c r="O6" i="16"/>
  <c r="T8" i="15"/>
  <c r="X161" i="9"/>
  <c r="X55" i="9"/>
  <c r="X27" i="9"/>
  <c r="N7" i="13"/>
  <c r="N8" i="13" s="1"/>
  <c r="N9" i="13" s="1"/>
  <c r="T8" i="12"/>
  <c r="X7" i="9"/>
  <c r="M10" i="10"/>
  <c r="B9" i="10"/>
  <c r="E7" i="30" s="1"/>
  <c r="M7" i="12"/>
  <c r="B7" i="12" s="1"/>
  <c r="E135" i="30" s="1"/>
  <c r="M10" i="11"/>
  <c r="B9" i="11"/>
  <c r="E92" i="30" s="1"/>
  <c r="T9" i="21" l="1"/>
  <c r="T9" i="17"/>
  <c r="T9" i="19"/>
  <c r="M8" i="22"/>
  <c r="B7" i="22"/>
  <c r="E1058" i="30" s="1"/>
  <c r="N8" i="24"/>
  <c r="N9" i="24" s="1"/>
  <c r="N10" i="24" s="1"/>
  <c r="N11" i="24" s="1"/>
  <c r="N12" i="24" s="1"/>
  <c r="N13" i="24" s="1"/>
  <c r="N14" i="24" s="1"/>
  <c r="N15" i="24" s="1"/>
  <c r="N16" i="24" s="1"/>
  <c r="N17" i="24" s="1"/>
  <c r="N18" i="24" s="1"/>
  <c r="N19" i="24" s="1"/>
  <c r="N20" i="24" s="1"/>
  <c r="N21" i="24" s="1"/>
  <c r="N22" i="24" s="1"/>
  <c r="N23" i="24" s="1"/>
  <c r="N24" i="24" s="1"/>
  <c r="N25" i="24" s="1"/>
  <c r="N26" i="24" s="1"/>
  <c r="N27" i="24" s="1"/>
  <c r="N28" i="24" s="1"/>
  <c r="N29" i="24" s="1"/>
  <c r="N30" i="24" s="1"/>
  <c r="N31" i="24" s="1"/>
  <c r="N32" i="24" s="1"/>
  <c r="N33" i="24" s="1"/>
  <c r="N34" i="24" s="1"/>
  <c r="N35" i="24" s="1"/>
  <c r="N36" i="24" s="1"/>
  <c r="N37" i="24" s="1"/>
  <c r="N38" i="24" s="1"/>
  <c r="O7" i="24"/>
  <c r="T8" i="26"/>
  <c r="O7" i="11"/>
  <c r="O8" i="11" s="1"/>
  <c r="O9" i="11" s="1"/>
  <c r="P6" i="11"/>
  <c r="T9" i="22"/>
  <c r="Y7" i="9"/>
  <c r="D5" i="31" s="1"/>
  <c r="V8" i="9"/>
  <c r="Q18" i="10"/>
  <c r="S18" i="10" s="1"/>
  <c r="X8" i="9"/>
  <c r="M10" i="13"/>
  <c r="B9" i="13"/>
  <c r="E150" i="30" s="1"/>
  <c r="T9" i="11"/>
  <c r="T9" i="16"/>
  <c r="T8" i="18"/>
  <c r="M8" i="26"/>
  <c r="B7" i="26"/>
  <c r="E1291" i="30" s="1"/>
  <c r="O7" i="25"/>
  <c r="O8" i="25" s="1"/>
  <c r="O9" i="25" s="1"/>
  <c r="O10" i="25" s="1"/>
  <c r="O11" i="25" s="1"/>
  <c r="O12" i="25" s="1"/>
  <c r="O13" i="25" s="1"/>
  <c r="O14" i="25" s="1"/>
  <c r="O15" i="25" s="1"/>
  <c r="O16" i="25" s="1"/>
  <c r="O17" i="25" s="1"/>
  <c r="O18" i="25" s="1"/>
  <c r="O19" i="25" s="1"/>
  <c r="T9" i="12"/>
  <c r="T9" i="15"/>
  <c r="N8" i="22"/>
  <c r="M11" i="10"/>
  <c r="N11" i="10" s="1"/>
  <c r="B10" i="10"/>
  <c r="E8" i="30" s="1"/>
  <c r="M11" i="11"/>
  <c r="B10" i="11"/>
  <c r="E93" i="30" s="1"/>
  <c r="N7" i="17"/>
  <c r="N8" i="17" s="1"/>
  <c r="N9" i="17" s="1"/>
  <c r="N10" i="17" s="1"/>
  <c r="N11" i="17" s="1"/>
  <c r="N12" i="17" s="1"/>
  <c r="N13" i="17" s="1"/>
  <c r="N14" i="17" s="1"/>
  <c r="O6" i="17"/>
  <c r="P7" i="25"/>
  <c r="P8" i="25" s="1"/>
  <c r="P9" i="25" s="1"/>
  <c r="P10" i="25" s="1"/>
  <c r="P11" i="25" s="1"/>
  <c r="P12" i="25" s="1"/>
  <c r="P13" i="25" s="1"/>
  <c r="P14" i="25" s="1"/>
  <c r="P15" i="25" s="1"/>
  <c r="P16" i="25" s="1"/>
  <c r="P17" i="25" s="1"/>
  <c r="P18" i="25" s="1"/>
  <c r="P19" i="25" s="1"/>
  <c r="L38" i="11"/>
  <c r="L52" i="20"/>
  <c r="N10" i="11"/>
  <c r="N11" i="11" s="1"/>
  <c r="L9" i="12"/>
  <c r="M8" i="19"/>
  <c r="AC5" i="10"/>
  <c r="V5" i="10"/>
  <c r="U5" i="10"/>
  <c r="N7" i="20"/>
  <c r="O6" i="20"/>
  <c r="N7" i="26"/>
  <c r="N8" i="26" s="1"/>
  <c r="O6" i="26"/>
  <c r="P7" i="13"/>
  <c r="P8" i="13" s="1"/>
  <c r="P9" i="13" s="1"/>
  <c r="P6" i="19"/>
  <c r="N7" i="18"/>
  <c r="N8" i="18" s="1"/>
  <c r="N9" i="18" s="1"/>
  <c r="N10" i="18" s="1"/>
  <c r="N11" i="18" s="1"/>
  <c r="N12" i="18" s="1"/>
  <c r="N13" i="18" s="1"/>
  <c r="N14" i="18" s="1"/>
  <c r="O6" i="18"/>
  <c r="T8" i="25"/>
  <c r="T9" i="10"/>
  <c r="T8" i="24"/>
  <c r="T8" i="14"/>
  <c r="T9" i="20"/>
  <c r="L52" i="22"/>
  <c r="O7" i="16"/>
  <c r="O8" i="16" s="1"/>
  <c r="O9" i="16" s="1"/>
  <c r="O10" i="16" s="1"/>
  <c r="O11" i="16" s="1"/>
  <c r="O12" i="16" s="1"/>
  <c r="O13" i="16" s="1"/>
  <c r="O14" i="16" s="1"/>
  <c r="O15" i="16" s="1"/>
  <c r="O16" i="16" s="1"/>
  <c r="O17" i="16" s="1"/>
  <c r="O18" i="16" s="1"/>
  <c r="O19" i="16" s="1"/>
  <c r="O20" i="16" s="1"/>
  <c r="O21" i="16" s="1"/>
  <c r="O22" i="16" s="1"/>
  <c r="O23" i="16" s="1"/>
  <c r="O24" i="16" s="1"/>
  <c r="O25" i="16" s="1"/>
  <c r="O26" i="16" s="1"/>
  <c r="O27" i="16" s="1"/>
  <c r="O28" i="16" s="1"/>
  <c r="O29" i="16" s="1"/>
  <c r="O30" i="16" s="1"/>
  <c r="O31" i="16" s="1"/>
  <c r="O32" i="16" s="1"/>
  <c r="O33" i="16" s="1"/>
  <c r="O34" i="16" s="1"/>
  <c r="O35" i="16" s="1"/>
  <c r="O36" i="16" s="1"/>
  <c r="O37" i="16" s="1"/>
  <c r="O38" i="16" s="1"/>
  <c r="O39" i="16" s="1"/>
  <c r="O40" i="16" s="1"/>
  <c r="O41" i="16" s="1"/>
  <c r="O42" i="16" s="1"/>
  <c r="O43" i="16" s="1"/>
  <c r="O44" i="16" s="1"/>
  <c r="O45" i="16" s="1"/>
  <c r="O46" i="16" s="1"/>
  <c r="O47" i="16" s="1"/>
  <c r="O48" i="16" s="1"/>
  <c r="O49" i="16" s="1"/>
  <c r="O50" i="16" s="1"/>
  <c r="O51" i="16" s="1"/>
  <c r="O52" i="16" s="1"/>
  <c r="O53" i="16" s="1"/>
  <c r="O54" i="16" s="1"/>
  <c r="O55" i="16" s="1"/>
  <c r="O56" i="16" s="1"/>
  <c r="O57" i="16" s="1"/>
  <c r="O58" i="16" s="1"/>
  <c r="O59" i="16" s="1"/>
  <c r="O60" i="16" s="1"/>
  <c r="O61" i="16" s="1"/>
  <c r="O62" i="16" s="1"/>
  <c r="O63" i="16" s="1"/>
  <c r="O64" i="16" s="1"/>
  <c r="O65" i="16" s="1"/>
  <c r="O66" i="16" s="1"/>
  <c r="O67" i="16" s="1"/>
  <c r="O68" i="16" s="1"/>
  <c r="O69" i="16" s="1"/>
  <c r="O70" i="16" s="1"/>
  <c r="O71" i="16" s="1"/>
  <c r="O72" i="16" s="1"/>
  <c r="O73" i="16" s="1"/>
  <c r="O74" i="16" s="1"/>
  <c r="O75" i="16" s="1"/>
  <c r="O76" i="16" s="1"/>
  <c r="O77" i="16" s="1"/>
  <c r="O78" i="16" s="1"/>
  <c r="O79" i="16" s="1"/>
  <c r="O80" i="16" s="1"/>
  <c r="O81" i="16" s="1"/>
  <c r="O82" i="16" s="1"/>
  <c r="O83" i="16" s="1"/>
  <c r="O84" i="16" s="1"/>
  <c r="O85" i="16" s="1"/>
  <c r="O86" i="16" s="1"/>
  <c r="O87" i="16" s="1"/>
  <c r="O88" i="16" s="1"/>
  <c r="O89" i="16" s="1"/>
  <c r="O90" i="16" s="1"/>
  <c r="O91" i="16" s="1"/>
  <c r="O92" i="16" s="1"/>
  <c r="O93" i="16" s="1"/>
  <c r="O94" i="16" s="1"/>
  <c r="O95" i="16" s="1"/>
  <c r="O96" i="16" s="1"/>
  <c r="O97" i="16" s="1"/>
  <c r="O98" i="16" s="1"/>
  <c r="O99" i="16" s="1"/>
  <c r="O100" i="16" s="1"/>
  <c r="O101" i="16" s="1"/>
  <c r="O102" i="16" s="1"/>
  <c r="O103" i="16" s="1"/>
  <c r="O104" i="16" s="1"/>
  <c r="O105" i="16" s="1"/>
  <c r="O106" i="16" s="1"/>
  <c r="O107" i="16" s="1"/>
  <c r="O108" i="16" s="1"/>
  <c r="O109" i="16" s="1"/>
  <c r="O110" i="16" s="1"/>
  <c r="O111" i="16" s="1"/>
  <c r="O112" i="16" s="1"/>
  <c r="O113" i="16" s="1"/>
  <c r="O114" i="16" s="1"/>
  <c r="O115" i="16" s="1"/>
  <c r="O116" i="16" s="1"/>
  <c r="O117" i="16" s="1"/>
  <c r="O118" i="16" s="1"/>
  <c r="O119" i="16" s="1"/>
  <c r="O120" i="16" s="1"/>
  <c r="O121" i="16" s="1"/>
  <c r="O122" i="16" s="1"/>
  <c r="O123" i="16" s="1"/>
  <c r="O124" i="16" s="1"/>
  <c r="P6" i="16"/>
  <c r="N10" i="13"/>
  <c r="M8" i="12"/>
  <c r="M9" i="12" s="1"/>
  <c r="N7" i="12"/>
  <c r="N19" i="25"/>
  <c r="B18" i="25"/>
  <c r="E1261" i="30" s="1"/>
  <c r="T9" i="23"/>
  <c r="O7" i="10"/>
  <c r="O8" i="10" s="1"/>
  <c r="O9" i="10" s="1"/>
  <c r="O10" i="10" s="1"/>
  <c r="P6" i="10"/>
  <c r="P7" i="10" s="1"/>
  <c r="P8" i="10" s="1"/>
  <c r="P9" i="10" s="1"/>
  <c r="P10" i="10" s="1"/>
  <c r="B6" i="31"/>
  <c r="M9" i="9"/>
  <c r="M8" i="23"/>
  <c r="N7" i="23"/>
  <c r="L9" i="23"/>
  <c r="T10" i="13"/>
  <c r="D4" i="31"/>
  <c r="M8" i="20"/>
  <c r="B7" i="20"/>
  <c r="E856" i="30" s="1"/>
  <c r="O7" i="22"/>
  <c r="O8" i="22" s="1"/>
  <c r="P6" i="22"/>
  <c r="P7" i="22" s="1"/>
  <c r="P8" i="22" s="1"/>
  <c r="N7" i="19"/>
  <c r="N8" i="19" s="1"/>
  <c r="M9" i="20" l="1"/>
  <c r="M9" i="23"/>
  <c r="O11" i="10"/>
  <c r="T10" i="20"/>
  <c r="T9" i="25"/>
  <c r="AC6" i="10"/>
  <c r="B8" i="12"/>
  <c r="E136" i="30" s="1"/>
  <c r="L53" i="20"/>
  <c r="M12" i="11"/>
  <c r="B11" i="11"/>
  <c r="E94" i="30" s="1"/>
  <c r="T10" i="12"/>
  <c r="M9" i="26"/>
  <c r="N9" i="26" s="1"/>
  <c r="B8" i="26"/>
  <c r="E1292" i="30" s="1"/>
  <c r="T10" i="11"/>
  <c r="AC18" i="10"/>
  <c r="T10" i="22"/>
  <c r="M9" i="22"/>
  <c r="B8" i="22"/>
  <c r="E1059" i="30" s="1"/>
  <c r="T10" i="21"/>
  <c r="B7" i="31"/>
  <c r="M10" i="9"/>
  <c r="N20" i="25"/>
  <c r="N21" i="25" s="1"/>
  <c r="B19" i="25"/>
  <c r="E1262" i="30" s="1"/>
  <c r="P7" i="16"/>
  <c r="P8" i="16" s="1"/>
  <c r="P9" i="16" s="1"/>
  <c r="P10" i="16" s="1"/>
  <c r="P11" i="16" s="1"/>
  <c r="P12" i="16" s="1"/>
  <c r="P13" i="16" s="1"/>
  <c r="P14" i="16" s="1"/>
  <c r="P15" i="16" s="1"/>
  <c r="P16" i="16" s="1"/>
  <c r="P17" i="16" s="1"/>
  <c r="P18" i="16" s="1"/>
  <c r="P19" i="16" s="1"/>
  <c r="P20" i="16" s="1"/>
  <c r="P21" i="16" s="1"/>
  <c r="P22" i="16" s="1"/>
  <c r="P23" i="16" s="1"/>
  <c r="P24" i="16" s="1"/>
  <c r="P25" i="16" s="1"/>
  <c r="P26" i="16" s="1"/>
  <c r="P27" i="16" s="1"/>
  <c r="P28" i="16" s="1"/>
  <c r="P29" i="16" s="1"/>
  <c r="P30" i="16" s="1"/>
  <c r="P31" i="16" s="1"/>
  <c r="P32" i="16" s="1"/>
  <c r="P33" i="16" s="1"/>
  <c r="P34" i="16" s="1"/>
  <c r="P35" i="16" s="1"/>
  <c r="P36" i="16" s="1"/>
  <c r="P37" i="16" s="1"/>
  <c r="P38" i="16" s="1"/>
  <c r="P39" i="16" s="1"/>
  <c r="P40" i="16" s="1"/>
  <c r="P41" i="16" s="1"/>
  <c r="P42" i="16" s="1"/>
  <c r="P43" i="16" s="1"/>
  <c r="P44" i="16" s="1"/>
  <c r="P45" i="16" s="1"/>
  <c r="P46" i="16" s="1"/>
  <c r="P47" i="16" s="1"/>
  <c r="P48" i="16" s="1"/>
  <c r="P49" i="16" s="1"/>
  <c r="P50" i="16" s="1"/>
  <c r="P51" i="16" s="1"/>
  <c r="P52" i="16" s="1"/>
  <c r="P53" i="16" s="1"/>
  <c r="P54" i="16" s="1"/>
  <c r="P55" i="16" s="1"/>
  <c r="P56" i="16" s="1"/>
  <c r="P57" i="16" s="1"/>
  <c r="P58" i="16" s="1"/>
  <c r="P59" i="16" s="1"/>
  <c r="P60" i="16" s="1"/>
  <c r="P61" i="16" s="1"/>
  <c r="P62" i="16" s="1"/>
  <c r="P63" i="16" s="1"/>
  <c r="P64" i="16" s="1"/>
  <c r="P65" i="16" s="1"/>
  <c r="P66" i="16" s="1"/>
  <c r="P67" i="16" s="1"/>
  <c r="P68" i="16" s="1"/>
  <c r="P69" i="16" s="1"/>
  <c r="P70" i="16" s="1"/>
  <c r="P71" i="16" s="1"/>
  <c r="P72" i="16" s="1"/>
  <c r="P73" i="16" s="1"/>
  <c r="P74" i="16" s="1"/>
  <c r="P75" i="16" s="1"/>
  <c r="P76" i="16" s="1"/>
  <c r="P77" i="16" s="1"/>
  <c r="P78" i="16" s="1"/>
  <c r="P79" i="16" s="1"/>
  <c r="P80" i="16" s="1"/>
  <c r="P81" i="16" s="1"/>
  <c r="P82" i="16" s="1"/>
  <c r="P83" i="16" s="1"/>
  <c r="P84" i="16" s="1"/>
  <c r="P85" i="16" s="1"/>
  <c r="P86" i="16" s="1"/>
  <c r="P87" i="16" s="1"/>
  <c r="P88" i="16" s="1"/>
  <c r="P89" i="16" s="1"/>
  <c r="P90" i="16" s="1"/>
  <c r="P91" i="16" s="1"/>
  <c r="P92" i="16" s="1"/>
  <c r="P93" i="16" s="1"/>
  <c r="P94" i="16" s="1"/>
  <c r="P95" i="16" s="1"/>
  <c r="P96" i="16" s="1"/>
  <c r="P97" i="16" s="1"/>
  <c r="P98" i="16" s="1"/>
  <c r="P99" i="16" s="1"/>
  <c r="P100" i="16" s="1"/>
  <c r="P101" i="16" s="1"/>
  <c r="P102" i="16" s="1"/>
  <c r="P103" i="16" s="1"/>
  <c r="P104" i="16" s="1"/>
  <c r="P105" i="16" s="1"/>
  <c r="P106" i="16" s="1"/>
  <c r="P107" i="16" s="1"/>
  <c r="P108" i="16" s="1"/>
  <c r="P109" i="16" s="1"/>
  <c r="P110" i="16" s="1"/>
  <c r="P111" i="16" s="1"/>
  <c r="P112" i="16" s="1"/>
  <c r="P113" i="16" s="1"/>
  <c r="P114" i="16" s="1"/>
  <c r="P115" i="16" s="1"/>
  <c r="P116" i="16" s="1"/>
  <c r="P117" i="16" s="1"/>
  <c r="P118" i="16" s="1"/>
  <c r="P119" i="16" s="1"/>
  <c r="P120" i="16" s="1"/>
  <c r="P121" i="16" s="1"/>
  <c r="P122" i="16" s="1"/>
  <c r="P123" i="16" s="1"/>
  <c r="P124" i="16" s="1"/>
  <c r="L53" i="22"/>
  <c r="T9" i="14"/>
  <c r="O7" i="19"/>
  <c r="O8" i="19" s="1"/>
  <c r="O7" i="20"/>
  <c r="P6" i="20"/>
  <c r="P7" i="20" s="1"/>
  <c r="L10" i="12"/>
  <c r="B9" i="12"/>
  <c r="E137" i="30" s="1"/>
  <c r="O7" i="17"/>
  <c r="O8" i="17" s="1"/>
  <c r="O9" i="17" s="1"/>
  <c r="O10" i="17" s="1"/>
  <c r="O11" i="17" s="1"/>
  <c r="O12" i="17" s="1"/>
  <c r="O13" i="17" s="1"/>
  <c r="O14" i="17" s="1"/>
  <c r="P6" i="17"/>
  <c r="P7" i="17" s="1"/>
  <c r="P8" i="17" s="1"/>
  <c r="P9" i="17" s="1"/>
  <c r="P10" i="17" s="1"/>
  <c r="P11" i="17" s="1"/>
  <c r="P12" i="17" s="1"/>
  <c r="P13" i="17" s="1"/>
  <c r="P14" i="17" s="1"/>
  <c r="T9" i="18"/>
  <c r="T10" i="16"/>
  <c r="Y8" i="9"/>
  <c r="Q19" i="10"/>
  <c r="S19" i="10" s="1"/>
  <c r="V9" i="9"/>
  <c r="X9" i="9"/>
  <c r="P7" i="11"/>
  <c r="P8" i="11" s="1"/>
  <c r="P9" i="11" s="1"/>
  <c r="O8" i="24"/>
  <c r="O9" i="24" s="1"/>
  <c r="O10" i="24" s="1"/>
  <c r="O11" i="24" s="1"/>
  <c r="O12" i="24" s="1"/>
  <c r="O13" i="24" s="1"/>
  <c r="O14" i="24" s="1"/>
  <c r="O15" i="24" s="1"/>
  <c r="O16" i="24" s="1"/>
  <c r="O17" i="24" s="1"/>
  <c r="O18" i="24" s="1"/>
  <c r="O19" i="24" s="1"/>
  <c r="O20" i="24" s="1"/>
  <c r="O21" i="24" s="1"/>
  <c r="O22" i="24" s="1"/>
  <c r="O23" i="24" s="1"/>
  <c r="O24" i="24" s="1"/>
  <c r="O25" i="24" s="1"/>
  <c r="O26" i="24" s="1"/>
  <c r="O27" i="24" s="1"/>
  <c r="O28" i="24" s="1"/>
  <c r="O29" i="24" s="1"/>
  <c r="O30" i="24" s="1"/>
  <c r="O31" i="24" s="1"/>
  <c r="O32" i="24" s="1"/>
  <c r="O33" i="24" s="1"/>
  <c r="O34" i="24" s="1"/>
  <c r="O35" i="24" s="1"/>
  <c r="O36" i="24" s="1"/>
  <c r="O37" i="24" s="1"/>
  <c r="O38" i="24" s="1"/>
  <c r="P7" i="24"/>
  <c r="P8" i="24" s="1"/>
  <c r="P9" i="24" s="1"/>
  <c r="P10" i="24" s="1"/>
  <c r="P11" i="24" s="1"/>
  <c r="P12" i="24" s="1"/>
  <c r="P13" i="24" s="1"/>
  <c r="P14" i="24" s="1"/>
  <c r="P15" i="24" s="1"/>
  <c r="P16" i="24" s="1"/>
  <c r="P17" i="24" s="1"/>
  <c r="P18" i="24" s="1"/>
  <c r="P19" i="24" s="1"/>
  <c r="P20" i="24" s="1"/>
  <c r="P21" i="24" s="1"/>
  <c r="P22" i="24" s="1"/>
  <c r="P23" i="24" s="1"/>
  <c r="P24" i="24" s="1"/>
  <c r="P25" i="24" s="1"/>
  <c r="P26" i="24" s="1"/>
  <c r="P27" i="24" s="1"/>
  <c r="P28" i="24" s="1"/>
  <c r="P29" i="24" s="1"/>
  <c r="P30" i="24" s="1"/>
  <c r="P31" i="24" s="1"/>
  <c r="P32" i="24" s="1"/>
  <c r="P33" i="24" s="1"/>
  <c r="P34" i="24" s="1"/>
  <c r="P35" i="24" s="1"/>
  <c r="P36" i="24" s="1"/>
  <c r="P37" i="24" s="1"/>
  <c r="P38" i="24" s="1"/>
  <c r="O10" i="13"/>
  <c r="P10" i="13" s="1"/>
  <c r="L10" i="23"/>
  <c r="B9" i="23"/>
  <c r="E1139" i="30" s="1"/>
  <c r="T10" i="23"/>
  <c r="N8" i="12"/>
  <c r="N9" i="12" s="1"/>
  <c r="O7" i="12"/>
  <c r="O7" i="18"/>
  <c r="O8" i="18" s="1"/>
  <c r="O9" i="18" s="1"/>
  <c r="O10" i="18" s="1"/>
  <c r="O11" i="18" s="1"/>
  <c r="O12" i="18" s="1"/>
  <c r="O13" i="18" s="1"/>
  <c r="O14" i="18" s="1"/>
  <c r="O15" i="18" s="1"/>
  <c r="P6" i="18"/>
  <c r="N8" i="20"/>
  <c r="N9" i="20" s="1"/>
  <c r="B7" i="19"/>
  <c r="E808" i="30" s="1"/>
  <c r="N12" i="11"/>
  <c r="L39" i="11"/>
  <c r="N15" i="17"/>
  <c r="N16" i="17" s="1"/>
  <c r="B14" i="17"/>
  <c r="E517" i="30" s="1"/>
  <c r="M12" i="10"/>
  <c r="B11" i="10"/>
  <c r="E9" i="30" s="1"/>
  <c r="T10" i="15"/>
  <c r="O20" i="25"/>
  <c r="O21" i="25" s="1"/>
  <c r="M11" i="13"/>
  <c r="B10" i="13"/>
  <c r="E151" i="30" s="1"/>
  <c r="O10" i="11"/>
  <c r="O11" i="11" s="1"/>
  <c r="O12" i="11" s="1"/>
  <c r="T10" i="17"/>
  <c r="O9" i="22"/>
  <c r="T11" i="13"/>
  <c r="N8" i="23"/>
  <c r="N9" i="23" s="1"/>
  <c r="O7" i="23"/>
  <c r="P11" i="10"/>
  <c r="T9" i="24"/>
  <c r="T10" i="10"/>
  <c r="N15" i="18"/>
  <c r="B14" i="18"/>
  <c r="E597" i="30" s="1"/>
  <c r="O7" i="26"/>
  <c r="O8" i="26" s="1"/>
  <c r="P6" i="26"/>
  <c r="P7" i="26" s="1"/>
  <c r="P8" i="26" s="1"/>
  <c r="U6" i="10"/>
  <c r="V6" i="10" s="1"/>
  <c r="M9" i="19"/>
  <c r="N9" i="19" s="1"/>
  <c r="B8" i="19"/>
  <c r="E809" i="30" s="1"/>
  <c r="P20" i="25"/>
  <c r="P21" i="25" s="1"/>
  <c r="N9" i="22"/>
  <c r="T9" i="26"/>
  <c r="T10" i="19"/>
  <c r="AC7" i="10" l="1"/>
  <c r="T10" i="26"/>
  <c r="T10" i="24"/>
  <c r="M12" i="13"/>
  <c r="B11" i="13"/>
  <c r="E152" i="30" s="1"/>
  <c r="T11" i="17"/>
  <c r="M13" i="10"/>
  <c r="B12" i="10"/>
  <c r="E10" i="30" s="1"/>
  <c r="O15" i="17"/>
  <c r="O16" i="17" s="1"/>
  <c r="O17" i="17" s="1"/>
  <c r="O8" i="20"/>
  <c r="O9" i="20" s="1"/>
  <c r="N22" i="25"/>
  <c r="B21" i="25"/>
  <c r="E1264" i="30" s="1"/>
  <c r="T12" i="13"/>
  <c r="T11" i="15"/>
  <c r="N17" i="17"/>
  <c r="B16" i="17"/>
  <c r="E519" i="30" s="1"/>
  <c r="L11" i="12"/>
  <c r="N16" i="18"/>
  <c r="B15" i="18"/>
  <c r="E598" i="30" s="1"/>
  <c r="O8" i="12"/>
  <c r="O9" i="12" s="1"/>
  <c r="P7" i="12"/>
  <c r="M10" i="19"/>
  <c r="B9" i="19"/>
  <c r="E810" i="30" s="1"/>
  <c r="O22" i="25"/>
  <c r="L40" i="11"/>
  <c r="T11" i="19"/>
  <c r="U7" i="10"/>
  <c r="O9" i="26"/>
  <c r="T11" i="10"/>
  <c r="M10" i="12"/>
  <c r="N10" i="12" s="1"/>
  <c r="P9" i="22"/>
  <c r="P7" i="18"/>
  <c r="P8" i="18" s="1"/>
  <c r="P9" i="18" s="1"/>
  <c r="P10" i="18" s="1"/>
  <c r="P11" i="18" s="1"/>
  <c r="P12" i="18" s="1"/>
  <c r="P13" i="18" s="1"/>
  <c r="P14" i="18" s="1"/>
  <c r="P15" i="18" s="1"/>
  <c r="L11" i="23"/>
  <c r="P10" i="11"/>
  <c r="P11" i="11" s="1"/>
  <c r="P12" i="11" s="1"/>
  <c r="D6" i="31"/>
  <c r="T10" i="18"/>
  <c r="O9" i="19"/>
  <c r="L54" i="22"/>
  <c r="B8" i="31"/>
  <c r="M11" i="9"/>
  <c r="T11" i="21"/>
  <c r="T11" i="22"/>
  <c r="T11" i="11"/>
  <c r="T11" i="12"/>
  <c r="L54" i="20"/>
  <c r="M10" i="23"/>
  <c r="M11" i="23" s="1"/>
  <c r="P7" i="19"/>
  <c r="P8" i="19" s="1"/>
  <c r="P9" i="19" s="1"/>
  <c r="T11" i="20"/>
  <c r="B8" i="20"/>
  <c r="E857" i="30" s="1"/>
  <c r="N12" i="10"/>
  <c r="N13" i="10" s="1"/>
  <c r="P22" i="25"/>
  <c r="T10" i="14"/>
  <c r="O8" i="23"/>
  <c r="O9" i="23" s="1"/>
  <c r="P7" i="23"/>
  <c r="T11" i="23"/>
  <c r="Y9" i="9"/>
  <c r="D7" i="31" s="1"/>
  <c r="Q20" i="10"/>
  <c r="S20" i="10" s="1"/>
  <c r="V10" i="9"/>
  <c r="X10" i="9"/>
  <c r="T11" i="16"/>
  <c r="P15" i="17"/>
  <c r="P16" i="17" s="1"/>
  <c r="P17" i="17" s="1"/>
  <c r="P8" i="20"/>
  <c r="P9" i="20" s="1"/>
  <c r="B8" i="23"/>
  <c r="E1138" i="30" s="1"/>
  <c r="M10" i="22"/>
  <c r="B9" i="22"/>
  <c r="E1060" i="30" s="1"/>
  <c r="M10" i="26"/>
  <c r="B9" i="26"/>
  <c r="E1293" i="30" s="1"/>
  <c r="M13" i="11"/>
  <c r="B12" i="11"/>
  <c r="E95" i="30" s="1"/>
  <c r="T10" i="25"/>
  <c r="N11" i="13"/>
  <c r="N12" i="13" s="1"/>
  <c r="M10" i="20"/>
  <c r="B9" i="20"/>
  <c r="E858" i="30" s="1"/>
  <c r="M11" i="20" l="1"/>
  <c r="L55" i="20"/>
  <c r="T12" i="22"/>
  <c r="B9" i="31"/>
  <c r="M12" i="9"/>
  <c r="T11" i="25"/>
  <c r="P8" i="23"/>
  <c r="P9" i="23" s="1"/>
  <c r="T12" i="12"/>
  <c r="B10" i="23"/>
  <c r="E1140" i="30" s="1"/>
  <c r="U8" i="10"/>
  <c r="M11" i="19"/>
  <c r="N17" i="18"/>
  <c r="B16" i="18"/>
  <c r="E599" i="30" s="1"/>
  <c r="T13" i="13"/>
  <c r="N23" i="25"/>
  <c r="O23" i="25" s="1"/>
  <c r="B22" i="25"/>
  <c r="E1265" i="30" s="1"/>
  <c r="N10" i="20"/>
  <c r="N11" i="20" s="1"/>
  <c r="M11" i="26"/>
  <c r="B10" i="26"/>
  <c r="E1294" i="30" s="1"/>
  <c r="T12" i="16"/>
  <c r="T12" i="20"/>
  <c r="T12" i="21"/>
  <c r="L55" i="22"/>
  <c r="L12" i="23"/>
  <c r="B11" i="23"/>
  <c r="E1141" i="30" s="1"/>
  <c r="T12" i="19"/>
  <c r="P8" i="12"/>
  <c r="P9" i="12" s="1"/>
  <c r="B10" i="12"/>
  <c r="E138" i="30" s="1"/>
  <c r="N18" i="17"/>
  <c r="B17" i="17"/>
  <c r="E520" i="30" s="1"/>
  <c r="O10" i="20"/>
  <c r="O11" i="20" s="1"/>
  <c r="T11" i="26"/>
  <c r="N10" i="19"/>
  <c r="N11" i="19" s="1"/>
  <c r="T11" i="14"/>
  <c r="T12" i="10"/>
  <c r="N10" i="23"/>
  <c r="N11" i="23" s="1"/>
  <c r="O10" i="12"/>
  <c r="L12" i="12"/>
  <c r="O12" i="10"/>
  <c r="T12" i="17"/>
  <c r="M13" i="13"/>
  <c r="N13" i="13" s="1"/>
  <c r="B12" i="13"/>
  <c r="E153" i="30" s="1"/>
  <c r="V7" i="10"/>
  <c r="M14" i="11"/>
  <c r="B13" i="11"/>
  <c r="E96" i="30" s="1"/>
  <c r="M11" i="22"/>
  <c r="B10" i="22"/>
  <c r="E1061" i="30" s="1"/>
  <c r="Y10" i="9"/>
  <c r="D8" i="31" s="1"/>
  <c r="V11" i="9"/>
  <c r="Q21" i="10"/>
  <c r="S21" i="10" s="1"/>
  <c r="X11" i="9"/>
  <c r="T12" i="23"/>
  <c r="T12" i="11"/>
  <c r="T11" i="18"/>
  <c r="N13" i="11"/>
  <c r="M11" i="12"/>
  <c r="M12" i="12" s="1"/>
  <c r="N10" i="22"/>
  <c r="L41" i="11"/>
  <c r="O11" i="13"/>
  <c r="T12" i="15"/>
  <c r="M14" i="10"/>
  <c r="B13" i="10"/>
  <c r="E11" i="30" s="1"/>
  <c r="P9" i="26"/>
  <c r="T11" i="24"/>
  <c r="O16" i="18"/>
  <c r="O17" i="18" s="1"/>
  <c r="N10" i="26"/>
  <c r="N11" i="26" s="1"/>
  <c r="P23" i="25" l="1"/>
  <c r="M15" i="10"/>
  <c r="B14" i="10"/>
  <c r="E12" i="30" s="1"/>
  <c r="L42" i="11"/>
  <c r="N14" i="11"/>
  <c r="O13" i="11"/>
  <c r="M12" i="22"/>
  <c r="B11" i="22"/>
  <c r="E1062" i="30" s="1"/>
  <c r="B11" i="12"/>
  <c r="E139" i="30" s="1"/>
  <c r="L13" i="23"/>
  <c r="N14" i="10"/>
  <c r="N15" i="10" s="1"/>
  <c r="P10" i="20"/>
  <c r="P11" i="20" s="1"/>
  <c r="T12" i="25"/>
  <c r="L56" i="20"/>
  <c r="Y11" i="9"/>
  <c r="Q22" i="10"/>
  <c r="S22" i="10" s="1"/>
  <c r="V12" i="9"/>
  <c r="X12" i="9"/>
  <c r="T13" i="15"/>
  <c r="N11" i="22"/>
  <c r="N12" i="22" s="1"/>
  <c r="O10" i="22"/>
  <c r="T12" i="26"/>
  <c r="N19" i="17"/>
  <c r="N20" i="17" s="1"/>
  <c r="N21" i="17" s="1"/>
  <c r="N22" i="17" s="1"/>
  <c r="N23" i="17" s="1"/>
  <c r="N24" i="17" s="1"/>
  <c r="N25" i="17" s="1"/>
  <c r="N26" i="17" s="1"/>
  <c r="N27" i="17" s="1"/>
  <c r="N28" i="17" s="1"/>
  <c r="N29" i="17" s="1"/>
  <c r="N30" i="17" s="1"/>
  <c r="N31" i="17" s="1"/>
  <c r="N32" i="17" s="1"/>
  <c r="N33" i="17" s="1"/>
  <c r="B18" i="17"/>
  <c r="E521" i="30" s="1"/>
  <c r="T13" i="19"/>
  <c r="T13" i="21"/>
  <c r="O10" i="23"/>
  <c r="O11" i="23" s="1"/>
  <c r="N24" i="25"/>
  <c r="B23" i="25"/>
  <c r="E1266" i="30" s="1"/>
  <c r="N18" i="18"/>
  <c r="B17" i="18"/>
  <c r="E600" i="30" s="1"/>
  <c r="T13" i="23"/>
  <c r="V8" i="10"/>
  <c r="AC8" i="10"/>
  <c r="T13" i="17"/>
  <c r="L13" i="12"/>
  <c r="M13" i="12" s="1"/>
  <c r="B12" i="12"/>
  <c r="E140" i="30" s="1"/>
  <c r="T13" i="10"/>
  <c r="O12" i="13"/>
  <c r="O13" i="13" s="1"/>
  <c r="P11" i="13"/>
  <c r="O10" i="26"/>
  <c r="O11" i="26" s="1"/>
  <c r="T12" i="18"/>
  <c r="T13" i="11"/>
  <c r="M15" i="11"/>
  <c r="B14" i="11"/>
  <c r="E97" i="30" s="1"/>
  <c r="O18" i="17"/>
  <c r="P16" i="18"/>
  <c r="P17" i="18" s="1"/>
  <c r="M12" i="26"/>
  <c r="B11" i="26"/>
  <c r="E1295" i="30" s="1"/>
  <c r="T14" i="13"/>
  <c r="B10" i="19"/>
  <c r="E811" i="30" s="1"/>
  <c r="U9" i="10"/>
  <c r="T13" i="12"/>
  <c r="O10" i="19"/>
  <c r="T13" i="22"/>
  <c r="B10" i="20"/>
  <c r="E859" i="30" s="1"/>
  <c r="T12" i="24"/>
  <c r="M14" i="13"/>
  <c r="B13" i="13"/>
  <c r="E154" i="30" s="1"/>
  <c r="O13" i="10"/>
  <c r="O14" i="10" s="1"/>
  <c r="O15" i="10" s="1"/>
  <c r="P12" i="10"/>
  <c r="P13" i="10" s="1"/>
  <c r="P14" i="10" s="1"/>
  <c r="P15" i="10" s="1"/>
  <c r="N12" i="23"/>
  <c r="N13" i="23" s="1"/>
  <c r="T12" i="14"/>
  <c r="N12" i="19"/>
  <c r="P10" i="12"/>
  <c r="L56" i="22"/>
  <c r="T13" i="20"/>
  <c r="T13" i="16"/>
  <c r="M12" i="19"/>
  <c r="B11" i="19"/>
  <c r="E812" i="30" s="1"/>
  <c r="M12" i="23"/>
  <c r="M13" i="23" s="1"/>
  <c r="B10" i="31"/>
  <c r="M13" i="9"/>
  <c r="M12" i="20"/>
  <c r="B11" i="20"/>
  <c r="E860" i="30" s="1"/>
  <c r="N11" i="12"/>
  <c r="N12" i="12" s="1"/>
  <c r="T14" i="12" l="1"/>
  <c r="T2" i="12" s="1"/>
  <c r="AF7" i="9" s="1"/>
  <c r="M16" i="11"/>
  <c r="B15" i="11"/>
  <c r="E98" i="30" s="1"/>
  <c r="T13" i="18"/>
  <c r="P12" i="13"/>
  <c r="P13" i="13" s="1"/>
  <c r="P10" i="23"/>
  <c r="P11" i="23" s="1"/>
  <c r="T14" i="21"/>
  <c r="T14" i="19"/>
  <c r="B12" i="23"/>
  <c r="E1142" i="30" s="1"/>
  <c r="N15" i="11"/>
  <c r="N16" i="11" s="1"/>
  <c r="O11" i="12"/>
  <c r="O12" i="12" s="1"/>
  <c r="L14" i="12"/>
  <c r="B13" i="12"/>
  <c r="E141" i="30" s="1"/>
  <c r="V9" i="10"/>
  <c r="AC9" i="10"/>
  <c r="N25" i="25"/>
  <c r="N26" i="25" s="1"/>
  <c r="B24" i="25"/>
  <c r="E1267" i="30" s="1"/>
  <c r="T14" i="15"/>
  <c r="Y12" i="9"/>
  <c r="D10" i="31" s="1"/>
  <c r="V13" i="9"/>
  <c r="Q23" i="10"/>
  <c r="S23" i="10" s="1"/>
  <c r="X13" i="9"/>
  <c r="L57" i="20"/>
  <c r="L14" i="23"/>
  <c r="B13" i="23"/>
  <c r="E1143" i="30" s="1"/>
  <c r="B11" i="31"/>
  <c r="M14" i="9"/>
  <c r="T14" i="16"/>
  <c r="L57" i="22"/>
  <c r="M15" i="13"/>
  <c r="B14" i="13"/>
  <c r="E155" i="30" s="1"/>
  <c r="T13" i="24"/>
  <c r="T14" i="22"/>
  <c r="N13" i="12"/>
  <c r="M13" i="19"/>
  <c r="N13" i="19" s="1"/>
  <c r="B12" i="19"/>
  <c r="E813" i="30" s="1"/>
  <c r="O12" i="23"/>
  <c r="O13" i="23" s="1"/>
  <c r="N34" i="17"/>
  <c r="B33" i="17"/>
  <c r="E536" i="30" s="1"/>
  <c r="O11" i="22"/>
  <c r="O12" i="22" s="1"/>
  <c r="P10" i="22"/>
  <c r="P10" i="26"/>
  <c r="P11" i="26" s="1"/>
  <c r="T13" i="25"/>
  <c r="N16" i="10"/>
  <c r="M13" i="22"/>
  <c r="B12" i="22"/>
  <c r="E1063" i="30" s="1"/>
  <c r="L43" i="11"/>
  <c r="M16" i="10"/>
  <c r="B15" i="10"/>
  <c r="E13" i="30" s="1"/>
  <c r="O24" i="25"/>
  <c r="O25" i="25" s="1"/>
  <c r="O26" i="25" s="1"/>
  <c r="M13" i="20"/>
  <c r="T13" i="14"/>
  <c r="O11" i="19"/>
  <c r="O12" i="19" s="1"/>
  <c r="P10" i="19"/>
  <c r="P11" i="19" s="1"/>
  <c r="P12" i="19" s="1"/>
  <c r="M13" i="26"/>
  <c r="B12" i="26"/>
  <c r="E1296" i="30" s="1"/>
  <c r="O19" i="17"/>
  <c r="O20" i="17" s="1"/>
  <c r="O21" i="17" s="1"/>
  <c r="O22" i="17" s="1"/>
  <c r="O23" i="17" s="1"/>
  <c r="O24" i="17" s="1"/>
  <c r="O25" i="17" s="1"/>
  <c r="O26" i="17" s="1"/>
  <c r="O27" i="17" s="1"/>
  <c r="O28" i="17" s="1"/>
  <c r="O29" i="17" s="1"/>
  <c r="O30" i="17" s="1"/>
  <c r="O31" i="17" s="1"/>
  <c r="O32" i="17" s="1"/>
  <c r="O33" i="17" s="1"/>
  <c r="O34" i="17" s="1"/>
  <c r="P18" i="17"/>
  <c r="P19" i="17" s="1"/>
  <c r="P20" i="17" s="1"/>
  <c r="P21" i="17" s="1"/>
  <c r="P22" i="17" s="1"/>
  <c r="P23" i="17" s="1"/>
  <c r="P24" i="17" s="1"/>
  <c r="P25" i="17" s="1"/>
  <c r="P26" i="17" s="1"/>
  <c r="P27" i="17" s="1"/>
  <c r="P28" i="17" s="1"/>
  <c r="P29" i="17" s="1"/>
  <c r="P30" i="17" s="1"/>
  <c r="P31" i="17" s="1"/>
  <c r="P32" i="17" s="1"/>
  <c r="P33" i="17" s="1"/>
  <c r="P34" i="17" s="1"/>
  <c r="M14" i="23"/>
  <c r="N12" i="20"/>
  <c r="B12" i="20" s="1"/>
  <c r="E861" i="30" s="1"/>
  <c r="T14" i="20"/>
  <c r="P11" i="12"/>
  <c r="P12" i="12" s="1"/>
  <c r="O16" i="10"/>
  <c r="U10" i="10"/>
  <c r="T15" i="13"/>
  <c r="T14" i="11"/>
  <c r="T14" i="10"/>
  <c r="T14" i="17"/>
  <c r="T14" i="23"/>
  <c r="N19" i="18"/>
  <c r="B18" i="18"/>
  <c r="E601" i="30" s="1"/>
  <c r="T13" i="26"/>
  <c r="N13" i="22"/>
  <c r="O18" i="18"/>
  <c r="O19" i="18" s="1"/>
  <c r="D9" i="31"/>
  <c r="O14" i="11"/>
  <c r="O15" i="11" s="1"/>
  <c r="O16" i="11" s="1"/>
  <c r="P13" i="11"/>
  <c r="P14" i="11" s="1"/>
  <c r="P15" i="11" s="1"/>
  <c r="P16" i="11" s="1"/>
  <c r="N12" i="26"/>
  <c r="N13" i="26" s="1"/>
  <c r="N14" i="13"/>
  <c r="N15" i="13" s="1"/>
  <c r="T15" i="10" l="1"/>
  <c r="T16" i="13"/>
  <c r="T14" i="14"/>
  <c r="T14" i="25"/>
  <c r="N35" i="17"/>
  <c r="B34" i="17"/>
  <c r="E537" i="30" s="1"/>
  <c r="P24" i="25"/>
  <c r="P25" i="25" s="1"/>
  <c r="P26" i="25" s="1"/>
  <c r="Y13" i="9"/>
  <c r="D11" i="31" s="1"/>
  <c r="Q29" i="10"/>
  <c r="S29" i="10" s="1"/>
  <c r="V14" i="9"/>
  <c r="X14" i="9"/>
  <c r="T14" i="18"/>
  <c r="P18" i="18"/>
  <c r="P19" i="18" s="1"/>
  <c r="T15" i="23"/>
  <c r="O12" i="26"/>
  <c r="O13" i="26" s="1"/>
  <c r="T15" i="20"/>
  <c r="O35" i="17"/>
  <c r="O13" i="19"/>
  <c r="P13" i="19" s="1"/>
  <c r="B16" i="10"/>
  <c r="E14" i="30" s="1"/>
  <c r="M17" i="10"/>
  <c r="M14" i="22"/>
  <c r="B13" i="22"/>
  <c r="E1064" i="30" s="1"/>
  <c r="P11" i="22"/>
  <c r="P12" i="22" s="1"/>
  <c r="T15" i="16"/>
  <c r="L58" i="20"/>
  <c r="B57" i="20"/>
  <c r="E906" i="30" s="1"/>
  <c r="N27" i="25"/>
  <c r="B26" i="25"/>
  <c r="E1269" i="30" s="1"/>
  <c r="T15" i="21"/>
  <c r="N14" i="22"/>
  <c r="N20" i="18"/>
  <c r="O20" i="18" s="1"/>
  <c r="B19" i="18"/>
  <c r="E602" i="30" s="1"/>
  <c r="T15" i="17"/>
  <c r="N13" i="20"/>
  <c r="N14" i="20" s="1"/>
  <c r="O12" i="20"/>
  <c r="P16" i="10"/>
  <c r="M14" i="20"/>
  <c r="B13" i="20"/>
  <c r="E862" i="30" s="1"/>
  <c r="N17" i="10"/>
  <c r="O13" i="22"/>
  <c r="O14" i="22" s="1"/>
  <c r="T15" i="22"/>
  <c r="M16" i="13"/>
  <c r="B15" i="13"/>
  <c r="E156" i="30" s="1"/>
  <c r="L58" i="22"/>
  <c r="B12" i="31"/>
  <c r="M15" i="9"/>
  <c r="L15" i="23"/>
  <c r="B14" i="23"/>
  <c r="E1144" i="30" s="1"/>
  <c r="O14" i="13"/>
  <c r="O15" i="13" s="1"/>
  <c r="P12" i="23"/>
  <c r="P13" i="23" s="1"/>
  <c r="T14" i="26"/>
  <c r="T15" i="11"/>
  <c r="U11" i="10"/>
  <c r="M15" i="23"/>
  <c r="M14" i="26"/>
  <c r="B13" i="26"/>
  <c r="E1297" i="30" s="1"/>
  <c r="O27" i="25"/>
  <c r="L44" i="11"/>
  <c r="M14" i="19"/>
  <c r="B13" i="19"/>
  <c r="E814" i="30" s="1"/>
  <c r="T14" i="24"/>
  <c r="N14" i="23"/>
  <c r="N15" i="23" s="1"/>
  <c r="T15" i="15"/>
  <c r="V10" i="10"/>
  <c r="AC10" i="10"/>
  <c r="O13" i="12"/>
  <c r="T15" i="19"/>
  <c r="P14" i="13"/>
  <c r="P15" i="13" s="1"/>
  <c r="M17" i="11"/>
  <c r="B16" i="11"/>
  <c r="E99" i="30" s="1"/>
  <c r="M14" i="12"/>
  <c r="B14" i="12" s="1"/>
  <c r="E142" i="30" s="1"/>
  <c r="M18" i="11" l="1"/>
  <c r="B17" i="11"/>
  <c r="E100" i="30" s="1"/>
  <c r="T16" i="19"/>
  <c r="M15" i="19"/>
  <c r="U12" i="10"/>
  <c r="T16" i="11"/>
  <c r="M17" i="13"/>
  <c r="B16" i="13"/>
  <c r="E157" i="30" s="1"/>
  <c r="O13" i="20"/>
  <c r="O14" i="20" s="1"/>
  <c r="P12" i="20"/>
  <c r="P13" i="20" s="1"/>
  <c r="P14" i="20" s="1"/>
  <c r="T16" i="17"/>
  <c r="N28" i="25"/>
  <c r="B27" i="25"/>
  <c r="E1270" i="30" s="1"/>
  <c r="T16" i="16"/>
  <c r="M15" i="22"/>
  <c r="B14" i="22"/>
  <c r="E1065" i="30" s="1"/>
  <c r="T16" i="23"/>
  <c r="T15" i="18"/>
  <c r="Y14" i="9"/>
  <c r="D12" i="31" s="1"/>
  <c r="Q30" i="10"/>
  <c r="S30" i="10" s="1"/>
  <c r="V15" i="9"/>
  <c r="X15" i="9"/>
  <c r="N14" i="12"/>
  <c r="T15" i="25"/>
  <c r="O14" i="12"/>
  <c r="T15" i="24"/>
  <c r="M15" i="26"/>
  <c r="B14" i="26"/>
  <c r="E1298" i="30" s="1"/>
  <c r="T16" i="21"/>
  <c r="O14" i="23"/>
  <c r="O15" i="23" s="1"/>
  <c r="M18" i="10"/>
  <c r="M19" i="10" s="1"/>
  <c r="B17" i="10"/>
  <c r="E15" i="30" s="1"/>
  <c r="N14" i="26"/>
  <c r="N15" i="26" s="1"/>
  <c r="P35" i="17"/>
  <c r="T16" i="10"/>
  <c r="T16" i="15"/>
  <c r="T15" i="26"/>
  <c r="L45" i="11"/>
  <c r="M16" i="23"/>
  <c r="N16" i="23" s="1"/>
  <c r="L16" i="23"/>
  <c r="B15" i="23"/>
  <c r="E1145" i="30" s="1"/>
  <c r="L59" i="22"/>
  <c r="T16" i="22"/>
  <c r="M15" i="20"/>
  <c r="N15" i="20" s="1"/>
  <c r="B14" i="20"/>
  <c r="E863" i="30" s="1"/>
  <c r="P13" i="12"/>
  <c r="N21" i="18"/>
  <c r="B20" i="18"/>
  <c r="E603" i="30" s="1"/>
  <c r="L59" i="20"/>
  <c r="P13" i="22"/>
  <c r="P14" i="22" s="1"/>
  <c r="T16" i="20"/>
  <c r="N16" i="13"/>
  <c r="N17" i="13" s="1"/>
  <c r="N17" i="11"/>
  <c r="N36" i="17"/>
  <c r="B35" i="17"/>
  <c r="E538" i="30" s="1"/>
  <c r="T17" i="13"/>
  <c r="V11" i="10"/>
  <c r="AC11" i="10"/>
  <c r="O28" i="25"/>
  <c r="P14" i="23"/>
  <c r="P15" i="23" s="1"/>
  <c r="B13" i="31"/>
  <c r="M16" i="9"/>
  <c r="P17" i="10"/>
  <c r="N15" i="22"/>
  <c r="O15" i="22" s="1"/>
  <c r="O14" i="19"/>
  <c r="O15" i="19" s="1"/>
  <c r="O17" i="10"/>
  <c r="P20" i="18"/>
  <c r="P27" i="25"/>
  <c r="P28" i="25" s="1"/>
  <c r="P12" i="26"/>
  <c r="P13" i="26" s="1"/>
  <c r="T15" i="14"/>
  <c r="N14" i="19"/>
  <c r="N15" i="19" s="1"/>
  <c r="N18" i="11" l="1"/>
  <c r="O17" i="11"/>
  <c r="T16" i="24"/>
  <c r="M18" i="13"/>
  <c r="M19" i="13" s="1"/>
  <c r="B17" i="13"/>
  <c r="E158" i="30" s="1"/>
  <c r="M16" i="19"/>
  <c r="B15" i="19"/>
  <c r="E816" i="30" s="1"/>
  <c r="T18" i="13"/>
  <c r="P15" i="22"/>
  <c r="N22" i="18"/>
  <c r="B21" i="18"/>
  <c r="E604" i="30" s="1"/>
  <c r="L46" i="11"/>
  <c r="T17" i="21"/>
  <c r="T16" i="14"/>
  <c r="N18" i="13"/>
  <c r="N19" i="13" s="1"/>
  <c r="P14" i="12"/>
  <c r="T17" i="22"/>
  <c r="L17" i="23"/>
  <c r="B16" i="23"/>
  <c r="E1146" i="30" s="1"/>
  <c r="T17" i="15"/>
  <c r="M20" i="10"/>
  <c r="B19" i="10"/>
  <c r="E17" i="30" s="1"/>
  <c r="T17" i="23"/>
  <c r="M16" i="22"/>
  <c r="N16" i="22" s="1"/>
  <c r="B15" i="22"/>
  <c r="E1066" i="30" s="1"/>
  <c r="N29" i="25"/>
  <c r="O29" i="25" s="1"/>
  <c r="B28" i="25"/>
  <c r="E1271" i="30" s="1"/>
  <c r="O15" i="20"/>
  <c r="P15" i="20" s="1"/>
  <c r="O16" i="13"/>
  <c r="U13" i="10"/>
  <c r="M19" i="11"/>
  <c r="B18" i="11"/>
  <c r="E101" i="30" s="1"/>
  <c r="B14" i="31"/>
  <c r="M17" i="9"/>
  <c r="L60" i="20"/>
  <c r="M17" i="23"/>
  <c r="N17" i="23" s="1"/>
  <c r="O16" i="23"/>
  <c r="T16" i="18"/>
  <c r="O14" i="26"/>
  <c r="O15" i="26" s="1"/>
  <c r="N18" i="10"/>
  <c r="N19" i="10" s="1"/>
  <c r="N20" i="10" s="1"/>
  <c r="P14" i="19"/>
  <c r="P15" i="19" s="1"/>
  <c r="T16" i="26"/>
  <c r="N16" i="19"/>
  <c r="O16" i="19" s="1"/>
  <c r="V12" i="10"/>
  <c r="AC12" i="10"/>
  <c r="N37" i="17"/>
  <c r="N38" i="17" s="1"/>
  <c r="B36" i="17"/>
  <c r="E539" i="30" s="1"/>
  <c r="T17" i="20"/>
  <c r="M16" i="20"/>
  <c r="B15" i="20"/>
  <c r="E864" i="30" s="1"/>
  <c r="L60" i="22"/>
  <c r="T17" i="10"/>
  <c r="N16" i="26"/>
  <c r="M16" i="26"/>
  <c r="B15" i="26"/>
  <c r="E1299" i="30" s="1"/>
  <c r="T16" i="25"/>
  <c r="Y15" i="9"/>
  <c r="D13" i="31" s="1"/>
  <c r="Q31" i="10"/>
  <c r="S31" i="10" s="1"/>
  <c r="V16" i="9"/>
  <c r="X16" i="9"/>
  <c r="O36" i="17"/>
  <c r="O37" i="17" s="1"/>
  <c r="O38" i="17" s="1"/>
  <c r="T17" i="16"/>
  <c r="T17" i="17"/>
  <c r="T17" i="11"/>
  <c r="B14" i="19"/>
  <c r="E815" i="30" s="1"/>
  <c r="T17" i="19"/>
  <c r="O21" i="18"/>
  <c r="O22" i="18" s="1"/>
  <c r="O16" i="22" l="1"/>
  <c r="P29" i="25"/>
  <c r="T18" i="16"/>
  <c r="T18" i="17"/>
  <c r="L61" i="22"/>
  <c r="Y16" i="9"/>
  <c r="D14" i="31" s="1"/>
  <c r="Q32" i="10"/>
  <c r="S32" i="10" s="1"/>
  <c r="V17" i="9"/>
  <c r="X17" i="9"/>
  <c r="T17" i="18"/>
  <c r="P14" i="26"/>
  <c r="P15" i="26" s="1"/>
  <c r="U14" i="10"/>
  <c r="P36" i="17"/>
  <c r="P37" i="17" s="1"/>
  <c r="P38" i="17" s="1"/>
  <c r="N23" i="18"/>
  <c r="B22" i="18"/>
  <c r="E605" i="30" s="1"/>
  <c r="M20" i="13"/>
  <c r="B19" i="13"/>
  <c r="E160" i="30" s="1"/>
  <c r="O18" i="11"/>
  <c r="P17" i="11"/>
  <c r="P18" i="11" s="1"/>
  <c r="T18" i="10"/>
  <c r="M17" i="20"/>
  <c r="N39" i="17"/>
  <c r="B38" i="17"/>
  <c r="E541" i="30" s="1"/>
  <c r="P16" i="19"/>
  <c r="L61" i="20"/>
  <c r="N30" i="25"/>
  <c r="B29" i="25"/>
  <c r="E1272" i="30" s="1"/>
  <c r="T18" i="23"/>
  <c r="T18" i="15"/>
  <c r="T18" i="22"/>
  <c r="O18" i="10"/>
  <c r="P16" i="22"/>
  <c r="N19" i="11"/>
  <c r="N20" i="11" s="1"/>
  <c r="T18" i="11"/>
  <c r="T18" i="19"/>
  <c r="O39" i="17"/>
  <c r="M17" i="26"/>
  <c r="B16" i="26"/>
  <c r="E1300" i="30" s="1"/>
  <c r="O17" i="23"/>
  <c r="B15" i="31"/>
  <c r="M18" i="9"/>
  <c r="M20" i="11"/>
  <c r="B19" i="11"/>
  <c r="E102" i="30" s="1"/>
  <c r="O17" i="13"/>
  <c r="O18" i="13" s="1"/>
  <c r="O19" i="13" s="1"/>
  <c r="P16" i="13"/>
  <c r="P17" i="13" s="1"/>
  <c r="P18" i="13" s="1"/>
  <c r="P19" i="13" s="1"/>
  <c r="T19" i="13"/>
  <c r="M17" i="19"/>
  <c r="B16" i="19"/>
  <c r="E817" i="30" s="1"/>
  <c r="T17" i="24"/>
  <c r="P16" i="23"/>
  <c r="P17" i="23" s="1"/>
  <c r="T17" i="25"/>
  <c r="T18" i="20"/>
  <c r="V13" i="10"/>
  <c r="AC13" i="10"/>
  <c r="T17" i="26"/>
  <c r="O16" i="26"/>
  <c r="M17" i="22"/>
  <c r="B16" i="22"/>
  <c r="E1067" i="30" s="1"/>
  <c r="M21" i="10"/>
  <c r="B20" i="10"/>
  <c r="E18" i="30" s="1"/>
  <c r="L18" i="23"/>
  <c r="M18" i="23" s="1"/>
  <c r="B17" i="23"/>
  <c r="E1147" i="30" s="1"/>
  <c r="N20" i="13"/>
  <c r="T17" i="14"/>
  <c r="T18" i="21"/>
  <c r="P21" i="18"/>
  <c r="P22" i="18" s="1"/>
  <c r="N16" i="20"/>
  <c r="N17" i="20" s="1"/>
  <c r="N18" i="23" l="1"/>
  <c r="T18" i="25"/>
  <c r="O18" i="23"/>
  <c r="M18" i="26"/>
  <c r="O19" i="10"/>
  <c r="O20" i="10" s="1"/>
  <c r="P18" i="10"/>
  <c r="T19" i="15"/>
  <c r="N31" i="25"/>
  <c r="B30" i="25"/>
  <c r="E1273" i="30" s="1"/>
  <c r="U15" i="10"/>
  <c r="N17" i="26"/>
  <c r="N18" i="26" s="1"/>
  <c r="T19" i="16"/>
  <c r="M22" i="10"/>
  <c r="B21" i="10"/>
  <c r="E19" i="30" s="1"/>
  <c r="T19" i="21"/>
  <c r="O17" i="26"/>
  <c r="O18" i="26" s="1"/>
  <c r="V14" i="10"/>
  <c r="AC14" i="10"/>
  <c r="M21" i="11"/>
  <c r="B20" i="11"/>
  <c r="E103" i="30" s="1"/>
  <c r="N21" i="10"/>
  <c r="N22" i="10" s="1"/>
  <c r="O40" i="17"/>
  <c r="T19" i="11"/>
  <c r="N40" i="17"/>
  <c r="B39" i="17"/>
  <c r="E542" i="30" s="1"/>
  <c r="T19" i="10"/>
  <c r="O19" i="11"/>
  <c r="O20" i="11" s="1"/>
  <c r="N24" i="18"/>
  <c r="B23" i="18"/>
  <c r="E606" i="30" s="1"/>
  <c r="O23" i="18"/>
  <c r="M18" i="22"/>
  <c r="T18" i="26"/>
  <c r="P18" i="23"/>
  <c r="M18" i="19"/>
  <c r="B16" i="31"/>
  <c r="M19" i="9"/>
  <c r="N17" i="19"/>
  <c r="N21" i="11"/>
  <c r="T19" i="22"/>
  <c r="T19" i="23"/>
  <c r="L62" i="20"/>
  <c r="B16" i="20"/>
  <c r="E865" i="30" s="1"/>
  <c r="P39" i="17"/>
  <c r="P40" i="17" s="1"/>
  <c r="P16" i="26"/>
  <c r="P17" i="26" s="1"/>
  <c r="P18" i="26" s="1"/>
  <c r="Y17" i="9"/>
  <c r="D15" i="31" s="1"/>
  <c r="V18" i="9"/>
  <c r="Q33" i="10"/>
  <c r="S33" i="10" s="1"/>
  <c r="X18" i="9"/>
  <c r="T19" i="17"/>
  <c r="O30" i="25"/>
  <c r="O31" i="25" s="1"/>
  <c r="N17" i="22"/>
  <c r="N18" i="22" s="1"/>
  <c r="L19" i="23"/>
  <c r="B18" i="23"/>
  <c r="E1148" i="30" s="1"/>
  <c r="T18" i="14"/>
  <c r="O16" i="20"/>
  <c r="T19" i="20"/>
  <c r="T18" i="24"/>
  <c r="T20" i="13"/>
  <c r="O20" i="13"/>
  <c r="T19" i="19"/>
  <c r="M18" i="20"/>
  <c r="B17" i="20"/>
  <c r="E866" i="30" s="1"/>
  <c r="M21" i="13"/>
  <c r="B20" i="13"/>
  <c r="E161" i="30" s="1"/>
  <c r="T18" i="18"/>
  <c r="L62" i="22"/>
  <c r="M22" i="13" l="1"/>
  <c r="L63" i="22"/>
  <c r="M19" i="20"/>
  <c r="B18" i="20"/>
  <c r="E867" i="30" s="1"/>
  <c r="T20" i="19"/>
  <c r="T19" i="24"/>
  <c r="O17" i="20"/>
  <c r="P16" i="20"/>
  <c r="L20" i="23"/>
  <c r="T20" i="17"/>
  <c r="B17" i="31"/>
  <c r="M20" i="9"/>
  <c r="M19" i="19"/>
  <c r="B17" i="22"/>
  <c r="E1068" i="30" s="1"/>
  <c r="O24" i="18"/>
  <c r="M23" i="10"/>
  <c r="B22" i="10"/>
  <c r="E20" i="30" s="1"/>
  <c r="P19" i="11"/>
  <c r="P20" i="11" s="1"/>
  <c r="T20" i="15"/>
  <c r="M19" i="26"/>
  <c r="B18" i="26"/>
  <c r="E1302" i="30" s="1"/>
  <c r="N21" i="13"/>
  <c r="N22" i="13" s="1"/>
  <c r="O21" i="13"/>
  <c r="O22" i="13" s="1"/>
  <c r="N19" i="22"/>
  <c r="L63" i="20"/>
  <c r="T20" i="22"/>
  <c r="M19" i="22"/>
  <c r="B18" i="22"/>
  <c r="E1069" i="30" s="1"/>
  <c r="T20" i="10"/>
  <c r="T20" i="11"/>
  <c r="M22" i="11"/>
  <c r="B21" i="11"/>
  <c r="E104" i="30" s="1"/>
  <c r="N18" i="20"/>
  <c r="N19" i="20" s="1"/>
  <c r="P19" i="10"/>
  <c r="P20" i="10" s="1"/>
  <c r="P23" i="18"/>
  <c r="P24" i="18" s="1"/>
  <c r="T21" i="13"/>
  <c r="T19" i="14"/>
  <c r="P20" i="13"/>
  <c r="P21" i="13" s="1"/>
  <c r="P22" i="13" s="1"/>
  <c r="T19" i="26"/>
  <c r="O17" i="22"/>
  <c r="N25" i="18"/>
  <c r="B24" i="18"/>
  <c r="E607" i="30" s="1"/>
  <c r="T20" i="21"/>
  <c r="U16" i="10"/>
  <c r="N32" i="25"/>
  <c r="B31" i="25"/>
  <c r="E1274" i="30" s="1"/>
  <c r="O21" i="10"/>
  <c r="O22" i="10" s="1"/>
  <c r="T19" i="25"/>
  <c r="T19" i="18"/>
  <c r="T20" i="20"/>
  <c r="Y18" i="9"/>
  <c r="D16" i="31" s="1"/>
  <c r="V19" i="9"/>
  <c r="Q34" i="10"/>
  <c r="S34" i="10" s="1"/>
  <c r="X19" i="9"/>
  <c r="T20" i="23"/>
  <c r="N18" i="19"/>
  <c r="N19" i="19" s="1"/>
  <c r="O17" i="19"/>
  <c r="B17" i="19"/>
  <c r="E818" i="30" s="1"/>
  <c r="P30" i="25"/>
  <c r="P31" i="25" s="1"/>
  <c r="O21" i="11"/>
  <c r="N41" i="17"/>
  <c r="O41" i="17" s="1"/>
  <c r="B40" i="17"/>
  <c r="E543" i="30" s="1"/>
  <c r="N23" i="10"/>
  <c r="V15" i="10"/>
  <c r="AC15" i="10"/>
  <c r="T20" i="16"/>
  <c r="B17" i="26"/>
  <c r="E1301" i="30" s="1"/>
  <c r="M19" i="23"/>
  <c r="M20" i="23" s="1"/>
  <c r="P41" i="17" l="1"/>
  <c r="V16" i="10"/>
  <c r="AC16" i="10"/>
  <c r="T21" i="16"/>
  <c r="T21" i="23"/>
  <c r="O23" i="10"/>
  <c r="U17" i="10"/>
  <c r="T20" i="26"/>
  <c r="L64" i="20"/>
  <c r="B63" i="20"/>
  <c r="E912" i="30" s="1"/>
  <c r="T21" i="15"/>
  <c r="M24" i="10"/>
  <c r="B23" i="10"/>
  <c r="E21" i="30" s="1"/>
  <c r="B18" i="19"/>
  <c r="E819" i="30" s="1"/>
  <c r="P17" i="20"/>
  <c r="N42" i="17"/>
  <c r="B41" i="17"/>
  <c r="E544" i="30" s="1"/>
  <c r="O18" i="19"/>
  <c r="O19" i="19" s="1"/>
  <c r="P17" i="19"/>
  <c r="P18" i="19" s="1"/>
  <c r="P19" i="19" s="1"/>
  <c r="N19" i="23"/>
  <c r="T20" i="14"/>
  <c r="M23" i="11"/>
  <c r="B22" i="11"/>
  <c r="E105" i="30" s="1"/>
  <c r="T21" i="10"/>
  <c r="P21" i="11"/>
  <c r="M20" i="19"/>
  <c r="N20" i="19" s="1"/>
  <c r="B19" i="19"/>
  <c r="E820" i="30" s="1"/>
  <c r="T21" i="17"/>
  <c r="O18" i="20"/>
  <c r="O19" i="20" s="1"/>
  <c r="T21" i="19"/>
  <c r="L64" i="22"/>
  <c r="T20" i="25"/>
  <c r="N26" i="18"/>
  <c r="B25" i="18"/>
  <c r="E608" i="30" s="1"/>
  <c r="T22" i="13"/>
  <c r="P21" i="10"/>
  <c r="P22" i="10" s="1"/>
  <c r="P23" i="10" s="1"/>
  <c r="T21" i="22"/>
  <c r="N20" i="22"/>
  <c r="M20" i="26"/>
  <c r="N19" i="26"/>
  <c r="O25" i="18"/>
  <c r="O26" i="18" s="1"/>
  <c r="B18" i="31"/>
  <c r="M21" i="9"/>
  <c r="B19" i="23"/>
  <c r="E1149" i="30" s="1"/>
  <c r="T20" i="24"/>
  <c r="B21" i="13"/>
  <c r="E162" i="30" s="1"/>
  <c r="T21" i="20"/>
  <c r="N33" i="25"/>
  <c r="B32" i="25"/>
  <c r="E1275" i="30" s="1"/>
  <c r="N24" i="10"/>
  <c r="Y19" i="9"/>
  <c r="D17" i="31" s="1"/>
  <c r="Q35" i="10"/>
  <c r="S35" i="10" s="1"/>
  <c r="V20" i="9"/>
  <c r="X20" i="9"/>
  <c r="T20" i="18"/>
  <c r="T21" i="21"/>
  <c r="O18" i="22"/>
  <c r="O19" i="22" s="1"/>
  <c r="O20" i="22" s="1"/>
  <c r="P17" i="22"/>
  <c r="P18" i="22" s="1"/>
  <c r="P19" i="22" s="1"/>
  <c r="P20" i="22" s="1"/>
  <c r="N22" i="11"/>
  <c r="N23" i="11" s="1"/>
  <c r="O32" i="25"/>
  <c r="T21" i="11"/>
  <c r="M20" i="22"/>
  <c r="B19" i="22"/>
  <c r="E1070" i="30" s="1"/>
  <c r="L21" i="23"/>
  <c r="B20" i="23"/>
  <c r="E1150" i="30" s="1"/>
  <c r="M20" i="20"/>
  <c r="M21" i="20" s="1"/>
  <c r="B19" i="20"/>
  <c r="E868" i="30" s="1"/>
  <c r="M23" i="13"/>
  <c r="B22" i="13"/>
  <c r="E163" i="30" s="1"/>
  <c r="N20" i="20" l="1"/>
  <c r="N21" i="20" s="1"/>
  <c r="M24" i="13"/>
  <c r="L22" i="23"/>
  <c r="T22" i="21"/>
  <c r="Y20" i="9"/>
  <c r="D18" i="31" s="1"/>
  <c r="V21" i="9"/>
  <c r="Q51" i="10"/>
  <c r="S51" i="10" s="1"/>
  <c r="T22" i="20"/>
  <c r="T21" i="24"/>
  <c r="M21" i="26"/>
  <c r="T22" i="17"/>
  <c r="O20" i="19"/>
  <c r="P18" i="20"/>
  <c r="P19" i="20" s="1"/>
  <c r="L65" i="20"/>
  <c r="T23" i="13"/>
  <c r="N27" i="18"/>
  <c r="B26" i="18"/>
  <c r="E609" i="30" s="1"/>
  <c r="O22" i="11"/>
  <c r="O23" i="11" s="1"/>
  <c r="T22" i="19"/>
  <c r="T22" i="10"/>
  <c r="T21" i="14"/>
  <c r="T22" i="15"/>
  <c r="P25" i="18"/>
  <c r="P26" i="18" s="1"/>
  <c r="U18" i="10"/>
  <c r="T22" i="23"/>
  <c r="V17" i="10"/>
  <c r="AC17" i="10"/>
  <c r="T22" i="11"/>
  <c r="T21" i="18"/>
  <c r="M22" i="20"/>
  <c r="B21" i="20"/>
  <c r="E870" i="30" s="1"/>
  <c r="N34" i="25"/>
  <c r="B33" i="25"/>
  <c r="E1276" i="30" s="1"/>
  <c r="N20" i="26"/>
  <c r="N21" i="26" s="1"/>
  <c r="O19" i="26"/>
  <c r="T21" i="25"/>
  <c r="O20" i="20"/>
  <c r="O21" i="20" s="1"/>
  <c r="M21" i="19"/>
  <c r="B20" i="19"/>
  <c r="E821" i="30" s="1"/>
  <c r="N20" i="23"/>
  <c r="N21" i="23" s="1"/>
  <c r="N22" i="23" s="1"/>
  <c r="O19" i="23"/>
  <c r="N43" i="17"/>
  <c r="B42" i="17"/>
  <c r="E545" i="30" s="1"/>
  <c r="N23" i="13"/>
  <c r="T21" i="26"/>
  <c r="M21" i="22"/>
  <c r="B20" i="22"/>
  <c r="E1071" i="30" s="1"/>
  <c r="O33" i="25"/>
  <c r="O34" i="25" s="1"/>
  <c r="P32" i="25"/>
  <c r="B19" i="31"/>
  <c r="M22" i="9"/>
  <c r="B19" i="26"/>
  <c r="E1303" i="30" s="1"/>
  <c r="T22" i="22"/>
  <c r="L65" i="22"/>
  <c r="P22" i="11"/>
  <c r="P23" i="11" s="1"/>
  <c r="M24" i="11"/>
  <c r="B23" i="11"/>
  <c r="E106" i="30" s="1"/>
  <c r="P20" i="19"/>
  <c r="M21" i="23"/>
  <c r="M22" i="23" s="1"/>
  <c r="M25" i="10"/>
  <c r="N25" i="10" s="1"/>
  <c r="B24" i="10"/>
  <c r="E22" i="30" s="1"/>
  <c r="O24" i="10"/>
  <c r="T22" i="16"/>
  <c r="O42" i="17"/>
  <c r="O43" i="17" s="1"/>
  <c r="V18" i="10" l="1"/>
  <c r="M25" i="11"/>
  <c r="B24" i="11"/>
  <c r="E107" i="30" s="1"/>
  <c r="M22" i="22"/>
  <c r="B21" i="22"/>
  <c r="E1072" i="30" s="1"/>
  <c r="T23" i="16"/>
  <c r="T23" i="22"/>
  <c r="P33" i="25"/>
  <c r="P34" i="25" s="1"/>
  <c r="O20" i="23"/>
  <c r="O21" i="23" s="1"/>
  <c r="O22" i="23" s="1"/>
  <c r="P19" i="23"/>
  <c r="P20" i="23" s="1"/>
  <c r="P21" i="23" s="1"/>
  <c r="P22" i="23" s="1"/>
  <c r="N28" i="18"/>
  <c r="B27" i="18"/>
  <c r="E610" i="30" s="1"/>
  <c r="O27" i="18"/>
  <c r="B20" i="26"/>
  <c r="E1304" i="30" s="1"/>
  <c r="Y21" i="9"/>
  <c r="D19" i="31" s="1"/>
  <c r="V22" i="9"/>
  <c r="Q62" i="10"/>
  <c r="S62" i="10" s="1"/>
  <c r="X22" i="9"/>
  <c r="N24" i="11"/>
  <c r="N25" i="11" s="1"/>
  <c r="M25" i="13"/>
  <c r="B24" i="13"/>
  <c r="E165" i="30" s="1"/>
  <c r="O25" i="10"/>
  <c r="N24" i="13"/>
  <c r="N25" i="13" s="1"/>
  <c r="O23" i="13"/>
  <c r="T22" i="25"/>
  <c r="M23" i="20"/>
  <c r="B22" i="20"/>
  <c r="E871" i="30" s="1"/>
  <c r="T23" i="11"/>
  <c r="T23" i="23"/>
  <c r="P27" i="18"/>
  <c r="T22" i="14"/>
  <c r="T23" i="19"/>
  <c r="T24" i="13"/>
  <c r="M22" i="26"/>
  <c r="N22" i="26" s="1"/>
  <c r="B21" i="26"/>
  <c r="E1305" i="30" s="1"/>
  <c r="T23" i="20"/>
  <c r="B21" i="23"/>
  <c r="E1151" i="30" s="1"/>
  <c r="N22" i="20"/>
  <c r="N23" i="20" s="1"/>
  <c r="L66" i="22"/>
  <c r="B20" i="31"/>
  <c r="M23" i="9"/>
  <c r="P42" i="17"/>
  <c r="P43" i="17" s="1"/>
  <c r="N35" i="25"/>
  <c r="B34" i="25"/>
  <c r="E1277" i="30" s="1"/>
  <c r="T22" i="18"/>
  <c r="O24" i="11"/>
  <c r="O25" i="11" s="1"/>
  <c r="L66" i="20"/>
  <c r="T23" i="17"/>
  <c r="T22" i="24"/>
  <c r="L23" i="23"/>
  <c r="M23" i="23" s="1"/>
  <c r="B22" i="23"/>
  <c r="E1152" i="30" s="1"/>
  <c r="O44" i="17"/>
  <c r="M26" i="10"/>
  <c r="B25" i="10"/>
  <c r="E23" i="30" s="1"/>
  <c r="T22" i="26"/>
  <c r="N44" i="17"/>
  <c r="B43" i="17"/>
  <c r="E546" i="30" s="1"/>
  <c r="M22" i="19"/>
  <c r="O20" i="26"/>
  <c r="O21" i="26" s="1"/>
  <c r="P19" i="26"/>
  <c r="P20" i="26" s="1"/>
  <c r="P21" i="26" s="1"/>
  <c r="AC19" i="10"/>
  <c r="U19" i="10"/>
  <c r="T23" i="15"/>
  <c r="T23" i="10"/>
  <c r="N21" i="22"/>
  <c r="P20" i="20"/>
  <c r="P21" i="20" s="1"/>
  <c r="P24" i="10"/>
  <c r="P25" i="10" s="1"/>
  <c r="T23" i="21"/>
  <c r="B23" i="13"/>
  <c r="E164" i="30" s="1"/>
  <c r="N21" i="19"/>
  <c r="N22" i="19" s="1"/>
  <c r="N23" i="23" l="1"/>
  <c r="U20" i="10"/>
  <c r="N36" i="25"/>
  <c r="B35" i="25"/>
  <c r="E1278" i="30" s="1"/>
  <c r="T25" i="13"/>
  <c r="T24" i="23"/>
  <c r="M24" i="20"/>
  <c r="B23" i="20"/>
  <c r="E872" i="30" s="1"/>
  <c r="O24" i="13"/>
  <c r="O25" i="13" s="1"/>
  <c r="P23" i="13"/>
  <c r="P24" i="13" s="1"/>
  <c r="P25" i="13" s="1"/>
  <c r="AC62" i="10"/>
  <c r="O21" i="19"/>
  <c r="M23" i="22"/>
  <c r="B22" i="22"/>
  <c r="E1073" i="30" s="1"/>
  <c r="T24" i="21"/>
  <c r="O22" i="26"/>
  <c r="P22" i="26" s="1"/>
  <c r="N45" i="17"/>
  <c r="B44" i="17"/>
  <c r="E547" i="30" s="1"/>
  <c r="M27" i="10"/>
  <c r="L24" i="23"/>
  <c r="B23" i="23"/>
  <c r="E1153" i="30" s="1"/>
  <c r="T24" i="17"/>
  <c r="T23" i="18"/>
  <c r="P44" i="17"/>
  <c r="L67" i="22"/>
  <c r="T24" i="20"/>
  <c r="T23" i="14"/>
  <c r="T23" i="25"/>
  <c r="M26" i="13"/>
  <c r="B25" i="13"/>
  <c r="E166" i="30" s="1"/>
  <c r="Y22" i="9"/>
  <c r="D20" i="31" s="1"/>
  <c r="V23" i="9"/>
  <c r="Q81" i="10"/>
  <c r="S81" i="10" s="1"/>
  <c r="O28" i="18"/>
  <c r="O22" i="20"/>
  <c r="O23" i="20" s="1"/>
  <c r="T24" i="10"/>
  <c r="N22" i="22"/>
  <c r="N23" i="22" s="1"/>
  <c r="O21" i="22"/>
  <c r="B21" i="19"/>
  <c r="E822" i="30" s="1"/>
  <c r="O45" i="17"/>
  <c r="T23" i="24"/>
  <c r="B21" i="31"/>
  <c r="M24" i="9"/>
  <c r="N24" i="20"/>
  <c r="P28" i="18"/>
  <c r="T24" i="11"/>
  <c r="O35" i="25"/>
  <c r="O36" i="25" s="1"/>
  <c r="T24" i="22"/>
  <c r="T24" i="16"/>
  <c r="M26" i="11"/>
  <c r="N26" i="11" s="1"/>
  <c r="B25" i="11"/>
  <c r="E108" i="30" s="1"/>
  <c r="T24" i="15"/>
  <c r="V19" i="10"/>
  <c r="M23" i="19"/>
  <c r="B22" i="19"/>
  <c r="E823" i="30" s="1"/>
  <c r="T23" i="26"/>
  <c r="L67" i="20"/>
  <c r="M23" i="26"/>
  <c r="N23" i="26" s="1"/>
  <c r="B22" i="26"/>
  <c r="E1306" i="30" s="1"/>
  <c r="T24" i="19"/>
  <c r="N29" i="18"/>
  <c r="B28" i="18"/>
  <c r="E611" i="30" s="1"/>
  <c r="O23" i="23"/>
  <c r="P24" i="11"/>
  <c r="P25" i="11" s="1"/>
  <c r="N26" i="10"/>
  <c r="N27" i="10" s="1"/>
  <c r="O26" i="11" l="1"/>
  <c r="T25" i="19"/>
  <c r="L68" i="20"/>
  <c r="M24" i="19"/>
  <c r="N23" i="19"/>
  <c r="T25" i="16"/>
  <c r="T24" i="24"/>
  <c r="O22" i="22"/>
  <c r="O23" i="22" s="1"/>
  <c r="P21" i="22"/>
  <c r="O24" i="20"/>
  <c r="T24" i="25"/>
  <c r="P45" i="17"/>
  <c r="T25" i="17"/>
  <c r="M28" i="10"/>
  <c r="B27" i="10"/>
  <c r="E25" i="30" s="1"/>
  <c r="P22" i="20"/>
  <c r="P23" i="20" s="1"/>
  <c r="P24" i="20" s="1"/>
  <c r="T26" i="13"/>
  <c r="N30" i="18"/>
  <c r="B29" i="18"/>
  <c r="E612" i="30" s="1"/>
  <c r="V20" i="10"/>
  <c r="AC20" i="10"/>
  <c r="N25" i="20"/>
  <c r="O29" i="18"/>
  <c r="O30" i="18" s="1"/>
  <c r="T25" i="20"/>
  <c r="T24" i="18"/>
  <c r="M24" i="22"/>
  <c r="N24" i="22" s="1"/>
  <c r="B23" i="22"/>
  <c r="E1074" i="30" s="1"/>
  <c r="M25" i="20"/>
  <c r="B24" i="20"/>
  <c r="E873" i="30" s="1"/>
  <c r="P26" i="11"/>
  <c r="O26" i="10"/>
  <c r="T24" i="26"/>
  <c r="M27" i="11"/>
  <c r="N27" i="11" s="1"/>
  <c r="B26" i="11"/>
  <c r="E109" i="30" s="1"/>
  <c r="T25" i="22"/>
  <c r="B22" i="31"/>
  <c r="M25" i="9"/>
  <c r="M27" i="13"/>
  <c r="L25" i="23"/>
  <c r="N46" i="17"/>
  <c r="O46" i="17" s="1"/>
  <c r="B45" i="17"/>
  <c r="E548" i="30" s="1"/>
  <c r="T25" i="21"/>
  <c r="P35" i="25"/>
  <c r="P36" i="25" s="1"/>
  <c r="N28" i="10"/>
  <c r="M24" i="26"/>
  <c r="B23" i="26"/>
  <c r="E1307" i="30" s="1"/>
  <c r="T25" i="15"/>
  <c r="P23" i="23"/>
  <c r="T25" i="11"/>
  <c r="T25" i="10"/>
  <c r="Y23" i="9"/>
  <c r="D21" i="31" s="1"/>
  <c r="V24" i="9"/>
  <c r="Q82" i="10"/>
  <c r="S82" i="10" s="1"/>
  <c r="N26" i="13"/>
  <c r="N27" i="13" s="1"/>
  <c r="T24" i="14"/>
  <c r="L68" i="22"/>
  <c r="B26" i="10"/>
  <c r="E24" i="30" s="1"/>
  <c r="O23" i="26"/>
  <c r="O22" i="19"/>
  <c r="O23" i="19" s="1"/>
  <c r="P21" i="19"/>
  <c r="O26" i="13"/>
  <c r="O27" i="13" s="1"/>
  <c r="T25" i="23"/>
  <c r="N37" i="25"/>
  <c r="B36" i="25"/>
  <c r="E1279" i="30" s="1"/>
  <c r="U21" i="10"/>
  <c r="M24" i="23"/>
  <c r="M25" i="23" s="1"/>
  <c r="N38" i="25" l="1"/>
  <c r="B37" i="25"/>
  <c r="E1280" i="30" s="1"/>
  <c r="P22" i="19"/>
  <c r="P23" i="19" s="1"/>
  <c r="P26" i="13"/>
  <c r="P27" i="13" s="1"/>
  <c r="B26" i="13"/>
  <c r="E167" i="30" s="1"/>
  <c r="T26" i="22"/>
  <c r="T25" i="26"/>
  <c r="M26" i="20"/>
  <c r="B25" i="20"/>
  <c r="E874" i="30" s="1"/>
  <c r="V21" i="10"/>
  <c r="AC21" i="10"/>
  <c r="T25" i="24"/>
  <c r="T26" i="16"/>
  <c r="O27" i="11"/>
  <c r="AC82" i="10"/>
  <c r="T26" i="10"/>
  <c r="M25" i="26"/>
  <c r="B24" i="26"/>
  <c r="E1308" i="30" s="1"/>
  <c r="N47" i="17"/>
  <c r="B46" i="17"/>
  <c r="E549" i="30" s="1"/>
  <c r="M28" i="13"/>
  <c r="N28" i="13" s="1"/>
  <c r="B27" i="13"/>
  <c r="E168" i="30" s="1"/>
  <c r="B23" i="31"/>
  <c r="M26" i="9"/>
  <c r="O27" i="10"/>
  <c r="O28" i="10" s="1"/>
  <c r="P26" i="10"/>
  <c r="N26" i="20"/>
  <c r="P25" i="20"/>
  <c r="P26" i="20" s="1"/>
  <c r="T26" i="17"/>
  <c r="O25" i="20"/>
  <c r="O26" i="20" s="1"/>
  <c r="N24" i="19"/>
  <c r="L69" i="20"/>
  <c r="U22" i="10"/>
  <c r="O24" i="19"/>
  <c r="L69" i="22"/>
  <c r="T26" i="23"/>
  <c r="V25" i="9"/>
  <c r="Y24" i="9"/>
  <c r="D22" i="31" s="1"/>
  <c r="Q83" i="10"/>
  <c r="S83" i="10" s="1"/>
  <c r="T26" i="15"/>
  <c r="M28" i="11"/>
  <c r="B27" i="11"/>
  <c r="E110" i="30" s="1"/>
  <c r="P27" i="11"/>
  <c r="M25" i="22"/>
  <c r="B24" i="22"/>
  <c r="E1075" i="30" s="1"/>
  <c r="T26" i="20"/>
  <c r="O37" i="25"/>
  <c r="O38" i="25" s="1"/>
  <c r="N31" i="18"/>
  <c r="B30" i="18"/>
  <c r="E613" i="30" s="1"/>
  <c r="P46" i="17"/>
  <c r="P22" i="22"/>
  <c r="P23" i="22" s="1"/>
  <c r="P29" i="18"/>
  <c r="P30" i="18" s="1"/>
  <c r="B23" i="19"/>
  <c r="E824" i="30" s="1"/>
  <c r="N24" i="26"/>
  <c r="N25" i="26" s="1"/>
  <c r="M26" i="23"/>
  <c r="T25" i="14"/>
  <c r="T26" i="11"/>
  <c r="N24" i="23"/>
  <c r="T26" i="21"/>
  <c r="L26" i="23"/>
  <c r="T25" i="18"/>
  <c r="O31" i="18"/>
  <c r="T27" i="13"/>
  <c r="B28" i="10"/>
  <c r="E26" i="30" s="1"/>
  <c r="M29" i="10"/>
  <c r="M30" i="10" s="1"/>
  <c r="T25" i="25"/>
  <c r="O24" i="22"/>
  <c r="M25" i="19"/>
  <c r="B24" i="19"/>
  <c r="E825" i="30" s="1"/>
  <c r="T26" i="19"/>
  <c r="P23" i="26"/>
  <c r="O28" i="13" l="1"/>
  <c r="T26" i="18"/>
  <c r="T26" i="25"/>
  <c r="N25" i="23"/>
  <c r="O24" i="23"/>
  <c r="T26" i="14"/>
  <c r="T27" i="20"/>
  <c r="V26" i="9"/>
  <c r="Y25" i="9"/>
  <c r="D23" i="31" s="1"/>
  <c r="Q84" i="10"/>
  <c r="S84" i="10" s="1"/>
  <c r="X26" i="9"/>
  <c r="U23" i="10"/>
  <c r="N25" i="19"/>
  <c r="B24" i="31"/>
  <c r="M27" i="9"/>
  <c r="M26" i="26"/>
  <c r="B25" i="26"/>
  <c r="E1309" i="30" s="1"/>
  <c r="T26" i="24"/>
  <c r="N39" i="25"/>
  <c r="B38" i="25"/>
  <c r="E1281" i="30" s="1"/>
  <c r="M26" i="19"/>
  <c r="B25" i="19"/>
  <c r="E826" i="30" s="1"/>
  <c r="M31" i="10"/>
  <c r="B30" i="10"/>
  <c r="E28" i="30" s="1"/>
  <c r="L27" i="23"/>
  <c r="P31" i="18"/>
  <c r="N32" i="18"/>
  <c r="B31" i="18"/>
  <c r="E614" i="30" s="1"/>
  <c r="M29" i="11"/>
  <c r="T27" i="15"/>
  <c r="O24" i="26"/>
  <c r="O25" i="26" s="1"/>
  <c r="L70" i="22"/>
  <c r="N48" i="17"/>
  <c r="B47" i="17"/>
  <c r="E550" i="30" s="1"/>
  <c r="M27" i="20"/>
  <c r="B26" i="20"/>
  <c r="E875" i="30" s="1"/>
  <c r="T27" i="22"/>
  <c r="N28" i="11"/>
  <c r="N29" i="11" s="1"/>
  <c r="T27" i="11"/>
  <c r="M27" i="23"/>
  <c r="P24" i="22"/>
  <c r="O39" i="25"/>
  <c r="M26" i="22"/>
  <c r="B25" i="22"/>
  <c r="E1076" i="30" s="1"/>
  <c r="B24" i="23"/>
  <c r="E1154" i="30" s="1"/>
  <c r="O25" i="19"/>
  <c r="P27" i="10"/>
  <c r="P28" i="10" s="1"/>
  <c r="P37" i="25"/>
  <c r="P38" i="25" s="1"/>
  <c r="P39" i="25" s="1"/>
  <c r="T27" i="10"/>
  <c r="P24" i="19"/>
  <c r="P25" i="19" s="1"/>
  <c r="N25" i="22"/>
  <c r="O25" i="22"/>
  <c r="T27" i="19"/>
  <c r="T28" i="13"/>
  <c r="T27" i="21"/>
  <c r="N26" i="26"/>
  <c r="N29" i="10"/>
  <c r="N30" i="10" s="1"/>
  <c r="N31" i="10" s="1"/>
  <c r="T27" i="23"/>
  <c r="L70" i="20"/>
  <c r="T27" i="17"/>
  <c r="M29" i="13"/>
  <c r="B28" i="13"/>
  <c r="E169" i="30" s="1"/>
  <c r="T27" i="16"/>
  <c r="V22" i="10"/>
  <c r="AC22" i="10"/>
  <c r="T26" i="26"/>
  <c r="P28" i="13"/>
  <c r="O47" i="17"/>
  <c r="O48" i="17" s="1"/>
  <c r="T27" i="26" l="1"/>
  <c r="M30" i="13"/>
  <c r="O29" i="10"/>
  <c r="O30" i="10" s="1"/>
  <c r="O31" i="10" s="1"/>
  <c r="L71" i="20"/>
  <c r="T28" i="21"/>
  <c r="T28" i="19"/>
  <c r="O28" i="11"/>
  <c r="L28" i="23"/>
  <c r="M28" i="23" s="1"/>
  <c r="N40" i="25"/>
  <c r="N41" i="25" s="1"/>
  <c r="N42" i="25" s="1"/>
  <c r="B39" i="25"/>
  <c r="E1282" i="30" s="1"/>
  <c r="M27" i="26"/>
  <c r="B26" i="26"/>
  <c r="E1310" i="30" s="1"/>
  <c r="N26" i="19"/>
  <c r="O25" i="23"/>
  <c r="P24" i="23"/>
  <c r="T27" i="18"/>
  <c r="T28" i="16"/>
  <c r="P47" i="17"/>
  <c r="P48" i="17" s="1"/>
  <c r="T29" i="13"/>
  <c r="T28" i="10"/>
  <c r="M27" i="22"/>
  <c r="B26" i="22"/>
  <c r="E1077" i="30" s="1"/>
  <c r="T28" i="22"/>
  <c r="T28" i="15"/>
  <c r="N33" i="18"/>
  <c r="B32" i="18"/>
  <c r="E615" i="30" s="1"/>
  <c r="O32" i="18"/>
  <c r="M27" i="19"/>
  <c r="B26" i="19"/>
  <c r="E827" i="30" s="1"/>
  <c r="T27" i="24"/>
  <c r="B25" i="31"/>
  <c r="M28" i="9"/>
  <c r="T28" i="20"/>
  <c r="N26" i="23"/>
  <c r="B25" i="23"/>
  <c r="E1155" i="30" s="1"/>
  <c r="T28" i="17"/>
  <c r="T28" i="23"/>
  <c r="N27" i="26"/>
  <c r="N26" i="22"/>
  <c r="N27" i="22" s="1"/>
  <c r="P40" i="25"/>
  <c r="P41" i="25" s="1"/>
  <c r="P42" i="25" s="1"/>
  <c r="O40" i="25"/>
  <c r="O41" i="25" s="1"/>
  <c r="O42" i="25" s="1"/>
  <c r="T28" i="11"/>
  <c r="N49" i="17"/>
  <c r="B48" i="17"/>
  <c r="E551" i="30" s="1"/>
  <c r="L71" i="22"/>
  <c r="B28" i="11"/>
  <c r="E111" i="30" s="1"/>
  <c r="P32" i="18"/>
  <c r="P24" i="26"/>
  <c r="P25" i="26" s="1"/>
  <c r="U24" i="10"/>
  <c r="T27" i="25"/>
  <c r="V23" i="10"/>
  <c r="AC23" i="10"/>
  <c r="P25" i="22"/>
  <c r="N30" i="11"/>
  <c r="M28" i="20"/>
  <c r="B27" i="20"/>
  <c r="E876" i="30" s="1"/>
  <c r="N27" i="20"/>
  <c r="O26" i="26"/>
  <c r="O27" i="26" s="1"/>
  <c r="M30" i="11"/>
  <c r="B29" i="11"/>
  <c r="E112" i="30" s="1"/>
  <c r="M32" i="10"/>
  <c r="N32" i="10" s="1"/>
  <c r="B31" i="10"/>
  <c r="E29" i="30" s="1"/>
  <c r="V27" i="9"/>
  <c r="Y26" i="9"/>
  <c r="D24" i="31" s="1"/>
  <c r="Q85" i="10"/>
  <c r="S85" i="10" s="1"/>
  <c r="T27" i="14"/>
  <c r="N29" i="13"/>
  <c r="N30" i="13" s="1"/>
  <c r="N50" i="17" l="1"/>
  <c r="B49" i="17"/>
  <c r="E552" i="30" s="1"/>
  <c r="T29" i="23"/>
  <c r="T28" i="24"/>
  <c r="O33" i="18"/>
  <c r="T29" i="15"/>
  <c r="M28" i="22"/>
  <c r="B27" i="22"/>
  <c r="E1078" i="30" s="1"/>
  <c r="T30" i="13"/>
  <c r="T29" i="16"/>
  <c r="O26" i="23"/>
  <c r="O29" i="11"/>
  <c r="O30" i="11" s="1"/>
  <c r="P28" i="11"/>
  <c r="P29" i="11" s="1"/>
  <c r="P30" i="11" s="1"/>
  <c r="T29" i="19"/>
  <c r="L72" i="20"/>
  <c r="M31" i="13"/>
  <c r="N31" i="13" s="1"/>
  <c r="B30" i="13"/>
  <c r="E171" i="30" s="1"/>
  <c r="T28" i="14"/>
  <c r="O29" i="13"/>
  <c r="U25" i="10"/>
  <c r="V28" i="9"/>
  <c r="Y27" i="9"/>
  <c r="D25" i="31" s="1"/>
  <c r="Q86" i="10"/>
  <c r="S86" i="10" s="1"/>
  <c r="X28" i="9"/>
  <c r="M31" i="11"/>
  <c r="B30" i="11"/>
  <c r="E113" i="30" s="1"/>
  <c r="M29" i="20"/>
  <c r="B28" i="20"/>
  <c r="E877" i="30" s="1"/>
  <c r="T28" i="25"/>
  <c r="N28" i="22"/>
  <c r="N27" i="23"/>
  <c r="B26" i="23"/>
  <c r="E1156" i="30" s="1"/>
  <c r="T28" i="18"/>
  <c r="N27" i="19"/>
  <c r="O32" i="10"/>
  <c r="N31" i="11"/>
  <c r="P26" i="26"/>
  <c r="P27" i="26" s="1"/>
  <c r="L72" i="22"/>
  <c r="T29" i="11"/>
  <c r="T29" i="17"/>
  <c r="B26" i="31"/>
  <c r="M29" i="9"/>
  <c r="N34" i="18"/>
  <c r="B33" i="18"/>
  <c r="E616" i="30" s="1"/>
  <c r="T29" i="22"/>
  <c r="T29" i="10"/>
  <c r="O26" i="19"/>
  <c r="T29" i="21"/>
  <c r="P29" i="10"/>
  <c r="P30" i="10" s="1"/>
  <c r="P31" i="10" s="1"/>
  <c r="P32" i="10" s="1"/>
  <c r="M33" i="10"/>
  <c r="B32" i="10"/>
  <c r="E30" i="30" s="1"/>
  <c r="N28" i="20"/>
  <c r="N29" i="20" s="1"/>
  <c r="O27" i="20"/>
  <c r="V24" i="10"/>
  <c r="AC24" i="10"/>
  <c r="P33" i="18"/>
  <c r="O49" i="17"/>
  <c r="O50" i="17" s="1"/>
  <c r="T29" i="20"/>
  <c r="M28" i="19"/>
  <c r="B27" i="19"/>
  <c r="E828" i="30" s="1"/>
  <c r="O26" i="22"/>
  <c r="O27" i="22" s="1"/>
  <c r="O28" i="22" s="1"/>
  <c r="P25" i="23"/>
  <c r="P26" i="23" s="1"/>
  <c r="M28" i="26"/>
  <c r="B27" i="26"/>
  <c r="E1311" i="30" s="1"/>
  <c r="L29" i="23"/>
  <c r="B29" i="13"/>
  <c r="E170" i="30" s="1"/>
  <c r="T28" i="26"/>
  <c r="P26" i="22" l="1"/>
  <c r="P27" i="22" s="1"/>
  <c r="P28" i="22" s="1"/>
  <c r="M34" i="10"/>
  <c r="T30" i="11"/>
  <c r="T29" i="18"/>
  <c r="M30" i="20"/>
  <c r="M31" i="20" s="1"/>
  <c r="B29" i="20"/>
  <c r="E878" i="30" s="1"/>
  <c r="AC86" i="10"/>
  <c r="U26" i="10"/>
  <c r="T29" i="14"/>
  <c r="L73" i="20"/>
  <c r="O31" i="11"/>
  <c r="T31" i="13"/>
  <c r="N51" i="17"/>
  <c r="B50" i="17"/>
  <c r="E553" i="30" s="1"/>
  <c r="T29" i="26"/>
  <c r="O51" i="17"/>
  <c r="M29" i="26"/>
  <c r="B28" i="26"/>
  <c r="E1312" i="30" s="1"/>
  <c r="M29" i="19"/>
  <c r="O28" i="20"/>
  <c r="O29" i="20" s="1"/>
  <c r="P27" i="20"/>
  <c r="P28" i="20" s="1"/>
  <c r="P29" i="20" s="1"/>
  <c r="T30" i="21"/>
  <c r="T30" i="10"/>
  <c r="N35" i="18"/>
  <c r="B34" i="18"/>
  <c r="E617" i="30" s="1"/>
  <c r="T30" i="17"/>
  <c r="T29" i="25"/>
  <c r="O27" i="23"/>
  <c r="T30" i="15"/>
  <c r="P27" i="23"/>
  <c r="N30" i="20"/>
  <c r="N31" i="20" s="1"/>
  <c r="O27" i="19"/>
  <c r="P26" i="19"/>
  <c r="B27" i="31"/>
  <c r="M30" i="9"/>
  <c r="N28" i="26"/>
  <c r="L73" i="22"/>
  <c r="M32" i="11"/>
  <c r="N32" i="11" s="1"/>
  <c r="B31" i="11"/>
  <c r="E114" i="30" s="1"/>
  <c r="V29" i="9"/>
  <c r="Y28" i="9"/>
  <c r="D26" i="31" s="1"/>
  <c r="O30" i="13"/>
  <c r="O31" i="13" s="1"/>
  <c r="P29" i="13"/>
  <c r="P30" i="13" s="1"/>
  <c r="P31" i="13" s="1"/>
  <c r="M32" i="13"/>
  <c r="B31" i="13"/>
  <c r="E172" i="30" s="1"/>
  <c r="T30" i="19"/>
  <c r="O34" i="18"/>
  <c r="O35" i="18" s="1"/>
  <c r="T30" i="23"/>
  <c r="N33" i="10"/>
  <c r="N34" i="10" s="1"/>
  <c r="L30" i="23"/>
  <c r="T30" i="20"/>
  <c r="V25" i="10"/>
  <c r="AC25" i="10"/>
  <c r="P49" i="17"/>
  <c r="P50" i="17" s="1"/>
  <c r="P51" i="17" s="1"/>
  <c r="T30" i="22"/>
  <c r="N28" i="19"/>
  <c r="N29" i="19" s="1"/>
  <c r="N28" i="23"/>
  <c r="B27" i="23"/>
  <c r="E1157" i="30" s="1"/>
  <c r="P31" i="11"/>
  <c r="T30" i="16"/>
  <c r="M29" i="22"/>
  <c r="B28" i="22"/>
  <c r="E1079" i="30" s="1"/>
  <c r="T29" i="24"/>
  <c r="M29" i="23"/>
  <c r="M30" i="23" s="1"/>
  <c r="M30" i="22" l="1"/>
  <c r="B29" i="22"/>
  <c r="E1080" i="30" s="1"/>
  <c r="T31" i="23"/>
  <c r="O33" i="10"/>
  <c r="B28" i="31"/>
  <c r="M31" i="9"/>
  <c r="O28" i="23"/>
  <c r="T31" i="17"/>
  <c r="T31" i="10"/>
  <c r="O30" i="20"/>
  <c r="O31" i="20" s="1"/>
  <c r="T30" i="26"/>
  <c r="M32" i="20"/>
  <c r="B31" i="20"/>
  <c r="E880" i="30" s="1"/>
  <c r="M35" i="10"/>
  <c r="B34" i="10"/>
  <c r="E32" i="30" s="1"/>
  <c r="T30" i="24"/>
  <c r="N29" i="23"/>
  <c r="N30" i="23" s="1"/>
  <c r="B28" i="23"/>
  <c r="E1158" i="30" s="1"/>
  <c r="T31" i="22"/>
  <c r="V26" i="10"/>
  <c r="AC26" i="10"/>
  <c r="L31" i="23"/>
  <c r="B30" i="23"/>
  <c r="E1160" i="30" s="1"/>
  <c r="M33" i="13"/>
  <c r="V30" i="9"/>
  <c r="Y29" i="9"/>
  <c r="D27" i="31" s="1"/>
  <c r="Q5" i="11"/>
  <c r="S5" i="11" s="1"/>
  <c r="P28" i="23"/>
  <c r="T30" i="25"/>
  <c r="P34" i="18"/>
  <c r="P35" i="18" s="1"/>
  <c r="M30" i="26"/>
  <c r="B29" i="26"/>
  <c r="E1313" i="30" s="1"/>
  <c r="O32" i="11"/>
  <c r="T30" i="14"/>
  <c r="N29" i="22"/>
  <c r="M31" i="23"/>
  <c r="N35" i="10"/>
  <c r="L74" i="22"/>
  <c r="P27" i="19"/>
  <c r="N36" i="18"/>
  <c r="B35" i="18"/>
  <c r="E618" i="30" s="1"/>
  <c r="T31" i="21"/>
  <c r="B28" i="19"/>
  <c r="E829" i="30" s="1"/>
  <c r="N52" i="17"/>
  <c r="B51" i="17"/>
  <c r="E554" i="30" s="1"/>
  <c r="T30" i="18"/>
  <c r="T31" i="11"/>
  <c r="T31" i="16"/>
  <c r="P32" i="11"/>
  <c r="T31" i="20"/>
  <c r="T31" i="19"/>
  <c r="M33" i="11"/>
  <c r="B32" i="11"/>
  <c r="E115" i="30" s="1"/>
  <c r="N29" i="26"/>
  <c r="N30" i="26" s="1"/>
  <c r="O28" i="26"/>
  <c r="O28" i="19"/>
  <c r="O29" i="19" s="1"/>
  <c r="T31" i="15"/>
  <c r="P30" i="20"/>
  <c r="P31" i="20" s="1"/>
  <c r="M30" i="19"/>
  <c r="N30" i="19" s="1"/>
  <c r="B29" i="19"/>
  <c r="E830" i="30" s="1"/>
  <c r="T32" i="13"/>
  <c r="L74" i="20"/>
  <c r="U27" i="10"/>
  <c r="B33" i="10"/>
  <c r="E31" i="30" s="1"/>
  <c r="N32" i="13"/>
  <c r="N33" i="13" s="1"/>
  <c r="O30" i="19" l="1"/>
  <c r="T32" i="11"/>
  <c r="N53" i="17"/>
  <c r="N54" i="17" s="1"/>
  <c r="N55" i="17" s="1"/>
  <c r="N56" i="17" s="1"/>
  <c r="N57" i="17" s="1"/>
  <c r="N58" i="17" s="1"/>
  <c r="N59" i="17" s="1"/>
  <c r="N60" i="17" s="1"/>
  <c r="N61" i="17" s="1"/>
  <c r="N62" i="17" s="1"/>
  <c r="N63" i="17" s="1"/>
  <c r="N64" i="17" s="1"/>
  <c r="N65" i="17" s="1"/>
  <c r="N66" i="17" s="1"/>
  <c r="N67" i="17" s="1"/>
  <c r="N68" i="17" s="1"/>
  <c r="N69" i="17" s="1"/>
  <c r="N70" i="17" s="1"/>
  <c r="N71" i="17" s="1"/>
  <c r="N72" i="17" s="1"/>
  <c r="N73" i="17" s="1"/>
  <c r="N74" i="17" s="1"/>
  <c r="B52" i="17"/>
  <c r="E555" i="30" s="1"/>
  <c r="T32" i="21"/>
  <c r="N30" i="22"/>
  <c r="O29" i="22"/>
  <c r="V31" i="9"/>
  <c r="Y30" i="9"/>
  <c r="D28" i="31" s="1"/>
  <c r="Q39" i="11"/>
  <c r="S39" i="11" s="1"/>
  <c r="X31" i="9"/>
  <c r="T31" i="24"/>
  <c r="O32" i="20"/>
  <c r="O33" i="20" s="1"/>
  <c r="T32" i="17"/>
  <c r="B29" i="23"/>
  <c r="E1159" i="30" s="1"/>
  <c r="T32" i="15"/>
  <c r="T32" i="19"/>
  <c r="T31" i="18"/>
  <c r="O52" i="17"/>
  <c r="L75" i="22"/>
  <c r="M31" i="26"/>
  <c r="N31" i="26" s="1"/>
  <c r="B30" i="26"/>
  <c r="E1314" i="30" s="1"/>
  <c r="B32" i="13"/>
  <c r="E173" i="30" s="1"/>
  <c r="L32" i="23"/>
  <c r="T32" i="22"/>
  <c r="M33" i="20"/>
  <c r="B32" i="20"/>
  <c r="E881" i="30" s="1"/>
  <c r="O29" i="23"/>
  <c r="O30" i="23" s="1"/>
  <c r="O34" i="10"/>
  <c r="O35" i="10" s="1"/>
  <c r="P33" i="10"/>
  <c r="L75" i="20"/>
  <c r="T32" i="16"/>
  <c r="N37" i="18"/>
  <c r="B36" i="18"/>
  <c r="E619" i="30" s="1"/>
  <c r="M32" i="23"/>
  <c r="T31" i="14"/>
  <c r="AC5" i="11"/>
  <c r="V5" i="11"/>
  <c r="U5" i="11"/>
  <c r="M34" i="13"/>
  <c r="B33" i="13"/>
  <c r="E174" i="30" s="1"/>
  <c r="T32" i="10"/>
  <c r="N32" i="20"/>
  <c r="N33" i="20" s="1"/>
  <c r="M31" i="22"/>
  <c r="B30" i="22"/>
  <c r="E1081" i="30" s="1"/>
  <c r="M31" i="19"/>
  <c r="B30" i="19"/>
  <c r="E831" i="30" s="1"/>
  <c r="M34" i="11"/>
  <c r="B33" i="11"/>
  <c r="E116" i="30" s="1"/>
  <c r="U28" i="10"/>
  <c r="T33" i="13"/>
  <c r="P32" i="20"/>
  <c r="P33" i="20" s="1"/>
  <c r="O29" i="26"/>
  <c r="O30" i="26" s="1"/>
  <c r="P28" i="26"/>
  <c r="O32" i="13"/>
  <c r="T32" i="20"/>
  <c r="P28" i="19"/>
  <c r="P29" i="19" s="1"/>
  <c r="P30" i="19" s="1"/>
  <c r="T31" i="25"/>
  <c r="O36" i="18"/>
  <c r="O37" i="18" s="1"/>
  <c r="V27" i="10"/>
  <c r="AC27" i="10"/>
  <c r="N31" i="23"/>
  <c r="B31" i="23" s="1"/>
  <c r="E1161" i="30" s="1"/>
  <c r="M36" i="10"/>
  <c r="N36" i="10" s="1"/>
  <c r="B35" i="10"/>
  <c r="E33" i="30" s="1"/>
  <c r="T31" i="26"/>
  <c r="B29" i="31"/>
  <c r="M32" i="9"/>
  <c r="T32" i="23"/>
  <c r="N33" i="11"/>
  <c r="O33" i="11" s="1"/>
  <c r="P33" i="11" l="1"/>
  <c r="O31" i="26"/>
  <c r="M32" i="22"/>
  <c r="B31" i="22"/>
  <c r="E1082" i="30" s="1"/>
  <c r="O36" i="10"/>
  <c r="T33" i="15"/>
  <c r="N31" i="22"/>
  <c r="N32" i="22" s="1"/>
  <c r="N75" i="17"/>
  <c r="B74" i="17"/>
  <c r="E577" i="30" s="1"/>
  <c r="T33" i="16"/>
  <c r="B30" i="31"/>
  <c r="M33" i="9"/>
  <c r="V28" i="10"/>
  <c r="AC28" i="10"/>
  <c r="T33" i="20"/>
  <c r="U29" i="10"/>
  <c r="M35" i="13"/>
  <c r="P36" i="18"/>
  <c r="P37" i="18" s="1"/>
  <c r="O31" i="23"/>
  <c r="T33" i="22"/>
  <c r="P29" i="23"/>
  <c r="P30" i="23" s="1"/>
  <c r="L76" i="22"/>
  <c r="T32" i="24"/>
  <c r="N34" i="13"/>
  <c r="N35" i="13" s="1"/>
  <c r="T32" i="26"/>
  <c r="M35" i="11"/>
  <c r="B34" i="11"/>
  <c r="E117" i="30" s="1"/>
  <c r="O38" i="18"/>
  <c r="O33" i="13"/>
  <c r="P32" i="13"/>
  <c r="P33" i="13" s="1"/>
  <c r="T34" i="13"/>
  <c r="M32" i="19"/>
  <c r="U6" i="11"/>
  <c r="V6" i="11" s="1"/>
  <c r="N38" i="18"/>
  <c r="B37" i="18"/>
  <c r="E620" i="30" s="1"/>
  <c r="L76" i="20"/>
  <c r="O53" i="17"/>
  <c r="O54" i="17" s="1"/>
  <c r="O55" i="17" s="1"/>
  <c r="O56" i="17" s="1"/>
  <c r="O57" i="17" s="1"/>
  <c r="O58" i="17" s="1"/>
  <c r="O59" i="17" s="1"/>
  <c r="O60" i="17" s="1"/>
  <c r="O61" i="17" s="1"/>
  <c r="O62" i="17" s="1"/>
  <c r="O63" i="17" s="1"/>
  <c r="O64" i="17" s="1"/>
  <c r="O65" i="17" s="1"/>
  <c r="O66" i="17" s="1"/>
  <c r="O67" i="17" s="1"/>
  <c r="O68" i="17" s="1"/>
  <c r="O69" i="17" s="1"/>
  <c r="O70" i="17" s="1"/>
  <c r="O71" i="17" s="1"/>
  <c r="O72" i="17" s="1"/>
  <c r="O73" i="17" s="1"/>
  <c r="O74" i="17" s="1"/>
  <c r="O75" i="17" s="1"/>
  <c r="P52" i="17"/>
  <c r="P53" i="17" s="1"/>
  <c r="P54" i="17" s="1"/>
  <c r="P55" i="17" s="1"/>
  <c r="P56" i="17" s="1"/>
  <c r="P57" i="17" s="1"/>
  <c r="P58" i="17" s="1"/>
  <c r="P59" i="17" s="1"/>
  <c r="P60" i="17" s="1"/>
  <c r="P61" i="17" s="1"/>
  <c r="P62" i="17" s="1"/>
  <c r="P63" i="17" s="1"/>
  <c r="P64" i="17" s="1"/>
  <c r="P65" i="17" s="1"/>
  <c r="P66" i="17" s="1"/>
  <c r="P67" i="17" s="1"/>
  <c r="P68" i="17" s="1"/>
  <c r="P69" i="17" s="1"/>
  <c r="P70" i="17" s="1"/>
  <c r="P71" i="17" s="1"/>
  <c r="P72" i="17" s="1"/>
  <c r="P73" i="17" s="1"/>
  <c r="P74" i="17" s="1"/>
  <c r="P75" i="17" s="1"/>
  <c r="T33" i="19"/>
  <c r="V32" i="9"/>
  <c r="Y31" i="9"/>
  <c r="D29" i="31" s="1"/>
  <c r="T33" i="21"/>
  <c r="T33" i="11"/>
  <c r="T33" i="23"/>
  <c r="N34" i="11"/>
  <c r="N35" i="11" s="1"/>
  <c r="M37" i="10"/>
  <c r="B36" i="10"/>
  <c r="E34" i="30" s="1"/>
  <c r="N32" i="23"/>
  <c r="T32" i="25"/>
  <c r="P29" i="26"/>
  <c r="P30" i="26" s="1"/>
  <c r="P31" i="26" s="1"/>
  <c r="T33" i="10"/>
  <c r="AC6" i="11"/>
  <c r="T32" i="14"/>
  <c r="P34" i="10"/>
  <c r="P35" i="10" s="1"/>
  <c r="P36" i="10" s="1"/>
  <c r="M34" i="20"/>
  <c r="M35" i="20" s="1"/>
  <c r="B33" i="20"/>
  <c r="E882" i="30" s="1"/>
  <c r="L33" i="23"/>
  <c r="M33" i="23" s="1"/>
  <c r="B32" i="23"/>
  <c r="E1162" i="30" s="1"/>
  <c r="M32" i="26"/>
  <c r="B31" i="26"/>
  <c r="E1315" i="30" s="1"/>
  <c r="T32" i="18"/>
  <c r="T33" i="17"/>
  <c r="O30" i="22"/>
  <c r="O31" i="22" s="1"/>
  <c r="O32" i="22" s="1"/>
  <c r="P29" i="22"/>
  <c r="P30" i="22" s="1"/>
  <c r="P31" i="22" s="1"/>
  <c r="P32" i="22" s="1"/>
  <c r="N31" i="19"/>
  <c r="N32" i="19" s="1"/>
  <c r="M33" i="26" l="1"/>
  <c r="B32" i="26"/>
  <c r="E1316" i="30" s="1"/>
  <c r="T33" i="18"/>
  <c r="AC7" i="11"/>
  <c r="T34" i="23"/>
  <c r="U7" i="11"/>
  <c r="M33" i="19"/>
  <c r="N33" i="19" s="1"/>
  <c r="B32" i="19"/>
  <c r="E833" i="30" s="1"/>
  <c r="O34" i="13"/>
  <c r="O35" i="13" s="1"/>
  <c r="B34" i="13"/>
  <c r="E175" i="30" s="1"/>
  <c r="U30" i="10"/>
  <c r="T34" i="20"/>
  <c r="N76" i="17"/>
  <c r="B75" i="17"/>
  <c r="E578" i="30" s="1"/>
  <c r="N32" i="26"/>
  <c r="N33" i="26" s="1"/>
  <c r="T34" i="10"/>
  <c r="L34" i="23"/>
  <c r="T33" i="25"/>
  <c r="M38" i="10"/>
  <c r="O31" i="19"/>
  <c r="T34" i="21"/>
  <c r="T34" i="19"/>
  <c r="L77" i="20"/>
  <c r="T35" i="13"/>
  <c r="T33" i="26"/>
  <c r="T34" i="22"/>
  <c r="M36" i="13"/>
  <c r="B35" i="13"/>
  <c r="E176" i="30" s="1"/>
  <c r="T34" i="16"/>
  <c r="N37" i="10"/>
  <c r="N38" i="10" s="1"/>
  <c r="T33" i="14"/>
  <c r="N36" i="13"/>
  <c r="L77" i="22"/>
  <c r="B76" i="22"/>
  <c r="E1127" i="30" s="1"/>
  <c r="O32" i="23"/>
  <c r="N34" i="20"/>
  <c r="V29" i="10"/>
  <c r="AC29" i="10"/>
  <c r="T34" i="15"/>
  <c r="M33" i="22"/>
  <c r="B32" i="22"/>
  <c r="E1083" i="30" s="1"/>
  <c r="T34" i="17"/>
  <c r="M36" i="20"/>
  <c r="B35" i="20"/>
  <c r="E884" i="30" s="1"/>
  <c r="N33" i="23"/>
  <c r="T34" i="11"/>
  <c r="V33" i="9"/>
  <c r="Y32" i="9"/>
  <c r="D30" i="31" s="1"/>
  <c r="Q5" i="12"/>
  <c r="S5" i="12" s="1"/>
  <c r="X33" i="9"/>
  <c r="O76" i="17"/>
  <c r="N39" i="18"/>
  <c r="O39" i="18" s="1"/>
  <c r="B38" i="18"/>
  <c r="E621" i="30" s="1"/>
  <c r="B31" i="19"/>
  <c r="E832" i="30" s="1"/>
  <c r="P34" i="13"/>
  <c r="P35" i="13" s="1"/>
  <c r="M36" i="11"/>
  <c r="N36" i="11" s="1"/>
  <c r="B35" i="11"/>
  <c r="E118" i="30" s="1"/>
  <c r="T33" i="24"/>
  <c r="P31" i="23"/>
  <c r="P32" i="23" s="1"/>
  <c r="P38" i="18"/>
  <c r="B31" i="31"/>
  <c r="M34" i="9"/>
  <c r="O37" i="10"/>
  <c r="O38" i="10" s="1"/>
  <c r="O32" i="26"/>
  <c r="O33" i="26" s="1"/>
  <c r="O34" i="11"/>
  <c r="O35" i="11" s="1"/>
  <c r="O36" i="11" l="1"/>
  <c r="M37" i="20"/>
  <c r="B36" i="20"/>
  <c r="E885" i="30" s="1"/>
  <c r="L78" i="20"/>
  <c r="T35" i="21"/>
  <c r="T34" i="25"/>
  <c r="T35" i="20"/>
  <c r="U8" i="11"/>
  <c r="T34" i="18"/>
  <c r="M34" i="26"/>
  <c r="B33" i="26"/>
  <c r="E1317" i="30" s="1"/>
  <c r="P39" i="18"/>
  <c r="AC5" i="12"/>
  <c r="V5" i="12"/>
  <c r="U5" i="12"/>
  <c r="T35" i="11"/>
  <c r="M34" i="22"/>
  <c r="B33" i="22"/>
  <c r="E1084" i="30" s="1"/>
  <c r="V30" i="10"/>
  <c r="AC30" i="10"/>
  <c r="L78" i="22"/>
  <c r="T34" i="14"/>
  <c r="T35" i="16"/>
  <c r="T35" i="22"/>
  <c r="T36" i="13"/>
  <c r="O32" i="19"/>
  <c r="O33" i="19" s="1"/>
  <c r="P31" i="19"/>
  <c r="P32" i="26"/>
  <c r="P33" i="26" s="1"/>
  <c r="O36" i="13"/>
  <c r="N40" i="18"/>
  <c r="B39" i="18"/>
  <c r="E622" i="30" s="1"/>
  <c r="T35" i="17"/>
  <c r="N35" i="20"/>
  <c r="N36" i="20" s="1"/>
  <c r="N37" i="20" s="1"/>
  <c r="O34" i="20"/>
  <c r="T35" i="19"/>
  <c r="B37" i="10"/>
  <c r="E35" i="30" s="1"/>
  <c r="B33" i="23"/>
  <c r="E1163" i="30" s="1"/>
  <c r="N77" i="17"/>
  <c r="B76" i="17"/>
  <c r="E579" i="30" s="1"/>
  <c r="U31" i="10"/>
  <c r="V7" i="11"/>
  <c r="M37" i="11"/>
  <c r="N37" i="11" s="1"/>
  <c r="B36" i="11"/>
  <c r="E119" i="30" s="1"/>
  <c r="B32" i="31"/>
  <c r="M35" i="9"/>
  <c r="T34" i="24"/>
  <c r="P36" i="13"/>
  <c r="O77" i="17"/>
  <c r="V34" i="9"/>
  <c r="Y33" i="9"/>
  <c r="D31" i="31" s="1"/>
  <c r="P34" i="11"/>
  <c r="P35" i="11" s="1"/>
  <c r="P36" i="11" s="1"/>
  <c r="T35" i="15"/>
  <c r="O33" i="23"/>
  <c r="P33" i="23" s="1"/>
  <c r="P76" i="17"/>
  <c r="P77" i="17" s="1"/>
  <c r="N33" i="22"/>
  <c r="M37" i="13"/>
  <c r="N37" i="13" s="1"/>
  <c r="B36" i="13"/>
  <c r="E177" i="30" s="1"/>
  <c r="T34" i="26"/>
  <c r="M39" i="10"/>
  <c r="B38" i="10"/>
  <c r="E36" i="30" s="1"/>
  <c r="L35" i="23"/>
  <c r="T35" i="10"/>
  <c r="M34" i="19"/>
  <c r="B33" i="19"/>
  <c r="E834" i="30" s="1"/>
  <c r="T35" i="23"/>
  <c r="P37" i="10"/>
  <c r="P38" i="10" s="1"/>
  <c r="M34" i="23"/>
  <c r="M35" i="23" s="1"/>
  <c r="M36" i="23" l="1"/>
  <c r="L36" i="23"/>
  <c r="B35" i="23"/>
  <c r="E1165" i="30" s="1"/>
  <c r="N34" i="22"/>
  <c r="O33" i="22"/>
  <c r="T36" i="15"/>
  <c r="B33" i="31"/>
  <c r="M36" i="9"/>
  <c r="T36" i="17"/>
  <c r="T36" i="22"/>
  <c r="T35" i="14"/>
  <c r="V31" i="10"/>
  <c r="AC31" i="10"/>
  <c r="T36" i="11"/>
  <c r="L79" i="20"/>
  <c r="T35" i="26"/>
  <c r="P37" i="13"/>
  <c r="V8" i="11"/>
  <c r="AC8" i="11"/>
  <c r="O35" i="20"/>
  <c r="O36" i="20" s="1"/>
  <c r="O37" i="20" s="1"/>
  <c r="P34" i="20"/>
  <c r="N34" i="23"/>
  <c r="O37" i="13"/>
  <c r="T37" i="13"/>
  <c r="T36" i="16"/>
  <c r="U6" i="12"/>
  <c r="V6" i="12" s="1"/>
  <c r="U9" i="11"/>
  <c r="T36" i="20"/>
  <c r="M35" i="19"/>
  <c r="O34" i="23"/>
  <c r="P34" i="23" s="1"/>
  <c r="T35" i="24"/>
  <c r="N78" i="17"/>
  <c r="N79" i="17" s="1"/>
  <c r="N80" i="17" s="1"/>
  <c r="N81" i="17" s="1"/>
  <c r="B77" i="17"/>
  <c r="E580" i="30" s="1"/>
  <c r="T36" i="19"/>
  <c r="L79" i="22"/>
  <c r="M35" i="22"/>
  <c r="B34" i="22"/>
  <c r="E1085" i="30" s="1"/>
  <c r="AC6" i="12"/>
  <c r="M35" i="26"/>
  <c r="B34" i="26"/>
  <c r="E1318" i="30" s="1"/>
  <c r="N34" i="26"/>
  <c r="T36" i="21"/>
  <c r="M38" i="20"/>
  <c r="N38" i="20" s="1"/>
  <c r="B37" i="20"/>
  <c r="E886" i="30" s="1"/>
  <c r="N34" i="19"/>
  <c r="N35" i="19" s="1"/>
  <c r="T36" i="23"/>
  <c r="T36" i="10"/>
  <c r="M40" i="10"/>
  <c r="B39" i="10"/>
  <c r="E37" i="30" s="1"/>
  <c r="M38" i="13"/>
  <c r="B37" i="13"/>
  <c r="E178" i="30" s="1"/>
  <c r="V35" i="9"/>
  <c r="Y34" i="9"/>
  <c r="D32" i="31" s="1"/>
  <c r="Q5" i="13"/>
  <c r="S5" i="13" s="1"/>
  <c r="M38" i="11"/>
  <c r="B37" i="11"/>
  <c r="E120" i="30" s="1"/>
  <c r="U32" i="10"/>
  <c r="N39" i="10"/>
  <c r="N41" i="18"/>
  <c r="N42" i="18" s="1"/>
  <c r="N43" i="18" s="1"/>
  <c r="B40" i="18"/>
  <c r="E623" i="30" s="1"/>
  <c r="P32" i="19"/>
  <c r="P33" i="19" s="1"/>
  <c r="T35" i="18"/>
  <c r="T35" i="25"/>
  <c r="O37" i="11"/>
  <c r="O40" i="18"/>
  <c r="O41" i="18" s="1"/>
  <c r="O42" i="18" s="1"/>
  <c r="O43" i="18" s="1"/>
  <c r="T36" i="18" l="1"/>
  <c r="T36" i="25"/>
  <c r="M39" i="11"/>
  <c r="B38" i="11"/>
  <c r="E121" i="30" s="1"/>
  <c r="M36" i="26"/>
  <c r="B35" i="26"/>
  <c r="E1319" i="30" s="1"/>
  <c r="M36" i="22"/>
  <c r="T37" i="20"/>
  <c r="U7" i="12"/>
  <c r="V7" i="12" s="1"/>
  <c r="T37" i="16"/>
  <c r="N35" i="23"/>
  <c r="N36" i="23" s="1"/>
  <c r="B34" i="23"/>
  <c r="E1164" i="30" s="1"/>
  <c r="V9" i="11"/>
  <c r="AC9" i="11"/>
  <c r="T36" i="26"/>
  <c r="O34" i="19"/>
  <c r="O35" i="19" s="1"/>
  <c r="O34" i="22"/>
  <c r="P33" i="22"/>
  <c r="P34" i="22" s="1"/>
  <c r="AC5" i="13"/>
  <c r="V5" i="13"/>
  <c r="U5" i="13"/>
  <c r="M39" i="13"/>
  <c r="T37" i="10"/>
  <c r="T37" i="21"/>
  <c r="T36" i="24"/>
  <c r="B34" i="19"/>
  <c r="E835" i="30" s="1"/>
  <c r="T38" i="13"/>
  <c r="P35" i="20"/>
  <c r="P36" i="20" s="1"/>
  <c r="P37" i="20" s="1"/>
  <c r="T37" i="11"/>
  <c r="T36" i="14"/>
  <c r="O78" i="17"/>
  <c r="N35" i="22"/>
  <c r="N36" i="22" s="1"/>
  <c r="U33" i="10"/>
  <c r="N44" i="18"/>
  <c r="B43" i="18"/>
  <c r="E626" i="30" s="1"/>
  <c r="T37" i="23"/>
  <c r="N35" i="26"/>
  <c r="N36" i="26" s="1"/>
  <c r="O34" i="26"/>
  <c r="AC7" i="12"/>
  <c r="L80" i="22"/>
  <c r="T37" i="19"/>
  <c r="M36" i="19"/>
  <c r="N36" i="19" s="1"/>
  <c r="B35" i="19"/>
  <c r="E836" i="30" s="1"/>
  <c r="U10" i="11"/>
  <c r="O38" i="20"/>
  <c r="P37" i="11"/>
  <c r="L80" i="20"/>
  <c r="T37" i="17"/>
  <c r="N38" i="11"/>
  <c r="N39" i="11" s="1"/>
  <c r="O44" i="18"/>
  <c r="N40" i="10"/>
  <c r="N41" i="10" s="1"/>
  <c r="O39" i="10"/>
  <c r="Q18" i="13"/>
  <c r="S18" i="13" s="1"/>
  <c r="V36" i="9"/>
  <c r="Y35" i="9"/>
  <c r="D33" i="31" s="1"/>
  <c r="M41" i="10"/>
  <c r="M39" i="20"/>
  <c r="B38" i="20"/>
  <c r="E887" i="30" s="1"/>
  <c r="O35" i="23"/>
  <c r="O36" i="23" s="1"/>
  <c r="P40" i="18"/>
  <c r="P41" i="18" s="1"/>
  <c r="P42" i="18" s="1"/>
  <c r="P43" i="18" s="1"/>
  <c r="P44" i="18" s="1"/>
  <c r="V32" i="10"/>
  <c r="AC32" i="10"/>
  <c r="T37" i="22"/>
  <c r="B34" i="31"/>
  <c r="M37" i="9"/>
  <c r="T37" i="15"/>
  <c r="L37" i="23"/>
  <c r="B36" i="23"/>
  <c r="E1166" i="30" s="1"/>
  <c r="N38" i="13"/>
  <c r="N39" i="13" s="1"/>
  <c r="B35" i="31" l="1"/>
  <c r="M38" i="9"/>
  <c r="M42" i="10"/>
  <c r="B41" i="10"/>
  <c r="E39" i="30" s="1"/>
  <c r="O40" i="10"/>
  <c r="O41" i="10" s="1"/>
  <c r="P39" i="10"/>
  <c r="T38" i="17"/>
  <c r="T38" i="19"/>
  <c r="AC8" i="12"/>
  <c r="U34" i="10"/>
  <c r="T38" i="21"/>
  <c r="B38" i="13"/>
  <c r="E179" i="30" s="1"/>
  <c r="O36" i="19"/>
  <c r="V10" i="11"/>
  <c r="AC10" i="11"/>
  <c r="P34" i="19"/>
  <c r="P35" i="19" s="1"/>
  <c r="T37" i="18"/>
  <c r="L38" i="23"/>
  <c r="N42" i="10"/>
  <c r="O35" i="26"/>
  <c r="O36" i="26" s="1"/>
  <c r="P34" i="26"/>
  <c r="P35" i="26" s="1"/>
  <c r="P36" i="26" s="1"/>
  <c r="T37" i="14"/>
  <c r="P38" i="20"/>
  <c r="T37" i="24"/>
  <c r="M40" i="13"/>
  <c r="B39" i="13"/>
  <c r="E180" i="30" s="1"/>
  <c r="M37" i="23"/>
  <c r="M38" i="23" s="1"/>
  <c r="U8" i="12"/>
  <c r="T38" i="20"/>
  <c r="M37" i="26"/>
  <c r="B36" i="26"/>
  <c r="E1320" i="30" s="1"/>
  <c r="T37" i="25"/>
  <c r="M40" i="20"/>
  <c r="M41" i="20" s="1"/>
  <c r="B39" i="20"/>
  <c r="E888" i="30" s="1"/>
  <c r="V37" i="9"/>
  <c r="Y36" i="9"/>
  <c r="D34" i="31" s="1"/>
  <c r="Q42" i="13"/>
  <c r="S42" i="13" s="1"/>
  <c r="X37" i="9"/>
  <c r="O45" i="18"/>
  <c r="P45" i="18" s="1"/>
  <c r="M37" i="19"/>
  <c r="B36" i="19"/>
  <c r="E837" i="30" s="1"/>
  <c r="N37" i="26"/>
  <c r="N45" i="18"/>
  <c r="B44" i="18"/>
  <c r="E627" i="30" s="1"/>
  <c r="T39" i="13"/>
  <c r="U6" i="13"/>
  <c r="V6" i="13" s="1"/>
  <c r="T37" i="26"/>
  <c r="N37" i="23"/>
  <c r="N38" i="23" s="1"/>
  <c r="B35" i="22"/>
  <c r="E1086" i="30" s="1"/>
  <c r="P35" i="23"/>
  <c r="P36" i="23" s="1"/>
  <c r="V33" i="10"/>
  <c r="AC33" i="10"/>
  <c r="N40" i="13"/>
  <c r="T38" i="15"/>
  <c r="T38" i="22"/>
  <c r="O38" i="13"/>
  <c r="B40" i="10"/>
  <c r="E38" i="30" s="1"/>
  <c r="AC18" i="13"/>
  <c r="N40" i="11"/>
  <c r="L81" i="20"/>
  <c r="U11" i="11"/>
  <c r="T38" i="23"/>
  <c r="O79" i="17"/>
  <c r="O80" i="17" s="1"/>
  <c r="O81" i="17" s="1"/>
  <c r="P78" i="17"/>
  <c r="T38" i="11"/>
  <c r="T38" i="10"/>
  <c r="AC6" i="13"/>
  <c r="O35" i="22"/>
  <c r="O36" i="22" s="1"/>
  <c r="T38" i="16"/>
  <c r="M37" i="22"/>
  <c r="B36" i="22"/>
  <c r="E1087" i="30" s="1"/>
  <c r="M40" i="11"/>
  <c r="B39" i="11"/>
  <c r="E122" i="30" s="1"/>
  <c r="O38" i="11"/>
  <c r="O39" i="11" s="1"/>
  <c r="N39" i="20"/>
  <c r="N40" i="20" s="1"/>
  <c r="N41" i="20" s="1"/>
  <c r="U12" i="11" l="1"/>
  <c r="T39" i="15"/>
  <c r="T38" i="26"/>
  <c r="AC42" i="13"/>
  <c r="M42" i="20"/>
  <c r="B41" i="20"/>
  <c r="E890" i="30" s="1"/>
  <c r="O37" i="26"/>
  <c r="L39" i="23"/>
  <c r="B38" i="23"/>
  <c r="E1168" i="30" s="1"/>
  <c r="T39" i="19"/>
  <c r="P40" i="10"/>
  <c r="P41" i="10" s="1"/>
  <c r="O37" i="23"/>
  <c r="O38" i="23" s="1"/>
  <c r="O39" i="13"/>
  <c r="O40" i="13" s="1"/>
  <c r="P38" i="13"/>
  <c r="P39" i="13" s="1"/>
  <c r="P40" i="13" s="1"/>
  <c r="P37" i="23"/>
  <c r="P38" i="23" s="1"/>
  <c r="O40" i="11"/>
  <c r="M38" i="22"/>
  <c r="T39" i="23"/>
  <c r="P35" i="22"/>
  <c r="P36" i="22" s="1"/>
  <c r="T40" i="13"/>
  <c r="N46" i="18"/>
  <c r="B45" i="18"/>
  <c r="E628" i="30" s="1"/>
  <c r="M38" i="19"/>
  <c r="M38" i="26"/>
  <c r="B37" i="26"/>
  <c r="E1321" i="30" s="1"/>
  <c r="U9" i="12"/>
  <c r="M41" i="13"/>
  <c r="M42" i="13" s="1"/>
  <c r="M43" i="13" s="1"/>
  <c r="B40" i="13"/>
  <c r="E181" i="30" s="1"/>
  <c r="O39" i="20"/>
  <c r="O40" i="20" s="1"/>
  <c r="O41" i="20" s="1"/>
  <c r="T38" i="18"/>
  <c r="V11" i="11"/>
  <c r="AC11" i="11"/>
  <c r="T39" i="21"/>
  <c r="P38" i="11"/>
  <c r="P39" i="11" s="1"/>
  <c r="P40" i="11" s="1"/>
  <c r="O42" i="10"/>
  <c r="B36" i="31"/>
  <c r="M39" i="9"/>
  <c r="N42" i="20"/>
  <c r="T39" i="10"/>
  <c r="T39" i="11"/>
  <c r="T39" i="22"/>
  <c r="U7" i="13"/>
  <c r="N38" i="26"/>
  <c r="O46" i="18"/>
  <c r="Q49" i="13"/>
  <c r="S49" i="13" s="1"/>
  <c r="V38" i="9"/>
  <c r="Y37" i="9"/>
  <c r="D35" i="31" s="1"/>
  <c r="T38" i="25"/>
  <c r="T38" i="24"/>
  <c r="T2" i="24" s="1"/>
  <c r="AF19" i="9" s="1"/>
  <c r="T38" i="14"/>
  <c r="O37" i="19"/>
  <c r="O38" i="19" s="1"/>
  <c r="V8" i="12"/>
  <c r="T39" i="17"/>
  <c r="V7" i="13"/>
  <c r="AC7" i="13"/>
  <c r="M41" i="11"/>
  <c r="B40" i="11"/>
  <c r="E123" i="30" s="1"/>
  <c r="T39" i="16"/>
  <c r="P79" i="17"/>
  <c r="P80" i="17" s="1"/>
  <c r="P81" i="17" s="1"/>
  <c r="L82" i="20"/>
  <c r="V34" i="10"/>
  <c r="AC34" i="10"/>
  <c r="N37" i="22"/>
  <c r="N38" i="22" s="1"/>
  <c r="T39" i="20"/>
  <c r="M39" i="23"/>
  <c r="P37" i="26"/>
  <c r="B37" i="23"/>
  <c r="E1167" i="30" s="1"/>
  <c r="P36" i="19"/>
  <c r="P37" i="19" s="1"/>
  <c r="P38" i="19" s="1"/>
  <c r="U35" i="10"/>
  <c r="M43" i="10"/>
  <c r="B42" i="10"/>
  <c r="E40" i="30" s="1"/>
  <c r="N37" i="19"/>
  <c r="N38" i="19" s="1"/>
  <c r="M44" i="10" l="1"/>
  <c r="N39" i="23"/>
  <c r="T40" i="11"/>
  <c r="B37" i="31"/>
  <c r="M40" i="9"/>
  <c r="T39" i="18"/>
  <c r="M44" i="13"/>
  <c r="B43" i="13"/>
  <c r="E184" i="30" s="1"/>
  <c r="B37" i="22"/>
  <c r="E1088" i="30" s="1"/>
  <c r="P42" i="10"/>
  <c r="L40" i="23"/>
  <c r="B39" i="23"/>
  <c r="E1169" i="30" s="1"/>
  <c r="M43" i="20"/>
  <c r="B42" i="20"/>
  <c r="E891" i="30" s="1"/>
  <c r="T39" i="26"/>
  <c r="U13" i="11"/>
  <c r="T40" i="20"/>
  <c r="AC8" i="13"/>
  <c r="U36" i="10"/>
  <c r="L83" i="20"/>
  <c r="T40" i="17"/>
  <c r="N43" i="10"/>
  <c r="N44" i="10" s="1"/>
  <c r="V39" i="9"/>
  <c r="Y38" i="9"/>
  <c r="D36" i="31" s="1"/>
  <c r="Q62" i="13"/>
  <c r="S62" i="13" s="1"/>
  <c r="X39" i="9"/>
  <c r="U8" i="13"/>
  <c r="T40" i="21"/>
  <c r="M39" i="26"/>
  <c r="B38" i="26"/>
  <c r="E1322" i="30" s="1"/>
  <c r="N47" i="18"/>
  <c r="B46" i="18"/>
  <c r="E629" i="30" s="1"/>
  <c r="N41" i="13"/>
  <c r="N42" i="13" s="1"/>
  <c r="N43" i="13" s="1"/>
  <c r="N44" i="13" s="1"/>
  <c r="M39" i="22"/>
  <c r="B38" i="22"/>
  <c r="E1089" i="30" s="1"/>
  <c r="O41" i="13"/>
  <c r="O42" i="13" s="1"/>
  <c r="O43" i="13" s="1"/>
  <c r="O44" i="13" s="1"/>
  <c r="O38" i="26"/>
  <c r="M42" i="11"/>
  <c r="T39" i="25"/>
  <c r="T40" i="22"/>
  <c r="T40" i="10"/>
  <c r="O43" i="10"/>
  <c r="O44" i="10" s="1"/>
  <c r="O42" i="20"/>
  <c r="U10" i="12"/>
  <c r="B37" i="19"/>
  <c r="E838" i="30" s="1"/>
  <c r="T41" i="13"/>
  <c r="T40" i="23"/>
  <c r="O41" i="11"/>
  <c r="P41" i="11" s="1"/>
  <c r="N41" i="11"/>
  <c r="T40" i="19"/>
  <c r="P39" i="20"/>
  <c r="P40" i="20" s="1"/>
  <c r="P41" i="20" s="1"/>
  <c r="P42" i="20" s="1"/>
  <c r="T40" i="15"/>
  <c r="O37" i="22"/>
  <c r="O38" i="22" s="1"/>
  <c r="V35" i="10"/>
  <c r="AC35" i="10"/>
  <c r="T40" i="16"/>
  <c r="V9" i="12"/>
  <c r="AC9" i="12"/>
  <c r="T39" i="14"/>
  <c r="O47" i="18"/>
  <c r="N43" i="20"/>
  <c r="V12" i="11"/>
  <c r="AC12" i="11"/>
  <c r="M39" i="19"/>
  <c r="N39" i="19" s="1"/>
  <c r="B38" i="19"/>
  <c r="E839" i="30" s="1"/>
  <c r="O39" i="23"/>
  <c r="P46" i="18"/>
  <c r="P47" i="18" s="1"/>
  <c r="O39" i="19" l="1"/>
  <c r="P39" i="23"/>
  <c r="T41" i="10"/>
  <c r="T40" i="14"/>
  <c r="T41" i="16"/>
  <c r="T41" i="23"/>
  <c r="O43" i="20"/>
  <c r="T40" i="25"/>
  <c r="M40" i="26"/>
  <c r="B39" i="26"/>
  <c r="E1323" i="30" s="1"/>
  <c r="P38" i="26"/>
  <c r="M44" i="20"/>
  <c r="M45" i="20" s="1"/>
  <c r="B43" i="20"/>
  <c r="E892" i="30" s="1"/>
  <c r="P41" i="13"/>
  <c r="P42" i="13" s="1"/>
  <c r="P43" i="13" s="1"/>
  <c r="P44" i="13" s="1"/>
  <c r="M45" i="13"/>
  <c r="N45" i="13" s="1"/>
  <c r="B44" i="13"/>
  <c r="E185" i="30" s="1"/>
  <c r="N39" i="26"/>
  <c r="N40" i="26" s="1"/>
  <c r="M40" i="19"/>
  <c r="B39" i="19"/>
  <c r="E840" i="30" s="1"/>
  <c r="T41" i="19"/>
  <c r="T41" i="22"/>
  <c r="Q85" i="13"/>
  <c r="S85" i="13" s="1"/>
  <c r="V40" i="9"/>
  <c r="Y39" i="9"/>
  <c r="D37" i="31" s="1"/>
  <c r="X40" i="9"/>
  <c r="T41" i="20"/>
  <c r="T40" i="18"/>
  <c r="B43" i="10"/>
  <c r="E41" i="30" s="1"/>
  <c r="V10" i="12"/>
  <c r="AC10" i="12"/>
  <c r="V36" i="10"/>
  <c r="AC36" i="10"/>
  <c r="T41" i="15"/>
  <c r="N42" i="11"/>
  <c r="T42" i="13"/>
  <c r="U11" i="12"/>
  <c r="B41" i="11"/>
  <c r="E124" i="30" s="1"/>
  <c r="N48" i="18"/>
  <c r="O48" i="18" s="1"/>
  <c r="B47" i="18"/>
  <c r="E630" i="30" s="1"/>
  <c r="T41" i="21"/>
  <c r="N45" i="10"/>
  <c r="L84" i="20"/>
  <c r="U37" i="10"/>
  <c r="T40" i="26"/>
  <c r="L41" i="23"/>
  <c r="P37" i="22"/>
  <c r="P38" i="22" s="1"/>
  <c r="T41" i="11"/>
  <c r="B44" i="10"/>
  <c r="E42" i="30" s="1"/>
  <c r="M45" i="10"/>
  <c r="N44" i="20"/>
  <c r="N45" i="20" s="1"/>
  <c r="V13" i="11"/>
  <c r="AC13" i="11"/>
  <c r="O42" i="11"/>
  <c r="M43" i="11"/>
  <c r="B42" i="11"/>
  <c r="E125" i="30" s="1"/>
  <c r="M40" i="22"/>
  <c r="U9" i="13"/>
  <c r="AC62" i="13"/>
  <c r="T41" i="17"/>
  <c r="N39" i="22"/>
  <c r="V8" i="13"/>
  <c r="U14" i="11"/>
  <c r="P43" i="10"/>
  <c r="P44" i="10" s="1"/>
  <c r="B38" i="31"/>
  <c r="M41" i="9"/>
  <c r="N40" i="23"/>
  <c r="M40" i="23"/>
  <c r="B40" i="23" s="1"/>
  <c r="E1170" i="30" s="1"/>
  <c r="P48" i="18" l="1"/>
  <c r="O45" i="13"/>
  <c r="U15" i="11"/>
  <c r="N40" i="22"/>
  <c r="B39" i="22"/>
  <c r="E1090" i="30" s="1"/>
  <c r="M46" i="10"/>
  <c r="B45" i="10"/>
  <c r="E43" i="30" s="1"/>
  <c r="T41" i="26"/>
  <c r="T42" i="21"/>
  <c r="T42" i="19"/>
  <c r="M46" i="20"/>
  <c r="B45" i="20"/>
  <c r="E894" i="30" s="1"/>
  <c r="O44" i="20"/>
  <c r="O45" i="20" s="1"/>
  <c r="T42" i="16"/>
  <c r="O40" i="23"/>
  <c r="T42" i="17"/>
  <c r="U10" i="13"/>
  <c r="M41" i="22"/>
  <c r="B40" i="22"/>
  <c r="E1091" i="30" s="1"/>
  <c r="L85" i="20"/>
  <c r="U12" i="12"/>
  <c r="N43" i="11"/>
  <c r="V37" i="10"/>
  <c r="AC37" i="10"/>
  <c r="V41" i="9"/>
  <c r="Y40" i="9"/>
  <c r="D38" i="31" s="1"/>
  <c r="Q86" i="13"/>
  <c r="S86" i="13" s="1"/>
  <c r="X41" i="9"/>
  <c r="T42" i="22"/>
  <c r="M46" i="13"/>
  <c r="B45" i="13"/>
  <c r="E186" i="30" s="1"/>
  <c r="P39" i="26"/>
  <c r="P40" i="26" s="1"/>
  <c r="O39" i="26"/>
  <c r="O40" i="26" s="1"/>
  <c r="T42" i="23"/>
  <c r="T42" i="10"/>
  <c r="P42" i="11"/>
  <c r="B39" i="31"/>
  <c r="M42" i="9"/>
  <c r="V14" i="11"/>
  <c r="AC14" i="11"/>
  <c r="L42" i="23"/>
  <c r="U38" i="10"/>
  <c r="N46" i="10"/>
  <c r="N49" i="18"/>
  <c r="B48" i="18"/>
  <c r="E631" i="30" s="1"/>
  <c r="T42" i="20"/>
  <c r="O45" i="10"/>
  <c r="O46" i="10" s="1"/>
  <c r="M41" i="19"/>
  <c r="P45" i="13"/>
  <c r="T41" i="25"/>
  <c r="P43" i="20"/>
  <c r="P44" i="20" s="1"/>
  <c r="P45" i="20" s="1"/>
  <c r="P39" i="19"/>
  <c r="M41" i="23"/>
  <c r="M42" i="23" s="1"/>
  <c r="V9" i="13"/>
  <c r="AC9" i="13"/>
  <c r="M44" i="11"/>
  <c r="B43" i="11"/>
  <c r="E126" i="30" s="1"/>
  <c r="N46" i="20"/>
  <c r="T42" i="11"/>
  <c r="T43" i="13"/>
  <c r="T42" i="15"/>
  <c r="V11" i="12"/>
  <c r="AC11" i="12"/>
  <c r="T41" i="18"/>
  <c r="M41" i="26"/>
  <c r="N41" i="26" s="1"/>
  <c r="B40" i="26"/>
  <c r="E1324" i="30" s="1"/>
  <c r="O39" i="22"/>
  <c r="O40" i="22" s="1"/>
  <c r="T41" i="14"/>
  <c r="T2" i="14" s="1"/>
  <c r="AF9" i="9" s="1"/>
  <c r="P40" i="23"/>
  <c r="N40" i="19"/>
  <c r="N41" i="19" s="1"/>
  <c r="T44" i="13" l="1"/>
  <c r="V10" i="13"/>
  <c r="AC10" i="13"/>
  <c r="O40" i="19"/>
  <c r="O41" i="19" s="1"/>
  <c r="U39" i="10"/>
  <c r="M47" i="13"/>
  <c r="V38" i="10"/>
  <c r="AC38" i="10"/>
  <c r="M42" i="22"/>
  <c r="B41" i="22"/>
  <c r="E1092" i="30" s="1"/>
  <c r="T43" i="17"/>
  <c r="T43" i="16"/>
  <c r="M47" i="10"/>
  <c r="B46" i="10"/>
  <c r="E44" i="30" s="1"/>
  <c r="N41" i="23"/>
  <c r="N42" i="23" s="1"/>
  <c r="V12" i="12"/>
  <c r="AC12" i="12"/>
  <c r="P45" i="10"/>
  <c r="P46" i="10" s="1"/>
  <c r="B40" i="19"/>
  <c r="E841" i="30" s="1"/>
  <c r="N50" i="18"/>
  <c r="V15" i="11"/>
  <c r="AC15" i="11"/>
  <c r="O41" i="26"/>
  <c r="N44" i="11"/>
  <c r="O46" i="20"/>
  <c r="T43" i="19"/>
  <c r="T42" i="26"/>
  <c r="O43" i="11"/>
  <c r="O44" i="11" s="1"/>
  <c r="N46" i="13"/>
  <c r="N47" i="13" s="1"/>
  <c r="M42" i="26"/>
  <c r="B41" i="26"/>
  <c r="E1325" i="30" s="1"/>
  <c r="T42" i="18"/>
  <c r="M45" i="11"/>
  <c r="B44" i="11"/>
  <c r="E127" i="30" s="1"/>
  <c r="T42" i="25"/>
  <c r="T2" i="25" s="1"/>
  <c r="AF20" i="9" s="1"/>
  <c r="M42" i="19"/>
  <c r="B41" i="19"/>
  <c r="E842" i="30" s="1"/>
  <c r="N47" i="10"/>
  <c r="B41" i="23"/>
  <c r="E1171" i="30" s="1"/>
  <c r="B40" i="31"/>
  <c r="M43" i="9"/>
  <c r="T43" i="10"/>
  <c r="P41" i="26"/>
  <c r="T43" i="22"/>
  <c r="Q90" i="13"/>
  <c r="S90" i="13" s="1"/>
  <c r="V42" i="9"/>
  <c r="Y41" i="9"/>
  <c r="D39" i="31" s="1"/>
  <c r="X42" i="9"/>
  <c r="L86" i="20"/>
  <c r="U11" i="13"/>
  <c r="O41" i="23"/>
  <c r="O42" i="23" s="1"/>
  <c r="P39" i="22"/>
  <c r="P40" i="22" s="1"/>
  <c r="U16" i="11"/>
  <c r="T43" i="15"/>
  <c r="T43" i="11"/>
  <c r="P40" i="19"/>
  <c r="P41" i="19" s="1"/>
  <c r="O47" i="10"/>
  <c r="T43" i="20"/>
  <c r="L43" i="23"/>
  <c r="M43" i="23" s="1"/>
  <c r="B42" i="23"/>
  <c r="E1172" i="30" s="1"/>
  <c r="T43" i="23"/>
  <c r="U13" i="12"/>
  <c r="M47" i="20"/>
  <c r="B46" i="20"/>
  <c r="E895" i="30" s="1"/>
  <c r="T43" i="21"/>
  <c r="N41" i="22"/>
  <c r="N42" i="22" s="1"/>
  <c r="O49" i="18"/>
  <c r="O50" i="18" s="1"/>
  <c r="M48" i="20" l="1"/>
  <c r="B47" i="20"/>
  <c r="E896" i="30" s="1"/>
  <c r="T44" i="23"/>
  <c r="P49" i="18"/>
  <c r="P50" i="18" s="1"/>
  <c r="T44" i="22"/>
  <c r="B41" i="31"/>
  <c r="M44" i="9"/>
  <c r="T44" i="19"/>
  <c r="V13" i="12"/>
  <c r="AC13" i="12"/>
  <c r="M48" i="10"/>
  <c r="B47" i="10"/>
  <c r="E45" i="30" s="1"/>
  <c r="V39" i="10"/>
  <c r="AC39" i="10"/>
  <c r="M48" i="13"/>
  <c r="B47" i="13"/>
  <c r="E188" i="30" s="1"/>
  <c r="V11" i="13"/>
  <c r="AC11" i="13"/>
  <c r="T44" i="21"/>
  <c r="U17" i="11"/>
  <c r="L87" i="20"/>
  <c r="T44" i="20"/>
  <c r="T44" i="11"/>
  <c r="V43" i="9"/>
  <c r="Y42" i="9"/>
  <c r="D40" i="31" s="1"/>
  <c r="Q91" i="13"/>
  <c r="S91" i="13" s="1"/>
  <c r="M43" i="19"/>
  <c r="O41" i="22"/>
  <c r="O42" i="22" s="1"/>
  <c r="M43" i="26"/>
  <c r="B42" i="26"/>
  <c r="E1326" i="30" s="1"/>
  <c r="V16" i="11"/>
  <c r="AC16" i="11"/>
  <c r="P46" i="20"/>
  <c r="O46" i="13"/>
  <c r="T44" i="16"/>
  <c r="P43" i="11"/>
  <c r="P44" i="11" s="1"/>
  <c r="T45" i="13"/>
  <c r="U14" i="12"/>
  <c r="M46" i="11"/>
  <c r="N42" i="19"/>
  <c r="N43" i="19" s="1"/>
  <c r="P41" i="23"/>
  <c r="P42" i="23" s="1"/>
  <c r="T43" i="26"/>
  <c r="N45" i="11"/>
  <c r="N46" i="11" s="1"/>
  <c r="B49" i="18"/>
  <c r="E632" i="30" s="1"/>
  <c r="P47" i="10"/>
  <c r="N43" i="23"/>
  <c r="M43" i="22"/>
  <c r="B42" i="22"/>
  <c r="E1093" i="30" s="1"/>
  <c r="O51" i="18"/>
  <c r="L44" i="23"/>
  <c r="B43" i="23"/>
  <c r="E1173" i="30" s="1"/>
  <c r="T44" i="15"/>
  <c r="U12" i="13"/>
  <c r="T44" i="10"/>
  <c r="N48" i="10"/>
  <c r="T43" i="18"/>
  <c r="N47" i="20"/>
  <c r="N48" i="20" s="1"/>
  <c r="N48" i="13"/>
  <c r="O42" i="26"/>
  <c r="O43" i="26" s="1"/>
  <c r="N51" i="18"/>
  <c r="B50" i="18"/>
  <c r="E633" i="30" s="1"/>
  <c r="T44" i="17"/>
  <c r="B46" i="13"/>
  <c r="E187" i="30" s="1"/>
  <c r="U40" i="10"/>
  <c r="N42" i="26"/>
  <c r="N43" i="26" s="1"/>
  <c r="T45" i="17" l="1"/>
  <c r="M44" i="22"/>
  <c r="T46" i="13"/>
  <c r="T45" i="16"/>
  <c r="V17" i="11"/>
  <c r="AC17" i="11"/>
  <c r="N43" i="22"/>
  <c r="N44" i="22" s="1"/>
  <c r="U18" i="11"/>
  <c r="O45" i="11"/>
  <c r="O46" i="11" s="1"/>
  <c r="T45" i="22"/>
  <c r="T45" i="15"/>
  <c r="U41" i="10"/>
  <c r="U13" i="13"/>
  <c r="O48" i="10"/>
  <c r="B45" i="11"/>
  <c r="E128" i="30" s="1"/>
  <c r="O47" i="13"/>
  <c r="O48" i="13" s="1"/>
  <c r="P46" i="13"/>
  <c r="P47" i="13" s="1"/>
  <c r="P48" i="13" s="1"/>
  <c r="O47" i="20"/>
  <c r="O48" i="20" s="1"/>
  <c r="B42" i="19"/>
  <c r="E843" i="30" s="1"/>
  <c r="T45" i="11"/>
  <c r="V12" i="13"/>
  <c r="AC12" i="13"/>
  <c r="V40" i="10"/>
  <c r="AC40" i="10"/>
  <c r="V14" i="12"/>
  <c r="AC14" i="12"/>
  <c r="B42" i="31"/>
  <c r="M45" i="9"/>
  <c r="P41" i="22"/>
  <c r="P42" i="22" s="1"/>
  <c r="O42" i="19"/>
  <c r="P48" i="10"/>
  <c r="T44" i="26"/>
  <c r="B46" i="11"/>
  <c r="E129" i="30" s="1"/>
  <c r="W14" i="12"/>
  <c r="W13" i="12" s="1"/>
  <c r="P45" i="11"/>
  <c r="P46" i="11" s="1"/>
  <c r="P47" i="20"/>
  <c r="P48" i="20" s="1"/>
  <c r="M44" i="19"/>
  <c r="N44" i="19" s="1"/>
  <c r="B43" i="19"/>
  <c r="E844" i="30" s="1"/>
  <c r="Q95" i="13"/>
  <c r="S95" i="13" s="1"/>
  <c r="V44" i="9"/>
  <c r="Y43" i="9"/>
  <c r="D41" i="31" s="1"/>
  <c r="L88" i="20"/>
  <c r="P51" i="18"/>
  <c r="M49" i="20"/>
  <c r="B48" i="20"/>
  <c r="E897" i="30" s="1"/>
  <c r="N49" i="20"/>
  <c r="N44" i="26"/>
  <c r="N52" i="18"/>
  <c r="O52" i="18" s="1"/>
  <c r="B51" i="18"/>
  <c r="E634" i="30" s="1"/>
  <c r="T44" i="18"/>
  <c r="T45" i="10"/>
  <c r="L45" i="23"/>
  <c r="M44" i="26"/>
  <c r="B43" i="26"/>
  <c r="E1327" i="30" s="1"/>
  <c r="P42" i="26"/>
  <c r="P43" i="26" s="1"/>
  <c r="O43" i="23"/>
  <c r="T45" i="20"/>
  <c r="T45" i="21"/>
  <c r="M49" i="13"/>
  <c r="M50" i="13" s="1"/>
  <c r="B48" i="13"/>
  <c r="E189" i="30" s="1"/>
  <c r="M49" i="10"/>
  <c r="N49" i="10" s="1"/>
  <c r="B48" i="10"/>
  <c r="E46" i="30" s="1"/>
  <c r="T45" i="19"/>
  <c r="T45" i="23"/>
  <c r="M44" i="23"/>
  <c r="M45" i="23" s="1"/>
  <c r="T46" i="21" l="1"/>
  <c r="T45" i="18"/>
  <c r="P52" i="18"/>
  <c r="V45" i="9"/>
  <c r="Y44" i="9"/>
  <c r="D42" i="31" s="1"/>
  <c r="Q102" i="13"/>
  <c r="S102" i="13" s="1"/>
  <c r="O43" i="19"/>
  <c r="O44" i="19" s="1"/>
  <c r="P42" i="19"/>
  <c r="P43" i="19" s="1"/>
  <c r="P44" i="19" s="1"/>
  <c r="U14" i="13"/>
  <c r="T46" i="15"/>
  <c r="T47" i="13"/>
  <c r="M45" i="22"/>
  <c r="L46" i="23"/>
  <c r="AC95" i="13"/>
  <c r="V13" i="13"/>
  <c r="AC13" i="13"/>
  <c r="O49" i="20"/>
  <c r="N44" i="23"/>
  <c r="U42" i="10"/>
  <c r="O44" i="26"/>
  <c r="V18" i="11"/>
  <c r="AC18" i="11"/>
  <c r="T46" i="19"/>
  <c r="T46" i="20"/>
  <c r="M45" i="26"/>
  <c r="N45" i="26" s="1"/>
  <c r="B44" i="26"/>
  <c r="E1328" i="30" s="1"/>
  <c r="L89" i="20"/>
  <c r="W12" i="12"/>
  <c r="X13" i="12"/>
  <c r="T45" i="26"/>
  <c r="B43" i="31"/>
  <c r="M46" i="9"/>
  <c r="O49" i="10"/>
  <c r="U19" i="11"/>
  <c r="T46" i="16"/>
  <c r="T46" i="17"/>
  <c r="M50" i="10"/>
  <c r="B49" i="10"/>
  <c r="E47" i="30" s="1"/>
  <c r="M46" i="23"/>
  <c r="M51" i="13"/>
  <c r="B50" i="13"/>
  <c r="E191" i="30" s="1"/>
  <c r="T46" i="23"/>
  <c r="O44" i="23"/>
  <c r="P43" i="23"/>
  <c r="P44" i="23" s="1"/>
  <c r="T46" i="10"/>
  <c r="N53" i="18"/>
  <c r="B52" i="18"/>
  <c r="E635" i="30" s="1"/>
  <c r="M50" i="20"/>
  <c r="M51" i="20" s="1"/>
  <c r="B49" i="20"/>
  <c r="E898" i="30" s="1"/>
  <c r="M45" i="19"/>
  <c r="N45" i="19" s="1"/>
  <c r="B44" i="19"/>
  <c r="E845" i="30" s="1"/>
  <c r="X14" i="12"/>
  <c r="P49" i="10"/>
  <c r="V41" i="10"/>
  <c r="AC41" i="10"/>
  <c r="T46" i="11"/>
  <c r="T2" i="11" s="1"/>
  <c r="AF6" i="9" s="1"/>
  <c r="N49" i="13"/>
  <c r="N50" i="13" s="1"/>
  <c r="N51" i="13" s="1"/>
  <c r="T46" i="22"/>
  <c r="O43" i="22"/>
  <c r="O44" i="22" s="1"/>
  <c r="B43" i="22"/>
  <c r="E1094" i="30" s="1"/>
  <c r="T47" i="23" l="1"/>
  <c r="U20" i="11"/>
  <c r="B44" i="31"/>
  <c r="M47" i="9"/>
  <c r="V19" i="11"/>
  <c r="AC19" i="11"/>
  <c r="V14" i="13"/>
  <c r="AC14" i="13"/>
  <c r="N50" i="20"/>
  <c r="N51" i="20" s="1"/>
  <c r="N52" i="20" s="1"/>
  <c r="M46" i="22"/>
  <c r="T47" i="21"/>
  <c r="M52" i="20"/>
  <c r="B51" i="20"/>
  <c r="E900" i="30" s="1"/>
  <c r="T47" i="10"/>
  <c r="W11" i="12"/>
  <c r="X12" i="12"/>
  <c r="M46" i="26"/>
  <c r="N46" i="26" s="1"/>
  <c r="B45" i="26"/>
  <c r="E1329" i="30" s="1"/>
  <c r="T47" i="19"/>
  <c r="O45" i="26"/>
  <c r="N45" i="23"/>
  <c r="B44" i="23"/>
  <c r="E1174" i="30" s="1"/>
  <c r="P43" i="22"/>
  <c r="P44" i="22" s="1"/>
  <c r="T48" i="13"/>
  <c r="T47" i="15"/>
  <c r="T46" i="18"/>
  <c r="M51" i="10"/>
  <c r="M52" i="10" s="1"/>
  <c r="T47" i="16"/>
  <c r="P44" i="26"/>
  <c r="P45" i="26" s="1"/>
  <c r="O50" i="20"/>
  <c r="O51" i="20" s="1"/>
  <c r="O52" i="20" s="1"/>
  <c r="L47" i="23"/>
  <c r="O45" i="19"/>
  <c r="Q110" i="13"/>
  <c r="S110" i="13" s="1"/>
  <c r="V46" i="9"/>
  <c r="Y45" i="9"/>
  <c r="D43" i="31" s="1"/>
  <c r="X46" i="9"/>
  <c r="N50" i="10"/>
  <c r="N51" i="10" s="1"/>
  <c r="N52" i="10" s="1"/>
  <c r="T47" i="22"/>
  <c r="O45" i="22"/>
  <c r="O46" i="22" s="1"/>
  <c r="O49" i="13"/>
  <c r="V42" i="10"/>
  <c r="AC42" i="10"/>
  <c r="M46" i="19"/>
  <c r="B45" i="19"/>
  <c r="E846" i="30" s="1"/>
  <c r="N54" i="18"/>
  <c r="B53" i="18"/>
  <c r="E636" i="30" s="1"/>
  <c r="O45" i="23"/>
  <c r="P45" i="23" s="1"/>
  <c r="M52" i="13"/>
  <c r="B51" i="13"/>
  <c r="E192" i="30" s="1"/>
  <c r="T47" i="17"/>
  <c r="T46" i="26"/>
  <c r="L90" i="20"/>
  <c r="T47" i="20"/>
  <c r="U43" i="10"/>
  <c r="B44" i="22"/>
  <c r="E1095" i="30" s="1"/>
  <c r="N45" i="22"/>
  <c r="N46" i="22" s="1"/>
  <c r="U15" i="13"/>
  <c r="P49" i="20"/>
  <c r="P50" i="20" s="1"/>
  <c r="P51" i="20" s="1"/>
  <c r="P52" i="20" s="1"/>
  <c r="O53" i="18"/>
  <c r="O54" i="18" s="1"/>
  <c r="U16" i="13" l="1"/>
  <c r="T48" i="20"/>
  <c r="T47" i="26"/>
  <c r="M53" i="13"/>
  <c r="M54" i="13" s="1"/>
  <c r="B52" i="13"/>
  <c r="E193" i="30" s="1"/>
  <c r="O50" i="13"/>
  <c r="O51" i="13" s="1"/>
  <c r="P49" i="13"/>
  <c r="T48" i="22"/>
  <c r="V47" i="9"/>
  <c r="Y46" i="9"/>
  <c r="D44" i="31" s="1"/>
  <c r="Q111" i="13"/>
  <c r="S111" i="13" s="1"/>
  <c r="X47" i="9"/>
  <c r="L48" i="23"/>
  <c r="T48" i="16"/>
  <c r="P45" i="22"/>
  <c r="P46" i="22" s="1"/>
  <c r="V20" i="11"/>
  <c r="AC20" i="11"/>
  <c r="U21" i="11"/>
  <c r="T48" i="17"/>
  <c r="AC110" i="13"/>
  <c r="T47" i="18"/>
  <c r="T48" i="15"/>
  <c r="T48" i="19"/>
  <c r="W10" i="12"/>
  <c r="X11" i="12"/>
  <c r="M53" i="20"/>
  <c r="B52" i="20"/>
  <c r="E901" i="30" s="1"/>
  <c r="B45" i="31"/>
  <c r="M48" i="9"/>
  <c r="P53" i="18"/>
  <c r="P54" i="18" s="1"/>
  <c r="N52" i="13"/>
  <c r="N53" i="13" s="1"/>
  <c r="N54" i="13" s="1"/>
  <c r="B50" i="10"/>
  <c r="E48" i="30" s="1"/>
  <c r="T49" i="13"/>
  <c r="N46" i="23"/>
  <c r="B45" i="23"/>
  <c r="E1175" i="30" s="1"/>
  <c r="B45" i="22"/>
  <c r="E1096" i="30" s="1"/>
  <c r="V15" i="13"/>
  <c r="AC15" i="13"/>
  <c r="M47" i="23"/>
  <c r="M48" i="23" s="1"/>
  <c r="U44" i="10"/>
  <c r="O46" i="23"/>
  <c r="M47" i="19"/>
  <c r="B46" i="19"/>
  <c r="E847" i="30" s="1"/>
  <c r="L91" i="20"/>
  <c r="N55" i="18"/>
  <c r="B54" i="18"/>
  <c r="E637" i="30" s="1"/>
  <c r="V43" i="10"/>
  <c r="AC43" i="10"/>
  <c r="O50" i="10"/>
  <c r="B52" i="10"/>
  <c r="E50" i="30" s="1"/>
  <c r="M53" i="10"/>
  <c r="P45" i="19"/>
  <c r="O46" i="26"/>
  <c r="P46" i="26" s="1"/>
  <c r="M47" i="26"/>
  <c r="B46" i="26"/>
  <c r="E1330" i="30" s="1"/>
  <c r="T48" i="10"/>
  <c r="T48" i="21"/>
  <c r="M47" i="22"/>
  <c r="N47" i="22" s="1"/>
  <c r="B46" i="22"/>
  <c r="E1097" i="30" s="1"/>
  <c r="T48" i="23"/>
  <c r="N46" i="19"/>
  <c r="N47" i="19" s="1"/>
  <c r="O47" i="22" l="1"/>
  <c r="L92" i="20"/>
  <c r="W9" i="12"/>
  <c r="X10" i="12"/>
  <c r="T49" i="15"/>
  <c r="T49" i="17"/>
  <c r="P47" i="22"/>
  <c r="L49" i="23"/>
  <c r="B48" i="23"/>
  <c r="E1178" i="30" s="1"/>
  <c r="V48" i="9"/>
  <c r="Y47" i="9"/>
  <c r="D45" i="31" s="1"/>
  <c r="O52" i="13"/>
  <c r="O53" i="13" s="1"/>
  <c r="O54" i="13" s="1"/>
  <c r="T48" i="26"/>
  <c r="U17" i="13"/>
  <c r="M54" i="10"/>
  <c r="T49" i="21"/>
  <c r="M48" i="26"/>
  <c r="B47" i="26"/>
  <c r="E1331" i="30" s="1"/>
  <c r="N47" i="23"/>
  <c r="N48" i="23" s="1"/>
  <c r="B46" i="23"/>
  <c r="E1176" i="30" s="1"/>
  <c r="T48" i="18"/>
  <c r="T49" i="23"/>
  <c r="V44" i="10"/>
  <c r="AC44" i="10"/>
  <c r="O51" i="10"/>
  <c r="O52" i="10" s="1"/>
  <c r="P50" i="10"/>
  <c r="N56" i="18"/>
  <c r="U45" i="10"/>
  <c r="V16" i="13"/>
  <c r="AC16" i="13"/>
  <c r="T50" i="13"/>
  <c r="O46" i="19"/>
  <c r="O47" i="19" s="1"/>
  <c r="O55" i="18"/>
  <c r="B55" i="18" s="1"/>
  <c r="E638" i="30" s="1"/>
  <c r="M54" i="20"/>
  <c r="B53" i="20"/>
  <c r="E902" i="30" s="1"/>
  <c r="T49" i="19"/>
  <c r="T2" i="19" s="1"/>
  <c r="AF14" i="9" s="1"/>
  <c r="N53" i="10"/>
  <c r="N54" i="10" s="1"/>
  <c r="V21" i="11"/>
  <c r="AC21" i="11"/>
  <c r="T49" i="16"/>
  <c r="T49" i="22"/>
  <c r="M55" i="13"/>
  <c r="B54" i="13"/>
  <c r="E195" i="30" s="1"/>
  <c r="T49" i="20"/>
  <c r="N47" i="26"/>
  <c r="N48" i="26" s="1"/>
  <c r="N48" i="19"/>
  <c r="N49" i="19" s="1"/>
  <c r="M48" i="22"/>
  <c r="B47" i="22"/>
  <c r="E1098" i="30" s="1"/>
  <c r="T49" i="10"/>
  <c r="P46" i="19"/>
  <c r="P47" i="19" s="1"/>
  <c r="M48" i="19"/>
  <c r="M49" i="19" s="1"/>
  <c r="B49" i="19" s="1"/>
  <c r="E850" i="30" s="1"/>
  <c r="B47" i="19"/>
  <c r="E848" i="30" s="1"/>
  <c r="N55" i="13"/>
  <c r="B46" i="31"/>
  <c r="M49" i="9"/>
  <c r="U22" i="11"/>
  <c r="N53" i="20"/>
  <c r="B47" i="23"/>
  <c r="E1177" i="30" s="1"/>
  <c r="P50" i="13"/>
  <c r="P51" i="13" s="1"/>
  <c r="P52" i="13" s="1"/>
  <c r="P53" i="13" s="1"/>
  <c r="P54" i="13" s="1"/>
  <c r="P46" i="23"/>
  <c r="U23" i="11" l="1"/>
  <c r="O48" i="19"/>
  <c r="O49" i="19" s="1"/>
  <c r="V17" i="13"/>
  <c r="AC17" i="13"/>
  <c r="O47" i="26"/>
  <c r="M55" i="10"/>
  <c r="B54" i="10"/>
  <c r="E52" i="30" s="1"/>
  <c r="Q5" i="14"/>
  <c r="S5" i="14" s="1"/>
  <c r="V49" i="9"/>
  <c r="Y48" i="9"/>
  <c r="D46" i="31" s="1"/>
  <c r="X49" i="9"/>
  <c r="T50" i="17"/>
  <c r="L93" i="20"/>
  <c r="T50" i="10"/>
  <c r="M56" i="13"/>
  <c r="B55" i="13"/>
  <c r="E196" i="30" s="1"/>
  <c r="V22" i="11"/>
  <c r="AC22" i="11"/>
  <c r="T51" i="13"/>
  <c r="N57" i="18"/>
  <c r="T49" i="18"/>
  <c r="T50" i="21"/>
  <c r="T49" i="26"/>
  <c r="W8" i="12"/>
  <c r="X9" i="12"/>
  <c r="N56" i="13"/>
  <c r="N54" i="20"/>
  <c r="O53" i="20"/>
  <c r="B47" i="31"/>
  <c r="M50" i="9"/>
  <c r="T50" i="16"/>
  <c r="N55" i="10"/>
  <c r="M55" i="20"/>
  <c r="B54" i="20"/>
  <c r="E903" i="30" s="1"/>
  <c r="U46" i="10"/>
  <c r="P51" i="10"/>
  <c r="P52" i="10" s="1"/>
  <c r="V45" i="10"/>
  <c r="AC45" i="10"/>
  <c r="O47" i="23"/>
  <c r="O48" i="23" s="1"/>
  <c r="U18" i="13"/>
  <c r="O55" i="13"/>
  <c r="O56" i="13" s="1"/>
  <c r="L50" i="23"/>
  <c r="M49" i="23"/>
  <c r="M50" i="23" s="1"/>
  <c r="P47" i="23"/>
  <c r="P48" i="23" s="1"/>
  <c r="P48" i="19"/>
  <c r="P49" i="19" s="1"/>
  <c r="M49" i="22"/>
  <c r="T50" i="20"/>
  <c r="T50" i="22"/>
  <c r="O56" i="18"/>
  <c r="O57" i="18" s="1"/>
  <c r="O53" i="10"/>
  <c r="O54" i="10" s="1"/>
  <c r="O55" i="10" s="1"/>
  <c r="T50" i="23"/>
  <c r="P55" i="18"/>
  <c r="P56" i="18" s="1"/>
  <c r="P57" i="18" s="1"/>
  <c r="M49" i="26"/>
  <c r="B48" i="26"/>
  <c r="E1332" i="30" s="1"/>
  <c r="B53" i="10"/>
  <c r="E51" i="30" s="1"/>
  <c r="T50" i="15"/>
  <c r="N48" i="22"/>
  <c r="N49" i="22" s="1"/>
  <c r="T51" i="15" l="1"/>
  <c r="M50" i="26"/>
  <c r="T51" i="20"/>
  <c r="L51" i="23"/>
  <c r="P53" i="10"/>
  <c r="P54" i="10" s="1"/>
  <c r="P55" i="10" s="1"/>
  <c r="T51" i="16"/>
  <c r="N55" i="20"/>
  <c r="M57" i="13"/>
  <c r="B56" i="13"/>
  <c r="E197" i="30" s="1"/>
  <c r="L94" i="20"/>
  <c r="M56" i="10"/>
  <c r="B55" i="10"/>
  <c r="E53" i="30" s="1"/>
  <c r="T51" i="23"/>
  <c r="B48" i="22"/>
  <c r="E1099" i="30" s="1"/>
  <c r="O48" i="22"/>
  <c r="M56" i="20"/>
  <c r="B55" i="20"/>
  <c r="E904" i="30" s="1"/>
  <c r="B48" i="31"/>
  <c r="M51" i="9"/>
  <c r="N49" i="26"/>
  <c r="N50" i="26" s="1"/>
  <c r="W7" i="12"/>
  <c r="X8" i="12"/>
  <c r="T51" i="21"/>
  <c r="B56" i="18"/>
  <c r="E639" i="30" s="1"/>
  <c r="T51" i="17"/>
  <c r="Q6" i="14"/>
  <c r="S6" i="14" s="1"/>
  <c r="V50" i="9"/>
  <c r="Y49" i="9"/>
  <c r="D47" i="31" s="1"/>
  <c r="X50" i="9"/>
  <c r="O48" i="26"/>
  <c r="O49" i="26" s="1"/>
  <c r="O50" i="26" s="1"/>
  <c r="P47" i="26"/>
  <c r="M50" i="22"/>
  <c r="M51" i="23"/>
  <c r="U19" i="13"/>
  <c r="U47" i="10"/>
  <c r="N56" i="10"/>
  <c r="N57" i="13"/>
  <c r="O57" i="13" s="1"/>
  <c r="N49" i="23"/>
  <c r="N50" i="23" s="1"/>
  <c r="B50" i="23" s="1"/>
  <c r="E1180" i="30" s="1"/>
  <c r="N58" i="18"/>
  <c r="N59" i="18" s="1"/>
  <c r="N60" i="18" s="1"/>
  <c r="N61" i="18" s="1"/>
  <c r="N62" i="18" s="1"/>
  <c r="N63" i="18" s="1"/>
  <c r="N64" i="18" s="1"/>
  <c r="N65" i="18" s="1"/>
  <c r="B57" i="18"/>
  <c r="E640" i="30" s="1"/>
  <c r="V23" i="11"/>
  <c r="AC23" i="11"/>
  <c r="T51" i="10"/>
  <c r="V5" i="14"/>
  <c r="AC5" i="14"/>
  <c r="U5" i="14"/>
  <c r="U24" i="11"/>
  <c r="T51" i="22"/>
  <c r="O56" i="10"/>
  <c r="B49" i="23"/>
  <c r="E1179" i="30" s="1"/>
  <c r="V46" i="10"/>
  <c r="AC46" i="10"/>
  <c r="O54" i="20"/>
  <c r="O55" i="20" s="1"/>
  <c r="P53" i="20"/>
  <c r="P55" i="13"/>
  <c r="P56" i="13" s="1"/>
  <c r="T50" i="26"/>
  <c r="T50" i="18"/>
  <c r="T52" i="13"/>
  <c r="V18" i="13"/>
  <c r="U25" i="11" l="1"/>
  <c r="T51" i="26"/>
  <c r="T52" i="17"/>
  <c r="T52" i="21"/>
  <c r="B49" i="31"/>
  <c r="M52" i="9"/>
  <c r="O49" i="23"/>
  <c r="T52" i="23"/>
  <c r="M57" i="10"/>
  <c r="N57" i="10" s="1"/>
  <c r="B56" i="10"/>
  <c r="E54" i="30" s="1"/>
  <c r="M58" i="13"/>
  <c r="B57" i="13"/>
  <c r="E198" i="30" s="1"/>
  <c r="P56" i="10"/>
  <c r="B49" i="26"/>
  <c r="E1333" i="30" s="1"/>
  <c r="V24" i="11"/>
  <c r="AC24" i="11"/>
  <c r="T51" i="18"/>
  <c r="P57" i="13"/>
  <c r="V47" i="10"/>
  <c r="AC47" i="10"/>
  <c r="T52" i="22"/>
  <c r="T52" i="10"/>
  <c r="N66" i="18"/>
  <c r="B65" i="18"/>
  <c r="E648" i="30" s="1"/>
  <c r="U20" i="13"/>
  <c r="M51" i="22"/>
  <c r="N56" i="20"/>
  <c r="T52" i="20"/>
  <c r="M51" i="26"/>
  <c r="B50" i="26"/>
  <c r="E1334" i="30" s="1"/>
  <c r="T53" i="13"/>
  <c r="V19" i="13"/>
  <c r="AC19" i="13"/>
  <c r="P54" i="20"/>
  <c r="P55" i="20" s="1"/>
  <c r="N51" i="23"/>
  <c r="U48" i="10"/>
  <c r="P48" i="26"/>
  <c r="P49" i="26" s="1"/>
  <c r="P50" i="26" s="1"/>
  <c r="Q7" i="14"/>
  <c r="S7" i="14" s="1"/>
  <c r="V51" i="9"/>
  <c r="Y50" i="9"/>
  <c r="D48" i="31" s="1"/>
  <c r="X51" i="9"/>
  <c r="W6" i="12"/>
  <c r="X7" i="12"/>
  <c r="O49" i="22"/>
  <c r="P48" i="22"/>
  <c r="P49" i="22" s="1"/>
  <c r="N50" i="22"/>
  <c r="N51" i="22" s="1"/>
  <c r="L95" i="20"/>
  <c r="T52" i="16"/>
  <c r="L52" i="23"/>
  <c r="B51" i="23"/>
  <c r="E1181" i="30" s="1"/>
  <c r="O58" i="18"/>
  <c r="N58" i="13"/>
  <c r="M52" i="23"/>
  <c r="AC6" i="14"/>
  <c r="U6" i="14"/>
  <c r="V6" i="14" s="1"/>
  <c r="N51" i="26"/>
  <c r="O51" i="26" s="1"/>
  <c r="M57" i="20"/>
  <c r="M58" i="20" s="1"/>
  <c r="B56" i="20"/>
  <c r="E905" i="30" s="1"/>
  <c r="T52" i="15"/>
  <c r="O57" i="10" l="1"/>
  <c r="L53" i="23"/>
  <c r="L96" i="20"/>
  <c r="Q14" i="14"/>
  <c r="S14" i="14" s="1"/>
  <c r="V52" i="9"/>
  <c r="Y51" i="9"/>
  <c r="D49" i="31" s="1"/>
  <c r="X52" i="9"/>
  <c r="U49" i="10"/>
  <c r="N57" i="20"/>
  <c r="N58" i="20" s="1"/>
  <c r="U21" i="13"/>
  <c r="V25" i="11"/>
  <c r="AC25" i="11"/>
  <c r="T53" i="23"/>
  <c r="M59" i="20"/>
  <c r="B58" i="20"/>
  <c r="E907" i="30" s="1"/>
  <c r="W5" i="12"/>
  <c r="X5" i="12" s="1"/>
  <c r="X6" i="12"/>
  <c r="AC7" i="14"/>
  <c r="U7" i="14"/>
  <c r="V7" i="14" s="1"/>
  <c r="V20" i="13"/>
  <c r="AC20" i="13"/>
  <c r="M52" i="26"/>
  <c r="B51" i="26"/>
  <c r="E1335" i="30" s="1"/>
  <c r="T53" i="10"/>
  <c r="T53" i="22"/>
  <c r="T52" i="18"/>
  <c r="O56" i="20"/>
  <c r="O57" i="20" s="1"/>
  <c r="O58" i="20" s="1"/>
  <c r="M59" i="13"/>
  <c r="B58" i="13"/>
  <c r="E199" i="30" s="1"/>
  <c r="U26" i="11"/>
  <c r="M53" i="23"/>
  <c r="T53" i="16"/>
  <c r="P51" i="26"/>
  <c r="N52" i="23"/>
  <c r="T54" i="13"/>
  <c r="M52" i="22"/>
  <c r="N52" i="22" s="1"/>
  <c r="O50" i="23"/>
  <c r="O51" i="23" s="1"/>
  <c r="O52" i="23" s="1"/>
  <c r="P49" i="23"/>
  <c r="P50" i="23" s="1"/>
  <c r="P51" i="23" s="1"/>
  <c r="P52" i="23" s="1"/>
  <c r="T53" i="21"/>
  <c r="N52" i="26"/>
  <c r="O59" i="18"/>
  <c r="O60" i="18" s="1"/>
  <c r="O61" i="18" s="1"/>
  <c r="O62" i="18" s="1"/>
  <c r="O63" i="18" s="1"/>
  <c r="O64" i="18" s="1"/>
  <c r="O65" i="18" s="1"/>
  <c r="O66" i="18" s="1"/>
  <c r="P58" i="18"/>
  <c r="P59" i="18" s="1"/>
  <c r="P60" i="18" s="1"/>
  <c r="P61" i="18" s="1"/>
  <c r="P62" i="18" s="1"/>
  <c r="P63" i="18" s="1"/>
  <c r="P64" i="18" s="1"/>
  <c r="P65" i="18" s="1"/>
  <c r="P66" i="18" s="1"/>
  <c r="T53" i="15"/>
  <c r="N59" i="13"/>
  <c r="O50" i="22"/>
  <c r="O51" i="22" s="1"/>
  <c r="B49" i="22"/>
  <c r="E1100" i="30" s="1"/>
  <c r="P56" i="20"/>
  <c r="P57" i="20" s="1"/>
  <c r="P58" i="20" s="1"/>
  <c r="T53" i="20"/>
  <c r="N67" i="18"/>
  <c r="N68" i="18" s="1"/>
  <c r="B66" i="18"/>
  <c r="E649" i="30" s="1"/>
  <c r="V48" i="10"/>
  <c r="AC48" i="10"/>
  <c r="P57" i="10"/>
  <c r="M58" i="10"/>
  <c r="B57" i="10"/>
  <c r="E55" i="30" s="1"/>
  <c r="B50" i="31"/>
  <c r="M53" i="9"/>
  <c r="T53" i="17"/>
  <c r="T52" i="26"/>
  <c r="O58" i="13"/>
  <c r="O59" i="13" s="1"/>
  <c r="AC8" i="14" l="1"/>
  <c r="M59" i="10"/>
  <c r="N69" i="18"/>
  <c r="B68" i="18"/>
  <c r="E651" i="30" s="1"/>
  <c r="O67" i="18"/>
  <c r="O68" i="18" s="1"/>
  <c r="T55" i="13"/>
  <c r="P50" i="22"/>
  <c r="P51" i="22" s="1"/>
  <c r="M60" i="13"/>
  <c r="B59" i="13"/>
  <c r="E200" i="30" s="1"/>
  <c r="B50" i="22"/>
  <c r="E1101" i="30" s="1"/>
  <c r="V21" i="13"/>
  <c r="AC21" i="13"/>
  <c r="X2" i="12"/>
  <c r="T54" i="23"/>
  <c r="P58" i="13"/>
  <c r="P59" i="13" s="1"/>
  <c r="N59" i="20"/>
  <c r="T53" i="26"/>
  <c r="O52" i="22"/>
  <c r="T54" i="16"/>
  <c r="U27" i="11"/>
  <c r="O59" i="20"/>
  <c r="T54" i="22"/>
  <c r="U8" i="14"/>
  <c r="L97" i="20"/>
  <c r="B51" i="31"/>
  <c r="M54" i="9"/>
  <c r="T54" i="17"/>
  <c r="V49" i="10"/>
  <c r="AC49" i="10"/>
  <c r="T54" i="20"/>
  <c r="N60" i="13"/>
  <c r="T54" i="15"/>
  <c r="B51" i="22"/>
  <c r="E1102" i="30" s="1"/>
  <c r="N53" i="23"/>
  <c r="T53" i="18"/>
  <c r="M53" i="26"/>
  <c r="N53" i="26" s="1"/>
  <c r="U22" i="13"/>
  <c r="U50" i="10"/>
  <c r="V53" i="9"/>
  <c r="Y52" i="9"/>
  <c r="D50" i="31" s="1"/>
  <c r="Q19" i="14"/>
  <c r="S19" i="14" s="1"/>
  <c r="X53" i="9"/>
  <c r="B52" i="23"/>
  <c r="E1182" i="30" s="1"/>
  <c r="N58" i="10"/>
  <c r="N59" i="10" s="1"/>
  <c r="P59" i="20"/>
  <c r="P67" i="18"/>
  <c r="P68" i="18" s="1"/>
  <c r="T54" i="21"/>
  <c r="M53" i="22"/>
  <c r="B52" i="22"/>
  <c r="E1103" i="30" s="1"/>
  <c r="T54" i="10"/>
  <c r="M60" i="20"/>
  <c r="B59" i="20"/>
  <c r="E908" i="30" s="1"/>
  <c r="V26" i="11"/>
  <c r="AC26" i="11"/>
  <c r="L54" i="23"/>
  <c r="M54" i="23" s="1"/>
  <c r="B53" i="23"/>
  <c r="E1183" i="30" s="1"/>
  <c r="O52" i="26"/>
  <c r="P52" i="26" s="1"/>
  <c r="V27" i="11" l="1"/>
  <c r="AC27" i="11"/>
  <c r="B52" i="26"/>
  <c r="E1336" i="30" s="1"/>
  <c r="N54" i="23"/>
  <c r="V50" i="10"/>
  <c r="AC50" i="10"/>
  <c r="T55" i="22"/>
  <c r="O60" i="13"/>
  <c r="T56" i="13"/>
  <c r="M60" i="10"/>
  <c r="N60" i="10" s="1"/>
  <c r="B59" i="10"/>
  <c r="E57" i="30" s="1"/>
  <c r="M61" i="20"/>
  <c r="B60" i="20"/>
  <c r="E909" i="30" s="1"/>
  <c r="T55" i="21"/>
  <c r="Q23" i="14"/>
  <c r="S23" i="14" s="1"/>
  <c r="V54" i="9"/>
  <c r="Y53" i="9"/>
  <c r="D51" i="31" s="1"/>
  <c r="X54" i="9"/>
  <c r="M54" i="26"/>
  <c r="B53" i="26"/>
  <c r="E1337" i="30" s="1"/>
  <c r="T55" i="17"/>
  <c r="O58" i="10"/>
  <c r="U9" i="14"/>
  <c r="O60" i="20"/>
  <c r="N60" i="20"/>
  <c r="AG7" i="9"/>
  <c r="D2" i="12"/>
  <c r="C12" i="5" s="1"/>
  <c r="Y1" i="12"/>
  <c r="AI7" i="9" s="1"/>
  <c r="N70" i="18"/>
  <c r="N71" i="18" s="1"/>
  <c r="N72" i="18" s="1"/>
  <c r="N73" i="18" s="1"/>
  <c r="N74" i="18" s="1"/>
  <c r="N75" i="18" s="1"/>
  <c r="N76" i="18" s="1"/>
  <c r="N77" i="18" s="1"/>
  <c r="N78" i="18" s="1"/>
  <c r="N79" i="18" s="1"/>
  <c r="N80" i="18" s="1"/>
  <c r="B69" i="18"/>
  <c r="E652" i="30" s="1"/>
  <c r="O53" i="26"/>
  <c r="U23" i="13"/>
  <c r="T54" i="18"/>
  <c r="T55" i="20"/>
  <c r="T55" i="16"/>
  <c r="P60" i="13"/>
  <c r="M61" i="13"/>
  <c r="B60" i="13"/>
  <c r="E201" i="30" s="1"/>
  <c r="V8" i="14"/>
  <c r="L55" i="23"/>
  <c r="B54" i="23"/>
  <c r="E1184" i="30" s="1"/>
  <c r="T55" i="10"/>
  <c r="M54" i="22"/>
  <c r="B53" i="22"/>
  <c r="E1104" i="30" s="1"/>
  <c r="P60" i="20"/>
  <c r="U51" i="10"/>
  <c r="T55" i="15"/>
  <c r="B52" i="31"/>
  <c r="M55" i="9"/>
  <c r="L98" i="20"/>
  <c r="U28" i="11"/>
  <c r="O53" i="23"/>
  <c r="T54" i="26"/>
  <c r="T55" i="23"/>
  <c r="V22" i="13"/>
  <c r="AC22" i="13"/>
  <c r="P52" i="22"/>
  <c r="O69" i="18"/>
  <c r="O70" i="18" s="1"/>
  <c r="O71" i="18" s="1"/>
  <c r="O72" i="18" s="1"/>
  <c r="O73" i="18" s="1"/>
  <c r="O74" i="18" s="1"/>
  <c r="O75" i="18" s="1"/>
  <c r="O76" i="18" s="1"/>
  <c r="O77" i="18" s="1"/>
  <c r="O78" i="18" s="1"/>
  <c r="O79" i="18" s="1"/>
  <c r="O80" i="18" s="1"/>
  <c r="B58" i="10"/>
  <c r="E56" i="30" s="1"/>
  <c r="N53" i="22"/>
  <c r="N54" i="22" s="1"/>
  <c r="T55" i="26" l="1"/>
  <c r="U52" i="10"/>
  <c r="T56" i="10"/>
  <c r="P69" i="18"/>
  <c r="P70" i="18" s="1"/>
  <c r="P71" i="18" s="1"/>
  <c r="P72" i="18" s="1"/>
  <c r="P73" i="18" s="1"/>
  <c r="P74" i="18" s="1"/>
  <c r="P75" i="18" s="1"/>
  <c r="P76" i="18" s="1"/>
  <c r="P77" i="18" s="1"/>
  <c r="P78" i="18" s="1"/>
  <c r="P79" i="18" s="1"/>
  <c r="P80" i="18" s="1"/>
  <c r="O53" i="22"/>
  <c r="O54" i="22" s="1"/>
  <c r="V55" i="9"/>
  <c r="Y54" i="9"/>
  <c r="D52" i="31" s="1"/>
  <c r="Q24" i="14"/>
  <c r="S24" i="14" s="1"/>
  <c r="T57" i="13"/>
  <c r="T56" i="22"/>
  <c r="V28" i="11"/>
  <c r="AC28" i="11"/>
  <c r="T56" i="23"/>
  <c r="M62" i="13"/>
  <c r="M63" i="13" s="1"/>
  <c r="B61" i="13"/>
  <c r="E202" i="30" s="1"/>
  <c r="O59" i="10"/>
  <c r="O60" i="10" s="1"/>
  <c r="P58" i="10"/>
  <c r="M55" i="26"/>
  <c r="B54" i="26"/>
  <c r="E1338" i="30" s="1"/>
  <c r="M62" i="20"/>
  <c r="B61" i="20"/>
  <c r="E910" i="30" s="1"/>
  <c r="P53" i="26"/>
  <c r="V23" i="13"/>
  <c r="AC23" i="13"/>
  <c r="P53" i="22"/>
  <c r="P54" i="22" s="1"/>
  <c r="L99" i="20"/>
  <c r="T56" i="15"/>
  <c r="M55" i="22"/>
  <c r="B54" i="22"/>
  <c r="E1105" i="30" s="1"/>
  <c r="L56" i="23"/>
  <c r="T56" i="20"/>
  <c r="U24" i="13"/>
  <c r="T56" i="17"/>
  <c r="V51" i="10"/>
  <c r="AC51" i="10"/>
  <c r="M55" i="23"/>
  <c r="O54" i="23"/>
  <c r="P53" i="23"/>
  <c r="P54" i="23" s="1"/>
  <c r="N55" i="22"/>
  <c r="U29" i="11"/>
  <c r="B53" i="31"/>
  <c r="M56" i="9"/>
  <c r="V9" i="14"/>
  <c r="AC9" i="14"/>
  <c r="T56" i="16"/>
  <c r="T55" i="18"/>
  <c r="N81" i="18"/>
  <c r="O81" i="18" s="1"/>
  <c r="B80" i="18"/>
  <c r="E663" i="30" s="1"/>
  <c r="N61" i="20"/>
  <c r="N62" i="20" s="1"/>
  <c r="U10" i="14"/>
  <c r="T56" i="21"/>
  <c r="M61" i="10"/>
  <c r="B60" i="10"/>
  <c r="E58" i="30" s="1"/>
  <c r="N61" i="13"/>
  <c r="N62" i="13" s="1"/>
  <c r="N63" i="13" s="1"/>
  <c r="N54" i="26"/>
  <c r="N55" i="26" s="1"/>
  <c r="T57" i="21" l="1"/>
  <c r="T57" i="16"/>
  <c r="B54" i="31"/>
  <c r="M57" i="9"/>
  <c r="O61" i="13"/>
  <c r="U25" i="13"/>
  <c r="M56" i="22"/>
  <c r="L100" i="20"/>
  <c r="M64" i="13"/>
  <c r="B63" i="13"/>
  <c r="E204" i="30" s="1"/>
  <c r="V29" i="11"/>
  <c r="AC29" i="11"/>
  <c r="T58" i="13"/>
  <c r="Q30" i="14"/>
  <c r="S30" i="14" s="1"/>
  <c r="V56" i="9"/>
  <c r="Y55" i="9"/>
  <c r="D53" i="31" s="1"/>
  <c r="X56" i="9"/>
  <c r="T57" i="10"/>
  <c r="T56" i="18"/>
  <c r="M62" i="10"/>
  <c r="M63" i="10" s="1"/>
  <c r="U11" i="14"/>
  <c r="N82" i="18"/>
  <c r="B81" i="18"/>
  <c r="E664" i="30" s="1"/>
  <c r="N56" i="22"/>
  <c r="M56" i="23"/>
  <c r="T57" i="17"/>
  <c r="B55" i="23"/>
  <c r="E1185" i="30" s="1"/>
  <c r="P55" i="22"/>
  <c r="P56" i="22" s="1"/>
  <c r="O61" i="20"/>
  <c r="T57" i="23"/>
  <c r="N55" i="23"/>
  <c r="N56" i="23" s="1"/>
  <c r="O55" i="22"/>
  <c r="O56" i="22" s="1"/>
  <c r="L57" i="23"/>
  <c r="B56" i="23"/>
  <c r="E1186" i="30" s="1"/>
  <c r="T57" i="15"/>
  <c r="M63" i="20"/>
  <c r="M64" i="20" s="1"/>
  <c r="B62" i="20"/>
  <c r="E911" i="30" s="1"/>
  <c r="M56" i="26"/>
  <c r="B55" i="26"/>
  <c r="E1339" i="30" s="1"/>
  <c r="O54" i="26"/>
  <c r="O55" i="26" s="1"/>
  <c r="O56" i="26" s="1"/>
  <c r="P81" i="18"/>
  <c r="T56" i="26"/>
  <c r="N56" i="26"/>
  <c r="V10" i="14"/>
  <c r="AC10" i="14"/>
  <c r="U30" i="11"/>
  <c r="O55" i="23"/>
  <c r="O56" i="23" s="1"/>
  <c r="V52" i="10"/>
  <c r="AC52" i="10"/>
  <c r="T57" i="20"/>
  <c r="V24" i="13"/>
  <c r="AC24" i="13"/>
  <c r="P59" i="10"/>
  <c r="P60" i="10" s="1"/>
  <c r="T57" i="22"/>
  <c r="U53" i="10"/>
  <c r="N61" i="10"/>
  <c r="N62" i="10" s="1"/>
  <c r="N63" i="10" s="1"/>
  <c r="U54" i="10" l="1"/>
  <c r="T58" i="20"/>
  <c r="T57" i="26"/>
  <c r="M65" i="20"/>
  <c r="B64" i="20"/>
  <c r="E913" i="30" s="1"/>
  <c r="L58" i="23"/>
  <c r="T58" i="23"/>
  <c r="U12" i="14"/>
  <c r="T57" i="18"/>
  <c r="T59" i="13"/>
  <c r="B55" i="31"/>
  <c r="M58" i="9"/>
  <c r="V11" i="14"/>
  <c r="AC11" i="14"/>
  <c r="U31" i="11"/>
  <c r="N63" i="20"/>
  <c r="N64" i="20" s="1"/>
  <c r="N65" i="20" s="1"/>
  <c r="P55" i="23"/>
  <c r="P56" i="23" s="1"/>
  <c r="T58" i="17"/>
  <c r="M65" i="13"/>
  <c r="B64" i="13"/>
  <c r="E205" i="30" s="1"/>
  <c r="L101" i="20"/>
  <c r="U26" i="13"/>
  <c r="T58" i="21"/>
  <c r="T58" i="22"/>
  <c r="V25" i="13"/>
  <c r="AC25" i="13"/>
  <c r="V53" i="10"/>
  <c r="AC53" i="10"/>
  <c r="M57" i="26"/>
  <c r="B56" i="26"/>
  <c r="E1340" i="30" s="1"/>
  <c r="T58" i="15"/>
  <c r="O62" i="20"/>
  <c r="O63" i="20" s="1"/>
  <c r="O64" i="20" s="1"/>
  <c r="O65" i="20" s="1"/>
  <c r="P61" i="20"/>
  <c r="N83" i="18"/>
  <c r="B82" i="18"/>
  <c r="E665" i="30" s="1"/>
  <c r="B61" i="10"/>
  <c r="E59" i="30" s="1"/>
  <c r="Q40" i="14"/>
  <c r="S40" i="14" s="1"/>
  <c r="V57" i="9"/>
  <c r="Y56" i="9"/>
  <c r="D54" i="31" s="1"/>
  <c r="X57" i="9"/>
  <c r="O61" i="10"/>
  <c r="O62" i="10" s="1"/>
  <c r="O63" i="10" s="1"/>
  <c r="B55" i="22"/>
  <c r="E1106" i="30" s="1"/>
  <c r="T58" i="16"/>
  <c r="N64" i="13"/>
  <c r="N65" i="13" s="1"/>
  <c r="M57" i="23"/>
  <c r="M58" i="23" s="1"/>
  <c r="M64" i="10"/>
  <c r="B63" i="10"/>
  <c r="E61" i="30" s="1"/>
  <c r="T58" i="10"/>
  <c r="AC30" i="14"/>
  <c r="V30" i="11"/>
  <c r="AC30" i="11"/>
  <c r="P54" i="26"/>
  <c r="P55" i="26" s="1"/>
  <c r="P56" i="26" s="1"/>
  <c r="M57" i="22"/>
  <c r="N57" i="22" s="1"/>
  <c r="B56" i="22"/>
  <c r="E1107" i="30" s="1"/>
  <c r="O62" i="13"/>
  <c r="O63" i="13" s="1"/>
  <c r="O64" i="13" s="1"/>
  <c r="O65" i="13" s="1"/>
  <c r="P61" i="13"/>
  <c r="P62" i="13" s="1"/>
  <c r="P63" i="13" s="1"/>
  <c r="P64" i="13" s="1"/>
  <c r="P65" i="13" s="1"/>
  <c r="O82" i="18"/>
  <c r="O83" i="18" s="1"/>
  <c r="O57" i="22" l="1"/>
  <c r="B64" i="10"/>
  <c r="E62" i="30" s="1"/>
  <c r="M65" i="10"/>
  <c r="O64" i="10"/>
  <c r="O65" i="10" s="1"/>
  <c r="P62" i="20"/>
  <c r="P63" i="20" s="1"/>
  <c r="P64" i="20" s="1"/>
  <c r="P65" i="20" s="1"/>
  <c r="T59" i="15"/>
  <c r="N64" i="10"/>
  <c r="N65" i="10" s="1"/>
  <c r="T59" i="21"/>
  <c r="T59" i="17"/>
  <c r="L59" i="23"/>
  <c r="V54" i="10"/>
  <c r="AC54" i="10"/>
  <c r="L102" i="20"/>
  <c r="B101" i="20"/>
  <c r="E950" i="30" s="1"/>
  <c r="V12" i="14"/>
  <c r="AC12" i="14"/>
  <c r="T60" i="13"/>
  <c r="T59" i="23"/>
  <c r="T58" i="26"/>
  <c r="U55" i="10"/>
  <c r="M59" i="23"/>
  <c r="V31" i="11"/>
  <c r="AC31" i="11"/>
  <c r="T59" i="16"/>
  <c r="M58" i="26"/>
  <c r="T59" i="22"/>
  <c r="U27" i="13"/>
  <c r="U32" i="11"/>
  <c r="P61" i="10"/>
  <c r="P62" i="10" s="1"/>
  <c r="P63" i="10" s="1"/>
  <c r="P64" i="10" s="1"/>
  <c r="P65" i="10" s="1"/>
  <c r="U13" i="14"/>
  <c r="M66" i="20"/>
  <c r="B65" i="20"/>
  <c r="E914" i="30" s="1"/>
  <c r="T59" i="10"/>
  <c r="M58" i="22"/>
  <c r="B57" i="22"/>
  <c r="E1108" i="30" s="1"/>
  <c r="N57" i="23"/>
  <c r="V58" i="9"/>
  <c r="Y57" i="9"/>
  <c r="D55" i="31" s="1"/>
  <c r="N84" i="18"/>
  <c r="N85" i="18" s="1"/>
  <c r="B83" i="18"/>
  <c r="E666" i="30" s="1"/>
  <c r="N57" i="26"/>
  <c r="B57" i="26" s="1"/>
  <c r="E1341" i="30" s="1"/>
  <c r="V26" i="13"/>
  <c r="AC26" i="13"/>
  <c r="M66" i="13"/>
  <c r="B65" i="13"/>
  <c r="E206" i="30" s="1"/>
  <c r="P82" i="18"/>
  <c r="P83" i="18" s="1"/>
  <c r="B56" i="31"/>
  <c r="M59" i="9"/>
  <c r="T58" i="18"/>
  <c r="B57" i="23"/>
  <c r="E1187" i="30" s="1"/>
  <c r="T59" i="20"/>
  <c r="T59" i="18" l="1"/>
  <c r="V27" i="13"/>
  <c r="AC27" i="13"/>
  <c r="M59" i="22"/>
  <c r="U14" i="14"/>
  <c r="U33" i="11"/>
  <c r="U28" i="13"/>
  <c r="T59" i="26"/>
  <c r="L103" i="20"/>
  <c r="B57" i="31"/>
  <c r="M60" i="9"/>
  <c r="P84" i="18"/>
  <c r="P85" i="18" s="1"/>
  <c r="N58" i="26"/>
  <c r="O57" i="26"/>
  <c r="Q5" i="15"/>
  <c r="S5" i="15" s="1"/>
  <c r="V59" i="9"/>
  <c r="Y58" i="9"/>
  <c r="D56" i="31" s="1"/>
  <c r="O84" i="18"/>
  <c r="O85" i="18" s="1"/>
  <c r="M59" i="26"/>
  <c r="B58" i="26"/>
  <c r="E1342" i="30" s="1"/>
  <c r="V32" i="11"/>
  <c r="AC32" i="11"/>
  <c r="U56" i="10"/>
  <c r="T60" i="23"/>
  <c r="L60" i="23"/>
  <c r="B59" i="23"/>
  <c r="E1189" i="30" s="1"/>
  <c r="T60" i="15"/>
  <c r="T60" i="20"/>
  <c r="M67" i="13"/>
  <c r="N58" i="23"/>
  <c r="O57" i="23"/>
  <c r="M67" i="20"/>
  <c r="B66" i="20"/>
  <c r="E915" i="30" s="1"/>
  <c r="T60" i="16"/>
  <c r="M60" i="23"/>
  <c r="V13" i="14"/>
  <c r="AC13" i="14"/>
  <c r="V55" i="10"/>
  <c r="AC55" i="10"/>
  <c r="N66" i="20"/>
  <c r="T60" i="21"/>
  <c r="N66" i="13"/>
  <c r="P57" i="22"/>
  <c r="N86" i="18"/>
  <c r="B85" i="18"/>
  <c r="E668" i="30" s="1"/>
  <c r="T60" i="10"/>
  <c r="T60" i="22"/>
  <c r="T61" i="13"/>
  <c r="T60" i="17"/>
  <c r="M66" i="10"/>
  <c r="N66" i="10" s="1"/>
  <c r="B65" i="10"/>
  <c r="E63" i="30" s="1"/>
  <c r="N58" i="22"/>
  <c r="N59" i="22" s="1"/>
  <c r="O66" i="10" l="1"/>
  <c r="T62" i="13"/>
  <c r="V56" i="10"/>
  <c r="AC56" i="10"/>
  <c r="T61" i="10"/>
  <c r="O58" i="22"/>
  <c r="O59" i="22" s="1"/>
  <c r="T61" i="21"/>
  <c r="O58" i="23"/>
  <c r="P57" i="23"/>
  <c r="P58" i="23" s="1"/>
  <c r="T61" i="15"/>
  <c r="O86" i="18"/>
  <c r="O58" i="26"/>
  <c r="P57" i="26"/>
  <c r="P58" i="26" s="1"/>
  <c r="T60" i="26"/>
  <c r="N67" i="13"/>
  <c r="O66" i="13"/>
  <c r="N67" i="20"/>
  <c r="O66" i="20"/>
  <c r="V14" i="14"/>
  <c r="AC14" i="14"/>
  <c r="N59" i="23"/>
  <c r="N60" i="23" s="1"/>
  <c r="B58" i="23"/>
  <c r="E1188" i="30" s="1"/>
  <c r="T61" i="20"/>
  <c r="V33" i="11"/>
  <c r="AC33" i="11"/>
  <c r="N59" i="26"/>
  <c r="U34" i="11"/>
  <c r="V28" i="13"/>
  <c r="AC28" i="13"/>
  <c r="B66" i="13"/>
  <c r="E207" i="30" s="1"/>
  <c r="L61" i="23"/>
  <c r="B60" i="23"/>
  <c r="E1190" i="30" s="1"/>
  <c r="U57" i="10"/>
  <c r="Q9" i="15"/>
  <c r="S9" i="15" s="1"/>
  <c r="V60" i="9"/>
  <c r="Y59" i="9"/>
  <c r="D57" i="31" s="1"/>
  <c r="X60" i="9"/>
  <c r="P86" i="18"/>
  <c r="L104" i="20"/>
  <c r="U29" i="13"/>
  <c r="B58" i="22"/>
  <c r="E1109" i="30" s="1"/>
  <c r="T60" i="18"/>
  <c r="T61" i="17"/>
  <c r="T61" i="22"/>
  <c r="N87" i="18"/>
  <c r="B86" i="18"/>
  <c r="E669" i="30" s="1"/>
  <c r="M61" i="23"/>
  <c r="M67" i="10"/>
  <c r="B66" i="10"/>
  <c r="E64" i="30" s="1"/>
  <c r="P58" i="22"/>
  <c r="P59" i="22" s="1"/>
  <c r="T61" i="16"/>
  <c r="M68" i="20"/>
  <c r="B67" i="20"/>
  <c r="E916" i="30" s="1"/>
  <c r="M68" i="13"/>
  <c r="T61" i="23"/>
  <c r="M60" i="26"/>
  <c r="B59" i="26"/>
  <c r="E1343" i="30" s="1"/>
  <c r="AC5" i="15"/>
  <c r="V5" i="15"/>
  <c r="U5" i="15"/>
  <c r="B58" i="31"/>
  <c r="M61" i="9"/>
  <c r="U15" i="14"/>
  <c r="M60" i="22"/>
  <c r="B59" i="22"/>
  <c r="E1110" i="30" s="1"/>
  <c r="AC6" i="15" l="1"/>
  <c r="T62" i="17"/>
  <c r="U58" i="10"/>
  <c r="O67" i="20"/>
  <c r="P66" i="20"/>
  <c r="P67" i="20" s="1"/>
  <c r="O87" i="18"/>
  <c r="O59" i="23"/>
  <c r="O60" i="23" s="1"/>
  <c r="T63" i="13"/>
  <c r="T62" i="23"/>
  <c r="M61" i="22"/>
  <c r="B59" i="31"/>
  <c r="M62" i="9"/>
  <c r="M69" i="20"/>
  <c r="N88" i="18"/>
  <c r="N89" i="18" s="1"/>
  <c r="N90" i="18" s="1"/>
  <c r="N91" i="18" s="1"/>
  <c r="N92" i="18" s="1"/>
  <c r="B87" i="18"/>
  <c r="E670" i="30" s="1"/>
  <c r="L105" i="20"/>
  <c r="B104" i="20"/>
  <c r="E953" i="30" s="1"/>
  <c r="Q36" i="15"/>
  <c r="S36" i="15" s="1"/>
  <c r="V61" i="9"/>
  <c r="Y60" i="9"/>
  <c r="D58" i="31" s="1"/>
  <c r="X61" i="9"/>
  <c r="N60" i="22"/>
  <c r="N61" i="22" s="1"/>
  <c r="U35" i="11"/>
  <c r="V34" i="11"/>
  <c r="AC34" i="11"/>
  <c r="N61" i="23"/>
  <c r="N68" i="20"/>
  <c r="N69" i="20" s="1"/>
  <c r="T61" i="26"/>
  <c r="T62" i="10"/>
  <c r="M68" i="10"/>
  <c r="U30" i="13"/>
  <c r="O67" i="13"/>
  <c r="P66" i="13"/>
  <c r="P67" i="13" s="1"/>
  <c r="T62" i="15"/>
  <c r="T62" i="21"/>
  <c r="P66" i="10"/>
  <c r="T62" i="16"/>
  <c r="T61" i="18"/>
  <c r="P87" i="18"/>
  <c r="U16" i="14"/>
  <c r="U6" i="15"/>
  <c r="M61" i="26"/>
  <c r="B60" i="26"/>
  <c r="E1344" i="30" s="1"/>
  <c r="M69" i="13"/>
  <c r="M62" i="23"/>
  <c r="T62" i="22"/>
  <c r="L62" i="23"/>
  <c r="B61" i="23"/>
  <c r="E1191" i="30" s="1"/>
  <c r="V29" i="13"/>
  <c r="AC29" i="13"/>
  <c r="N60" i="26"/>
  <c r="T62" i="20"/>
  <c r="V15" i="14"/>
  <c r="AC15" i="14"/>
  <c r="N68" i="13"/>
  <c r="N69" i="13" s="1"/>
  <c r="O59" i="26"/>
  <c r="O60" i="26" s="1"/>
  <c r="P59" i="23"/>
  <c r="P60" i="23" s="1"/>
  <c r="O60" i="22"/>
  <c r="O61" i="22" s="1"/>
  <c r="V57" i="10"/>
  <c r="AC57" i="10"/>
  <c r="N67" i="10"/>
  <c r="N68" i="10" s="1"/>
  <c r="V16" i="14" l="1"/>
  <c r="AC16" i="14"/>
  <c r="M70" i="13"/>
  <c r="B69" i="13"/>
  <c r="E210" i="30" s="1"/>
  <c r="T63" i="16"/>
  <c r="P59" i="26"/>
  <c r="P60" i="26" s="1"/>
  <c r="B67" i="10"/>
  <c r="E65" i="30" s="1"/>
  <c r="V62" i="9"/>
  <c r="Y61" i="9"/>
  <c r="D59" i="31" s="1"/>
  <c r="B60" i="31"/>
  <c r="M63" i="9"/>
  <c r="T63" i="23"/>
  <c r="O61" i="23"/>
  <c r="P61" i="23" s="1"/>
  <c r="T63" i="22"/>
  <c r="T63" i="21"/>
  <c r="M69" i="10"/>
  <c r="B68" i="10"/>
  <c r="E66" i="30" s="1"/>
  <c r="T62" i="26"/>
  <c r="V35" i="11"/>
  <c r="AC35" i="11"/>
  <c r="N93" i="18"/>
  <c r="B92" i="18"/>
  <c r="E675" i="30" s="1"/>
  <c r="O88" i="18"/>
  <c r="O89" i="18" s="1"/>
  <c r="O90" i="18" s="1"/>
  <c r="O91" i="18" s="1"/>
  <c r="O92" i="18" s="1"/>
  <c r="U59" i="10"/>
  <c r="P60" i="22"/>
  <c r="P61" i="22" s="1"/>
  <c r="V58" i="10"/>
  <c r="AC58" i="10"/>
  <c r="T63" i="20"/>
  <c r="T62" i="18"/>
  <c r="O68" i="13"/>
  <c r="O69" i="13" s="1"/>
  <c r="B67" i="13"/>
  <c r="E208" i="30" s="1"/>
  <c r="U31" i="13"/>
  <c r="B68" i="20"/>
  <c r="E917" i="30" s="1"/>
  <c r="B60" i="22"/>
  <c r="E1111" i="30" s="1"/>
  <c r="T64" i="13"/>
  <c r="V30" i="13"/>
  <c r="AC30" i="13"/>
  <c r="N70" i="13"/>
  <c r="M62" i="26"/>
  <c r="N61" i="26"/>
  <c r="N62" i="26" s="1"/>
  <c r="L63" i="23"/>
  <c r="B62" i="23"/>
  <c r="E1192" i="30" s="1"/>
  <c r="B68" i="13"/>
  <c r="E209" i="30" s="1"/>
  <c r="U7" i="15"/>
  <c r="U17" i="14"/>
  <c r="O67" i="10"/>
  <c r="O68" i="10" s="1"/>
  <c r="T63" i="15"/>
  <c r="T63" i="10"/>
  <c r="N62" i="23"/>
  <c r="U36" i="11"/>
  <c r="L106" i="20"/>
  <c r="B105" i="20"/>
  <c r="E954" i="30" s="1"/>
  <c r="M70" i="20"/>
  <c r="B69" i="20"/>
  <c r="E918" i="30" s="1"/>
  <c r="M62" i="22"/>
  <c r="N62" i="22" s="1"/>
  <c r="B61" i="22"/>
  <c r="E1112" i="30" s="1"/>
  <c r="O68" i="20"/>
  <c r="O69" i="20" s="1"/>
  <c r="T63" i="17"/>
  <c r="V6" i="15"/>
  <c r="O62" i="22" l="1"/>
  <c r="M71" i="20"/>
  <c r="U8" i="15"/>
  <c r="P67" i="10"/>
  <c r="P68" i="10" s="1"/>
  <c r="O70" i="13"/>
  <c r="P62" i="22"/>
  <c r="O93" i="18"/>
  <c r="P68" i="13"/>
  <c r="P69" i="13" s="1"/>
  <c r="P70" i="13" s="1"/>
  <c r="T64" i="23"/>
  <c r="T64" i="16"/>
  <c r="U37" i="11"/>
  <c r="T64" i="10"/>
  <c r="L64" i="23"/>
  <c r="B61" i="26"/>
  <c r="E1345" i="30" s="1"/>
  <c r="V31" i="13"/>
  <c r="AC31" i="13"/>
  <c r="U32" i="13"/>
  <c r="T63" i="18"/>
  <c r="T64" i="20"/>
  <c r="T63" i="26"/>
  <c r="T64" i="22"/>
  <c r="Q5" i="16"/>
  <c r="S5" i="16" s="1"/>
  <c r="V63" i="9"/>
  <c r="Y62" i="9"/>
  <c r="D60" i="31" s="1"/>
  <c r="V17" i="14"/>
  <c r="AC17" i="14"/>
  <c r="V7" i="15"/>
  <c r="AC7" i="15"/>
  <c r="U18" i="14"/>
  <c r="N63" i="26"/>
  <c r="M63" i="26"/>
  <c r="B62" i="26"/>
  <c r="E1346" i="30" s="1"/>
  <c r="P68" i="20"/>
  <c r="P69" i="20" s="1"/>
  <c r="U60" i="10"/>
  <c r="N94" i="18"/>
  <c r="N95" i="18" s="1"/>
  <c r="B93" i="18"/>
  <c r="E676" i="30" s="1"/>
  <c r="T64" i="21"/>
  <c r="O61" i="26"/>
  <c r="O62" i="26" s="1"/>
  <c r="B61" i="31"/>
  <c r="M64" i="9"/>
  <c r="T64" i="17"/>
  <c r="M63" i="22"/>
  <c r="B62" i="22"/>
  <c r="E1113" i="30" s="1"/>
  <c r="L107" i="20"/>
  <c r="B106" i="20"/>
  <c r="E955" i="30" s="1"/>
  <c r="N63" i="23"/>
  <c r="N64" i="23" s="1"/>
  <c r="T64" i="15"/>
  <c r="T65" i="13"/>
  <c r="N70" i="20"/>
  <c r="N71" i="20" s="1"/>
  <c r="M63" i="23"/>
  <c r="M64" i="23" s="1"/>
  <c r="V59" i="10"/>
  <c r="AC59" i="10"/>
  <c r="V36" i="11"/>
  <c r="AC36" i="11"/>
  <c r="M70" i="10"/>
  <c r="B69" i="10"/>
  <c r="E67" i="30" s="1"/>
  <c r="P88" i="18"/>
  <c r="P89" i="18" s="1"/>
  <c r="P90" i="18" s="1"/>
  <c r="P91" i="18" s="1"/>
  <c r="P92" i="18" s="1"/>
  <c r="P93" i="18" s="1"/>
  <c r="O62" i="23"/>
  <c r="P62" i="23" s="1"/>
  <c r="P61" i="26"/>
  <c r="P62" i="26" s="1"/>
  <c r="M71" i="13"/>
  <c r="B70" i="13"/>
  <c r="E211" i="30" s="1"/>
  <c r="N69" i="10"/>
  <c r="O69" i="10" s="1"/>
  <c r="M72" i="13" l="1"/>
  <c r="T66" i="13"/>
  <c r="T65" i="15"/>
  <c r="B62" i="31"/>
  <c r="M65" i="9"/>
  <c r="T65" i="21"/>
  <c r="U61" i="10"/>
  <c r="M64" i="26"/>
  <c r="B63" i="26"/>
  <c r="E1347" i="30" s="1"/>
  <c r="V18" i="14"/>
  <c r="AC18" i="14"/>
  <c r="V32" i="13"/>
  <c r="AC32" i="13"/>
  <c r="O70" i="20"/>
  <c r="O71" i="20" s="1"/>
  <c r="M71" i="10"/>
  <c r="N64" i="26"/>
  <c r="T65" i="22"/>
  <c r="T65" i="20"/>
  <c r="U33" i="13"/>
  <c r="T65" i="10"/>
  <c r="T65" i="16"/>
  <c r="P69" i="10"/>
  <c r="V60" i="10"/>
  <c r="AC60" i="10"/>
  <c r="M64" i="22"/>
  <c r="N70" i="10"/>
  <c r="N71" i="10" s="1"/>
  <c r="O63" i="23"/>
  <c r="O64" i="23" s="1"/>
  <c r="N71" i="13"/>
  <c r="N72" i="13" s="1"/>
  <c r="T65" i="17"/>
  <c r="O63" i="26"/>
  <c r="O64" i="26" s="1"/>
  <c r="N96" i="18"/>
  <c r="B95" i="18"/>
  <c r="E678" i="30" s="1"/>
  <c r="P70" i="20"/>
  <c r="P71" i="20" s="1"/>
  <c r="V8" i="15"/>
  <c r="AC8" i="15"/>
  <c r="Q7" i="16"/>
  <c r="S7" i="16" s="1"/>
  <c r="V64" i="9"/>
  <c r="Y63" i="9"/>
  <c r="D61" i="31" s="1"/>
  <c r="X64" i="9"/>
  <c r="T64" i="18"/>
  <c r="B63" i="23"/>
  <c r="E1193" i="30" s="1"/>
  <c r="O94" i="18"/>
  <c r="O95" i="18" s="1"/>
  <c r="O96" i="18" s="1"/>
  <c r="B70" i="20"/>
  <c r="E919" i="30" s="1"/>
  <c r="V37" i="11"/>
  <c r="AC37" i="11"/>
  <c r="L108" i="20"/>
  <c r="U19" i="14"/>
  <c r="U5" i="16"/>
  <c r="AC5" i="16"/>
  <c r="V5" i="16"/>
  <c r="T64" i="26"/>
  <c r="L65" i="23"/>
  <c r="B64" i="23"/>
  <c r="E1194" i="30" s="1"/>
  <c r="U38" i="11"/>
  <c r="T65" i="23"/>
  <c r="U9" i="15"/>
  <c r="M72" i="20"/>
  <c r="N72" i="20" s="1"/>
  <c r="B71" i="20"/>
  <c r="E920" i="30" s="1"/>
  <c r="N63" i="22"/>
  <c r="N64" i="22" s="1"/>
  <c r="AC7" i="16" l="1"/>
  <c r="V61" i="10"/>
  <c r="AC61" i="10"/>
  <c r="T66" i="16"/>
  <c r="T66" i="20"/>
  <c r="O72" i="20"/>
  <c r="T66" i="21"/>
  <c r="T66" i="15"/>
  <c r="M73" i="13"/>
  <c r="T65" i="26"/>
  <c r="AC6" i="16"/>
  <c r="N97" i="18"/>
  <c r="B96" i="18"/>
  <c r="E679" i="30" s="1"/>
  <c r="N73" i="13"/>
  <c r="P63" i="26"/>
  <c r="P64" i="26" s="1"/>
  <c r="U34" i="13"/>
  <c r="B70" i="10"/>
  <c r="E68" i="30" s="1"/>
  <c r="O71" i="13"/>
  <c r="V19" i="14"/>
  <c r="AC19" i="14"/>
  <c r="U62" i="10"/>
  <c r="B63" i="31"/>
  <c r="M66" i="9"/>
  <c r="T67" i="13"/>
  <c r="U10" i="15"/>
  <c r="L66" i="23"/>
  <c r="V38" i="11"/>
  <c r="AC38" i="11"/>
  <c r="V9" i="15"/>
  <c r="AC9" i="15"/>
  <c r="M65" i="23"/>
  <c r="B65" i="23" s="1"/>
  <c r="E1195" i="30" s="1"/>
  <c r="M65" i="22"/>
  <c r="N65" i="22" s="1"/>
  <c r="P70" i="10"/>
  <c r="P71" i="10" s="1"/>
  <c r="T66" i="22"/>
  <c r="M72" i="10"/>
  <c r="N72" i="10" s="1"/>
  <c r="B71" i="10"/>
  <c r="E69" i="30" s="1"/>
  <c r="O70" i="10"/>
  <c r="O71" i="10" s="1"/>
  <c r="T66" i="23"/>
  <c r="U20" i="14"/>
  <c r="L109" i="20"/>
  <c r="M73" i="20"/>
  <c r="B72" i="20"/>
  <c r="E921" i="30" s="1"/>
  <c r="U39" i="11"/>
  <c r="U6" i="16"/>
  <c r="O63" i="22"/>
  <c r="B63" i="22" s="1"/>
  <c r="E1114" i="30" s="1"/>
  <c r="T65" i="18"/>
  <c r="Q43" i="16"/>
  <c r="S43" i="16" s="1"/>
  <c r="V65" i="9"/>
  <c r="Y64" i="9"/>
  <c r="D62" i="31" s="1"/>
  <c r="X65" i="9"/>
  <c r="P72" i="20"/>
  <c r="T66" i="17"/>
  <c r="T66" i="10"/>
  <c r="P94" i="18"/>
  <c r="P95" i="18" s="1"/>
  <c r="P96" i="18" s="1"/>
  <c r="V33" i="13"/>
  <c r="AC33" i="13"/>
  <c r="M65" i="26"/>
  <c r="B64" i="26"/>
  <c r="E1348" i="30" s="1"/>
  <c r="B71" i="13"/>
  <c r="E212" i="30" s="1"/>
  <c r="P63" i="23"/>
  <c r="P64" i="23" s="1"/>
  <c r="U40" i="11" l="1"/>
  <c r="V39" i="11"/>
  <c r="AC39" i="11"/>
  <c r="U11" i="15"/>
  <c r="B64" i="31"/>
  <c r="M67" i="9"/>
  <c r="N98" i="18"/>
  <c r="B97" i="18"/>
  <c r="E680" i="30" s="1"/>
  <c r="M74" i="13"/>
  <c r="T67" i="21"/>
  <c r="T67" i="16"/>
  <c r="T66" i="18"/>
  <c r="L110" i="20"/>
  <c r="T67" i="23"/>
  <c r="M73" i="10"/>
  <c r="B72" i="10"/>
  <c r="E70" i="30" s="1"/>
  <c r="O97" i="18"/>
  <c r="O98" i="18" s="1"/>
  <c r="T67" i="10"/>
  <c r="M66" i="26"/>
  <c r="T67" i="17"/>
  <c r="M66" i="22"/>
  <c r="B65" i="22"/>
  <c r="E1116" i="30" s="1"/>
  <c r="V10" i="15"/>
  <c r="AC10" i="15"/>
  <c r="L67" i="23"/>
  <c r="T68" i="13"/>
  <c r="V20" i="14"/>
  <c r="AC20" i="14"/>
  <c r="U35" i="13"/>
  <c r="N74" i="13"/>
  <c r="T66" i="26"/>
  <c r="T67" i="15"/>
  <c r="U7" i="16"/>
  <c r="V34" i="13"/>
  <c r="AC34" i="13"/>
  <c r="N65" i="26"/>
  <c r="Q61" i="16"/>
  <c r="S61" i="16" s="1"/>
  <c r="V66" i="9"/>
  <c r="Y65" i="9"/>
  <c r="D63" i="31" s="1"/>
  <c r="X66" i="9"/>
  <c r="O64" i="22"/>
  <c r="P63" i="22"/>
  <c r="M74" i="20"/>
  <c r="U21" i="14"/>
  <c r="O72" i="10"/>
  <c r="T67" i="22"/>
  <c r="M66" i="23"/>
  <c r="M67" i="23" s="1"/>
  <c r="N65" i="23"/>
  <c r="U63" i="10"/>
  <c r="O72" i="13"/>
  <c r="P71" i="13"/>
  <c r="P72" i="13" s="1"/>
  <c r="V6" i="16"/>
  <c r="T67" i="20"/>
  <c r="V62" i="10"/>
  <c r="N73" i="20"/>
  <c r="N74" i="20" s="1"/>
  <c r="V7" i="16" l="1"/>
  <c r="T68" i="15"/>
  <c r="V21" i="14"/>
  <c r="AC21" i="14"/>
  <c r="L68" i="23"/>
  <c r="B67" i="23"/>
  <c r="E1197" i="30" s="1"/>
  <c r="M67" i="22"/>
  <c r="M67" i="26"/>
  <c r="U41" i="11"/>
  <c r="O65" i="22"/>
  <c r="B64" i="22"/>
  <c r="E1115" i="30" s="1"/>
  <c r="O73" i="13"/>
  <c r="B72" i="13"/>
  <c r="E213" i="30" s="1"/>
  <c r="N66" i="23"/>
  <c r="N67" i="23" s="1"/>
  <c r="O65" i="23"/>
  <c r="B73" i="20"/>
  <c r="E922" i="30" s="1"/>
  <c r="V35" i="13"/>
  <c r="AC35" i="13"/>
  <c r="U36" i="13"/>
  <c r="T69" i="13"/>
  <c r="T68" i="17"/>
  <c r="P97" i="18"/>
  <c r="P98" i="18" s="1"/>
  <c r="T68" i="21"/>
  <c r="T2" i="21" s="1"/>
  <c r="AF16" i="9" s="1"/>
  <c r="N99" i="18"/>
  <c r="B98" i="18"/>
  <c r="E681" i="30" s="1"/>
  <c r="V40" i="11"/>
  <c r="AC40" i="11"/>
  <c r="T68" i="20"/>
  <c r="M68" i="23"/>
  <c r="M75" i="20"/>
  <c r="B74" i="20"/>
  <c r="E923" i="30" s="1"/>
  <c r="N66" i="26"/>
  <c r="N67" i="26" s="1"/>
  <c r="O65" i="26"/>
  <c r="U8" i="16"/>
  <c r="V8" i="16" s="1"/>
  <c r="T67" i="26"/>
  <c r="V11" i="15"/>
  <c r="AC11" i="15"/>
  <c r="T68" i="10"/>
  <c r="M74" i="10"/>
  <c r="L111" i="20"/>
  <c r="T68" i="16"/>
  <c r="U12" i="15"/>
  <c r="P72" i="10"/>
  <c r="N73" i="10"/>
  <c r="N74" i="10" s="1"/>
  <c r="V63" i="10"/>
  <c r="AC63" i="10"/>
  <c r="T68" i="22"/>
  <c r="N75" i="20"/>
  <c r="AC8" i="16"/>
  <c r="U64" i="10"/>
  <c r="U22" i="14"/>
  <c r="P64" i="22"/>
  <c r="P65" i="22" s="1"/>
  <c r="Q62" i="16"/>
  <c r="S62" i="16" s="1"/>
  <c r="V67" i="9"/>
  <c r="Y66" i="9"/>
  <c r="D64" i="31" s="1"/>
  <c r="X67" i="9"/>
  <c r="B66" i="23"/>
  <c r="E1196" i="30" s="1"/>
  <c r="B65" i="26"/>
  <c r="E1349" i="30" s="1"/>
  <c r="O73" i="20"/>
  <c r="T68" i="23"/>
  <c r="T67" i="18"/>
  <c r="M75" i="13"/>
  <c r="B74" i="13"/>
  <c r="E215" i="30" s="1"/>
  <c r="B65" i="31"/>
  <c r="M68" i="9"/>
  <c r="N66" i="22"/>
  <c r="N67" i="22" s="1"/>
  <c r="Q63" i="16" l="1"/>
  <c r="S63" i="16" s="1"/>
  <c r="V68" i="9"/>
  <c r="Y67" i="9"/>
  <c r="D65" i="31" s="1"/>
  <c r="X68" i="9"/>
  <c r="U23" i="14"/>
  <c r="L112" i="20"/>
  <c r="T69" i="10"/>
  <c r="T68" i="26"/>
  <c r="O66" i="26"/>
  <c r="O67" i="26" s="1"/>
  <c r="P65" i="26"/>
  <c r="V41" i="11"/>
  <c r="AC41" i="11"/>
  <c r="T70" i="13"/>
  <c r="O73" i="10"/>
  <c r="O74" i="10" s="1"/>
  <c r="O74" i="13"/>
  <c r="B66" i="26"/>
  <c r="E1350" i="30" s="1"/>
  <c r="T69" i="22"/>
  <c r="P73" i="10"/>
  <c r="P74" i="10" s="1"/>
  <c r="T69" i="16"/>
  <c r="B73" i="10"/>
  <c r="E71" i="30" s="1"/>
  <c r="U9" i="16"/>
  <c r="N68" i="26"/>
  <c r="O66" i="23"/>
  <c r="O67" i="23" s="1"/>
  <c r="P65" i="23"/>
  <c r="P66" i="23" s="1"/>
  <c r="P67" i="23" s="1"/>
  <c r="U42" i="11"/>
  <c r="M68" i="26"/>
  <c r="B67" i="26"/>
  <c r="E1351" i="30" s="1"/>
  <c r="L69" i="23"/>
  <c r="B68" i="23"/>
  <c r="E1198" i="30" s="1"/>
  <c r="T69" i="15"/>
  <c r="T69" i="23"/>
  <c r="T68" i="18"/>
  <c r="V9" i="16"/>
  <c r="AC9" i="16"/>
  <c r="M75" i="10"/>
  <c r="N75" i="10" s="1"/>
  <c r="B74" i="10"/>
  <c r="E72" i="30" s="1"/>
  <c r="V12" i="15"/>
  <c r="AC12" i="15"/>
  <c r="T69" i="20"/>
  <c r="N100" i="18"/>
  <c r="B99" i="18"/>
  <c r="E682" i="30" s="1"/>
  <c r="T69" i="17"/>
  <c r="V36" i="13"/>
  <c r="AC36" i="13"/>
  <c r="N68" i="23"/>
  <c r="O66" i="22"/>
  <c r="O67" i="22" s="1"/>
  <c r="B66" i="22"/>
  <c r="E1117" i="30" s="1"/>
  <c r="M76" i="13"/>
  <c r="N75" i="13"/>
  <c r="B66" i="31"/>
  <c r="M69" i="9"/>
  <c r="O74" i="20"/>
  <c r="O75" i="20" s="1"/>
  <c r="P73" i="20"/>
  <c r="P74" i="20" s="1"/>
  <c r="P75" i="20" s="1"/>
  <c r="U65" i="10"/>
  <c r="V64" i="10"/>
  <c r="AC64" i="10"/>
  <c r="U13" i="15"/>
  <c r="M76" i="20"/>
  <c r="B75" i="20"/>
  <c r="E924" i="30" s="1"/>
  <c r="U37" i="13"/>
  <c r="P73" i="13"/>
  <c r="P74" i="13" s="1"/>
  <c r="O99" i="18"/>
  <c r="O100" i="18" s="1"/>
  <c r="M68" i="22"/>
  <c r="B67" i="22"/>
  <c r="E1118" i="30" s="1"/>
  <c r="V22" i="14"/>
  <c r="AC22" i="14"/>
  <c r="M69" i="22" l="1"/>
  <c r="U38" i="13"/>
  <c r="V65" i="10"/>
  <c r="AC65" i="10"/>
  <c r="V37" i="13"/>
  <c r="AC37" i="13"/>
  <c r="N101" i="18"/>
  <c r="B100" i="18"/>
  <c r="E683" i="30" s="1"/>
  <c r="V13" i="15"/>
  <c r="AC13" i="15"/>
  <c r="AC10" i="16"/>
  <c r="N68" i="22"/>
  <c r="N69" i="22" s="1"/>
  <c r="T70" i="15"/>
  <c r="M69" i="26"/>
  <c r="B68" i="26"/>
  <c r="E1352" i="30" s="1"/>
  <c r="T70" i="16"/>
  <c r="T70" i="22"/>
  <c r="B73" i="13"/>
  <c r="E214" i="30" s="1"/>
  <c r="P66" i="26"/>
  <c r="P67" i="26" s="1"/>
  <c r="O101" i="18"/>
  <c r="N76" i="13"/>
  <c r="O68" i="22"/>
  <c r="O69" i="22" s="1"/>
  <c r="T70" i="17"/>
  <c r="P66" i="22"/>
  <c r="P67" i="22" s="1"/>
  <c r="P68" i="22" s="1"/>
  <c r="P69" i="22" s="1"/>
  <c r="T70" i="23"/>
  <c r="O68" i="23"/>
  <c r="U10" i="16"/>
  <c r="O75" i="13"/>
  <c r="O68" i="26"/>
  <c r="T70" i="10"/>
  <c r="U24" i="14"/>
  <c r="M77" i="20"/>
  <c r="U14" i="15"/>
  <c r="N76" i="20"/>
  <c r="V23" i="14"/>
  <c r="AC23" i="14"/>
  <c r="P75" i="13"/>
  <c r="O76" i="20"/>
  <c r="B75" i="13"/>
  <c r="E216" i="30" s="1"/>
  <c r="T70" i="20"/>
  <c r="M76" i="10"/>
  <c r="B75" i="10"/>
  <c r="E73" i="30" s="1"/>
  <c r="T69" i="18"/>
  <c r="L70" i="23"/>
  <c r="U43" i="11"/>
  <c r="P99" i="18"/>
  <c r="P100" i="18" s="1"/>
  <c r="P101" i="18" s="1"/>
  <c r="P75" i="10"/>
  <c r="O75" i="10"/>
  <c r="V42" i="11"/>
  <c r="AC42" i="11"/>
  <c r="Q65" i="16"/>
  <c r="S65" i="16" s="1"/>
  <c r="V69" i="9"/>
  <c r="Y68" i="9"/>
  <c r="D66" i="31" s="1"/>
  <c r="X69" i="9"/>
  <c r="U66" i="10"/>
  <c r="B67" i="31"/>
  <c r="M70" i="9"/>
  <c r="M77" i="13"/>
  <c r="B76" i="13"/>
  <c r="E217" i="30" s="1"/>
  <c r="N69" i="26"/>
  <c r="T71" i="13"/>
  <c r="M69" i="23"/>
  <c r="M70" i="23" s="1"/>
  <c r="T69" i="26"/>
  <c r="L113" i="20"/>
  <c r="B69" i="23" l="1"/>
  <c r="E1199" i="30" s="1"/>
  <c r="N69" i="23"/>
  <c r="N70" i="23" s="1"/>
  <c r="U15" i="15"/>
  <c r="U25" i="14"/>
  <c r="T71" i="10"/>
  <c r="U11" i="16"/>
  <c r="P68" i="26"/>
  <c r="T71" i="16"/>
  <c r="M70" i="26"/>
  <c r="B69" i="26"/>
  <c r="E1353" i="30" s="1"/>
  <c r="T70" i="26"/>
  <c r="V43" i="11"/>
  <c r="AC43" i="11"/>
  <c r="L71" i="23"/>
  <c r="M71" i="23" s="1"/>
  <c r="B70" i="23"/>
  <c r="E1200" i="30" s="1"/>
  <c r="M77" i="10"/>
  <c r="V24" i="14"/>
  <c r="AC24" i="14"/>
  <c r="O69" i="26"/>
  <c r="N77" i="13"/>
  <c r="V10" i="16"/>
  <c r="N102" i="18"/>
  <c r="B101" i="18"/>
  <c r="E684" i="30" s="1"/>
  <c r="V66" i="10"/>
  <c r="AC66" i="10"/>
  <c r="B68" i="22"/>
  <c r="E1119" i="30" s="1"/>
  <c r="L114" i="20"/>
  <c r="T72" i="13"/>
  <c r="M78" i="13"/>
  <c r="B77" i="13"/>
  <c r="E218" i="30" s="1"/>
  <c r="U67" i="10"/>
  <c r="Q66" i="16"/>
  <c r="S66" i="16" s="1"/>
  <c r="V70" i="9"/>
  <c r="Y69" i="9"/>
  <c r="D67" i="31" s="1"/>
  <c r="X70" i="9"/>
  <c r="U44" i="11"/>
  <c r="T70" i="18"/>
  <c r="O77" i="20"/>
  <c r="N77" i="20"/>
  <c r="B76" i="20"/>
  <c r="E925" i="30" s="1"/>
  <c r="O76" i="13"/>
  <c r="O77" i="13" s="1"/>
  <c r="O69" i="23"/>
  <c r="O70" i="23" s="1"/>
  <c r="T71" i="17"/>
  <c r="P76" i="20"/>
  <c r="P68" i="23"/>
  <c r="P69" i="23" s="1"/>
  <c r="P70" i="23" s="1"/>
  <c r="T71" i="15"/>
  <c r="M70" i="22"/>
  <c r="B69" i="22"/>
  <c r="E1120" i="30" s="1"/>
  <c r="B68" i="31"/>
  <c r="M71" i="9"/>
  <c r="T71" i="20"/>
  <c r="P76" i="13"/>
  <c r="P77" i="13" s="1"/>
  <c r="M78" i="20"/>
  <c r="B77" i="20"/>
  <c r="E926" i="30" s="1"/>
  <c r="T71" i="23"/>
  <c r="O102" i="18"/>
  <c r="T71" i="22"/>
  <c r="N70" i="22"/>
  <c r="O70" i="22" s="1"/>
  <c r="V14" i="15"/>
  <c r="AC14" i="15"/>
  <c r="V38" i="13"/>
  <c r="AC38" i="13"/>
  <c r="U39" i="13"/>
  <c r="N76" i="10"/>
  <c r="N77" i="10" s="1"/>
  <c r="P70" i="22" l="1"/>
  <c r="T72" i="22"/>
  <c r="T72" i="23"/>
  <c r="V39" i="13"/>
  <c r="AC39" i="13"/>
  <c r="M71" i="22"/>
  <c r="B70" i="22"/>
  <c r="E1121" i="30" s="1"/>
  <c r="P77" i="20"/>
  <c r="T71" i="18"/>
  <c r="Q67" i="16"/>
  <c r="S67" i="16" s="1"/>
  <c r="V71" i="9"/>
  <c r="Y70" i="9"/>
  <c r="D68" i="31" s="1"/>
  <c r="X71" i="9"/>
  <c r="V11" i="16"/>
  <c r="AC11" i="16"/>
  <c r="M71" i="26"/>
  <c r="N71" i="23"/>
  <c r="B69" i="31"/>
  <c r="M72" i="9"/>
  <c r="O76" i="10"/>
  <c r="V67" i="10"/>
  <c r="AC67" i="10"/>
  <c r="N78" i="13"/>
  <c r="O78" i="13" s="1"/>
  <c r="V25" i="14"/>
  <c r="AC25" i="14"/>
  <c r="L72" i="23"/>
  <c r="B71" i="23"/>
  <c r="E1201" i="30" s="1"/>
  <c r="T72" i="16"/>
  <c r="T72" i="10"/>
  <c r="T72" i="17"/>
  <c r="V15" i="15"/>
  <c r="AC15" i="15"/>
  <c r="M79" i="20"/>
  <c r="B78" i="20"/>
  <c r="E927" i="30" s="1"/>
  <c r="T72" i="15"/>
  <c r="N78" i="20"/>
  <c r="N79" i="20" s="1"/>
  <c r="M79" i="13"/>
  <c r="B78" i="13"/>
  <c r="E219" i="30" s="1"/>
  <c r="L115" i="20"/>
  <c r="B76" i="10"/>
  <c r="E74" i="30" s="1"/>
  <c r="T71" i="26"/>
  <c r="U12" i="16"/>
  <c r="U16" i="15"/>
  <c r="P102" i="18"/>
  <c r="U40" i="13"/>
  <c r="T72" i="20"/>
  <c r="N71" i="22"/>
  <c r="P71" i="23"/>
  <c r="O71" i="23"/>
  <c r="O78" i="20"/>
  <c r="O79" i="20" s="1"/>
  <c r="U45" i="11"/>
  <c r="U68" i="10"/>
  <c r="T73" i="13"/>
  <c r="N103" i="18"/>
  <c r="B102" i="18"/>
  <c r="E685" i="30" s="1"/>
  <c r="M78" i="10"/>
  <c r="B77" i="10"/>
  <c r="E75" i="30" s="1"/>
  <c r="V44" i="11"/>
  <c r="AC44" i="11"/>
  <c r="P69" i="26"/>
  <c r="U26" i="14"/>
  <c r="N70" i="26"/>
  <c r="N71" i="26" s="1"/>
  <c r="P78" i="13" l="1"/>
  <c r="V45" i="11"/>
  <c r="AC45" i="11"/>
  <c r="U46" i="11"/>
  <c r="N104" i="18"/>
  <c r="B103" i="18"/>
  <c r="E686" i="30" s="1"/>
  <c r="M80" i="13"/>
  <c r="B79" i="13"/>
  <c r="E220" i="30" s="1"/>
  <c r="V16" i="15"/>
  <c r="AC16" i="15"/>
  <c r="T73" i="10"/>
  <c r="L73" i="23"/>
  <c r="B72" i="23"/>
  <c r="E1202" i="30" s="1"/>
  <c r="O77" i="10"/>
  <c r="P76" i="10"/>
  <c r="P77" i="10" s="1"/>
  <c r="B70" i="26"/>
  <c r="E1354" i="30" s="1"/>
  <c r="T72" i="18"/>
  <c r="T73" i="23"/>
  <c r="T73" i="22"/>
  <c r="T73" i="20"/>
  <c r="U69" i="10"/>
  <c r="T74" i="13"/>
  <c r="U41" i="13"/>
  <c r="U17" i="15"/>
  <c r="N80" i="20"/>
  <c r="M80" i="20"/>
  <c r="B79" i="20"/>
  <c r="E928" i="30" s="1"/>
  <c r="T73" i="17"/>
  <c r="T73" i="16"/>
  <c r="V68" i="10"/>
  <c r="AC68" i="10"/>
  <c r="B70" i="31"/>
  <c r="M73" i="9"/>
  <c r="M72" i="26"/>
  <c r="N72" i="26" s="1"/>
  <c r="B71" i="26"/>
  <c r="E1355" i="30" s="1"/>
  <c r="M72" i="22"/>
  <c r="B71" i="22"/>
  <c r="E1122" i="30" s="1"/>
  <c r="M72" i="23"/>
  <c r="M73" i="23" s="1"/>
  <c r="U13" i="16"/>
  <c r="M79" i="10"/>
  <c r="O80" i="20"/>
  <c r="O70" i="26"/>
  <c r="O71" i="26" s="1"/>
  <c r="L116" i="20"/>
  <c r="O103" i="18"/>
  <c r="O104" i="18" s="1"/>
  <c r="V26" i="14"/>
  <c r="AC26" i="14"/>
  <c r="Q68" i="16"/>
  <c r="S68" i="16" s="1"/>
  <c r="V72" i="9"/>
  <c r="Y71" i="9"/>
  <c r="D69" i="31" s="1"/>
  <c r="X72" i="9"/>
  <c r="N78" i="10"/>
  <c r="N79" i="10" s="1"/>
  <c r="U27" i="14"/>
  <c r="P103" i="18"/>
  <c r="P104" i="18" s="1"/>
  <c r="T72" i="26"/>
  <c r="T73" i="15"/>
  <c r="N79" i="13"/>
  <c r="N80" i="13" s="1"/>
  <c r="N72" i="23"/>
  <c r="N73" i="23" s="1"/>
  <c r="V12" i="16"/>
  <c r="AC12" i="16"/>
  <c r="P78" i="20"/>
  <c r="P79" i="20" s="1"/>
  <c r="P80" i="20" s="1"/>
  <c r="V40" i="13"/>
  <c r="AC40" i="13"/>
  <c r="O71" i="22"/>
  <c r="B71" i="31" l="1"/>
  <c r="M74" i="9"/>
  <c r="T74" i="16"/>
  <c r="U18" i="15"/>
  <c r="T74" i="23"/>
  <c r="L74" i="23"/>
  <c r="B73" i="23"/>
  <c r="E1203" i="30" s="1"/>
  <c r="V17" i="15"/>
  <c r="AC17" i="15"/>
  <c r="N105" i="18"/>
  <c r="B104" i="18"/>
  <c r="E687" i="30" s="1"/>
  <c r="T73" i="26"/>
  <c r="U28" i="14"/>
  <c r="L117" i="20"/>
  <c r="B78" i="10"/>
  <c r="E76" i="30" s="1"/>
  <c r="U14" i="16"/>
  <c r="M73" i="22"/>
  <c r="M81" i="20"/>
  <c r="N81" i="20" s="1"/>
  <c r="B80" i="20"/>
  <c r="E929" i="30" s="1"/>
  <c r="N72" i="22"/>
  <c r="N73" i="22" s="1"/>
  <c r="T74" i="20"/>
  <c r="V46" i="11"/>
  <c r="AC46" i="11"/>
  <c r="V27" i="14"/>
  <c r="AC27" i="14"/>
  <c r="O72" i="23"/>
  <c r="M80" i="10"/>
  <c r="B79" i="10"/>
  <c r="E77" i="30" s="1"/>
  <c r="T74" i="17"/>
  <c r="T75" i="13"/>
  <c r="U70" i="10"/>
  <c r="T73" i="18"/>
  <c r="O78" i="10"/>
  <c r="O79" i="10" s="1"/>
  <c r="T74" i="10"/>
  <c r="M81" i="13"/>
  <c r="B80" i="13"/>
  <c r="E221" i="30" s="1"/>
  <c r="W46" i="11"/>
  <c r="W45" i="11" s="1"/>
  <c r="O72" i="22"/>
  <c r="O73" i="22" s="1"/>
  <c r="V41" i="13"/>
  <c r="AC41" i="13"/>
  <c r="V13" i="16"/>
  <c r="AC13" i="16"/>
  <c r="T74" i="15"/>
  <c r="P71" i="22"/>
  <c r="P72" i="22" s="1"/>
  <c r="P73" i="22" s="1"/>
  <c r="Q70" i="16"/>
  <c r="S70" i="16" s="1"/>
  <c r="V73" i="9"/>
  <c r="Y72" i="9"/>
  <c r="D70" i="31" s="1"/>
  <c r="X73" i="9"/>
  <c r="O105" i="18"/>
  <c r="P105" i="18" s="1"/>
  <c r="O72" i="26"/>
  <c r="P70" i="26"/>
  <c r="P71" i="26" s="1"/>
  <c r="M74" i="23"/>
  <c r="M73" i="26"/>
  <c r="B72" i="26"/>
  <c r="E1356" i="30" s="1"/>
  <c r="V69" i="10"/>
  <c r="AC69" i="10"/>
  <c r="U42" i="13"/>
  <c r="T74" i="22"/>
  <c r="O79" i="13"/>
  <c r="O80" i="13" s="1"/>
  <c r="X46" i="11" l="1"/>
  <c r="O81" i="20"/>
  <c r="M74" i="26"/>
  <c r="T75" i="22"/>
  <c r="V14" i="16"/>
  <c r="AC14" i="16"/>
  <c r="U71" i="10"/>
  <c r="M81" i="10"/>
  <c r="M82" i="10" s="1"/>
  <c r="M83" i="10" s="1"/>
  <c r="B80" i="10"/>
  <c r="E78" i="30" s="1"/>
  <c r="P78" i="10"/>
  <c r="P79" i="10" s="1"/>
  <c r="N80" i="10"/>
  <c r="N81" i="10" s="1"/>
  <c r="N82" i="10" s="1"/>
  <c r="N83" i="10" s="1"/>
  <c r="V18" i="15"/>
  <c r="AC18" i="15"/>
  <c r="T75" i="16"/>
  <c r="U43" i="13"/>
  <c r="V70" i="10"/>
  <c r="AC70" i="10"/>
  <c r="P72" i="26"/>
  <c r="P79" i="13"/>
  <c r="P80" i="13" s="1"/>
  <c r="M82" i="13"/>
  <c r="B81" i="13"/>
  <c r="E222" i="30" s="1"/>
  <c r="T74" i="18"/>
  <c r="T75" i="17"/>
  <c r="O73" i="23"/>
  <c r="O74" i="23" s="1"/>
  <c r="P72" i="23"/>
  <c r="P73" i="23" s="1"/>
  <c r="P74" i="23" s="1"/>
  <c r="N74" i="23"/>
  <c r="M82" i="20"/>
  <c r="B81" i="20"/>
  <c r="E930" i="30" s="1"/>
  <c r="U15" i="16"/>
  <c r="L118" i="20"/>
  <c r="Q71" i="16"/>
  <c r="S71" i="16" s="1"/>
  <c r="V74" i="9"/>
  <c r="Y73" i="9"/>
  <c r="D71" i="31" s="1"/>
  <c r="X74" i="9"/>
  <c r="T75" i="15"/>
  <c r="W44" i="11"/>
  <c r="X45" i="11"/>
  <c r="T76" i="13"/>
  <c r="T75" i="20"/>
  <c r="B72" i="22"/>
  <c r="E1123" i="30" s="1"/>
  <c r="T74" i="26"/>
  <c r="N106" i="18"/>
  <c r="O106" i="18" s="1"/>
  <c r="B105" i="18"/>
  <c r="E688" i="30" s="1"/>
  <c r="L75" i="23"/>
  <c r="B74" i="23"/>
  <c r="E1204" i="30" s="1"/>
  <c r="U19" i="15"/>
  <c r="B72" i="31"/>
  <c r="M75" i="9"/>
  <c r="V42" i="13"/>
  <c r="T75" i="10"/>
  <c r="V28" i="14"/>
  <c r="AC28" i="14"/>
  <c r="M74" i="22"/>
  <c r="B73" i="22"/>
  <c r="E1124" i="30" s="1"/>
  <c r="U29" i="14"/>
  <c r="N81" i="13"/>
  <c r="N82" i="13" s="1"/>
  <c r="T75" i="23"/>
  <c r="N73" i="26"/>
  <c r="N74" i="26" s="1"/>
  <c r="P106" i="18" l="1"/>
  <c r="V29" i="14"/>
  <c r="AC29" i="14"/>
  <c r="L76" i="23"/>
  <c r="T75" i="26"/>
  <c r="T77" i="13"/>
  <c r="Q88" i="16"/>
  <c r="S88" i="16" s="1"/>
  <c r="V75" i="9"/>
  <c r="Y74" i="9"/>
  <c r="D72" i="31" s="1"/>
  <c r="T75" i="18"/>
  <c r="T76" i="16"/>
  <c r="M75" i="23"/>
  <c r="M76" i="23" s="1"/>
  <c r="M75" i="26"/>
  <c r="B74" i="26"/>
  <c r="E1358" i="30" s="1"/>
  <c r="T76" i="15"/>
  <c r="L119" i="20"/>
  <c r="P73" i="26"/>
  <c r="P74" i="26" s="1"/>
  <c r="U72" i="10"/>
  <c r="P81" i="20"/>
  <c r="T76" i="10"/>
  <c r="O73" i="26"/>
  <c r="O74" i="26" s="1"/>
  <c r="M83" i="20"/>
  <c r="T76" i="17"/>
  <c r="U44" i="13"/>
  <c r="V15" i="16"/>
  <c r="AC15" i="16"/>
  <c r="T76" i="22"/>
  <c r="N82" i="20"/>
  <c r="N83" i="20" s="1"/>
  <c r="M75" i="22"/>
  <c r="U20" i="15"/>
  <c r="T76" i="23"/>
  <c r="U30" i="14"/>
  <c r="N74" i="22"/>
  <c r="B74" i="22" s="1"/>
  <c r="E1125" i="30" s="1"/>
  <c r="B73" i="31"/>
  <c r="M76" i="9"/>
  <c r="N107" i="18"/>
  <c r="B106" i="18"/>
  <c r="E689" i="30" s="1"/>
  <c r="V43" i="13"/>
  <c r="AC43" i="13"/>
  <c r="T76" i="20"/>
  <c r="W43" i="11"/>
  <c r="X44" i="11"/>
  <c r="O81" i="13"/>
  <c r="O82" i="13" s="1"/>
  <c r="U16" i="16"/>
  <c r="N75" i="23"/>
  <c r="N76" i="23" s="1"/>
  <c r="M83" i="13"/>
  <c r="N83" i="13" s="1"/>
  <c r="B82" i="13"/>
  <c r="E223" i="30" s="1"/>
  <c r="V71" i="10"/>
  <c r="AC71" i="10"/>
  <c r="V19" i="15"/>
  <c r="AC19" i="15"/>
  <c r="M84" i="10"/>
  <c r="B83" i="10"/>
  <c r="E81" i="30" s="1"/>
  <c r="O80" i="10"/>
  <c r="O81" i="10" s="1"/>
  <c r="O82" i="10" s="1"/>
  <c r="O83" i="10" s="1"/>
  <c r="B73" i="26"/>
  <c r="E1357" i="30" s="1"/>
  <c r="V20" i="15" l="1"/>
  <c r="AC20" i="15"/>
  <c r="T77" i="23"/>
  <c r="T2" i="23" s="1"/>
  <c r="AF18" i="9" s="1"/>
  <c r="O83" i="13"/>
  <c r="T77" i="20"/>
  <c r="N108" i="18"/>
  <c r="B107" i="18"/>
  <c r="E690" i="30" s="1"/>
  <c r="U31" i="14"/>
  <c r="T77" i="22"/>
  <c r="U45" i="13"/>
  <c r="B82" i="20"/>
  <c r="E931" i="30" s="1"/>
  <c r="T77" i="10"/>
  <c r="U73" i="10"/>
  <c r="O75" i="23"/>
  <c r="M76" i="26"/>
  <c r="T78" i="13"/>
  <c r="B75" i="23"/>
  <c r="E1205" i="30" s="1"/>
  <c r="M84" i="13"/>
  <c r="B83" i="13"/>
  <c r="E224" i="30" s="1"/>
  <c r="N75" i="22"/>
  <c r="O74" i="22"/>
  <c r="M85" i="10"/>
  <c r="M86" i="10" s="1"/>
  <c r="B84" i="10"/>
  <c r="E82" i="30" s="1"/>
  <c r="V72" i="10"/>
  <c r="AC72" i="10"/>
  <c r="B74" i="31"/>
  <c r="M77" i="9"/>
  <c r="M76" i="22"/>
  <c r="M77" i="22" s="1"/>
  <c r="B75" i="22"/>
  <c r="E1126" i="30" s="1"/>
  <c r="M84" i="20"/>
  <c r="B83" i="20"/>
  <c r="E932" i="30" s="1"/>
  <c r="P81" i="13"/>
  <c r="P82" i="13" s="1"/>
  <c r="P83" i="13" s="1"/>
  <c r="L77" i="23"/>
  <c r="M77" i="23" s="1"/>
  <c r="N77" i="23" s="1"/>
  <c r="B76" i="23"/>
  <c r="E1206" i="30" s="1"/>
  <c r="N75" i="26"/>
  <c r="N76" i="26" s="1"/>
  <c r="U17" i="16"/>
  <c r="W42" i="11"/>
  <c r="X43" i="11"/>
  <c r="V44" i="13"/>
  <c r="AC44" i="13"/>
  <c r="U21" i="15"/>
  <c r="N84" i="20"/>
  <c r="V16" i="16"/>
  <c r="AC16" i="16"/>
  <c r="T77" i="17"/>
  <c r="O75" i="26"/>
  <c r="O76" i="26" s="1"/>
  <c r="O82" i="20"/>
  <c r="O83" i="20" s="1"/>
  <c r="O84" i="20" s="1"/>
  <c r="P80" i="10"/>
  <c r="P81" i="10" s="1"/>
  <c r="P82" i="10" s="1"/>
  <c r="P83" i="10" s="1"/>
  <c r="L120" i="20"/>
  <c r="T77" i="15"/>
  <c r="N84" i="10"/>
  <c r="N85" i="10" s="1"/>
  <c r="N86" i="10" s="1"/>
  <c r="T76" i="18"/>
  <c r="Q96" i="16"/>
  <c r="S96" i="16" s="1"/>
  <c r="V76" i="9"/>
  <c r="Y75" i="9"/>
  <c r="D73" i="31" s="1"/>
  <c r="P75" i="26"/>
  <c r="P76" i="26" s="1"/>
  <c r="T77" i="16"/>
  <c r="T76" i="26"/>
  <c r="V30" i="14"/>
  <c r="O107" i="18"/>
  <c r="O108" i="18" s="1"/>
  <c r="V31" i="14" l="1"/>
  <c r="AC31" i="14"/>
  <c r="T77" i="18"/>
  <c r="T78" i="16"/>
  <c r="V17" i="16"/>
  <c r="AC17" i="16"/>
  <c r="W41" i="11"/>
  <c r="X42" i="11"/>
  <c r="M85" i="13"/>
  <c r="B84" i="13"/>
  <c r="E225" i="30" s="1"/>
  <c r="T78" i="10"/>
  <c r="U32" i="14"/>
  <c r="T77" i="26"/>
  <c r="Q103" i="16"/>
  <c r="S103" i="16" s="1"/>
  <c r="V77" i="9"/>
  <c r="Y76" i="9"/>
  <c r="D74" i="31" s="1"/>
  <c r="X77" i="9"/>
  <c r="L121" i="20"/>
  <c r="T78" i="17"/>
  <c r="P82" i="20"/>
  <c r="P83" i="20" s="1"/>
  <c r="P84" i="20" s="1"/>
  <c r="M78" i="22"/>
  <c r="B77" i="22"/>
  <c r="E1128" i="30" s="1"/>
  <c r="V73" i="10"/>
  <c r="AC73" i="10"/>
  <c r="O75" i="22"/>
  <c r="P74" i="22"/>
  <c r="O84" i="10"/>
  <c r="O85" i="10" s="1"/>
  <c r="O86" i="10" s="1"/>
  <c r="B75" i="26"/>
  <c r="E1359" i="30" s="1"/>
  <c r="U74" i="10"/>
  <c r="T78" i="20"/>
  <c r="P84" i="10"/>
  <c r="P85" i="10" s="1"/>
  <c r="P86" i="10" s="1"/>
  <c r="V45" i="13"/>
  <c r="AC45" i="13"/>
  <c r="U18" i="16"/>
  <c r="B77" i="23"/>
  <c r="E1207" i="30" s="1"/>
  <c r="B75" i="31"/>
  <c r="M78" i="9"/>
  <c r="N76" i="22"/>
  <c r="N77" i="22" s="1"/>
  <c r="N78" i="22" s="1"/>
  <c r="M77" i="26"/>
  <c r="N77" i="26" s="1"/>
  <c r="B76" i="26"/>
  <c r="E1360" i="30" s="1"/>
  <c r="T78" i="22"/>
  <c r="V21" i="15"/>
  <c r="AC21" i="15"/>
  <c r="P107" i="18"/>
  <c r="P108" i="18" s="1"/>
  <c r="T78" i="15"/>
  <c r="U22" i="15"/>
  <c r="M85" i="20"/>
  <c r="B84" i="20"/>
  <c r="E933" i="30" s="1"/>
  <c r="T79" i="13"/>
  <c r="O76" i="23"/>
  <c r="O77" i="23" s="1"/>
  <c r="P75" i="23"/>
  <c r="P76" i="23" s="1"/>
  <c r="P77" i="23" s="1"/>
  <c r="U46" i="13"/>
  <c r="N109" i="18"/>
  <c r="N110" i="18" s="1"/>
  <c r="N111" i="18" s="1"/>
  <c r="N112" i="18" s="1"/>
  <c r="N113" i="18" s="1"/>
  <c r="N114" i="18" s="1"/>
  <c r="N115" i="18" s="1"/>
  <c r="B108" i="18"/>
  <c r="E691" i="30" s="1"/>
  <c r="N84" i="13"/>
  <c r="N85" i="13" s="1"/>
  <c r="O77" i="26" l="1"/>
  <c r="T79" i="15"/>
  <c r="O109" i="18"/>
  <c r="O110" i="18" s="1"/>
  <c r="O111" i="18" s="1"/>
  <c r="O112" i="18" s="1"/>
  <c r="O113" i="18" s="1"/>
  <c r="O114" i="18" s="1"/>
  <c r="O115" i="18" s="1"/>
  <c r="V46" i="13"/>
  <c r="AC46" i="13"/>
  <c r="O76" i="22"/>
  <c r="O77" i="22" s="1"/>
  <c r="O78" i="22" s="1"/>
  <c r="M79" i="22"/>
  <c r="B78" i="22"/>
  <c r="E1129" i="30" s="1"/>
  <c r="T78" i="26"/>
  <c r="V18" i="16"/>
  <c r="AC18" i="16"/>
  <c r="T78" i="18"/>
  <c r="T79" i="22"/>
  <c r="B76" i="31"/>
  <c r="M79" i="9"/>
  <c r="U19" i="16"/>
  <c r="T79" i="20"/>
  <c r="Q108" i="16"/>
  <c r="S108" i="16" s="1"/>
  <c r="V78" i="9"/>
  <c r="Y77" i="9"/>
  <c r="D75" i="31" s="1"/>
  <c r="X78" i="9"/>
  <c r="T79" i="10"/>
  <c r="N116" i="18"/>
  <c r="B115" i="18"/>
  <c r="E698" i="30" s="1"/>
  <c r="U23" i="15"/>
  <c r="M86" i="20"/>
  <c r="B85" i="20"/>
  <c r="E934" i="30" s="1"/>
  <c r="P109" i="18"/>
  <c r="P110" i="18" s="1"/>
  <c r="P111" i="18" s="1"/>
  <c r="P112" i="18" s="1"/>
  <c r="P113" i="18" s="1"/>
  <c r="P114" i="18" s="1"/>
  <c r="P115" i="18" s="1"/>
  <c r="V22" i="15"/>
  <c r="AC22" i="15"/>
  <c r="V74" i="10"/>
  <c r="AC74" i="10"/>
  <c r="N85" i="20"/>
  <c r="L122" i="20"/>
  <c r="U33" i="14"/>
  <c r="W40" i="11"/>
  <c r="X41" i="11"/>
  <c r="T79" i="16"/>
  <c r="U47" i="13"/>
  <c r="T80" i="13"/>
  <c r="O84" i="13"/>
  <c r="M78" i="26"/>
  <c r="B77" i="26"/>
  <c r="E1361" i="30" s="1"/>
  <c r="U75" i="10"/>
  <c r="P75" i="22"/>
  <c r="P76" i="22" s="1"/>
  <c r="P77" i="22" s="1"/>
  <c r="P78" i="22" s="1"/>
  <c r="T79" i="17"/>
  <c r="M86" i="13"/>
  <c r="N86" i="13" s="1"/>
  <c r="B85" i="13"/>
  <c r="E226" i="30" s="1"/>
  <c r="V32" i="14"/>
  <c r="AC32" i="14"/>
  <c r="U48" i="13" l="1"/>
  <c r="U34" i="14"/>
  <c r="V75" i="10"/>
  <c r="AC75" i="10"/>
  <c r="T80" i="10"/>
  <c r="T79" i="26"/>
  <c r="T80" i="17"/>
  <c r="O85" i="13"/>
  <c r="O86" i="13" s="1"/>
  <c r="P84" i="13"/>
  <c r="T81" i="13"/>
  <c r="L123" i="20"/>
  <c r="M87" i="20"/>
  <c r="U20" i="16"/>
  <c r="V47" i="13"/>
  <c r="AC47" i="13"/>
  <c r="T80" i="15"/>
  <c r="U76" i="10"/>
  <c r="V33" i="14"/>
  <c r="AC33" i="14"/>
  <c r="W39" i="11"/>
  <c r="X40" i="11"/>
  <c r="N86" i="20"/>
  <c r="N87" i="20" s="1"/>
  <c r="O85" i="20"/>
  <c r="V23" i="15"/>
  <c r="AC23" i="15"/>
  <c r="N117" i="18"/>
  <c r="B116" i="18"/>
  <c r="E699" i="30" s="1"/>
  <c r="T80" i="22"/>
  <c r="T2" i="22" s="1"/>
  <c r="AF17" i="9" s="1"/>
  <c r="V19" i="16"/>
  <c r="AC19" i="16"/>
  <c r="M80" i="22"/>
  <c r="B80" i="22" s="1"/>
  <c r="E1131" i="30" s="1"/>
  <c r="B79" i="22"/>
  <c r="E1130" i="30" s="1"/>
  <c r="N79" i="22"/>
  <c r="P77" i="26"/>
  <c r="M87" i="13"/>
  <c r="B86" i="13"/>
  <c r="E227" i="30" s="1"/>
  <c r="M79" i="26"/>
  <c r="B78" i="26"/>
  <c r="E1362" i="30" s="1"/>
  <c r="T80" i="16"/>
  <c r="U24" i="15"/>
  <c r="Q115" i="16"/>
  <c r="S115" i="16" s="1"/>
  <c r="V79" i="9"/>
  <c r="Y78" i="9"/>
  <c r="D76" i="31" s="1"/>
  <c r="X79" i="9"/>
  <c r="T80" i="20"/>
  <c r="B77" i="31"/>
  <c r="M80" i="9"/>
  <c r="T79" i="18"/>
  <c r="O79" i="22"/>
  <c r="O116" i="18"/>
  <c r="O117" i="18" s="1"/>
  <c r="N78" i="26"/>
  <c r="N79" i="26" s="1"/>
  <c r="T80" i="18" l="1"/>
  <c r="T81" i="20"/>
  <c r="U25" i="15"/>
  <c r="M88" i="13"/>
  <c r="B87" i="13"/>
  <c r="E228" i="30" s="1"/>
  <c r="V34" i="14"/>
  <c r="AC34" i="14"/>
  <c r="M88" i="20"/>
  <c r="B87" i="20"/>
  <c r="E936" i="30" s="1"/>
  <c r="V76" i="10"/>
  <c r="AC76" i="10"/>
  <c r="V24" i="15"/>
  <c r="AC24" i="15"/>
  <c r="W38" i="11"/>
  <c r="X39" i="11"/>
  <c r="T81" i="15"/>
  <c r="U21" i="16"/>
  <c r="P85" i="13"/>
  <c r="P86" i="13" s="1"/>
  <c r="U49" i="13"/>
  <c r="P116" i="18"/>
  <c r="P117" i="18" s="1"/>
  <c r="M80" i="26"/>
  <c r="B79" i="26"/>
  <c r="E1363" i="30" s="1"/>
  <c r="O78" i="26"/>
  <c r="O79" i="26" s="1"/>
  <c r="O86" i="20"/>
  <c r="O87" i="20" s="1"/>
  <c r="P85" i="20"/>
  <c r="P79" i="22"/>
  <c r="U77" i="10"/>
  <c r="L124" i="20"/>
  <c r="T80" i="26"/>
  <c r="T81" i="10"/>
  <c r="U35" i="14"/>
  <c r="Q121" i="16"/>
  <c r="S121" i="16" s="1"/>
  <c r="V80" i="9"/>
  <c r="Y79" i="9"/>
  <c r="D77" i="31" s="1"/>
  <c r="X80" i="9"/>
  <c r="P78" i="26"/>
  <c r="P79" i="26" s="1"/>
  <c r="N80" i="26"/>
  <c r="B78" i="31"/>
  <c r="M81" i="9"/>
  <c r="T81" i="16"/>
  <c r="N80" i="22"/>
  <c r="O80" i="22" s="1"/>
  <c r="V20" i="16"/>
  <c r="AC20" i="16"/>
  <c r="N118" i="18"/>
  <c r="O118" i="18" s="1"/>
  <c r="B117" i="18"/>
  <c r="E700" i="30" s="1"/>
  <c r="N88" i="20"/>
  <c r="V48" i="13"/>
  <c r="AC48" i="13"/>
  <c r="B86" i="20"/>
  <c r="E935" i="30" s="1"/>
  <c r="T82" i="13"/>
  <c r="T81" i="17"/>
  <c r="T2" i="17" s="1"/>
  <c r="AF12" i="9" s="1"/>
  <c r="N87" i="13"/>
  <c r="N88" i="13" s="1"/>
  <c r="B79" i="31" l="1"/>
  <c r="M82" i="9"/>
  <c r="O87" i="13"/>
  <c r="O88" i="13" s="1"/>
  <c r="U78" i="10"/>
  <c r="O88" i="20"/>
  <c r="P118" i="18"/>
  <c r="U50" i="13"/>
  <c r="U22" i="16"/>
  <c r="V21" i="16"/>
  <c r="AC21" i="16"/>
  <c r="T82" i="10"/>
  <c r="O80" i="26"/>
  <c r="P80" i="26" s="1"/>
  <c r="W37" i="11"/>
  <c r="X38" i="11"/>
  <c r="V77" i="10"/>
  <c r="AC77" i="10"/>
  <c r="V35" i="14"/>
  <c r="AC35" i="14"/>
  <c r="U26" i="15"/>
  <c r="T82" i="20"/>
  <c r="T82" i="16"/>
  <c r="U36" i="14"/>
  <c r="L125" i="20"/>
  <c r="P80" i="22"/>
  <c r="P87" i="13"/>
  <c r="P88" i="13" s="1"/>
  <c r="T81" i="18"/>
  <c r="N119" i="18"/>
  <c r="N120" i="18" s="1"/>
  <c r="N121" i="18" s="1"/>
  <c r="B118" i="18"/>
  <c r="E701" i="30" s="1"/>
  <c r="T83" i="13"/>
  <c r="V49" i="13"/>
  <c r="AC49" i="13"/>
  <c r="V81" i="9"/>
  <c r="Y80" i="9"/>
  <c r="D78" i="31" s="1"/>
  <c r="T81" i="26"/>
  <c r="P86" i="20"/>
  <c r="P87" i="20" s="1"/>
  <c r="P88" i="20" s="1"/>
  <c r="M81" i="26"/>
  <c r="B80" i="26"/>
  <c r="E1364" i="30" s="1"/>
  <c r="T82" i="15"/>
  <c r="V25" i="15"/>
  <c r="AC25" i="15"/>
  <c r="M89" i="20"/>
  <c r="N89" i="20" s="1"/>
  <c r="B88" i="20"/>
  <c r="E937" i="30" s="1"/>
  <c r="M89" i="13"/>
  <c r="B88" i="13"/>
  <c r="E229" i="30" s="1"/>
  <c r="V26" i="15" l="1"/>
  <c r="AC26" i="15"/>
  <c r="M82" i="26"/>
  <c r="V50" i="13"/>
  <c r="AC50" i="13"/>
  <c r="N122" i="18"/>
  <c r="B121" i="18"/>
  <c r="E704" i="30" s="1"/>
  <c r="U37" i="14"/>
  <c r="V78" i="10"/>
  <c r="AC78" i="10"/>
  <c r="U51" i="13"/>
  <c r="Q5" i="17"/>
  <c r="S5" i="17" s="1"/>
  <c r="V82" i="9"/>
  <c r="Y81" i="9"/>
  <c r="D79" i="31" s="1"/>
  <c r="T82" i="18"/>
  <c r="T83" i="20"/>
  <c r="T83" i="10"/>
  <c r="U23" i="16"/>
  <c r="U79" i="10"/>
  <c r="M90" i="13"/>
  <c r="M91" i="13" s="1"/>
  <c r="B89" i="13"/>
  <c r="E230" i="30" s="1"/>
  <c r="T84" i="13"/>
  <c r="M90" i="20"/>
  <c r="N90" i="20" s="1"/>
  <c r="B89" i="20"/>
  <c r="E938" i="30" s="1"/>
  <c r="T83" i="15"/>
  <c r="N81" i="26"/>
  <c r="N82" i="26" s="1"/>
  <c r="L126" i="20"/>
  <c r="T83" i="16"/>
  <c r="V36" i="14"/>
  <c r="AC36" i="14"/>
  <c r="W36" i="11"/>
  <c r="X37" i="11"/>
  <c r="N89" i="13"/>
  <c r="N90" i="13" s="1"/>
  <c r="N91" i="13" s="1"/>
  <c r="T82" i="26"/>
  <c r="U27" i="15"/>
  <c r="O81" i="26"/>
  <c r="O82" i="26" s="1"/>
  <c r="V22" i="16"/>
  <c r="AC22" i="16"/>
  <c r="O89" i="20"/>
  <c r="P89" i="20" s="1"/>
  <c r="O89" i="13"/>
  <c r="O90" i="13" s="1"/>
  <c r="O91" i="13" s="1"/>
  <c r="B80" i="31"/>
  <c r="M83" i="9"/>
  <c r="O119" i="18"/>
  <c r="O120" i="18" s="1"/>
  <c r="O121" i="18" s="1"/>
  <c r="O122" i="18" s="1"/>
  <c r="P89" i="13" l="1"/>
  <c r="P90" i="13" s="1"/>
  <c r="P91" i="13" s="1"/>
  <c r="P119" i="18"/>
  <c r="P120" i="18" s="1"/>
  <c r="P121" i="18" s="1"/>
  <c r="P122" i="18" s="1"/>
  <c r="V37" i="14"/>
  <c r="AC37" i="14"/>
  <c r="L127" i="20"/>
  <c r="U80" i="10"/>
  <c r="T84" i="20"/>
  <c r="Q8" i="17"/>
  <c r="S8" i="17" s="1"/>
  <c r="V83" i="9"/>
  <c r="Y82" i="9"/>
  <c r="D80" i="31" s="1"/>
  <c r="U38" i="14"/>
  <c r="T83" i="18"/>
  <c r="U5" i="17"/>
  <c r="AC5" i="17"/>
  <c r="V5" i="17"/>
  <c r="V51" i="13"/>
  <c r="AC51" i="13"/>
  <c r="V27" i="15"/>
  <c r="AC27" i="15"/>
  <c r="N83" i="26"/>
  <c r="T83" i="26"/>
  <c r="W35" i="11"/>
  <c r="X36" i="11"/>
  <c r="T85" i="13"/>
  <c r="M92" i="13"/>
  <c r="B91" i="13"/>
  <c r="E232" i="30" s="1"/>
  <c r="T84" i="10"/>
  <c r="V79" i="10"/>
  <c r="AC79" i="10"/>
  <c r="B81" i="26"/>
  <c r="E1365" i="30" s="1"/>
  <c r="O90" i="20"/>
  <c r="T84" i="16"/>
  <c r="M91" i="20"/>
  <c r="N91" i="20" s="1"/>
  <c r="B90" i="20"/>
  <c r="E939" i="30" s="1"/>
  <c r="B81" i="31"/>
  <c r="M84" i="9"/>
  <c r="U28" i="15"/>
  <c r="V23" i="16"/>
  <c r="AC23" i="16"/>
  <c r="N92" i="13"/>
  <c r="T84" i="15"/>
  <c r="U24" i="16"/>
  <c r="U52" i="13"/>
  <c r="N123" i="18"/>
  <c r="O123" i="18" s="1"/>
  <c r="B122" i="18"/>
  <c r="E705" i="30" s="1"/>
  <c r="M83" i="26"/>
  <c r="B82" i="26"/>
  <c r="E1366" i="30" s="1"/>
  <c r="P81" i="26"/>
  <c r="P82" i="26" s="1"/>
  <c r="V24" i="16" l="1"/>
  <c r="AC24" i="16"/>
  <c r="B82" i="31"/>
  <c r="M85" i="9"/>
  <c r="T85" i="16"/>
  <c r="T85" i="10"/>
  <c r="T84" i="26"/>
  <c r="V28" i="15"/>
  <c r="AC28" i="15"/>
  <c r="Q31" i="17"/>
  <c r="S31" i="17" s="1"/>
  <c r="V84" i="9"/>
  <c r="Y83" i="9"/>
  <c r="D81" i="31" s="1"/>
  <c r="L128" i="20"/>
  <c r="U6" i="17"/>
  <c r="V6" i="17" s="1"/>
  <c r="U39" i="14"/>
  <c r="AC8" i="17"/>
  <c r="U81" i="10"/>
  <c r="O83" i="26"/>
  <c r="T85" i="15"/>
  <c r="U25" i="16"/>
  <c r="O91" i="20"/>
  <c r="V80" i="10"/>
  <c r="AC80" i="10"/>
  <c r="M93" i="13"/>
  <c r="M94" i="13" s="1"/>
  <c r="M95" i="13" s="1"/>
  <c r="M96" i="13" s="1"/>
  <c r="B92" i="13"/>
  <c r="E233" i="30" s="1"/>
  <c r="W34" i="11"/>
  <c r="X35" i="11"/>
  <c r="V52" i="13"/>
  <c r="AC52" i="13"/>
  <c r="T84" i="18"/>
  <c r="V38" i="14"/>
  <c r="AC38" i="14"/>
  <c r="N124" i="18"/>
  <c r="B123" i="18"/>
  <c r="E706" i="30" s="1"/>
  <c r="U29" i="15"/>
  <c r="M84" i="26"/>
  <c r="B83" i="26"/>
  <c r="E1367" i="30" s="1"/>
  <c r="U53" i="13"/>
  <c r="M92" i="20"/>
  <c r="B91" i="20"/>
  <c r="E940" i="30" s="1"/>
  <c r="O92" i="13"/>
  <c r="P92" i="13" s="1"/>
  <c r="T86" i="13"/>
  <c r="AC6" i="17"/>
  <c r="T85" i="20"/>
  <c r="P123" i="18"/>
  <c r="P90" i="20"/>
  <c r="P91" i="20" s="1"/>
  <c r="T85" i="18" l="1"/>
  <c r="T87" i="13"/>
  <c r="M93" i="20"/>
  <c r="V39" i="14"/>
  <c r="AC39" i="14"/>
  <c r="V53" i="13"/>
  <c r="AC53" i="13"/>
  <c r="M97" i="13"/>
  <c r="B96" i="13"/>
  <c r="E237" i="30" s="1"/>
  <c r="N93" i="13"/>
  <c r="N94" i="13" s="1"/>
  <c r="N95" i="13" s="1"/>
  <c r="N96" i="13" s="1"/>
  <c r="N97" i="13" s="1"/>
  <c r="U82" i="10"/>
  <c r="Q32" i="17"/>
  <c r="S32" i="17" s="1"/>
  <c r="V85" i="9"/>
  <c r="Y84" i="9"/>
  <c r="D82" i="31" s="1"/>
  <c r="T86" i="16"/>
  <c r="M85" i="26"/>
  <c r="T86" i="15"/>
  <c r="U40" i="14"/>
  <c r="AC31" i="17"/>
  <c r="T85" i="26"/>
  <c r="V25" i="16"/>
  <c r="AC25" i="16"/>
  <c r="T86" i="20"/>
  <c r="O93" i="13"/>
  <c r="O94" i="13" s="1"/>
  <c r="O95" i="13" s="1"/>
  <c r="O96" i="13" s="1"/>
  <c r="O97" i="13" s="1"/>
  <c r="U54" i="13"/>
  <c r="N125" i="18"/>
  <c r="B124" i="18"/>
  <c r="E707" i="30" s="1"/>
  <c r="W33" i="11"/>
  <c r="X34" i="11"/>
  <c r="V81" i="10"/>
  <c r="AC81" i="10"/>
  <c r="U26" i="16"/>
  <c r="O84" i="26"/>
  <c r="O85" i="26" s="1"/>
  <c r="N84" i="26"/>
  <c r="N85" i="26" s="1"/>
  <c r="L129" i="20"/>
  <c r="B83" i="31"/>
  <c r="M86" i="9"/>
  <c r="N92" i="20"/>
  <c r="N93" i="20" s="1"/>
  <c r="AC7" i="17"/>
  <c r="U30" i="15"/>
  <c r="U7" i="17"/>
  <c r="P83" i="26"/>
  <c r="P84" i="26" s="1"/>
  <c r="P85" i="26" s="1"/>
  <c r="V29" i="15"/>
  <c r="AC29" i="15"/>
  <c r="T86" i="10"/>
  <c r="T2" i="10" s="1"/>
  <c r="AF5" i="9" s="1"/>
  <c r="O124" i="18"/>
  <c r="O125" i="18" s="1"/>
  <c r="V82" i="10" l="1"/>
  <c r="AC83" i="10" s="1"/>
  <c r="T87" i="20"/>
  <c r="T86" i="26"/>
  <c r="B84" i="26"/>
  <c r="E1368" i="30" s="1"/>
  <c r="U83" i="10"/>
  <c r="M98" i="13"/>
  <c r="B97" i="13"/>
  <c r="E238" i="30" s="1"/>
  <c r="V40" i="14"/>
  <c r="AC40" i="14"/>
  <c r="U31" i="15"/>
  <c r="P124" i="18"/>
  <c r="P125" i="18" s="1"/>
  <c r="N126" i="18"/>
  <c r="B125" i="18"/>
  <c r="E708" i="30" s="1"/>
  <c r="M86" i="26"/>
  <c r="B85" i="26"/>
  <c r="E1369" i="30" s="1"/>
  <c r="Q61" i="17"/>
  <c r="S61" i="17" s="1"/>
  <c r="V86" i="9"/>
  <c r="Y85" i="9"/>
  <c r="D83" i="31" s="1"/>
  <c r="X86" i="9"/>
  <c r="B92" i="20"/>
  <c r="E941" i="30" s="1"/>
  <c r="T86" i="18"/>
  <c r="U8" i="17"/>
  <c r="V30" i="15"/>
  <c r="AC30" i="15"/>
  <c r="N94" i="20"/>
  <c r="L130" i="20"/>
  <c r="U27" i="16"/>
  <c r="V26" i="16"/>
  <c r="AC26" i="16"/>
  <c r="T87" i="16"/>
  <c r="N98" i="13"/>
  <c r="O98" i="13" s="1"/>
  <c r="V54" i="13"/>
  <c r="AC54" i="13"/>
  <c r="M94" i="20"/>
  <c r="B93" i="20"/>
  <c r="E942" i="30" s="1"/>
  <c r="O126" i="18"/>
  <c r="O92" i="20"/>
  <c r="V7" i="17"/>
  <c r="B84" i="31"/>
  <c r="M87" i="9"/>
  <c r="N86" i="26"/>
  <c r="O86" i="26" s="1"/>
  <c r="W32" i="11"/>
  <c r="X33" i="11"/>
  <c r="U55" i="13"/>
  <c r="U41" i="14"/>
  <c r="T87" i="15"/>
  <c r="T88" i="13"/>
  <c r="P93" i="13"/>
  <c r="P94" i="13" s="1"/>
  <c r="P95" i="13" s="1"/>
  <c r="P96" i="13" s="1"/>
  <c r="P97" i="13" s="1"/>
  <c r="V83" i="10" l="1"/>
  <c r="AC84" i="10" s="1"/>
  <c r="V8" i="17"/>
  <c r="P86" i="26"/>
  <c r="T88" i="15"/>
  <c r="W41" i="14"/>
  <c r="W40" i="14" s="1"/>
  <c r="B85" i="31"/>
  <c r="M88" i="9"/>
  <c r="V27" i="16"/>
  <c r="AC27" i="16"/>
  <c r="V31" i="15"/>
  <c r="AC31" i="15"/>
  <c r="T87" i="18"/>
  <c r="M87" i="26"/>
  <c r="B86" i="26"/>
  <c r="E1370" i="30" s="1"/>
  <c r="U32" i="15"/>
  <c r="V55" i="13"/>
  <c r="AC55" i="13"/>
  <c r="T88" i="16"/>
  <c r="L131" i="20"/>
  <c r="U9" i="17"/>
  <c r="Q64" i="17"/>
  <c r="S64" i="17" s="1"/>
  <c r="V87" i="9"/>
  <c r="Y86" i="9"/>
  <c r="D84" i="31" s="1"/>
  <c r="M99" i="13"/>
  <c r="B98" i="13"/>
  <c r="E239" i="30" s="1"/>
  <c r="T88" i="20"/>
  <c r="P98" i="13"/>
  <c r="W31" i="11"/>
  <c r="X32" i="11"/>
  <c r="U28" i="16"/>
  <c r="AC61" i="17"/>
  <c r="P126" i="18"/>
  <c r="AC9" i="17"/>
  <c r="N99" i="13"/>
  <c r="T89" i="13"/>
  <c r="U56" i="13"/>
  <c r="N87" i="26"/>
  <c r="O93" i="20"/>
  <c r="O94" i="20" s="1"/>
  <c r="P92" i="20"/>
  <c r="M95" i="20"/>
  <c r="N95" i="20" s="1"/>
  <c r="B94" i="20"/>
  <c r="E943" i="30" s="1"/>
  <c r="N127" i="18"/>
  <c r="B126" i="18"/>
  <c r="E709" i="30" s="1"/>
  <c r="V41" i="14"/>
  <c r="AC41" i="14"/>
  <c r="U84" i="10"/>
  <c r="T87" i="26"/>
  <c r="V9" i="17" l="1"/>
  <c r="AC10" i="17" s="1"/>
  <c r="U85" i="10"/>
  <c r="P93" i="20"/>
  <c r="P94" i="20" s="1"/>
  <c r="U57" i="13"/>
  <c r="U29" i="16"/>
  <c r="M100" i="13"/>
  <c r="B99" i="13"/>
  <c r="E240" i="30" s="1"/>
  <c r="Q67" i="17"/>
  <c r="S67" i="17" s="1"/>
  <c r="V88" i="9"/>
  <c r="Y87" i="9"/>
  <c r="D85" i="31" s="1"/>
  <c r="M88" i="26"/>
  <c r="B87" i="26"/>
  <c r="E1371" i="30" s="1"/>
  <c r="V32" i="15"/>
  <c r="AC32" i="15"/>
  <c r="T89" i="15"/>
  <c r="U33" i="15"/>
  <c r="T88" i="18"/>
  <c r="W39" i="14"/>
  <c r="X40" i="14"/>
  <c r="N128" i="18"/>
  <c r="B127" i="18"/>
  <c r="E710" i="30" s="1"/>
  <c r="T90" i="13"/>
  <c r="T89" i="20"/>
  <c r="V84" i="10"/>
  <c r="U10" i="17"/>
  <c r="L132" i="20"/>
  <c r="V56" i="13"/>
  <c r="AC56" i="13"/>
  <c r="V28" i="16"/>
  <c r="AC28" i="16"/>
  <c r="X41" i="14"/>
  <c r="O87" i="26"/>
  <c r="O95" i="20"/>
  <c r="T88" i="26"/>
  <c r="M96" i="20"/>
  <c r="B95" i="20"/>
  <c r="E944" i="30" s="1"/>
  <c r="W30" i="11"/>
  <c r="X31" i="11"/>
  <c r="T89" i="16"/>
  <c r="O127" i="18"/>
  <c r="O128" i="18" s="1"/>
  <c r="B86" i="31"/>
  <c r="M89" i="9"/>
  <c r="O99" i="13"/>
  <c r="V10" i="17" l="1"/>
  <c r="AC11" i="17" s="1"/>
  <c r="V29" i="16"/>
  <c r="AC29" i="16"/>
  <c r="W38" i="14"/>
  <c r="X39" i="14"/>
  <c r="U34" i="15"/>
  <c r="AC67" i="17"/>
  <c r="T91" i="13"/>
  <c r="N129" i="18"/>
  <c r="B128" i="18"/>
  <c r="E711" i="30" s="1"/>
  <c r="T89" i="18"/>
  <c r="T90" i="15"/>
  <c r="T2" i="15" s="1"/>
  <c r="AF10" i="9" s="1"/>
  <c r="M89" i="26"/>
  <c r="U30" i="16"/>
  <c r="U58" i="13"/>
  <c r="U86" i="10"/>
  <c r="V85" i="10"/>
  <c r="AC85" i="10"/>
  <c r="O129" i="18"/>
  <c r="W29" i="11"/>
  <c r="X30" i="11"/>
  <c r="V57" i="13"/>
  <c r="AC57" i="13"/>
  <c r="U11" i="17"/>
  <c r="T90" i="20"/>
  <c r="P87" i="26"/>
  <c r="M101" i="13"/>
  <c r="B100" i="13"/>
  <c r="E241" i="30" s="1"/>
  <c r="B87" i="31"/>
  <c r="M90" i="9"/>
  <c r="L133" i="20"/>
  <c r="M97" i="20"/>
  <c r="T90" i="16"/>
  <c r="P127" i="18"/>
  <c r="P128" i="18" s="1"/>
  <c r="P129" i="18" s="1"/>
  <c r="T89" i="26"/>
  <c r="N88" i="26"/>
  <c r="N89" i="26" s="1"/>
  <c r="V33" i="15"/>
  <c r="AC33" i="15"/>
  <c r="Q72" i="17"/>
  <c r="S72" i="17" s="1"/>
  <c r="V89" i="9"/>
  <c r="Y88" i="9"/>
  <c r="D86" i="31" s="1"/>
  <c r="X89" i="9"/>
  <c r="P99" i="13"/>
  <c r="N100" i="13"/>
  <c r="N101" i="13" s="1"/>
  <c r="P95" i="20"/>
  <c r="N96" i="20"/>
  <c r="V86" i="10" l="1"/>
  <c r="T91" i="16"/>
  <c r="M98" i="20"/>
  <c r="B88" i="31"/>
  <c r="M91" i="9"/>
  <c r="U12" i="17"/>
  <c r="U31" i="16"/>
  <c r="O88" i="26"/>
  <c r="O89" i="26" s="1"/>
  <c r="Q78" i="17"/>
  <c r="S78" i="17" s="1"/>
  <c r="V90" i="9"/>
  <c r="Y89" i="9"/>
  <c r="D87" i="31" s="1"/>
  <c r="X90" i="9"/>
  <c r="W28" i="11"/>
  <c r="X29" i="11"/>
  <c r="U59" i="13"/>
  <c r="N130" i="18"/>
  <c r="B129" i="18"/>
  <c r="E712" i="30" s="1"/>
  <c r="W37" i="14"/>
  <c r="X38" i="14"/>
  <c r="AC72" i="17"/>
  <c r="N97" i="20"/>
  <c r="N98" i="20" s="1"/>
  <c r="T90" i="26"/>
  <c r="T91" i="20"/>
  <c r="O130" i="18"/>
  <c r="W86" i="10"/>
  <c r="W85" i="10" s="1"/>
  <c r="B88" i="26"/>
  <c r="E1372" i="30" s="1"/>
  <c r="T90" i="18"/>
  <c r="T92" i="13"/>
  <c r="V11" i="17"/>
  <c r="U35" i="15"/>
  <c r="O100" i="13"/>
  <c r="O101" i="13" s="1"/>
  <c r="L134" i="20"/>
  <c r="V34" i="15"/>
  <c r="AC34" i="15"/>
  <c r="P130" i="18"/>
  <c r="B96" i="20"/>
  <c r="E945" i="30" s="1"/>
  <c r="O96" i="20"/>
  <c r="O97" i="20" s="1"/>
  <c r="O98" i="20" s="1"/>
  <c r="M102" i="13"/>
  <c r="N102" i="13" s="1"/>
  <c r="B101" i="13"/>
  <c r="E242" i="30" s="1"/>
  <c r="V58" i="13"/>
  <c r="AC58" i="13"/>
  <c r="M90" i="26"/>
  <c r="B89" i="26"/>
  <c r="E1373" i="30" s="1"/>
  <c r="V30" i="16"/>
  <c r="AC30" i="16"/>
  <c r="V12" i="17" l="1"/>
  <c r="AC12" i="17"/>
  <c r="T91" i="26"/>
  <c r="W27" i="11"/>
  <c r="X28" i="11"/>
  <c r="V91" i="9"/>
  <c r="Y90" i="9"/>
  <c r="D88" i="31" s="1"/>
  <c r="U32" i="16"/>
  <c r="B97" i="20"/>
  <c r="E946" i="30" s="1"/>
  <c r="M91" i="26"/>
  <c r="B90" i="26"/>
  <c r="E1374" i="30" s="1"/>
  <c r="T93" i="13"/>
  <c r="W36" i="14"/>
  <c r="X37" i="14"/>
  <c r="U60" i="13"/>
  <c r="P100" i="13"/>
  <c r="P101" i="13" s="1"/>
  <c r="P88" i="26"/>
  <c r="P89" i="26" s="1"/>
  <c r="M99" i="20"/>
  <c r="N99" i="20" s="1"/>
  <c r="B98" i="20"/>
  <c r="E947" i="30" s="1"/>
  <c r="M103" i="13"/>
  <c r="B102" i="13"/>
  <c r="E243" i="30" s="1"/>
  <c r="O102" i="13"/>
  <c r="U36" i="15"/>
  <c r="W84" i="10"/>
  <c r="X85" i="10"/>
  <c r="T92" i="20"/>
  <c r="B89" i="31"/>
  <c r="M92" i="9"/>
  <c r="T92" i="16"/>
  <c r="L135" i="20"/>
  <c r="B134" i="20"/>
  <c r="E983" i="30" s="1"/>
  <c r="V35" i="15"/>
  <c r="AC35" i="15"/>
  <c r="V31" i="16"/>
  <c r="AC31" i="16"/>
  <c r="V59" i="13"/>
  <c r="AC59" i="13"/>
  <c r="P96" i="20"/>
  <c r="P97" i="20" s="1"/>
  <c r="P98" i="20" s="1"/>
  <c r="N90" i="26"/>
  <c r="N91" i="26" s="1"/>
  <c r="T91" i="18"/>
  <c r="X86" i="10"/>
  <c r="N131" i="18"/>
  <c r="B130" i="18"/>
  <c r="E713" i="30" s="1"/>
  <c r="U13" i="17"/>
  <c r="O99" i="20" l="1"/>
  <c r="U14" i="17"/>
  <c r="P99" i="20"/>
  <c r="V32" i="16"/>
  <c r="AC32" i="16"/>
  <c r="L136" i="20"/>
  <c r="B136" i="20" s="1"/>
  <c r="E985" i="30" s="1"/>
  <c r="B135" i="20"/>
  <c r="E984" i="30" s="1"/>
  <c r="M104" i="13"/>
  <c r="M105" i="13" s="1"/>
  <c r="U61" i="13"/>
  <c r="M92" i="26"/>
  <c r="B91" i="26"/>
  <c r="E1375" i="30" s="1"/>
  <c r="W26" i="11"/>
  <c r="X27" i="11"/>
  <c r="T92" i="18"/>
  <c r="W83" i="10"/>
  <c r="X84" i="10"/>
  <c r="T94" i="13"/>
  <c r="V13" i="17"/>
  <c r="AC13" i="17"/>
  <c r="T93" i="16"/>
  <c r="O90" i="26"/>
  <c r="O91" i="26" s="1"/>
  <c r="V60" i="13"/>
  <c r="AC60" i="13"/>
  <c r="V36" i="15"/>
  <c r="AC36" i="15"/>
  <c r="U37" i="15"/>
  <c r="M100" i="20"/>
  <c r="B99" i="20"/>
  <c r="E948" i="30" s="1"/>
  <c r="P102" i="13"/>
  <c r="Q5" i="18"/>
  <c r="S5" i="18" s="1"/>
  <c r="V92" i="9"/>
  <c r="Y91" i="9"/>
  <c r="D89" i="31" s="1"/>
  <c r="X92" i="9"/>
  <c r="T92" i="26"/>
  <c r="N132" i="18"/>
  <c r="B131" i="18"/>
  <c r="E714" i="30" s="1"/>
  <c r="N92" i="26"/>
  <c r="B90" i="31"/>
  <c r="M93" i="9"/>
  <c r="T93" i="20"/>
  <c r="P90" i="26"/>
  <c r="P91" i="26" s="1"/>
  <c r="W35" i="14"/>
  <c r="X36" i="14"/>
  <c r="U33" i="16"/>
  <c r="O131" i="18"/>
  <c r="N103" i="13"/>
  <c r="N104" i="13" s="1"/>
  <c r="N105" i="13" s="1"/>
  <c r="O132" i="18" l="1"/>
  <c r="P131" i="18"/>
  <c r="P132" i="18" s="1"/>
  <c r="T94" i="20"/>
  <c r="W34" i="14"/>
  <c r="X35" i="14"/>
  <c r="B91" i="31"/>
  <c r="M94" i="9"/>
  <c r="N133" i="18"/>
  <c r="B132" i="18"/>
  <c r="E715" i="30" s="1"/>
  <c r="V61" i="13"/>
  <c r="AC61" i="13"/>
  <c r="O103" i="13"/>
  <c r="O104" i="13" s="1"/>
  <c r="O105" i="13" s="1"/>
  <c r="M93" i="26"/>
  <c r="B92" i="26"/>
  <c r="E1376" i="30" s="1"/>
  <c r="B103" i="13"/>
  <c r="E244" i="30" s="1"/>
  <c r="U15" i="17"/>
  <c r="U34" i="16"/>
  <c r="Q8" i="18"/>
  <c r="S8" i="18" s="1"/>
  <c r="V93" i="9"/>
  <c r="Y92" i="9"/>
  <c r="D90" i="31" s="1"/>
  <c r="X93" i="9"/>
  <c r="M101" i="20"/>
  <c r="M102" i="20" s="1"/>
  <c r="O92" i="26"/>
  <c r="P92" i="26" s="1"/>
  <c r="V14" i="17"/>
  <c r="AC14" i="17"/>
  <c r="M106" i="13"/>
  <c r="B105" i="13"/>
  <c r="E246" i="30" s="1"/>
  <c r="AC33" i="16"/>
  <c r="V33" i="16"/>
  <c r="T93" i="26"/>
  <c r="V5" i="18"/>
  <c r="AC5" i="18"/>
  <c r="U5" i="18"/>
  <c r="V37" i="15"/>
  <c r="AC37" i="15"/>
  <c r="T94" i="16"/>
  <c r="T95" i="13"/>
  <c r="W82" i="10"/>
  <c r="X83" i="10"/>
  <c r="W25" i="11"/>
  <c r="X26" i="11"/>
  <c r="U62" i="13"/>
  <c r="N106" i="13"/>
  <c r="P103" i="13"/>
  <c r="P104" i="13" s="1"/>
  <c r="P105" i="13" s="1"/>
  <c r="U38" i="15"/>
  <c r="T93" i="18"/>
  <c r="N100" i="20"/>
  <c r="N101" i="20" s="1"/>
  <c r="N102" i="20" s="1"/>
  <c r="O100" i="20" l="1"/>
  <c r="T94" i="18"/>
  <c r="T96" i="13"/>
  <c r="AC6" i="18"/>
  <c r="V15" i="17"/>
  <c r="AC15" i="17"/>
  <c r="V62" i="13"/>
  <c r="T95" i="20"/>
  <c r="W81" i="10"/>
  <c r="X82" i="10"/>
  <c r="W24" i="11"/>
  <c r="X25" i="11"/>
  <c r="V38" i="15"/>
  <c r="AC38" i="15"/>
  <c r="U16" i="17"/>
  <c r="M94" i="26"/>
  <c r="U63" i="13"/>
  <c r="T95" i="16"/>
  <c r="U6" i="18"/>
  <c r="V6" i="18" s="1"/>
  <c r="T94" i="26"/>
  <c r="M107" i="13"/>
  <c r="B106" i="13"/>
  <c r="E247" i="30" s="1"/>
  <c r="B100" i="20"/>
  <c r="E949" i="30" s="1"/>
  <c r="Q13" i="18"/>
  <c r="S13" i="18" s="1"/>
  <c r="V94" i="9"/>
  <c r="Y93" i="9"/>
  <c r="D91" i="31" s="1"/>
  <c r="X94" i="9"/>
  <c r="U35" i="16"/>
  <c r="O106" i="13"/>
  <c r="P106" i="13" s="1"/>
  <c r="N134" i="18"/>
  <c r="B133" i="18"/>
  <c r="E716" i="30" s="1"/>
  <c r="W33" i="14"/>
  <c r="X34" i="14"/>
  <c r="O133" i="18"/>
  <c r="O134" i="18" s="1"/>
  <c r="U39" i="15"/>
  <c r="V34" i="16"/>
  <c r="AC34" i="16"/>
  <c r="M103" i="20"/>
  <c r="N103" i="20" s="1"/>
  <c r="B102" i="20"/>
  <c r="E951" i="30" s="1"/>
  <c r="B92" i="31"/>
  <c r="M95" i="9"/>
  <c r="N93" i="26"/>
  <c r="N94" i="26" s="1"/>
  <c r="AC7" i="18" l="1"/>
  <c r="AC35" i="16"/>
  <c r="V35" i="16"/>
  <c r="B93" i="31"/>
  <c r="M96" i="9"/>
  <c r="U36" i="16"/>
  <c r="Q17" i="18"/>
  <c r="S17" i="18" s="1"/>
  <c r="V95" i="9"/>
  <c r="Y94" i="9"/>
  <c r="D92" i="31" s="1"/>
  <c r="X95" i="9"/>
  <c r="M108" i="13"/>
  <c r="B107" i="13"/>
  <c r="E248" i="30" s="1"/>
  <c r="M95" i="26"/>
  <c r="B94" i="26"/>
  <c r="E1378" i="30" s="1"/>
  <c r="O93" i="26"/>
  <c r="W23" i="11"/>
  <c r="X24" i="11"/>
  <c r="T96" i="20"/>
  <c r="T95" i="18"/>
  <c r="N95" i="26"/>
  <c r="O135" i="18"/>
  <c r="N135" i="18"/>
  <c r="B134" i="18"/>
  <c r="E717" i="30" s="1"/>
  <c r="U64" i="13"/>
  <c r="V63" i="13"/>
  <c r="AC63" i="13"/>
  <c r="T95" i="26"/>
  <c r="T96" i="16"/>
  <c r="P133" i="18"/>
  <c r="P134" i="18" s="1"/>
  <c r="P135" i="18" s="1"/>
  <c r="U17" i="17"/>
  <c r="V39" i="15"/>
  <c r="AC39" i="15"/>
  <c r="W80" i="10"/>
  <c r="X81" i="10"/>
  <c r="T97" i="13"/>
  <c r="O101" i="20"/>
  <c r="O102" i="20" s="1"/>
  <c r="O103" i="20" s="1"/>
  <c r="P100" i="20"/>
  <c r="P101" i="20" s="1"/>
  <c r="P102" i="20" s="1"/>
  <c r="P103" i="20" s="1"/>
  <c r="M104" i="20"/>
  <c r="M105" i="20" s="1"/>
  <c r="M106" i="20" s="1"/>
  <c r="M107" i="20" s="1"/>
  <c r="B103" i="20"/>
  <c r="E952" i="30" s="1"/>
  <c r="U40" i="15"/>
  <c r="W32" i="14"/>
  <c r="X33" i="14"/>
  <c r="U7" i="18"/>
  <c r="N107" i="13"/>
  <c r="N108" i="13" s="1"/>
  <c r="B93" i="26"/>
  <c r="E1377" i="30" s="1"/>
  <c r="V16" i="17"/>
  <c r="AC16" i="17"/>
  <c r="T98" i="13" l="1"/>
  <c r="V64" i="13"/>
  <c r="AC64" i="13"/>
  <c r="O94" i="26"/>
  <c r="O95" i="26" s="1"/>
  <c r="P93" i="26"/>
  <c r="P94" i="26" s="1"/>
  <c r="P95" i="26" s="1"/>
  <c r="M109" i="13"/>
  <c r="M110" i="13" s="1"/>
  <c r="M111" i="13" s="1"/>
  <c r="B108" i="13"/>
  <c r="E249" i="30" s="1"/>
  <c r="B94" i="31"/>
  <c r="M97" i="9"/>
  <c r="V17" i="17"/>
  <c r="AC17" i="17"/>
  <c r="V40" i="15"/>
  <c r="AC40" i="15"/>
  <c r="T96" i="26"/>
  <c r="T97" i="20"/>
  <c r="N104" i="20"/>
  <c r="N105" i="20" s="1"/>
  <c r="N106" i="20" s="1"/>
  <c r="N107" i="20" s="1"/>
  <c r="U8" i="18"/>
  <c r="U41" i="15"/>
  <c r="T97" i="16"/>
  <c r="O107" i="13"/>
  <c r="U65" i="13"/>
  <c r="T96" i="18"/>
  <c r="M96" i="26"/>
  <c r="B95" i="26"/>
  <c r="E1379" i="30" s="1"/>
  <c r="U37" i="16"/>
  <c r="V36" i="16"/>
  <c r="AC36" i="16"/>
  <c r="W31" i="14"/>
  <c r="X32" i="14"/>
  <c r="M108" i="20"/>
  <c r="B107" i="20"/>
  <c r="E956" i="30" s="1"/>
  <c r="N109" i="13"/>
  <c r="N110" i="13" s="1"/>
  <c r="N111" i="13" s="1"/>
  <c r="O104" i="20"/>
  <c r="O105" i="20" s="1"/>
  <c r="O106" i="20" s="1"/>
  <c r="O107" i="20" s="1"/>
  <c r="W79" i="10"/>
  <c r="X80" i="10"/>
  <c r="U18" i="17"/>
  <c r="N136" i="18"/>
  <c r="N137" i="18" s="1"/>
  <c r="B135" i="18"/>
  <c r="E718" i="30" s="1"/>
  <c r="W22" i="11"/>
  <c r="X23" i="11"/>
  <c r="Q26" i="18"/>
  <c r="S26" i="18" s="1"/>
  <c r="V96" i="9"/>
  <c r="Y95" i="9"/>
  <c r="D93" i="31" s="1"/>
  <c r="X96" i="9"/>
  <c r="V7" i="18"/>
  <c r="V8" i="18" l="1"/>
  <c r="AC8" i="18"/>
  <c r="W21" i="11"/>
  <c r="X22" i="11"/>
  <c r="U19" i="17"/>
  <c r="M97" i="26"/>
  <c r="U66" i="13"/>
  <c r="N108" i="20"/>
  <c r="O108" i="20" s="1"/>
  <c r="V41" i="15"/>
  <c r="AC41" i="15"/>
  <c r="W30" i="14"/>
  <c r="X31" i="14"/>
  <c r="U38" i="16"/>
  <c r="T97" i="18"/>
  <c r="P104" i="20"/>
  <c r="P105" i="20" s="1"/>
  <c r="P106" i="20" s="1"/>
  <c r="P107" i="20" s="1"/>
  <c r="U9" i="18"/>
  <c r="T97" i="26"/>
  <c r="V65" i="13"/>
  <c r="AC65" i="13"/>
  <c r="N138" i="18"/>
  <c r="B137" i="18"/>
  <c r="E720" i="30" s="1"/>
  <c r="O108" i="13"/>
  <c r="O109" i="13" s="1"/>
  <c r="O110" i="13" s="1"/>
  <c r="O111" i="13" s="1"/>
  <c r="P107" i="13"/>
  <c r="P108" i="13" s="1"/>
  <c r="P109" i="13" s="1"/>
  <c r="P110" i="13" s="1"/>
  <c r="P111" i="13" s="1"/>
  <c r="T98" i="20"/>
  <c r="V18" i="17"/>
  <c r="AC18" i="17"/>
  <c r="T99" i="13"/>
  <c r="Q32" i="18"/>
  <c r="S32" i="18" s="1"/>
  <c r="V97" i="9"/>
  <c r="Y96" i="9"/>
  <c r="D94" i="31" s="1"/>
  <c r="X97" i="9"/>
  <c r="W78" i="10"/>
  <c r="X79" i="10"/>
  <c r="M109" i="20"/>
  <c r="B108" i="20"/>
  <c r="E957" i="30" s="1"/>
  <c r="AC37" i="16"/>
  <c r="V37" i="16"/>
  <c r="T98" i="16"/>
  <c r="U42" i="15"/>
  <c r="N96" i="26"/>
  <c r="N97" i="26" s="1"/>
  <c r="B95" i="31"/>
  <c r="M98" i="9"/>
  <c r="O136" i="18"/>
  <c r="O137" i="18" l="1"/>
  <c r="O138" i="18" s="1"/>
  <c r="P136" i="18"/>
  <c r="M110" i="20"/>
  <c r="T98" i="26"/>
  <c r="P108" i="20"/>
  <c r="U39" i="16"/>
  <c r="U67" i="13"/>
  <c r="T99" i="16"/>
  <c r="B96" i="31"/>
  <c r="M99" i="9"/>
  <c r="U43" i="15"/>
  <c r="V38" i="16"/>
  <c r="AC38" i="16"/>
  <c r="Q35" i="18"/>
  <c r="S35" i="18" s="1"/>
  <c r="V98" i="9"/>
  <c r="Y97" i="9"/>
  <c r="D95" i="31" s="1"/>
  <c r="X98" i="9"/>
  <c r="O96" i="26"/>
  <c r="T99" i="20"/>
  <c r="N139" i="18"/>
  <c r="B138" i="18"/>
  <c r="E721" i="30" s="1"/>
  <c r="V66" i="13"/>
  <c r="AC66" i="13"/>
  <c r="T98" i="18"/>
  <c r="V42" i="15"/>
  <c r="AC42" i="15"/>
  <c r="W20" i="11"/>
  <c r="X21" i="11"/>
  <c r="U10" i="18"/>
  <c r="N109" i="20"/>
  <c r="N110" i="20" s="1"/>
  <c r="B96" i="26"/>
  <c r="E1380" i="30" s="1"/>
  <c r="U20" i="17"/>
  <c r="W77" i="10"/>
  <c r="X78" i="10"/>
  <c r="T100" i="13"/>
  <c r="V19" i="17"/>
  <c r="AC19" i="17"/>
  <c r="W29" i="14"/>
  <c r="X30" i="14"/>
  <c r="M98" i="26"/>
  <c r="B97" i="26"/>
  <c r="E1381" i="30" s="1"/>
  <c r="V9" i="18"/>
  <c r="AC9" i="18"/>
  <c r="U11" i="18" l="1"/>
  <c r="T99" i="18"/>
  <c r="M99" i="26"/>
  <c r="V20" i="17"/>
  <c r="AC20" i="17"/>
  <c r="W76" i="10"/>
  <c r="X77" i="10"/>
  <c r="W19" i="11"/>
  <c r="X20" i="11"/>
  <c r="N140" i="18"/>
  <c r="B139" i="18"/>
  <c r="E722" i="30" s="1"/>
  <c r="P137" i="18"/>
  <c r="P138" i="18" s="1"/>
  <c r="P139" i="18" s="1"/>
  <c r="P140" i="18" s="1"/>
  <c r="T101" i="13"/>
  <c r="AC39" i="16"/>
  <c r="V39" i="16"/>
  <c r="B97" i="31"/>
  <c r="M100" i="9"/>
  <c r="U40" i="16"/>
  <c r="T99" i="26"/>
  <c r="O139" i="18"/>
  <c r="O140" i="18" s="1"/>
  <c r="V10" i="18"/>
  <c r="AC10" i="18"/>
  <c r="W28" i="14"/>
  <c r="X29" i="14"/>
  <c r="U21" i="17"/>
  <c r="V43" i="15"/>
  <c r="AC43" i="15"/>
  <c r="V67" i="13"/>
  <c r="AC67" i="13"/>
  <c r="T100" i="20"/>
  <c r="Q40" i="18"/>
  <c r="S40" i="18" s="1"/>
  <c r="V99" i="9"/>
  <c r="Y98" i="9"/>
  <c r="D96" i="31" s="1"/>
  <c r="X99" i="9"/>
  <c r="U68" i="13"/>
  <c r="B109" i="20"/>
  <c r="E958" i="30" s="1"/>
  <c r="N98" i="26"/>
  <c r="N99" i="26" s="1"/>
  <c r="O97" i="26"/>
  <c r="O98" i="26" s="1"/>
  <c r="O99" i="26" s="1"/>
  <c r="P96" i="26"/>
  <c r="U44" i="15"/>
  <c r="T100" i="16"/>
  <c r="M111" i="20"/>
  <c r="N111" i="20" s="1"/>
  <c r="B110" i="20"/>
  <c r="E959" i="30" s="1"/>
  <c r="O109" i="20"/>
  <c r="O110" i="20" s="1"/>
  <c r="O111" i="20" l="1"/>
  <c r="U69" i="13"/>
  <c r="Q41" i="18"/>
  <c r="S41" i="18" s="1"/>
  <c r="V100" i="9"/>
  <c r="Y99" i="9"/>
  <c r="D97" i="31" s="1"/>
  <c r="X100" i="9"/>
  <c r="W27" i="14"/>
  <c r="X28" i="14"/>
  <c r="W18" i="11"/>
  <c r="X19" i="11"/>
  <c r="V21" i="17"/>
  <c r="AC21" i="17"/>
  <c r="U22" i="17"/>
  <c r="T100" i="26"/>
  <c r="T2" i="26" s="1"/>
  <c r="AF21" i="9" s="1"/>
  <c r="B98" i="31"/>
  <c r="M101" i="9"/>
  <c r="B98" i="26"/>
  <c r="E1382" i="30" s="1"/>
  <c r="T101" i="16"/>
  <c r="M112" i="20"/>
  <c r="B111" i="20"/>
  <c r="E960" i="30" s="1"/>
  <c r="V11" i="18"/>
  <c r="AC11" i="18"/>
  <c r="T102" i="13"/>
  <c r="N141" i="18"/>
  <c r="B140" i="18"/>
  <c r="E723" i="30" s="1"/>
  <c r="W75" i="10"/>
  <c r="X76" i="10"/>
  <c r="M100" i="26"/>
  <c r="N100" i="26" s="1"/>
  <c r="O100" i="26" s="1"/>
  <c r="B99" i="26"/>
  <c r="E1383" i="30" s="1"/>
  <c r="U12" i="18"/>
  <c r="V68" i="13"/>
  <c r="AC68" i="13"/>
  <c r="P109" i="20"/>
  <c r="P110" i="20" s="1"/>
  <c r="P111" i="20" s="1"/>
  <c r="U45" i="15"/>
  <c r="P97" i="26"/>
  <c r="P98" i="26" s="1"/>
  <c r="P99" i="26" s="1"/>
  <c r="T101" i="20"/>
  <c r="V44" i="15"/>
  <c r="AC44" i="15"/>
  <c r="O141" i="18"/>
  <c r="U41" i="16"/>
  <c r="V40" i="16"/>
  <c r="AC40" i="16"/>
  <c r="T100" i="18"/>
  <c r="U42" i="16" l="1"/>
  <c r="T101" i="18"/>
  <c r="P100" i="26"/>
  <c r="U13" i="18"/>
  <c r="T103" i="13"/>
  <c r="V22" i="17"/>
  <c r="AC22" i="17"/>
  <c r="Q42" i="18"/>
  <c r="S42" i="18" s="1"/>
  <c r="V101" i="9"/>
  <c r="Y100" i="9"/>
  <c r="D98" i="31" s="1"/>
  <c r="X101" i="9"/>
  <c r="W74" i="10"/>
  <c r="X75" i="10"/>
  <c r="W26" i="14"/>
  <c r="X27" i="14"/>
  <c r="U46" i="15"/>
  <c r="B99" i="31"/>
  <c r="M102" i="9"/>
  <c r="W17" i="11"/>
  <c r="X18" i="11"/>
  <c r="V45" i="15"/>
  <c r="AC45" i="15"/>
  <c r="M113" i="20"/>
  <c r="V69" i="13"/>
  <c r="AC69" i="13"/>
  <c r="AC41" i="16"/>
  <c r="V41" i="16"/>
  <c r="T102" i="20"/>
  <c r="B100" i="26"/>
  <c r="E1384" i="30" s="1"/>
  <c r="N142" i="18"/>
  <c r="B141" i="18"/>
  <c r="E724" i="30" s="1"/>
  <c r="V12" i="18"/>
  <c r="AC12" i="18"/>
  <c r="T102" i="16"/>
  <c r="U23" i="17"/>
  <c r="P141" i="18"/>
  <c r="U70" i="13"/>
  <c r="N112" i="20"/>
  <c r="N113" i="20" s="1"/>
  <c r="U71" i="13" l="1"/>
  <c r="U24" i="17"/>
  <c r="V42" i="16"/>
  <c r="AC42" i="16"/>
  <c r="B112" i="20"/>
  <c r="E961" i="30" s="1"/>
  <c r="O112" i="20"/>
  <c r="Q64" i="18"/>
  <c r="S64" i="18" s="1"/>
  <c r="V102" i="9"/>
  <c r="Y101" i="9"/>
  <c r="D99" i="31" s="1"/>
  <c r="X102" i="9"/>
  <c r="T104" i="13"/>
  <c r="M114" i="20"/>
  <c r="B113" i="20"/>
  <c r="E962" i="30" s="1"/>
  <c r="W73" i="10"/>
  <c r="X74" i="10"/>
  <c r="W16" i="11"/>
  <c r="X17" i="11"/>
  <c r="U47" i="15"/>
  <c r="U14" i="18"/>
  <c r="U43" i="16"/>
  <c r="V13" i="18"/>
  <c r="AC13" i="18"/>
  <c r="N114" i="20"/>
  <c r="T103" i="16"/>
  <c r="T103" i="20"/>
  <c r="N143" i="18"/>
  <c r="B142" i="18"/>
  <c r="E725" i="30" s="1"/>
  <c r="O142" i="18"/>
  <c r="O143" i="18" s="1"/>
  <c r="V70" i="13"/>
  <c r="AC70" i="13"/>
  <c r="V46" i="15"/>
  <c r="AC46" i="15"/>
  <c r="B100" i="31"/>
  <c r="M103" i="9"/>
  <c r="W25" i="14"/>
  <c r="X26" i="14"/>
  <c r="V23" i="17"/>
  <c r="AC23" i="17"/>
  <c r="T102" i="18"/>
  <c r="T104" i="20" l="1"/>
  <c r="T105" i="13"/>
  <c r="Q67" i="18"/>
  <c r="S67" i="18" s="1"/>
  <c r="V103" i="9"/>
  <c r="Y102" i="9"/>
  <c r="D100" i="31" s="1"/>
  <c r="X103" i="9"/>
  <c r="W24" i="14"/>
  <c r="X25" i="14"/>
  <c r="T104" i="16"/>
  <c r="W15" i="11"/>
  <c r="X16" i="11"/>
  <c r="V43" i="16"/>
  <c r="AC43" i="16"/>
  <c r="T103" i="18"/>
  <c r="V47" i="15"/>
  <c r="AC47" i="15"/>
  <c r="W72" i="10"/>
  <c r="X73" i="10"/>
  <c r="B101" i="31"/>
  <c r="M104" i="9"/>
  <c r="N144" i="18"/>
  <c r="N145" i="18" s="1"/>
  <c r="B143" i="18"/>
  <c r="E726" i="30" s="1"/>
  <c r="V14" i="18"/>
  <c r="AC14" i="18"/>
  <c r="U48" i="15"/>
  <c r="O113" i="20"/>
  <c r="O114" i="20" s="1"/>
  <c r="P112" i="20"/>
  <c r="U72" i="13"/>
  <c r="V24" i="17"/>
  <c r="AC24" i="17"/>
  <c r="V71" i="13"/>
  <c r="AC71" i="13"/>
  <c r="P142" i="18"/>
  <c r="P143" i="18" s="1"/>
  <c r="U44" i="16"/>
  <c r="U15" i="18"/>
  <c r="M115" i="20"/>
  <c r="B114" i="20"/>
  <c r="E963" i="30" s="1"/>
  <c r="U25" i="17"/>
  <c r="V72" i="13" l="1"/>
  <c r="AC72" i="13"/>
  <c r="U16" i="18"/>
  <c r="M116" i="20"/>
  <c r="B102" i="31"/>
  <c r="M105" i="9"/>
  <c r="Q72" i="18"/>
  <c r="S72" i="18" s="1"/>
  <c r="V104" i="9"/>
  <c r="Y103" i="9"/>
  <c r="D101" i="31" s="1"/>
  <c r="X104" i="9"/>
  <c r="N115" i="20"/>
  <c r="N116" i="20" s="1"/>
  <c r="V15" i="18"/>
  <c r="AC15" i="18"/>
  <c r="V48" i="15"/>
  <c r="AC48" i="15"/>
  <c r="V44" i="16"/>
  <c r="AC44" i="16"/>
  <c r="W14" i="11"/>
  <c r="X15" i="11"/>
  <c r="W23" i="14"/>
  <c r="X24" i="14"/>
  <c r="U45" i="16"/>
  <c r="U49" i="15"/>
  <c r="T104" i="18"/>
  <c r="T105" i="16"/>
  <c r="T106" i="13"/>
  <c r="T105" i="20"/>
  <c r="U26" i="17"/>
  <c r="U73" i="13"/>
  <c r="V25" i="17"/>
  <c r="AC25" i="17"/>
  <c r="P113" i="20"/>
  <c r="P114" i="20" s="1"/>
  <c r="N146" i="18"/>
  <c r="B145" i="18"/>
  <c r="E728" i="30" s="1"/>
  <c r="W71" i="10"/>
  <c r="X72" i="10"/>
  <c r="O144" i="18"/>
  <c r="O145" i="18" s="1"/>
  <c r="O146" i="18" s="1"/>
  <c r="N147" i="18" l="1"/>
  <c r="N148" i="18" s="1"/>
  <c r="B146" i="18"/>
  <c r="E729" i="30" s="1"/>
  <c r="P144" i="18"/>
  <c r="P145" i="18" s="1"/>
  <c r="P146" i="18" s="1"/>
  <c r="T106" i="20"/>
  <c r="U50" i="15"/>
  <c r="W22" i="14"/>
  <c r="X23" i="14"/>
  <c r="V45" i="16"/>
  <c r="AC45" i="16"/>
  <c r="V16" i="18"/>
  <c r="AC16" i="18"/>
  <c r="Q79" i="18"/>
  <c r="S79" i="18" s="1"/>
  <c r="V105" i="9"/>
  <c r="Y104" i="9"/>
  <c r="D102" i="31" s="1"/>
  <c r="X105" i="9"/>
  <c r="O115" i="20"/>
  <c r="O116" i="20" s="1"/>
  <c r="U17" i="18"/>
  <c r="P115" i="20"/>
  <c r="P116" i="20" s="1"/>
  <c r="T107" i="13"/>
  <c r="B115" i="20"/>
  <c r="E964" i="30" s="1"/>
  <c r="U27" i="17"/>
  <c r="T105" i="18"/>
  <c r="W70" i="10"/>
  <c r="X71" i="10"/>
  <c r="U74" i="13"/>
  <c r="W13" i="11"/>
  <c r="X14" i="11"/>
  <c r="V49" i="15"/>
  <c r="AC49" i="15"/>
  <c r="B103" i="31"/>
  <c r="M106" i="9"/>
  <c r="M117" i="20"/>
  <c r="N117" i="20" s="1"/>
  <c r="B116" i="20"/>
  <c r="E965" i="30" s="1"/>
  <c r="V26" i="17"/>
  <c r="AC26" i="17"/>
  <c r="T106" i="16"/>
  <c r="U46" i="16"/>
  <c r="V73" i="13"/>
  <c r="AC73" i="13"/>
  <c r="T107" i="16" l="1"/>
  <c r="W69" i="10"/>
  <c r="X70" i="10"/>
  <c r="O117" i="20"/>
  <c r="V46" i="16"/>
  <c r="AC46" i="16"/>
  <c r="U51" i="15"/>
  <c r="V50" i="15"/>
  <c r="AC50" i="15"/>
  <c r="U28" i="17"/>
  <c r="U18" i="18"/>
  <c r="V74" i="13"/>
  <c r="AC74" i="13"/>
  <c r="M118" i="20"/>
  <c r="B117" i="20"/>
  <c r="E966" i="30" s="1"/>
  <c r="U75" i="13"/>
  <c r="U47" i="16"/>
  <c r="B104" i="31"/>
  <c r="M107" i="9"/>
  <c r="T106" i="18"/>
  <c r="T108" i="13"/>
  <c r="V17" i="18"/>
  <c r="AC17" i="18"/>
  <c r="W21" i="14"/>
  <c r="X22" i="14"/>
  <c r="N149" i="18"/>
  <c r="N150" i="18" s="1"/>
  <c r="N151" i="18" s="1"/>
  <c r="B148" i="18"/>
  <c r="E731" i="30" s="1"/>
  <c r="V27" i="17"/>
  <c r="AC27" i="17"/>
  <c r="W12" i="11"/>
  <c r="X13" i="11"/>
  <c r="Q94" i="18"/>
  <c r="S94" i="18" s="1"/>
  <c r="V106" i="9"/>
  <c r="Y105" i="9"/>
  <c r="D103" i="31" s="1"/>
  <c r="X106" i="9"/>
  <c r="T107" i="20"/>
  <c r="O147" i="18"/>
  <c r="O148" i="18" s="1"/>
  <c r="O149" i="18" s="1"/>
  <c r="O150" i="18" s="1"/>
  <c r="O151" i="18" s="1"/>
  <c r="Q110" i="18" l="1"/>
  <c r="S110" i="18" s="1"/>
  <c r="V107" i="9"/>
  <c r="Y106" i="9"/>
  <c r="D104" i="31" s="1"/>
  <c r="X107" i="9"/>
  <c r="O152" i="18"/>
  <c r="O153" i="18" s="1"/>
  <c r="O154" i="18" s="1"/>
  <c r="O155" i="18" s="1"/>
  <c r="W11" i="11"/>
  <c r="X12" i="11"/>
  <c r="N152" i="18"/>
  <c r="N153" i="18" s="1"/>
  <c r="N154" i="18" s="1"/>
  <c r="N155" i="18" s="1"/>
  <c r="B151" i="18"/>
  <c r="E734" i="30" s="1"/>
  <c r="V18" i="18"/>
  <c r="AC18" i="18"/>
  <c r="U48" i="16"/>
  <c r="V75" i="13"/>
  <c r="AC75" i="13"/>
  <c r="V51" i="15"/>
  <c r="AC51" i="15"/>
  <c r="W68" i="10"/>
  <c r="X69" i="10"/>
  <c r="T109" i="13"/>
  <c r="B105" i="31"/>
  <c r="M108" i="9"/>
  <c r="U29" i="17"/>
  <c r="P147" i="18"/>
  <c r="P148" i="18" s="1"/>
  <c r="P149" i="18" s="1"/>
  <c r="P150" i="18" s="1"/>
  <c r="P151" i="18" s="1"/>
  <c r="P152" i="18" s="1"/>
  <c r="P153" i="18" s="1"/>
  <c r="P154" i="18" s="1"/>
  <c r="P155" i="18" s="1"/>
  <c r="O118" i="20"/>
  <c r="O119" i="20" s="1"/>
  <c r="T108" i="16"/>
  <c r="V28" i="17"/>
  <c r="AC28" i="17"/>
  <c r="W20" i="14"/>
  <c r="X21" i="14"/>
  <c r="M119" i="20"/>
  <c r="B118" i="20"/>
  <c r="E967" i="30" s="1"/>
  <c r="U19" i="18"/>
  <c r="V47" i="16"/>
  <c r="AC47" i="16"/>
  <c r="P117" i="20"/>
  <c r="P118" i="20" s="1"/>
  <c r="P119" i="20" s="1"/>
  <c r="T108" i="20"/>
  <c r="T107" i="18"/>
  <c r="U76" i="13"/>
  <c r="U52" i="15"/>
  <c r="N118" i="20"/>
  <c r="N119" i="20" s="1"/>
  <c r="W19" i="14" l="1"/>
  <c r="X20" i="14"/>
  <c r="B106" i="31"/>
  <c r="M109" i="9"/>
  <c r="N156" i="18"/>
  <c r="B155" i="18"/>
  <c r="E738" i="30" s="1"/>
  <c r="U20" i="18"/>
  <c r="T109" i="16"/>
  <c r="W67" i="10"/>
  <c r="X68" i="10"/>
  <c r="V76" i="13"/>
  <c r="AC76" i="13"/>
  <c r="U77" i="13"/>
  <c r="V48" i="16"/>
  <c r="AC48" i="16"/>
  <c r="U53" i="15"/>
  <c r="T109" i="20"/>
  <c r="M120" i="20"/>
  <c r="N120" i="20" s="1"/>
  <c r="B119" i="20"/>
  <c r="E968" i="30" s="1"/>
  <c r="V29" i="17"/>
  <c r="AC29" i="17"/>
  <c r="U30" i="17"/>
  <c r="T110" i="13"/>
  <c r="V19" i="18"/>
  <c r="AC19" i="18"/>
  <c r="W10" i="11"/>
  <c r="X11" i="11"/>
  <c r="Q120" i="18"/>
  <c r="S120" i="18" s="1"/>
  <c r="V108" i="9"/>
  <c r="Y107" i="9"/>
  <c r="D105" i="31" s="1"/>
  <c r="X108" i="9"/>
  <c r="T108" i="18"/>
  <c r="V52" i="15"/>
  <c r="AC52" i="15"/>
  <c r="U49" i="16"/>
  <c r="O156" i="18"/>
  <c r="P156" i="18" s="1"/>
  <c r="O120" i="20" l="1"/>
  <c r="Q144" i="18"/>
  <c r="S144" i="18" s="1"/>
  <c r="V109" i="9"/>
  <c r="Y108" i="9"/>
  <c r="D106" i="31" s="1"/>
  <c r="V30" i="17"/>
  <c r="AC30" i="17"/>
  <c r="T110" i="20"/>
  <c r="V77" i="13"/>
  <c r="AC77" i="13"/>
  <c r="T109" i="18"/>
  <c r="V20" i="18"/>
  <c r="AC20" i="18"/>
  <c r="V49" i="16"/>
  <c r="AC49" i="16"/>
  <c r="N157" i="18"/>
  <c r="B156" i="18"/>
  <c r="E739" i="30" s="1"/>
  <c r="U50" i="16"/>
  <c r="U31" i="17"/>
  <c r="O157" i="18"/>
  <c r="T111" i="13"/>
  <c r="T2" i="13" s="1"/>
  <c r="AF8" i="9" s="1"/>
  <c r="M121" i="20"/>
  <c r="B120" i="20"/>
  <c r="E969" i="30" s="1"/>
  <c r="U54" i="15"/>
  <c r="W66" i="10"/>
  <c r="X67" i="10"/>
  <c r="U21" i="18"/>
  <c r="B107" i="31"/>
  <c r="M110" i="9"/>
  <c r="W18" i="14"/>
  <c r="X19" i="14"/>
  <c r="V53" i="15"/>
  <c r="AC53" i="15"/>
  <c r="W9" i="11"/>
  <c r="X10" i="11"/>
  <c r="U78" i="13"/>
  <c r="T110" i="16"/>
  <c r="W8" i="11" l="1"/>
  <c r="X9" i="11"/>
  <c r="U79" i="13"/>
  <c r="W65" i="10"/>
  <c r="X66" i="10"/>
  <c r="N158" i="18"/>
  <c r="B157" i="18"/>
  <c r="E740" i="30" s="1"/>
  <c r="V21" i="18"/>
  <c r="AC21" i="18"/>
  <c r="V78" i="13"/>
  <c r="AC78" i="13"/>
  <c r="V31" i="17"/>
  <c r="P120" i="20"/>
  <c r="T111" i="16"/>
  <c r="V54" i="15"/>
  <c r="AC54" i="15"/>
  <c r="W17" i="14"/>
  <c r="X18" i="14"/>
  <c r="U22" i="18"/>
  <c r="M122" i="20"/>
  <c r="U32" i="17"/>
  <c r="U51" i="16"/>
  <c r="T110" i="18"/>
  <c r="N121" i="20"/>
  <c r="N122" i="20" s="1"/>
  <c r="B108" i="31"/>
  <c r="M111" i="9"/>
  <c r="U55" i="15"/>
  <c r="V50" i="16"/>
  <c r="AC50" i="16"/>
  <c r="T111" i="20"/>
  <c r="Q152" i="18"/>
  <c r="S152" i="18" s="1"/>
  <c r="V110" i="9"/>
  <c r="Y109" i="9"/>
  <c r="D107" i="31" s="1"/>
  <c r="P157" i="18"/>
  <c r="T112" i="20" l="1"/>
  <c r="W16" i="14"/>
  <c r="X17" i="14"/>
  <c r="W64" i="10"/>
  <c r="X65" i="10"/>
  <c r="Q159" i="18"/>
  <c r="S159" i="18" s="1"/>
  <c r="V111" i="9"/>
  <c r="Y110" i="9"/>
  <c r="D108" i="31" s="1"/>
  <c r="X111" i="9"/>
  <c r="U56" i="15"/>
  <c r="U52" i="16"/>
  <c r="U23" i="18"/>
  <c r="V79" i="13"/>
  <c r="AC79" i="13"/>
  <c r="N159" i="18"/>
  <c r="N160" i="18" s="1"/>
  <c r="B158" i="18"/>
  <c r="E741" i="30" s="1"/>
  <c r="W7" i="11"/>
  <c r="X8" i="11"/>
  <c r="V51" i="16"/>
  <c r="AC51" i="16"/>
  <c r="T111" i="18"/>
  <c r="B121" i="20"/>
  <c r="E970" i="30" s="1"/>
  <c r="V55" i="15"/>
  <c r="AC55" i="15"/>
  <c r="O121" i="20"/>
  <c r="O122" i="20" s="1"/>
  <c r="O158" i="18"/>
  <c r="O159" i="18" s="1"/>
  <c r="O160" i="18" s="1"/>
  <c r="U80" i="13"/>
  <c r="N123" i="20"/>
  <c r="B109" i="31"/>
  <c r="M112" i="9"/>
  <c r="U33" i="17"/>
  <c r="M123" i="20"/>
  <c r="B122" i="20"/>
  <c r="E971" i="30" s="1"/>
  <c r="T112" i="16"/>
  <c r="V32" i="17"/>
  <c r="AC32" i="17"/>
  <c r="V22" i="18"/>
  <c r="AC22" i="18"/>
  <c r="V33" i="17" l="1"/>
  <c r="AC33" i="17"/>
  <c r="M124" i="20"/>
  <c r="B123" i="20"/>
  <c r="E972" i="30" s="1"/>
  <c r="B110" i="31"/>
  <c r="M113" i="9"/>
  <c r="O123" i="20"/>
  <c r="T112" i="18"/>
  <c r="P121" i="20"/>
  <c r="P122" i="20" s="1"/>
  <c r="P123" i="20" s="1"/>
  <c r="U57" i="15"/>
  <c r="Q205" i="18"/>
  <c r="S205" i="18" s="1"/>
  <c r="V112" i="9"/>
  <c r="Y111" i="9"/>
  <c r="D109" i="31" s="1"/>
  <c r="X112" i="9"/>
  <c r="U81" i="13"/>
  <c r="N161" i="18"/>
  <c r="B160" i="18"/>
  <c r="E743" i="30" s="1"/>
  <c r="U53" i="16"/>
  <c r="W15" i="14"/>
  <c r="X16" i="14"/>
  <c r="T113" i="16"/>
  <c r="V23" i="18"/>
  <c r="AC23" i="18"/>
  <c r="U34" i="17"/>
  <c r="P158" i="18"/>
  <c r="P159" i="18" s="1"/>
  <c r="P160" i="18" s="1"/>
  <c r="V56" i="15"/>
  <c r="AC56" i="15"/>
  <c r="U24" i="18"/>
  <c r="O161" i="18"/>
  <c r="V52" i="16"/>
  <c r="AC52" i="16"/>
  <c r="W6" i="11"/>
  <c r="X7" i="11"/>
  <c r="V80" i="13"/>
  <c r="AC80" i="13"/>
  <c r="W63" i="10"/>
  <c r="X64" i="10"/>
  <c r="T113" i="20"/>
  <c r="U35" i="17" l="1"/>
  <c r="T114" i="16"/>
  <c r="U82" i="13"/>
  <c r="V113" i="9"/>
  <c r="Y112" i="9"/>
  <c r="D110" i="31" s="1"/>
  <c r="M125" i="20"/>
  <c r="B124" i="20"/>
  <c r="E973" i="30" s="1"/>
  <c r="B111" i="31"/>
  <c r="M114" i="9"/>
  <c r="W5" i="11"/>
  <c r="X5" i="11" s="1"/>
  <c r="X6" i="11"/>
  <c r="U25" i="18"/>
  <c r="P161" i="18"/>
  <c r="N162" i="18"/>
  <c r="B161" i="18"/>
  <c r="E744" i="30" s="1"/>
  <c r="T113" i="18"/>
  <c r="V34" i="17"/>
  <c r="AC34" i="17"/>
  <c r="W62" i="10"/>
  <c r="X63" i="10"/>
  <c r="V57" i="15"/>
  <c r="AC57" i="15"/>
  <c r="T114" i="20"/>
  <c r="V81" i="13"/>
  <c r="AC81" i="13"/>
  <c r="V53" i="16"/>
  <c r="AC53" i="16"/>
  <c r="V24" i="18"/>
  <c r="AC24" i="18"/>
  <c r="W14" i="14"/>
  <c r="X15" i="14"/>
  <c r="U54" i="16"/>
  <c r="U58" i="15"/>
  <c r="N124" i="20"/>
  <c r="N125" i="20" s="1"/>
  <c r="X2" i="11" l="1"/>
  <c r="D2" i="11" s="1"/>
  <c r="C11" i="5" s="1"/>
  <c r="W13" i="14"/>
  <c r="X14" i="14"/>
  <c r="V54" i="16"/>
  <c r="AC54" i="16"/>
  <c r="T115" i="20"/>
  <c r="W61" i="10"/>
  <c r="X62" i="10"/>
  <c r="O124" i="20"/>
  <c r="U83" i="13"/>
  <c r="U55" i="16"/>
  <c r="U26" i="18"/>
  <c r="B112" i="31"/>
  <c r="M115" i="9"/>
  <c r="U36" i="17"/>
  <c r="U59" i="15"/>
  <c r="V25" i="18"/>
  <c r="AC25" i="18"/>
  <c r="V58" i="15"/>
  <c r="AC58" i="15"/>
  <c r="AC35" i="17"/>
  <c r="V35" i="17"/>
  <c r="N163" i="18"/>
  <c r="B162" i="18"/>
  <c r="E745" i="30" s="1"/>
  <c r="Q5" i="19"/>
  <c r="S5" i="19" s="1"/>
  <c r="V114" i="9"/>
  <c r="Y113" i="9"/>
  <c r="D111" i="31" s="1"/>
  <c r="X114" i="9"/>
  <c r="T115" i="16"/>
  <c r="V82" i="13"/>
  <c r="AC82" i="13"/>
  <c r="T114" i="18"/>
  <c r="M126" i="20"/>
  <c r="N126" i="20" s="1"/>
  <c r="B125" i="20"/>
  <c r="E974" i="30" s="1"/>
  <c r="O162" i="18"/>
  <c r="O163" i="18" s="1"/>
  <c r="AG6" i="9" l="1"/>
  <c r="Y1" i="11"/>
  <c r="AI6" i="9" s="1"/>
  <c r="T115" i="18"/>
  <c r="T116" i="16"/>
  <c r="Q8" i="19"/>
  <c r="S8" i="19" s="1"/>
  <c r="V115" i="9"/>
  <c r="Y114" i="9"/>
  <c r="D112" i="31" s="1"/>
  <c r="V36" i="17"/>
  <c r="AC36" i="17"/>
  <c r="B113" i="31"/>
  <c r="M116" i="9"/>
  <c r="O125" i="20"/>
  <c r="O126" i="20" s="1"/>
  <c r="P124" i="20"/>
  <c r="P125" i="20" s="1"/>
  <c r="P126" i="20" s="1"/>
  <c r="AC5" i="19"/>
  <c r="U5" i="19"/>
  <c r="V5" i="19"/>
  <c r="V26" i="18"/>
  <c r="AC26" i="18"/>
  <c r="W60" i="10"/>
  <c r="X61" i="10"/>
  <c r="V55" i="16"/>
  <c r="U37" i="17"/>
  <c r="U27" i="18"/>
  <c r="U56" i="16"/>
  <c r="U84" i="13"/>
  <c r="M127" i="20"/>
  <c r="B126" i="20"/>
  <c r="E975" i="30" s="1"/>
  <c r="P162" i="18"/>
  <c r="P163" i="18" s="1"/>
  <c r="V83" i="13"/>
  <c r="AC83" i="13"/>
  <c r="N164" i="18"/>
  <c r="O164" i="18" s="1"/>
  <c r="B163" i="18"/>
  <c r="E746" i="30" s="1"/>
  <c r="V59" i="15"/>
  <c r="AC59" i="15"/>
  <c r="U60" i="15"/>
  <c r="T116" i="20"/>
  <c r="W12" i="14"/>
  <c r="X13" i="14"/>
  <c r="V56" i="16" l="1"/>
  <c r="W11" i="14"/>
  <c r="X12" i="14"/>
  <c r="T117" i="20"/>
  <c r="M128" i="20"/>
  <c r="U28" i="18"/>
  <c r="Q9" i="19"/>
  <c r="S9" i="19" s="1"/>
  <c r="V116" i="9"/>
  <c r="Y115" i="9"/>
  <c r="D113" i="31" s="1"/>
  <c r="X116" i="9"/>
  <c r="T116" i="18"/>
  <c r="V84" i="13"/>
  <c r="AC84" i="13"/>
  <c r="V60" i="15"/>
  <c r="AC60" i="15"/>
  <c r="U85" i="13"/>
  <c r="AC6" i="19"/>
  <c r="V37" i="17"/>
  <c r="AC37" i="17"/>
  <c r="T117" i="16"/>
  <c r="U57" i="16"/>
  <c r="V27" i="18"/>
  <c r="AC27" i="18"/>
  <c r="U61" i="15"/>
  <c r="P164" i="18"/>
  <c r="N165" i="18"/>
  <c r="N166" i="18" s="1"/>
  <c r="B164" i="18"/>
  <c r="E747" i="30" s="1"/>
  <c r="U38" i="17"/>
  <c r="W59" i="10"/>
  <c r="X60" i="10"/>
  <c r="U6" i="19"/>
  <c r="V6" i="19" s="1"/>
  <c r="B114" i="31"/>
  <c r="M117" i="9"/>
  <c r="N127" i="20"/>
  <c r="N128" i="20" s="1"/>
  <c r="B127" i="20" l="1"/>
  <c r="E976" i="30" s="1"/>
  <c r="V38" i="17"/>
  <c r="AC38" i="17"/>
  <c r="V61" i="15"/>
  <c r="AC61" i="15"/>
  <c r="M129" i="20"/>
  <c r="B128" i="20"/>
  <c r="E977" i="30" s="1"/>
  <c r="W10" i="14"/>
  <c r="X11" i="14"/>
  <c r="AC7" i="19"/>
  <c r="U39" i="17"/>
  <c r="V28" i="18"/>
  <c r="AC28" i="18"/>
  <c r="T118" i="16"/>
  <c r="O127" i="20"/>
  <c r="U86" i="13"/>
  <c r="V85" i="13"/>
  <c r="AC85" i="13"/>
  <c r="U29" i="18"/>
  <c r="V57" i="16"/>
  <c r="N167" i="18"/>
  <c r="B166" i="18"/>
  <c r="E749" i="30" s="1"/>
  <c r="U58" i="16"/>
  <c r="B115" i="31"/>
  <c r="M118" i="9"/>
  <c r="U7" i="19"/>
  <c r="W58" i="10"/>
  <c r="X59" i="10"/>
  <c r="U62" i="15"/>
  <c r="T117" i="18"/>
  <c r="Q48" i="19"/>
  <c r="S48" i="19" s="1"/>
  <c r="V117" i="9"/>
  <c r="Y116" i="9"/>
  <c r="D114" i="31" s="1"/>
  <c r="X117" i="9"/>
  <c r="T118" i="20"/>
  <c r="O165" i="18"/>
  <c r="O166" i="18" s="1"/>
  <c r="O167" i="18" s="1"/>
  <c r="U59" i="16" l="1"/>
  <c r="V58" i="16"/>
  <c r="U40" i="17"/>
  <c r="V118" i="9"/>
  <c r="Y117" i="9"/>
  <c r="D115" i="31" s="1"/>
  <c r="W57" i="10"/>
  <c r="X58" i="10"/>
  <c r="B116" i="31"/>
  <c r="M119" i="9"/>
  <c r="V86" i="13"/>
  <c r="AC86" i="13"/>
  <c r="O128" i="20"/>
  <c r="P127" i="20"/>
  <c r="V29" i="18"/>
  <c r="AC29" i="18"/>
  <c r="W9" i="14"/>
  <c r="X10" i="14"/>
  <c r="V62" i="15"/>
  <c r="AC62" i="15"/>
  <c r="U8" i="19"/>
  <c r="U30" i="18"/>
  <c r="T119" i="16"/>
  <c r="P165" i="18"/>
  <c r="P166" i="18" s="1"/>
  <c r="P167" i="18" s="1"/>
  <c r="T119" i="20"/>
  <c r="U63" i="15"/>
  <c r="T118" i="18"/>
  <c r="N168" i="18"/>
  <c r="B167" i="18"/>
  <c r="E750" i="30" s="1"/>
  <c r="U87" i="13"/>
  <c r="V7" i="19"/>
  <c r="M130" i="20"/>
  <c r="B129" i="20"/>
  <c r="E978" i="30" s="1"/>
  <c r="V39" i="17"/>
  <c r="AC39" i="17"/>
  <c r="N129" i="20"/>
  <c r="N130" i="20" s="1"/>
  <c r="T120" i="20" l="1"/>
  <c r="N169" i="18"/>
  <c r="B168" i="18"/>
  <c r="E751" i="30" s="1"/>
  <c r="U64" i="15"/>
  <c r="U31" i="18"/>
  <c r="V63" i="15"/>
  <c r="AC63" i="15"/>
  <c r="V30" i="18"/>
  <c r="AC30" i="18"/>
  <c r="V87" i="13"/>
  <c r="AC87" i="13"/>
  <c r="W56" i="10"/>
  <c r="X57" i="10"/>
  <c r="U41" i="17"/>
  <c r="U60" i="16"/>
  <c r="V40" i="17"/>
  <c r="AC40" i="17"/>
  <c r="U88" i="13"/>
  <c r="T119" i="18"/>
  <c r="T120" i="16"/>
  <c r="P128" i="20"/>
  <c r="B117" i="31"/>
  <c r="M120" i="9"/>
  <c r="V8" i="19"/>
  <c r="AC8" i="19"/>
  <c r="N131" i="20"/>
  <c r="M131" i="20"/>
  <c r="B130" i="20"/>
  <c r="E979" i="30" s="1"/>
  <c r="U9" i="19"/>
  <c r="W8" i="14"/>
  <c r="X9" i="14"/>
  <c r="O129" i="20"/>
  <c r="O130" i="20" s="1"/>
  <c r="O131" i="20" s="1"/>
  <c r="Q5" i="20"/>
  <c r="S5" i="20" s="1"/>
  <c r="V119" i="9"/>
  <c r="Y118" i="9"/>
  <c r="D116" i="31" s="1"/>
  <c r="V59" i="16"/>
  <c r="O168" i="18"/>
  <c r="O169" i="18" s="1"/>
  <c r="V60" i="16" l="1"/>
  <c r="AC61" i="16" s="1"/>
  <c r="B118" i="31"/>
  <c r="M121" i="9"/>
  <c r="U89" i="13"/>
  <c r="U42" i="17"/>
  <c r="P168" i="18"/>
  <c r="P169" i="18" s="1"/>
  <c r="T120" i="18"/>
  <c r="U61" i="16"/>
  <c r="V61" i="16" s="1"/>
  <c r="V88" i="13"/>
  <c r="AC88" i="13"/>
  <c r="V64" i="15"/>
  <c r="AC64" i="15"/>
  <c r="N170" i="18"/>
  <c r="B169" i="18"/>
  <c r="E752" i="30" s="1"/>
  <c r="Q20" i="20"/>
  <c r="S20" i="20" s="1"/>
  <c r="V120" i="9"/>
  <c r="Y119" i="9"/>
  <c r="D117" i="31" s="1"/>
  <c r="W7" i="14"/>
  <c r="X8" i="14"/>
  <c r="P129" i="20"/>
  <c r="P130" i="20" s="1"/>
  <c r="P131" i="20" s="1"/>
  <c r="U65" i="15"/>
  <c r="V5" i="20"/>
  <c r="AC5" i="20"/>
  <c r="U5" i="20"/>
  <c r="U10" i="19"/>
  <c r="M132" i="20"/>
  <c r="N132" i="20" s="1"/>
  <c r="B131" i="20"/>
  <c r="E980" i="30" s="1"/>
  <c r="V9" i="19"/>
  <c r="AC9" i="19"/>
  <c r="T121" i="16"/>
  <c r="V41" i="17"/>
  <c r="AC41" i="17"/>
  <c r="W55" i="10"/>
  <c r="X56" i="10"/>
  <c r="V31" i="18"/>
  <c r="AC31" i="18"/>
  <c r="U32" i="18"/>
  <c r="T121" i="20"/>
  <c r="AC62" i="16" l="1"/>
  <c r="O132" i="20"/>
  <c r="T122" i="20"/>
  <c r="N171" i="18"/>
  <c r="B170" i="18"/>
  <c r="E753" i="30" s="1"/>
  <c r="V89" i="13"/>
  <c r="AC89" i="13"/>
  <c r="T121" i="18"/>
  <c r="U33" i="18"/>
  <c r="V32" i="18"/>
  <c r="AC32" i="18"/>
  <c r="V42" i="17"/>
  <c r="AC42" i="17"/>
  <c r="V10" i="19"/>
  <c r="AC10" i="19"/>
  <c r="U11" i="19"/>
  <c r="AC6" i="20"/>
  <c r="P132" i="20"/>
  <c r="Q30" i="20"/>
  <c r="S30" i="20" s="1"/>
  <c r="V121" i="9"/>
  <c r="Y120" i="9"/>
  <c r="D118" i="31" s="1"/>
  <c r="U62" i="16"/>
  <c r="U90" i="13"/>
  <c r="AC20" i="20"/>
  <c r="V65" i="15"/>
  <c r="AC65" i="15"/>
  <c r="U43" i="17"/>
  <c r="T122" i="16"/>
  <c r="W54" i="10"/>
  <c r="X55" i="10"/>
  <c r="M133" i="20"/>
  <c r="N133" i="20" s="1"/>
  <c r="B132" i="20"/>
  <c r="E981" i="30" s="1"/>
  <c r="U6" i="20"/>
  <c r="U66" i="15"/>
  <c r="W6" i="14"/>
  <c r="X7" i="14"/>
  <c r="B119" i="31"/>
  <c r="M122" i="9"/>
  <c r="O170" i="18"/>
  <c r="O171" i="18" s="1"/>
  <c r="AC30" i="20" l="1"/>
  <c r="V11" i="19"/>
  <c r="AC11" i="19"/>
  <c r="V33" i="18"/>
  <c r="AC33" i="18"/>
  <c r="T122" i="18"/>
  <c r="O133" i="20"/>
  <c r="B120" i="31"/>
  <c r="M123" i="9"/>
  <c r="U67" i="15"/>
  <c r="W53" i="10"/>
  <c r="X54" i="10"/>
  <c r="U44" i="17"/>
  <c r="V66" i="15"/>
  <c r="AC66" i="15"/>
  <c r="U91" i="13"/>
  <c r="P133" i="20"/>
  <c r="U12" i="19"/>
  <c r="N172" i="18"/>
  <c r="B171" i="18"/>
  <c r="E754" i="30" s="1"/>
  <c r="T123" i="16"/>
  <c r="V43" i="17"/>
  <c r="AC43" i="17"/>
  <c r="U34" i="18"/>
  <c r="O172" i="18"/>
  <c r="W5" i="14"/>
  <c r="X5" i="14" s="1"/>
  <c r="X6" i="14"/>
  <c r="U7" i="20"/>
  <c r="M134" i="20"/>
  <c r="M135" i="20" s="1"/>
  <c r="M136" i="20" s="1"/>
  <c r="B133" i="20"/>
  <c r="E982" i="30" s="1"/>
  <c r="P170" i="18"/>
  <c r="P171" i="18" s="1"/>
  <c r="P172" i="18" s="1"/>
  <c r="U63" i="16"/>
  <c r="Q34" i="20"/>
  <c r="S34" i="20" s="1"/>
  <c r="V122" i="9"/>
  <c r="Y121" i="9"/>
  <c r="D119" i="31" s="1"/>
  <c r="V6" i="20"/>
  <c r="V90" i="13"/>
  <c r="AC90" i="13"/>
  <c r="T123" i="20"/>
  <c r="V62" i="16"/>
  <c r="X2" i="14" l="1"/>
  <c r="Y1" i="14" s="1"/>
  <c r="AI9" i="9" s="1"/>
  <c r="V63" i="16"/>
  <c r="AC63" i="16"/>
  <c r="Q40" i="20"/>
  <c r="S40" i="20" s="1"/>
  <c r="V123" i="9"/>
  <c r="Y122" i="9"/>
  <c r="D120" i="31" s="1"/>
  <c r="U8" i="20"/>
  <c r="U13" i="19"/>
  <c r="U92" i="13"/>
  <c r="W52" i="10"/>
  <c r="X53" i="10"/>
  <c r="B121" i="31"/>
  <c r="M124" i="9"/>
  <c r="V12" i="19"/>
  <c r="AC12" i="19"/>
  <c r="AC34" i="20"/>
  <c r="O173" i="18"/>
  <c r="V44" i="17"/>
  <c r="AC44" i="17"/>
  <c r="N173" i="18"/>
  <c r="B172" i="18"/>
  <c r="E755" i="30" s="1"/>
  <c r="U68" i="15"/>
  <c r="V34" i="18"/>
  <c r="AC34" i="18"/>
  <c r="V91" i="13"/>
  <c r="AC91" i="13"/>
  <c r="P173" i="18"/>
  <c r="U45" i="17"/>
  <c r="V7" i="20"/>
  <c r="AC7" i="20"/>
  <c r="U64" i="16"/>
  <c r="T124" i="20"/>
  <c r="U35" i="18"/>
  <c r="T124" i="16"/>
  <c r="T2" i="16" s="1"/>
  <c r="AF11" i="9" s="1"/>
  <c r="V67" i="15"/>
  <c r="AC67" i="15"/>
  <c r="T123" i="18"/>
  <c r="N134" i="20"/>
  <c r="N135" i="20" s="1"/>
  <c r="N136" i="20" s="1"/>
  <c r="D2" i="14" l="1"/>
  <c r="C14" i="5" s="1"/>
  <c r="AG9" i="9"/>
  <c r="V68" i="15"/>
  <c r="AC68" i="15"/>
  <c r="U93" i="13"/>
  <c r="Q44" i="20"/>
  <c r="S44" i="20" s="1"/>
  <c r="V124" i="9"/>
  <c r="Y123" i="9"/>
  <c r="D121" i="31" s="1"/>
  <c r="V45" i="17"/>
  <c r="AC45" i="17"/>
  <c r="AC40" i="20"/>
  <c r="V8" i="20"/>
  <c r="AC8" i="20"/>
  <c r="V35" i="18"/>
  <c r="AC35" i="18"/>
  <c r="U9" i="20"/>
  <c r="T124" i="18"/>
  <c r="U65" i="16"/>
  <c r="O134" i="20"/>
  <c r="U46" i="17"/>
  <c r="V92" i="13"/>
  <c r="AC92" i="13"/>
  <c r="O174" i="18"/>
  <c r="O175" i="18" s="1"/>
  <c r="V13" i="19"/>
  <c r="AC13" i="19"/>
  <c r="W51" i="10"/>
  <c r="X52" i="10"/>
  <c r="U36" i="18"/>
  <c r="T125" i="20"/>
  <c r="U69" i="15"/>
  <c r="N174" i="18"/>
  <c r="N175" i="18" s="1"/>
  <c r="B173" i="18"/>
  <c r="E756" i="30" s="1"/>
  <c r="B122" i="31"/>
  <c r="M125" i="9"/>
  <c r="U14" i="19"/>
  <c r="V64" i="16"/>
  <c r="AC64" i="16"/>
  <c r="U70" i="15" l="1"/>
  <c r="V36" i="18"/>
  <c r="AC36" i="18"/>
  <c r="Q50" i="20"/>
  <c r="S50" i="20" s="1"/>
  <c r="V125" i="9"/>
  <c r="Y124" i="9"/>
  <c r="D122" i="31" s="1"/>
  <c r="U15" i="19"/>
  <c r="U37" i="18"/>
  <c r="U10" i="20"/>
  <c r="AC44" i="20"/>
  <c r="P174" i="18"/>
  <c r="P175" i="18" s="1"/>
  <c r="P176" i="18" s="1"/>
  <c r="P177" i="18" s="1"/>
  <c r="U47" i="17"/>
  <c r="W50" i="10"/>
  <c r="X51" i="10"/>
  <c r="N176" i="18"/>
  <c r="N177" i="18" s="1"/>
  <c r="B175" i="18"/>
  <c r="E758" i="30" s="1"/>
  <c r="V93" i="13"/>
  <c r="AC93" i="13"/>
  <c r="O135" i="20"/>
  <c r="O136" i="20" s="1"/>
  <c r="P134" i="20"/>
  <c r="T125" i="18"/>
  <c r="V9" i="20"/>
  <c r="AC9" i="20"/>
  <c r="V46" i="17"/>
  <c r="AC46" i="17"/>
  <c r="O176" i="18"/>
  <c r="O177" i="18" s="1"/>
  <c r="V65" i="16"/>
  <c r="AC65" i="16"/>
  <c r="B123" i="31"/>
  <c r="M126" i="9"/>
  <c r="T126" i="20"/>
  <c r="V14" i="19"/>
  <c r="AC14" i="19"/>
  <c r="U66" i="16"/>
  <c r="U94" i="13"/>
  <c r="V69" i="15"/>
  <c r="AC69" i="15"/>
  <c r="V37" i="18" l="1"/>
  <c r="AC37" i="18"/>
  <c r="U95" i="13"/>
  <c r="T127" i="20"/>
  <c r="V66" i="16"/>
  <c r="AC66" i="16"/>
  <c r="P135" i="20"/>
  <c r="P136" i="20" s="1"/>
  <c r="Q57" i="20"/>
  <c r="S57" i="20" s="1"/>
  <c r="V126" i="9"/>
  <c r="Y125" i="9"/>
  <c r="D123" i="31" s="1"/>
  <c r="V94" i="13"/>
  <c r="AC94" i="13"/>
  <c r="W49" i="10"/>
  <c r="X50" i="10"/>
  <c r="B124" i="31"/>
  <c r="M127" i="9"/>
  <c r="V10" i="20"/>
  <c r="AC10" i="20"/>
  <c r="N178" i="18"/>
  <c r="B177" i="18"/>
  <c r="E760" i="30" s="1"/>
  <c r="U48" i="17"/>
  <c r="U16" i="19"/>
  <c r="AC50" i="20"/>
  <c r="U71" i="15"/>
  <c r="V47" i="17"/>
  <c r="AC47" i="17"/>
  <c r="U11" i="20"/>
  <c r="V70" i="15"/>
  <c r="AC70" i="15"/>
  <c r="U67" i="16"/>
  <c r="V15" i="19"/>
  <c r="AC15" i="19"/>
  <c r="T126" i="18"/>
  <c r="U38" i="18"/>
  <c r="V95" i="13" l="1"/>
  <c r="AC96" i="13" s="1"/>
  <c r="T128" i="20"/>
  <c r="U39" i="18"/>
  <c r="U12" i="20"/>
  <c r="N179" i="18"/>
  <c r="B178" i="18"/>
  <c r="E761" i="30" s="1"/>
  <c r="B125" i="31"/>
  <c r="M128" i="9"/>
  <c r="V16" i="19"/>
  <c r="AC16" i="19"/>
  <c r="U49" i="17"/>
  <c r="U68" i="16"/>
  <c r="V71" i="15"/>
  <c r="AC71" i="15"/>
  <c r="U17" i="19"/>
  <c r="V11" i="20"/>
  <c r="AC11" i="20"/>
  <c r="V38" i="18"/>
  <c r="AC38" i="18"/>
  <c r="AC57" i="20"/>
  <c r="U72" i="15"/>
  <c r="T127" i="18"/>
  <c r="V48" i="17"/>
  <c r="AC48" i="17"/>
  <c r="O178" i="18"/>
  <c r="W48" i="10"/>
  <c r="X49" i="10"/>
  <c r="Q63" i="20"/>
  <c r="S63" i="20" s="1"/>
  <c r="V127" i="9"/>
  <c r="Y126" i="9"/>
  <c r="D124" i="31" s="1"/>
  <c r="X127" i="9"/>
  <c r="V67" i="16"/>
  <c r="AC67" i="16"/>
  <c r="U96" i="13"/>
  <c r="V49" i="17" l="1"/>
  <c r="AC49" i="17"/>
  <c r="U73" i="15"/>
  <c r="V72" i="15"/>
  <c r="AC72" i="15"/>
  <c r="V17" i="19"/>
  <c r="AC17" i="19"/>
  <c r="N180" i="18"/>
  <c r="T129" i="20"/>
  <c r="AC63" i="20"/>
  <c r="T128" i="18"/>
  <c r="V39" i="18"/>
  <c r="AC39" i="18"/>
  <c r="U18" i="19"/>
  <c r="U69" i="16"/>
  <c r="U50" i="17"/>
  <c r="B126" i="31"/>
  <c r="M129" i="9"/>
  <c r="U40" i="18"/>
  <c r="V68" i="16"/>
  <c r="AC68" i="16"/>
  <c r="V12" i="20"/>
  <c r="AC12" i="20"/>
  <c r="U97" i="13"/>
  <c r="W47" i="10"/>
  <c r="X48" i="10"/>
  <c r="Q101" i="20"/>
  <c r="S101" i="20" s="1"/>
  <c r="V128" i="9"/>
  <c r="Y127" i="9"/>
  <c r="D125" i="31" s="1"/>
  <c r="O179" i="18"/>
  <c r="O180" i="18" s="1"/>
  <c r="P178" i="18"/>
  <c r="P179" i="18" s="1"/>
  <c r="P180" i="18" s="1"/>
  <c r="U13" i="20"/>
  <c r="V96" i="13"/>
  <c r="V18" i="19" l="1"/>
  <c r="AC18" i="19"/>
  <c r="V97" i="13"/>
  <c r="AC97" i="13"/>
  <c r="U98" i="13"/>
  <c r="U51" i="17"/>
  <c r="B179" i="18"/>
  <c r="E762" i="30" s="1"/>
  <c r="Q104" i="20"/>
  <c r="S104" i="20" s="1"/>
  <c r="V129" i="9"/>
  <c r="Y128" i="9"/>
  <c r="D126" i="31" s="1"/>
  <c r="V69" i="16"/>
  <c r="AC69" i="16"/>
  <c r="B127" i="31"/>
  <c r="M130" i="9"/>
  <c r="V40" i="18"/>
  <c r="AC40" i="18"/>
  <c r="N181" i="18"/>
  <c r="O181" i="18" s="1"/>
  <c r="B180" i="18"/>
  <c r="E763" i="30" s="1"/>
  <c r="V73" i="15"/>
  <c r="AC73" i="15"/>
  <c r="V13" i="20"/>
  <c r="AC13" i="20"/>
  <c r="U70" i="16"/>
  <c r="T130" i="20"/>
  <c r="U74" i="15"/>
  <c r="U14" i="20"/>
  <c r="W46" i="10"/>
  <c r="X47" i="10"/>
  <c r="U41" i="18"/>
  <c r="U19" i="19"/>
  <c r="T129" i="18"/>
  <c r="V50" i="17"/>
  <c r="AC50" i="17"/>
  <c r="P181" i="18" l="1"/>
  <c r="V51" i="17"/>
  <c r="AC51" i="17"/>
  <c r="T130" i="18"/>
  <c r="V74" i="15"/>
  <c r="AC74" i="15"/>
  <c r="V41" i="18"/>
  <c r="AC41" i="18"/>
  <c r="V70" i="16"/>
  <c r="AC70" i="16"/>
  <c r="U99" i="13"/>
  <c r="V98" i="13"/>
  <c r="AC98" i="13"/>
  <c r="U15" i="20"/>
  <c r="U42" i="18"/>
  <c r="W45" i="10"/>
  <c r="X46" i="10"/>
  <c r="T131" i="20"/>
  <c r="B128" i="31"/>
  <c r="M131" i="9"/>
  <c r="Q114" i="20"/>
  <c r="S114" i="20" s="1"/>
  <c r="V130" i="9"/>
  <c r="Y129" i="9"/>
  <c r="D127" i="31" s="1"/>
  <c r="U52" i="17"/>
  <c r="U20" i="19"/>
  <c r="U75" i="15"/>
  <c r="U71" i="16"/>
  <c r="V14" i="20"/>
  <c r="AC14" i="20"/>
  <c r="N182" i="18"/>
  <c r="B181" i="18"/>
  <c r="E764" i="30" s="1"/>
  <c r="AC104" i="20"/>
  <c r="V19" i="19"/>
  <c r="AC19" i="19"/>
  <c r="U76" i="15" l="1"/>
  <c r="W44" i="10"/>
  <c r="X45" i="10"/>
  <c r="V99" i="13"/>
  <c r="AC99" i="13"/>
  <c r="V20" i="19"/>
  <c r="AC20" i="19"/>
  <c r="N183" i="18"/>
  <c r="B182" i="18"/>
  <c r="E765" i="30" s="1"/>
  <c r="Q123" i="20"/>
  <c r="S123" i="20" s="1"/>
  <c r="V131" i="9"/>
  <c r="Y130" i="9"/>
  <c r="D128" i="31" s="1"/>
  <c r="U43" i="18"/>
  <c r="U16" i="20"/>
  <c r="V71" i="16"/>
  <c r="AC71" i="16"/>
  <c r="V75" i="15"/>
  <c r="AC75" i="15"/>
  <c r="V52" i="17"/>
  <c r="AC52" i="17"/>
  <c r="U100" i="13"/>
  <c r="T131" i="18"/>
  <c r="U72" i="16"/>
  <c r="U53" i="17"/>
  <c r="T132" i="20"/>
  <c r="V15" i="20"/>
  <c r="AC15" i="20"/>
  <c r="U21" i="19"/>
  <c r="B129" i="31"/>
  <c r="M132" i="9"/>
  <c r="V42" i="18"/>
  <c r="AC42" i="18"/>
  <c r="O182" i="18"/>
  <c r="O183" i="18" s="1"/>
  <c r="U73" i="16" l="1"/>
  <c r="U44" i="18"/>
  <c r="V21" i="19"/>
  <c r="AC21" i="19"/>
  <c r="V16" i="20"/>
  <c r="AC16" i="20"/>
  <c r="U54" i="17"/>
  <c r="V76" i="15"/>
  <c r="AC76" i="15"/>
  <c r="U17" i="20"/>
  <c r="W43" i="10"/>
  <c r="X44" i="10"/>
  <c r="V43" i="18"/>
  <c r="AC43" i="18"/>
  <c r="U22" i="19"/>
  <c r="P182" i="18"/>
  <c r="P183" i="18" s="1"/>
  <c r="U101" i="13"/>
  <c r="N184" i="18"/>
  <c r="B183" i="18"/>
  <c r="E766" i="30" s="1"/>
  <c r="V100" i="13"/>
  <c r="AC100" i="13"/>
  <c r="U77" i="15"/>
  <c r="B130" i="31"/>
  <c r="M133" i="9"/>
  <c r="T133" i="20"/>
  <c r="T132" i="18"/>
  <c r="V53" i="17"/>
  <c r="AC53" i="17"/>
  <c r="V72" i="16"/>
  <c r="AC72" i="16"/>
  <c r="Q125" i="20"/>
  <c r="S125" i="20" s="1"/>
  <c r="V132" i="9"/>
  <c r="Y131" i="9"/>
  <c r="D129" i="31" s="1"/>
  <c r="V44" i="18" l="1"/>
  <c r="AC44" i="18"/>
  <c r="V22" i="19"/>
  <c r="AC22" i="19"/>
  <c r="Q135" i="20"/>
  <c r="S135" i="20" s="1"/>
  <c r="V133" i="9"/>
  <c r="Y132" i="9"/>
  <c r="D130" i="31" s="1"/>
  <c r="X133" i="9"/>
  <c r="V101" i="13"/>
  <c r="AC101" i="13"/>
  <c r="U102" i="13"/>
  <c r="U23" i="19"/>
  <c r="V77" i="15"/>
  <c r="AC77" i="15"/>
  <c r="U74" i="16"/>
  <c r="T134" i="20"/>
  <c r="W42" i="10"/>
  <c r="X43" i="10"/>
  <c r="U18" i="20"/>
  <c r="V17" i="20"/>
  <c r="AC17" i="20"/>
  <c r="U45" i="18"/>
  <c r="V73" i="16"/>
  <c r="AC73" i="16"/>
  <c r="V54" i="17"/>
  <c r="AC54" i="17"/>
  <c r="U78" i="15"/>
  <c r="T133" i="18"/>
  <c r="B131" i="31"/>
  <c r="M134" i="9"/>
  <c r="N185" i="18"/>
  <c r="U55" i="17"/>
  <c r="O184" i="18"/>
  <c r="O185" i="18" s="1"/>
  <c r="T134" i="18" l="1"/>
  <c r="T135" i="20"/>
  <c r="U56" i="17"/>
  <c r="N186" i="18"/>
  <c r="B185" i="18"/>
  <c r="E768" i="30" s="1"/>
  <c r="V18" i="20"/>
  <c r="AC18" i="20"/>
  <c r="U24" i="19"/>
  <c r="V23" i="19"/>
  <c r="AC23" i="19"/>
  <c r="P184" i="18"/>
  <c r="P185" i="18" s="1"/>
  <c r="B184" i="18"/>
  <c r="E767" i="30" s="1"/>
  <c r="V74" i="16"/>
  <c r="AC74" i="16"/>
  <c r="U75" i="16"/>
  <c r="U103" i="13"/>
  <c r="B132" i="31"/>
  <c r="M135" i="9"/>
  <c r="V55" i="17"/>
  <c r="AC55" i="17"/>
  <c r="U46" i="18"/>
  <c r="W41" i="10"/>
  <c r="X42" i="10"/>
  <c r="V134" i="9"/>
  <c r="Y133" i="9"/>
  <c r="D131" i="31" s="1"/>
  <c r="U79" i="15"/>
  <c r="U19" i="20"/>
  <c r="V78" i="15"/>
  <c r="AC78" i="15"/>
  <c r="V102" i="13"/>
  <c r="AC102" i="13"/>
  <c r="AC135" i="20"/>
  <c r="V45" i="18"/>
  <c r="AC45" i="18"/>
  <c r="U80" i="15" l="1"/>
  <c r="V24" i="19"/>
  <c r="AC24" i="19"/>
  <c r="V46" i="18"/>
  <c r="AC46" i="18"/>
  <c r="U20" i="20"/>
  <c r="W40" i="10"/>
  <c r="X41" i="10"/>
  <c r="U76" i="16"/>
  <c r="V19" i="20"/>
  <c r="V20" i="20" s="1"/>
  <c r="AC19" i="20"/>
  <c r="T135" i="18"/>
  <c r="V56" i="17"/>
  <c r="AC56" i="17"/>
  <c r="U104" i="13"/>
  <c r="U25" i="19"/>
  <c r="V75" i="16"/>
  <c r="AC75" i="16"/>
  <c r="T136" i="20"/>
  <c r="T2" i="20" s="1"/>
  <c r="AF15" i="9" s="1"/>
  <c r="V103" i="13"/>
  <c r="AC103" i="13"/>
  <c r="U57" i="17"/>
  <c r="V79" i="15"/>
  <c r="AC79" i="15"/>
  <c r="Q5" i="21"/>
  <c r="S5" i="21" s="1"/>
  <c r="V135" i="9"/>
  <c r="Y134" i="9"/>
  <c r="D132" i="31" s="1"/>
  <c r="U47" i="18"/>
  <c r="B133" i="31"/>
  <c r="M136" i="9"/>
  <c r="N187" i="18"/>
  <c r="O186" i="18"/>
  <c r="N188" i="18" l="1"/>
  <c r="U48" i="18"/>
  <c r="T136" i="18"/>
  <c r="W39" i="10"/>
  <c r="X40" i="10"/>
  <c r="V80" i="15"/>
  <c r="AC80" i="15"/>
  <c r="U77" i="16"/>
  <c r="U21" i="20"/>
  <c r="V21" i="20" s="1"/>
  <c r="V47" i="18"/>
  <c r="AC47" i="18"/>
  <c r="U81" i="15"/>
  <c r="AC5" i="21"/>
  <c r="V5" i="21"/>
  <c r="U5" i="21"/>
  <c r="U58" i="17"/>
  <c r="V57" i="17"/>
  <c r="AC57" i="17"/>
  <c r="AC21" i="20"/>
  <c r="V25" i="19"/>
  <c r="AC25" i="19"/>
  <c r="B134" i="31"/>
  <c r="M137" i="9"/>
  <c r="U26" i="19"/>
  <c r="U105" i="13"/>
  <c r="O187" i="18"/>
  <c r="O188" i="18" s="1"/>
  <c r="B186" i="18"/>
  <c r="E769" i="30" s="1"/>
  <c r="Q11" i="21"/>
  <c r="S11" i="21" s="1"/>
  <c r="V136" i="9"/>
  <c r="Y135" i="9"/>
  <c r="D133" i="31" s="1"/>
  <c r="V104" i="13"/>
  <c r="AC104" i="13"/>
  <c r="V76" i="16"/>
  <c r="AC76" i="16"/>
  <c r="P186" i="18"/>
  <c r="AC22" i="20" l="1"/>
  <c r="U49" i="18"/>
  <c r="Q12" i="21"/>
  <c r="S12" i="21" s="1"/>
  <c r="V137" i="9"/>
  <c r="Y136" i="9"/>
  <c r="D134" i="31" s="1"/>
  <c r="V48" i="18"/>
  <c r="AC48" i="18"/>
  <c r="U59" i="17"/>
  <c r="T137" i="18"/>
  <c r="V77" i="16"/>
  <c r="AC77" i="16"/>
  <c r="U27" i="19"/>
  <c r="V81" i="15"/>
  <c r="AC81" i="15"/>
  <c r="AC11" i="21"/>
  <c r="U106" i="13"/>
  <c r="V26" i="19"/>
  <c r="AC26" i="19"/>
  <c r="V58" i="17"/>
  <c r="AC58" i="17"/>
  <c r="U6" i="21"/>
  <c r="U82" i="15"/>
  <c r="U78" i="16"/>
  <c r="B187" i="18"/>
  <c r="E770" i="30" s="1"/>
  <c r="P187" i="18"/>
  <c r="P188" i="18" s="1"/>
  <c r="V105" i="13"/>
  <c r="AC105" i="13"/>
  <c r="B135" i="31"/>
  <c r="M138" i="9"/>
  <c r="V6" i="21"/>
  <c r="AC6" i="21"/>
  <c r="U22" i="20"/>
  <c r="W38" i="10"/>
  <c r="X39" i="10"/>
  <c r="N189" i="18"/>
  <c r="B188" i="18"/>
  <c r="E771" i="30" s="1"/>
  <c r="AC7" i="21" l="1"/>
  <c r="Q13" i="21"/>
  <c r="S13" i="21" s="1"/>
  <c r="V138" i="9"/>
  <c r="Y137" i="9"/>
  <c r="D135" i="31" s="1"/>
  <c r="U23" i="20"/>
  <c r="B136" i="31"/>
  <c r="M139" i="9"/>
  <c r="AC12" i="21"/>
  <c r="U79" i="16"/>
  <c r="U28" i="19"/>
  <c r="N190" i="18"/>
  <c r="B189" i="18"/>
  <c r="E772" i="30" s="1"/>
  <c r="U7" i="21"/>
  <c r="V82" i="15"/>
  <c r="AC82" i="15"/>
  <c r="V49" i="18"/>
  <c r="AC49" i="18"/>
  <c r="V22" i="20"/>
  <c r="V106" i="13"/>
  <c r="AC106" i="13"/>
  <c r="T138" i="18"/>
  <c r="V59" i="17"/>
  <c r="AC59" i="17"/>
  <c r="U107" i="13"/>
  <c r="W37" i="10"/>
  <c r="X38" i="10"/>
  <c r="U83" i="15"/>
  <c r="V27" i="19"/>
  <c r="AC27" i="19"/>
  <c r="V78" i="16"/>
  <c r="AC78" i="16"/>
  <c r="U60" i="17"/>
  <c r="U50" i="18"/>
  <c r="O189" i="18"/>
  <c r="U51" i="18" l="1"/>
  <c r="V28" i="19"/>
  <c r="AC28" i="19"/>
  <c r="T139" i="18"/>
  <c r="V23" i="20"/>
  <c r="AC23" i="20"/>
  <c r="V83" i="15"/>
  <c r="AC83" i="15"/>
  <c r="Q14" i="21"/>
  <c r="S14" i="21" s="1"/>
  <c r="V139" i="9"/>
  <c r="Y138" i="9"/>
  <c r="D136" i="31" s="1"/>
  <c r="X139" i="9"/>
  <c r="W36" i="10"/>
  <c r="X37" i="10"/>
  <c r="AC13" i="21"/>
  <c r="O190" i="18"/>
  <c r="O191" i="18" s="1"/>
  <c r="V79" i="16"/>
  <c r="AC79" i="16"/>
  <c r="U84" i="15"/>
  <c r="V60" i="17"/>
  <c r="AC60" i="17"/>
  <c r="V50" i="18"/>
  <c r="AC50" i="18"/>
  <c r="U80" i="16"/>
  <c r="B137" i="31"/>
  <c r="M140" i="9"/>
  <c r="U8" i="21"/>
  <c r="N191" i="18"/>
  <c r="U24" i="20"/>
  <c r="U61" i="17"/>
  <c r="U108" i="13"/>
  <c r="P189" i="18"/>
  <c r="V107" i="13"/>
  <c r="AC107" i="13"/>
  <c r="U29" i="19"/>
  <c r="V7" i="21"/>
  <c r="U9" i="21" l="1"/>
  <c r="O192" i="18"/>
  <c r="V24" i="20"/>
  <c r="AC24" i="20"/>
  <c r="U109" i="13"/>
  <c r="V51" i="18"/>
  <c r="AC51" i="18"/>
  <c r="U85" i="15"/>
  <c r="W35" i="10"/>
  <c r="X36" i="10"/>
  <c r="V8" i="21"/>
  <c r="AC8" i="21"/>
  <c r="B190" i="18"/>
  <c r="E773" i="30" s="1"/>
  <c r="U81" i="16"/>
  <c r="T140" i="18"/>
  <c r="V108" i="13"/>
  <c r="AC108" i="13"/>
  <c r="N192" i="18"/>
  <c r="B191" i="18"/>
  <c r="E774" i="30" s="1"/>
  <c r="B138" i="31"/>
  <c r="M141" i="9"/>
  <c r="V61" i="17"/>
  <c r="V84" i="15"/>
  <c r="AC84" i="15"/>
  <c r="U52" i="18"/>
  <c r="AC14" i="21"/>
  <c r="V29" i="19"/>
  <c r="AC29" i="19"/>
  <c r="U30" i="19"/>
  <c r="P190" i="18"/>
  <c r="P191" i="18" s="1"/>
  <c r="P192" i="18" s="1"/>
  <c r="U62" i="17"/>
  <c r="U25" i="20"/>
  <c r="V80" i="16"/>
  <c r="AC80" i="16"/>
  <c r="Q22" i="21"/>
  <c r="S22" i="21" s="1"/>
  <c r="V140" i="9"/>
  <c r="Y139" i="9"/>
  <c r="D137" i="31" s="1"/>
  <c r="X140" i="9"/>
  <c r="T141" i="18" l="1"/>
  <c r="U110" i="13"/>
  <c r="V30" i="19"/>
  <c r="AC30" i="19"/>
  <c r="V62" i="17"/>
  <c r="AC62" i="17"/>
  <c r="N193" i="18"/>
  <c r="B192" i="18"/>
  <c r="E775" i="30" s="1"/>
  <c r="W34" i="10"/>
  <c r="X35" i="10"/>
  <c r="O193" i="18"/>
  <c r="V81" i="16"/>
  <c r="AC81" i="16"/>
  <c r="U53" i="18"/>
  <c r="Q29" i="21"/>
  <c r="S29" i="21" s="1"/>
  <c r="V141" i="9"/>
  <c r="Y140" i="9"/>
  <c r="D138" i="31" s="1"/>
  <c r="U63" i="17"/>
  <c r="U31" i="19"/>
  <c r="B139" i="31"/>
  <c r="M142" i="9"/>
  <c r="V52" i="18"/>
  <c r="AC52" i="18"/>
  <c r="U10" i="21"/>
  <c r="V85" i="15"/>
  <c r="AC85" i="15"/>
  <c r="U26" i="20"/>
  <c r="V109" i="13"/>
  <c r="AC109" i="13"/>
  <c r="U82" i="16"/>
  <c r="V9" i="21"/>
  <c r="AC9" i="21"/>
  <c r="U86" i="15"/>
  <c r="V25" i="20"/>
  <c r="AC25" i="20"/>
  <c r="V110" i="13" l="1"/>
  <c r="U87" i="15"/>
  <c r="U83" i="16"/>
  <c r="B140" i="31"/>
  <c r="M143" i="9"/>
  <c r="U54" i="18"/>
  <c r="O194" i="18"/>
  <c r="N194" i="18"/>
  <c r="B193" i="18"/>
  <c r="E776" i="30" s="1"/>
  <c r="V31" i="19"/>
  <c r="AC31" i="19"/>
  <c r="T142" i="18"/>
  <c r="V26" i="20"/>
  <c r="AC26" i="20"/>
  <c r="U27" i="20"/>
  <c r="Q35" i="21"/>
  <c r="S35" i="21" s="1"/>
  <c r="V142" i="9"/>
  <c r="Y141" i="9"/>
  <c r="D139" i="31" s="1"/>
  <c r="AC111" i="13"/>
  <c r="V53" i="18"/>
  <c r="AC53" i="18"/>
  <c r="U32" i="19"/>
  <c r="V82" i="16"/>
  <c r="AC82" i="16"/>
  <c r="U11" i="21"/>
  <c r="V10" i="21"/>
  <c r="AC10" i="21"/>
  <c r="V86" i="15"/>
  <c r="AC86" i="15"/>
  <c r="U64" i="17"/>
  <c r="W33" i="10"/>
  <c r="X34" i="10"/>
  <c r="V63" i="17"/>
  <c r="AC63" i="17"/>
  <c r="U111" i="13"/>
  <c r="V111" i="13" s="1"/>
  <c r="P193" i="18"/>
  <c r="V11" i="21" l="1"/>
  <c r="AC35" i="21"/>
  <c r="P194" i="18"/>
  <c r="V27" i="20"/>
  <c r="AC27" i="20"/>
  <c r="T143" i="18"/>
  <c r="U55" i="18"/>
  <c r="U88" i="15"/>
  <c r="W32" i="10"/>
  <c r="X33" i="10"/>
  <c r="U33" i="19"/>
  <c r="B141" i="31"/>
  <c r="M144" i="9"/>
  <c r="V32" i="19"/>
  <c r="AC32" i="19"/>
  <c r="V64" i="17"/>
  <c r="AC64" i="17"/>
  <c r="U12" i="21"/>
  <c r="V83" i="16"/>
  <c r="AC83" i="16"/>
  <c r="U28" i="20"/>
  <c r="W111" i="13"/>
  <c r="W110" i="13" s="1"/>
  <c r="U65" i="17"/>
  <c r="V87" i="15"/>
  <c r="AC87" i="15"/>
  <c r="V54" i="18"/>
  <c r="AC54" i="18"/>
  <c r="Q39" i="21"/>
  <c r="S39" i="21" s="1"/>
  <c r="V143" i="9"/>
  <c r="Y142" i="9"/>
  <c r="D140" i="31" s="1"/>
  <c r="X143" i="9"/>
  <c r="N195" i="18"/>
  <c r="B194" i="18"/>
  <c r="E777" i="30" s="1"/>
  <c r="U84" i="16"/>
  <c r="N196" i="18" l="1"/>
  <c r="W109" i="13"/>
  <c r="X110" i="13"/>
  <c r="W31" i="10"/>
  <c r="X32" i="10"/>
  <c r="U34" i="19"/>
  <c r="O195" i="18"/>
  <c r="O196" i="18" s="1"/>
  <c r="V55" i="18"/>
  <c r="AC55" i="18"/>
  <c r="U66" i="17"/>
  <c r="V84" i="16"/>
  <c r="AC84" i="16"/>
  <c r="B142" i="31"/>
  <c r="M145" i="9"/>
  <c r="U89" i="15"/>
  <c r="V28" i="20"/>
  <c r="AC28" i="20"/>
  <c r="AC39" i="21"/>
  <c r="V88" i="15"/>
  <c r="AC88" i="15"/>
  <c r="U85" i="16"/>
  <c r="X111" i="13"/>
  <c r="V33" i="19"/>
  <c r="AC33" i="19"/>
  <c r="U56" i="18"/>
  <c r="Q42" i="21"/>
  <c r="S42" i="21" s="1"/>
  <c r="V144" i="9"/>
  <c r="Y143" i="9"/>
  <c r="D141" i="31" s="1"/>
  <c r="U29" i="20"/>
  <c r="U13" i="21"/>
  <c r="V65" i="17"/>
  <c r="AC65" i="17"/>
  <c r="T144" i="18"/>
  <c r="V12" i="21"/>
  <c r="V13" i="21" s="1"/>
  <c r="V89" i="15" l="1"/>
  <c r="AC89" i="15"/>
  <c r="B143" i="31"/>
  <c r="M146" i="9"/>
  <c r="V56" i="18"/>
  <c r="AC56" i="18"/>
  <c r="T145" i="18"/>
  <c r="U14" i="21"/>
  <c r="U30" i="20"/>
  <c r="U67" i="17"/>
  <c r="W108" i="13"/>
  <c r="X109" i="13"/>
  <c r="V34" i="19"/>
  <c r="AC34" i="19"/>
  <c r="U90" i="15"/>
  <c r="B195" i="18"/>
  <c r="E778" i="30" s="1"/>
  <c r="V66" i="17"/>
  <c r="AC66" i="17"/>
  <c r="Q45" i="21"/>
  <c r="S45" i="21" s="1"/>
  <c r="V145" i="9"/>
  <c r="Y144" i="9"/>
  <c r="D142" i="31" s="1"/>
  <c r="X145" i="9"/>
  <c r="V29" i="20"/>
  <c r="AC29" i="20"/>
  <c r="U86" i="16"/>
  <c r="P195" i="18"/>
  <c r="P196" i="18" s="1"/>
  <c r="U57" i="18"/>
  <c r="V85" i="16"/>
  <c r="AC85" i="16"/>
  <c r="U35" i="19"/>
  <c r="W30" i="10"/>
  <c r="X31" i="10"/>
  <c r="N197" i="18"/>
  <c r="O197" i="18" s="1"/>
  <c r="B196" i="18"/>
  <c r="E779" i="30" s="1"/>
  <c r="V67" i="17" l="1"/>
  <c r="AC68" i="17" s="1"/>
  <c r="U36" i="19"/>
  <c r="W90" i="15"/>
  <c r="W89" i="15" s="1"/>
  <c r="U15" i="21"/>
  <c r="U58" i="18"/>
  <c r="W107" i="13"/>
  <c r="X108" i="13"/>
  <c r="U31" i="20"/>
  <c r="W29" i="10"/>
  <c r="X30" i="10"/>
  <c r="U87" i="16"/>
  <c r="Q46" i="21"/>
  <c r="S46" i="21" s="1"/>
  <c r="V146" i="9"/>
  <c r="Y145" i="9"/>
  <c r="D143" i="31" s="1"/>
  <c r="U68" i="17"/>
  <c r="V57" i="18"/>
  <c r="AC57" i="18"/>
  <c r="V90" i="15"/>
  <c r="AC90" i="15"/>
  <c r="N198" i="18"/>
  <c r="B197" i="18"/>
  <c r="E780" i="30" s="1"/>
  <c r="V86" i="16"/>
  <c r="AC86" i="16"/>
  <c r="P197" i="18"/>
  <c r="V30" i="20"/>
  <c r="V35" i="19"/>
  <c r="AC35" i="19"/>
  <c r="T146" i="18"/>
  <c r="B144" i="31"/>
  <c r="M147" i="9"/>
  <c r="V14" i="21"/>
  <c r="V31" i="20" l="1"/>
  <c r="AC31" i="20"/>
  <c r="W28" i="10"/>
  <c r="X29" i="10"/>
  <c r="V36" i="19"/>
  <c r="AC36" i="19"/>
  <c r="N199" i="18"/>
  <c r="B198" i="18"/>
  <c r="E781" i="30" s="1"/>
  <c r="U88" i="16"/>
  <c r="W106" i="13"/>
  <c r="X107" i="13"/>
  <c r="T147" i="18"/>
  <c r="Q47" i="21"/>
  <c r="S47" i="21" s="1"/>
  <c r="V147" i="9"/>
  <c r="Y146" i="9"/>
  <c r="D144" i="31" s="1"/>
  <c r="X147" i="9"/>
  <c r="U32" i="20"/>
  <c r="W88" i="15"/>
  <c r="X89" i="15"/>
  <c r="B145" i="31"/>
  <c r="M148" i="9"/>
  <c r="U16" i="21"/>
  <c r="V58" i="18"/>
  <c r="AC58" i="18"/>
  <c r="U59" i="18"/>
  <c r="U37" i="19"/>
  <c r="V15" i="21"/>
  <c r="AC15" i="21"/>
  <c r="V87" i="16"/>
  <c r="AC87" i="16"/>
  <c r="U69" i="17"/>
  <c r="V68" i="17"/>
  <c r="X90" i="15"/>
  <c r="O198" i="18"/>
  <c r="P198" i="18" s="1"/>
  <c r="V69" i="17" l="1"/>
  <c r="AC69" i="17"/>
  <c r="U17" i="21"/>
  <c r="V59" i="18"/>
  <c r="AC59" i="18"/>
  <c r="T148" i="18"/>
  <c r="W27" i="10"/>
  <c r="X28" i="10"/>
  <c r="U60" i="18"/>
  <c r="B146" i="31"/>
  <c r="M149" i="9"/>
  <c r="U89" i="16"/>
  <c r="U70" i="17"/>
  <c r="AC47" i="21"/>
  <c r="W105" i="13"/>
  <c r="X106" i="13"/>
  <c r="V16" i="21"/>
  <c r="AC16" i="21"/>
  <c r="W87" i="15"/>
  <c r="X88" i="15"/>
  <c r="N200" i="18"/>
  <c r="B199" i="18"/>
  <c r="E782" i="30" s="1"/>
  <c r="O199" i="18"/>
  <c r="V88" i="16"/>
  <c r="AC88" i="16"/>
  <c r="U38" i="19"/>
  <c r="U33" i="20"/>
  <c r="V148" i="9"/>
  <c r="Y147" i="9"/>
  <c r="D145" i="31" s="1"/>
  <c r="V37" i="19"/>
  <c r="AC37" i="19"/>
  <c r="V32" i="20"/>
  <c r="AC32" i="20"/>
  <c r="V17" i="21" l="1"/>
  <c r="AC17" i="21"/>
  <c r="Q5" i="22"/>
  <c r="S5" i="22" s="1"/>
  <c r="V149" i="9"/>
  <c r="Y148" i="9"/>
  <c r="D146" i="31" s="1"/>
  <c r="X149" i="9"/>
  <c r="W26" i="10"/>
  <c r="X27" i="10"/>
  <c r="U39" i="19"/>
  <c r="O200" i="18"/>
  <c r="O201" i="18" s="1"/>
  <c r="W86" i="15"/>
  <c r="X87" i="15"/>
  <c r="W104" i="13"/>
  <c r="X105" i="13"/>
  <c r="U71" i="17"/>
  <c r="U61" i="18"/>
  <c r="T149" i="18"/>
  <c r="V70" i="17"/>
  <c r="AC70" i="17"/>
  <c r="N201" i="18"/>
  <c r="B200" i="18"/>
  <c r="E783" i="30" s="1"/>
  <c r="V33" i="20"/>
  <c r="AC33" i="20"/>
  <c r="V89" i="16"/>
  <c r="AC89" i="16"/>
  <c r="U90" i="16"/>
  <c r="V60" i="18"/>
  <c r="AC60" i="18"/>
  <c r="V38" i="19"/>
  <c r="AC38" i="19"/>
  <c r="U34" i="20"/>
  <c r="B147" i="31"/>
  <c r="M150" i="9"/>
  <c r="U18" i="21"/>
  <c r="P199" i="18"/>
  <c r="P200" i="18" s="1"/>
  <c r="P201" i="18" s="1"/>
  <c r="B148" i="31" l="1"/>
  <c r="M151" i="9"/>
  <c r="T150" i="18"/>
  <c r="V90" i="16"/>
  <c r="AC90" i="16"/>
  <c r="N202" i="18"/>
  <c r="B201" i="18"/>
  <c r="E784" i="30" s="1"/>
  <c r="W103" i="13"/>
  <c r="X104" i="13"/>
  <c r="W25" i="10"/>
  <c r="X26" i="10"/>
  <c r="U19" i="21"/>
  <c r="V39" i="19"/>
  <c r="AC39" i="19"/>
  <c r="U91" i="16"/>
  <c r="U72" i="17"/>
  <c r="U40" i="19"/>
  <c r="V61" i="18"/>
  <c r="AC61" i="18"/>
  <c r="O202" i="18"/>
  <c r="P202" i="18" s="1"/>
  <c r="Q6" i="22"/>
  <c r="S6" i="22" s="1"/>
  <c r="V150" i="9"/>
  <c r="Y149" i="9"/>
  <c r="D147" i="31" s="1"/>
  <c r="X150" i="9"/>
  <c r="AC5" i="22"/>
  <c r="U5" i="22"/>
  <c r="V5" i="22"/>
  <c r="U35" i="20"/>
  <c r="V34" i="20"/>
  <c r="V71" i="17"/>
  <c r="AC71" i="17"/>
  <c r="U62" i="18"/>
  <c r="W85" i="15"/>
  <c r="X86" i="15"/>
  <c r="V18" i="21"/>
  <c r="AC18" i="21"/>
  <c r="V72" i="17" l="1"/>
  <c r="AC73" i="17" s="1"/>
  <c r="AC6" i="22"/>
  <c r="U6" i="22"/>
  <c r="V6" i="22" s="1"/>
  <c r="U73" i="17"/>
  <c r="U92" i="16"/>
  <c r="W24" i="10"/>
  <c r="X25" i="10"/>
  <c r="N203" i="18"/>
  <c r="B202" i="18"/>
  <c r="E785" i="30" s="1"/>
  <c r="V62" i="18"/>
  <c r="AC62" i="18"/>
  <c r="T151" i="18"/>
  <c r="U36" i="20"/>
  <c r="U20" i="21"/>
  <c r="B149" i="31"/>
  <c r="M152" i="9"/>
  <c r="Q13" i="22"/>
  <c r="S13" i="22" s="1"/>
  <c r="V151" i="9"/>
  <c r="Y150" i="9"/>
  <c r="D148" i="31" s="1"/>
  <c r="X151" i="9"/>
  <c r="V40" i="19"/>
  <c r="AC40" i="19"/>
  <c r="W84" i="15"/>
  <c r="X85" i="15"/>
  <c r="V19" i="21"/>
  <c r="AC19" i="21"/>
  <c r="U63" i="18"/>
  <c r="V35" i="20"/>
  <c r="AC35" i="20"/>
  <c r="U41" i="19"/>
  <c r="W102" i="13"/>
  <c r="X103" i="13"/>
  <c r="V91" i="16"/>
  <c r="AC91" i="16"/>
  <c r="V73" i="17" l="1"/>
  <c r="AC74" i="17" s="1"/>
  <c r="U42" i="19"/>
  <c r="U21" i="21"/>
  <c r="T152" i="18"/>
  <c r="U7" i="22"/>
  <c r="V7" i="22" s="1"/>
  <c r="V92" i="16"/>
  <c r="AC92" i="16"/>
  <c r="Q21" i="22"/>
  <c r="S21" i="22" s="1"/>
  <c r="V152" i="9"/>
  <c r="Y151" i="9"/>
  <c r="D149" i="31" s="1"/>
  <c r="X152" i="9"/>
  <c r="U93" i="16"/>
  <c r="V20" i="21"/>
  <c r="AC20" i="21"/>
  <c r="V41" i="19"/>
  <c r="AC41" i="19"/>
  <c r="W101" i="13"/>
  <c r="X102" i="13"/>
  <c r="AC7" i="22"/>
  <c r="U64" i="18"/>
  <c r="B150" i="31"/>
  <c r="M153" i="9"/>
  <c r="W23" i="10"/>
  <c r="X24" i="10"/>
  <c r="V36" i="20"/>
  <c r="AC36" i="20"/>
  <c r="V63" i="18"/>
  <c r="AC63" i="18"/>
  <c r="N204" i="18"/>
  <c r="B203" i="18"/>
  <c r="E786" i="30" s="1"/>
  <c r="W83" i="15"/>
  <c r="X84" i="15"/>
  <c r="O203" i="18"/>
  <c r="U37" i="20"/>
  <c r="U74" i="17"/>
  <c r="O204" i="18" l="1"/>
  <c r="P203" i="18"/>
  <c r="P204" i="18" s="1"/>
  <c r="N205" i="18"/>
  <c r="N206" i="18" s="1"/>
  <c r="N207" i="18" s="1"/>
  <c r="B204" i="18"/>
  <c r="E787" i="30" s="1"/>
  <c r="V93" i="16"/>
  <c r="AC93" i="16"/>
  <c r="U65" i="18"/>
  <c r="V42" i="19"/>
  <c r="AC42" i="19"/>
  <c r="Q25" i="22"/>
  <c r="S25" i="22" s="1"/>
  <c r="V153" i="9"/>
  <c r="Y152" i="9"/>
  <c r="D150" i="31" s="1"/>
  <c r="X153" i="9"/>
  <c r="U22" i="21"/>
  <c r="U38" i="20"/>
  <c r="V64" i="18"/>
  <c r="AC64" i="18"/>
  <c r="U43" i="19"/>
  <c r="V37" i="20"/>
  <c r="AC37" i="20"/>
  <c r="T153" i="18"/>
  <c r="AC8" i="22"/>
  <c r="U94" i="16"/>
  <c r="U8" i="22"/>
  <c r="W82" i="15"/>
  <c r="X83" i="15"/>
  <c r="W22" i="10"/>
  <c r="X23" i="10"/>
  <c r="U75" i="17"/>
  <c r="B151" i="31"/>
  <c r="M154" i="9"/>
  <c r="W100" i="13"/>
  <c r="X101" i="13"/>
  <c r="V21" i="21"/>
  <c r="AC21" i="21"/>
  <c r="V74" i="17"/>
  <c r="V22" i="21" l="1"/>
  <c r="AC22" i="21"/>
  <c r="U9" i="22"/>
  <c r="U95" i="16"/>
  <c r="T154" i="18"/>
  <c r="U39" i="20"/>
  <c r="W21" i="10"/>
  <c r="X22" i="10"/>
  <c r="U44" i="19"/>
  <c r="N208" i="18"/>
  <c r="B207" i="18"/>
  <c r="E790" i="30" s="1"/>
  <c r="U66" i="18"/>
  <c r="W99" i="13"/>
  <c r="X100" i="13"/>
  <c r="V65" i="18"/>
  <c r="AC65" i="18"/>
  <c r="U23" i="21"/>
  <c r="V43" i="19"/>
  <c r="AC43" i="19"/>
  <c r="V75" i="17"/>
  <c r="AC75" i="17"/>
  <c r="U76" i="17"/>
  <c r="B152" i="31"/>
  <c r="M155" i="9"/>
  <c r="W81" i="15"/>
  <c r="X82" i="15"/>
  <c r="V8" i="22"/>
  <c r="V38" i="20"/>
  <c r="AC38" i="20"/>
  <c r="Q33" i="22"/>
  <c r="S33" i="22" s="1"/>
  <c r="V154" i="9"/>
  <c r="Y153" i="9"/>
  <c r="D151" i="31" s="1"/>
  <c r="X154" i="9"/>
  <c r="V94" i="16"/>
  <c r="AC94" i="16"/>
  <c r="O205" i="18"/>
  <c r="O206" i="18" s="1"/>
  <c r="O207" i="18" s="1"/>
  <c r="O208" i="18" s="1"/>
  <c r="V76" i="17" l="1"/>
  <c r="AC76" i="17"/>
  <c r="V66" i="18"/>
  <c r="AC66" i="18"/>
  <c r="U67" i="18"/>
  <c r="U40" i="20"/>
  <c r="U10" i="22"/>
  <c r="W80" i="15"/>
  <c r="X81" i="15"/>
  <c r="U77" i="17"/>
  <c r="P205" i="18"/>
  <c r="P206" i="18" s="1"/>
  <c r="P207" i="18" s="1"/>
  <c r="P208" i="18" s="1"/>
  <c r="U24" i="21"/>
  <c r="N209" i="18"/>
  <c r="B208" i="18"/>
  <c r="E791" i="30" s="1"/>
  <c r="U96" i="16"/>
  <c r="T155" i="18"/>
  <c r="V95" i="16"/>
  <c r="AC95" i="16"/>
  <c r="O209" i="18"/>
  <c r="V39" i="20"/>
  <c r="AC39" i="20"/>
  <c r="B153" i="31"/>
  <c r="M156" i="9"/>
  <c r="W98" i="13"/>
  <c r="X99" i="13"/>
  <c r="W20" i="10"/>
  <c r="X21" i="10"/>
  <c r="Q34" i="22"/>
  <c r="S34" i="22" s="1"/>
  <c r="V155" i="9"/>
  <c r="Y154" i="9"/>
  <c r="D152" i="31" s="1"/>
  <c r="X155" i="9"/>
  <c r="V9" i="22"/>
  <c r="AC9" i="22"/>
  <c r="V44" i="19"/>
  <c r="AC44" i="19"/>
  <c r="U45" i="19"/>
  <c r="V23" i="21"/>
  <c r="AC23" i="21"/>
  <c r="V96" i="16" l="1"/>
  <c r="AC96" i="16"/>
  <c r="W97" i="13"/>
  <c r="X98" i="13"/>
  <c r="V40" i="20"/>
  <c r="T156" i="18"/>
  <c r="U25" i="21"/>
  <c r="U78" i="17"/>
  <c r="V77" i="17"/>
  <c r="AC77" i="17"/>
  <c r="Q35" i="22"/>
  <c r="S35" i="22" s="1"/>
  <c r="V156" i="9"/>
  <c r="Y155" i="9"/>
  <c r="D153" i="31" s="1"/>
  <c r="X156" i="9"/>
  <c r="U41" i="20"/>
  <c r="V24" i="21"/>
  <c r="AC24" i="21"/>
  <c r="B154" i="31"/>
  <c r="M157" i="9"/>
  <c r="U11" i="22"/>
  <c r="U46" i="19"/>
  <c r="U97" i="16"/>
  <c r="W79" i="15"/>
  <c r="X80" i="15"/>
  <c r="V10" i="22"/>
  <c r="AC10" i="22"/>
  <c r="V45" i="19"/>
  <c r="AC45" i="19"/>
  <c r="W19" i="10"/>
  <c r="X20" i="10"/>
  <c r="N210" i="18"/>
  <c r="B209" i="18"/>
  <c r="E792" i="30" s="1"/>
  <c r="P209" i="18"/>
  <c r="U68" i="18"/>
  <c r="V67" i="18"/>
  <c r="AC67" i="18"/>
  <c r="V46" i="19" l="1"/>
  <c r="AC46" i="19"/>
  <c r="B155" i="31"/>
  <c r="M158" i="9"/>
  <c r="N211" i="18"/>
  <c r="N212" i="18" s="1"/>
  <c r="N213" i="18" s="1"/>
  <c r="N214" i="18" s="1"/>
  <c r="N215" i="18" s="1"/>
  <c r="N216" i="18" s="1"/>
  <c r="N217" i="18" s="1"/>
  <c r="N218" i="18" s="1"/>
  <c r="B210" i="18"/>
  <c r="E793" i="30" s="1"/>
  <c r="Q36" i="22"/>
  <c r="S36" i="22" s="1"/>
  <c r="V157" i="9"/>
  <c r="Y156" i="9"/>
  <c r="D154" i="31" s="1"/>
  <c r="X157" i="9"/>
  <c r="U26" i="21"/>
  <c r="V78" i="17"/>
  <c r="AC78" i="17"/>
  <c r="U69" i="18"/>
  <c r="W78" i="15"/>
  <c r="X79" i="15"/>
  <c r="U12" i="22"/>
  <c r="U42" i="20"/>
  <c r="U79" i="17"/>
  <c r="V41" i="20"/>
  <c r="AC41" i="20"/>
  <c r="U47" i="19"/>
  <c r="V68" i="18"/>
  <c r="AC68" i="18"/>
  <c r="W18" i="10"/>
  <c r="X19" i="10"/>
  <c r="V11" i="22"/>
  <c r="AC11" i="22"/>
  <c r="U98" i="16"/>
  <c r="O210" i="18"/>
  <c r="O211" i="18" s="1"/>
  <c r="O212" i="18" s="1"/>
  <c r="O213" i="18" s="1"/>
  <c r="O214" i="18" s="1"/>
  <c r="O215" i="18" s="1"/>
  <c r="O216" i="18" s="1"/>
  <c r="O217" i="18" s="1"/>
  <c r="O218" i="18" s="1"/>
  <c r="V25" i="21"/>
  <c r="AC25" i="21"/>
  <c r="T157" i="18"/>
  <c r="W96" i="13"/>
  <c r="X97" i="13"/>
  <c r="V97" i="16"/>
  <c r="AC97" i="16"/>
  <c r="V98" i="16" l="1"/>
  <c r="AC98" i="16"/>
  <c r="W95" i="13"/>
  <c r="X96" i="13"/>
  <c r="V26" i="21"/>
  <c r="AC26" i="21"/>
  <c r="W17" i="10"/>
  <c r="X18" i="10"/>
  <c r="V42" i="20"/>
  <c r="AC42" i="20"/>
  <c r="U13" i="22"/>
  <c r="V79" i="17"/>
  <c r="AC79" i="17"/>
  <c r="U27" i="21"/>
  <c r="Q37" i="22"/>
  <c r="S37" i="22" s="1"/>
  <c r="V158" i="9"/>
  <c r="Y157" i="9"/>
  <c r="D155" i="31" s="1"/>
  <c r="X158" i="9"/>
  <c r="B156" i="31"/>
  <c r="M159" i="9"/>
  <c r="T158" i="18"/>
  <c r="P210" i="18"/>
  <c r="P211" i="18" s="1"/>
  <c r="P212" i="18" s="1"/>
  <c r="P213" i="18" s="1"/>
  <c r="P214" i="18" s="1"/>
  <c r="P215" i="18" s="1"/>
  <c r="P216" i="18" s="1"/>
  <c r="P217" i="18" s="1"/>
  <c r="P218" i="18" s="1"/>
  <c r="U48" i="19"/>
  <c r="U43" i="20"/>
  <c r="U70" i="18"/>
  <c r="V12" i="22"/>
  <c r="AC12" i="22"/>
  <c r="U80" i="17"/>
  <c r="U99" i="16"/>
  <c r="V69" i="18"/>
  <c r="AC69" i="18"/>
  <c r="W77" i="15"/>
  <c r="X78" i="15"/>
  <c r="N219" i="18"/>
  <c r="O219" i="18" s="1"/>
  <c r="B218" i="18"/>
  <c r="E801" i="30" s="1"/>
  <c r="V47" i="19"/>
  <c r="AC47" i="19"/>
  <c r="P219" i="18" l="1"/>
  <c r="B157" i="31"/>
  <c r="M160" i="9"/>
  <c r="U81" i="17"/>
  <c r="W94" i="13"/>
  <c r="X95" i="13"/>
  <c r="W76" i="15"/>
  <c r="X77" i="15"/>
  <c r="U100" i="16"/>
  <c r="T159" i="18"/>
  <c r="V80" i="17"/>
  <c r="AC80" i="17"/>
  <c r="V70" i="18"/>
  <c r="AC70" i="18"/>
  <c r="V13" i="22"/>
  <c r="AC13" i="22"/>
  <c r="U71" i="18"/>
  <c r="Q41" i="22"/>
  <c r="S41" i="22" s="1"/>
  <c r="V159" i="9"/>
  <c r="Y158" i="9"/>
  <c r="D156" i="31" s="1"/>
  <c r="X159" i="9"/>
  <c r="U49" i="19"/>
  <c r="W16" i="10"/>
  <c r="X17" i="10"/>
  <c r="V48" i="19"/>
  <c r="AC48" i="19"/>
  <c r="U44" i="20"/>
  <c r="U28" i="21"/>
  <c r="U14" i="22"/>
  <c r="V43" i="20"/>
  <c r="AC43" i="20"/>
  <c r="V27" i="21"/>
  <c r="AC27" i="21"/>
  <c r="V99" i="16"/>
  <c r="AC99" i="16"/>
  <c r="V81" i="17" l="1"/>
  <c r="AC81" i="17"/>
  <c r="U72" i="18"/>
  <c r="U45" i="20"/>
  <c r="U101" i="16"/>
  <c r="V100" i="16"/>
  <c r="AC100" i="16"/>
  <c r="T160" i="18"/>
  <c r="Q47" i="22"/>
  <c r="S47" i="22" s="1"/>
  <c r="V160" i="9"/>
  <c r="Y159" i="9"/>
  <c r="D157" i="31" s="1"/>
  <c r="X160" i="9"/>
  <c r="V49" i="19"/>
  <c r="AC49" i="19"/>
  <c r="V14" i="22"/>
  <c r="AC14" i="22"/>
  <c r="V44" i="20"/>
  <c r="W93" i="13"/>
  <c r="X94" i="13"/>
  <c r="B158" i="31"/>
  <c r="M161" i="9"/>
  <c r="U29" i="21"/>
  <c r="W15" i="10"/>
  <c r="X16" i="10"/>
  <c r="W49" i="19"/>
  <c r="W48" i="19" s="1"/>
  <c r="V71" i="18"/>
  <c r="AC71" i="18"/>
  <c r="V28" i="21"/>
  <c r="AC28" i="21"/>
  <c r="U15" i="22"/>
  <c r="W75" i="15"/>
  <c r="X76" i="15"/>
  <c r="W81" i="17"/>
  <c r="W80" i="17" s="1"/>
  <c r="W79" i="17" l="1"/>
  <c r="X80" i="17"/>
  <c r="V72" i="18"/>
  <c r="AC72" i="18"/>
  <c r="W14" i="10"/>
  <c r="X15" i="10"/>
  <c r="B159" i="31"/>
  <c r="M162" i="9"/>
  <c r="V45" i="20"/>
  <c r="AC45" i="20"/>
  <c r="V101" i="16"/>
  <c r="AC101" i="16"/>
  <c r="X81" i="17"/>
  <c r="W47" i="19"/>
  <c r="X48" i="19"/>
  <c r="U30" i="21"/>
  <c r="T161" i="18"/>
  <c r="U46" i="20"/>
  <c r="V29" i="21"/>
  <c r="AC29" i="21"/>
  <c r="X49" i="19"/>
  <c r="V15" i="22"/>
  <c r="AC15" i="22"/>
  <c r="U102" i="16"/>
  <c r="W74" i="15"/>
  <c r="X75" i="15"/>
  <c r="U16" i="22"/>
  <c r="W92" i="13"/>
  <c r="X93" i="13"/>
  <c r="Q62" i="22"/>
  <c r="S62" i="22" s="1"/>
  <c r="V161" i="9"/>
  <c r="Y160" i="9"/>
  <c r="D158" i="31" s="1"/>
  <c r="U73" i="18"/>
  <c r="B160" i="31" l="1"/>
  <c r="M163" i="9"/>
  <c r="U31" i="21"/>
  <c r="V73" i="18"/>
  <c r="AC73" i="18"/>
  <c r="W73" i="15"/>
  <c r="X74" i="15"/>
  <c r="T162" i="18"/>
  <c r="U103" i="16"/>
  <c r="U47" i="20"/>
  <c r="W46" i="19"/>
  <c r="X47" i="19"/>
  <c r="W91" i="13"/>
  <c r="X92" i="13"/>
  <c r="Q76" i="22"/>
  <c r="S76" i="22" s="1"/>
  <c r="V162" i="9"/>
  <c r="Y161" i="9"/>
  <c r="D159" i="31" s="1"/>
  <c r="X162" i="9"/>
  <c r="V30" i="21"/>
  <c r="AC30" i="21"/>
  <c r="U74" i="18"/>
  <c r="U17" i="22"/>
  <c r="V16" i="22"/>
  <c r="AC16" i="22"/>
  <c r="V102" i="16"/>
  <c r="AC102" i="16"/>
  <c r="V46" i="20"/>
  <c r="AC46" i="20"/>
  <c r="W13" i="10"/>
  <c r="X14" i="10"/>
  <c r="W78" i="17"/>
  <c r="X79" i="17"/>
  <c r="W77" i="17" l="1"/>
  <c r="X78" i="17"/>
  <c r="V17" i="22"/>
  <c r="AC17" i="22"/>
  <c r="W90" i="13"/>
  <c r="X91" i="13"/>
  <c r="U32" i="21"/>
  <c r="T163" i="18"/>
  <c r="V103" i="16"/>
  <c r="AC103" i="16"/>
  <c r="AC76" i="22"/>
  <c r="W45" i="19"/>
  <c r="X46" i="19"/>
  <c r="V74" i="18"/>
  <c r="AC74" i="18"/>
  <c r="B161" i="31"/>
  <c r="M164" i="9"/>
  <c r="V47" i="20"/>
  <c r="AC47" i="20"/>
  <c r="U48" i="20"/>
  <c r="W72" i="15"/>
  <c r="X73" i="15"/>
  <c r="V163" i="9"/>
  <c r="Y162" i="9"/>
  <c r="D160" i="31" s="1"/>
  <c r="W12" i="10"/>
  <c r="X13" i="10"/>
  <c r="U18" i="22"/>
  <c r="V31" i="21"/>
  <c r="AC31" i="21"/>
  <c r="U75" i="18"/>
  <c r="U104" i="16"/>
  <c r="V104" i="16" l="1"/>
  <c r="AC104" i="16"/>
  <c r="W11" i="10"/>
  <c r="X12" i="10"/>
  <c r="V18" i="22"/>
  <c r="AC18" i="22"/>
  <c r="U19" i="22"/>
  <c r="V48" i="20"/>
  <c r="AC48" i="20"/>
  <c r="V75" i="18"/>
  <c r="AC75" i="18"/>
  <c r="V32" i="21"/>
  <c r="AC32" i="21"/>
  <c r="W44" i="19"/>
  <c r="X45" i="19"/>
  <c r="U33" i="21"/>
  <c r="U76" i="18"/>
  <c r="W71" i="15"/>
  <c r="X72" i="15"/>
  <c r="T164" i="18"/>
  <c r="U105" i="16"/>
  <c r="Q5" i="23"/>
  <c r="S5" i="23" s="1"/>
  <c r="V164" i="9"/>
  <c r="Y163" i="9"/>
  <c r="D161" i="31" s="1"/>
  <c r="U49" i="20"/>
  <c r="B162" i="31"/>
  <c r="M165" i="9"/>
  <c r="W89" i="13"/>
  <c r="X90" i="13"/>
  <c r="W76" i="17"/>
  <c r="X77" i="17"/>
  <c r="Q6" i="23" l="1"/>
  <c r="S6" i="23" s="1"/>
  <c r="V165" i="9"/>
  <c r="Y164" i="9"/>
  <c r="D162" i="31" s="1"/>
  <c r="W70" i="15"/>
  <c r="X71" i="15"/>
  <c r="W43" i="19"/>
  <c r="X44" i="19"/>
  <c r="V76" i="18"/>
  <c r="AC76" i="18"/>
  <c r="U20" i="22"/>
  <c r="W88" i="13"/>
  <c r="X89" i="13"/>
  <c r="U50" i="20"/>
  <c r="T165" i="18"/>
  <c r="U34" i="21"/>
  <c r="B163" i="31"/>
  <c r="M166" i="9"/>
  <c r="U77" i="18"/>
  <c r="V33" i="21"/>
  <c r="AC33" i="21"/>
  <c r="V49" i="20"/>
  <c r="AC49" i="20"/>
  <c r="AC5" i="23"/>
  <c r="V5" i="23"/>
  <c r="U5" i="23"/>
  <c r="W10" i="10"/>
  <c r="X11" i="10"/>
  <c r="W75" i="17"/>
  <c r="X76" i="17"/>
  <c r="U106" i="16"/>
  <c r="V19" i="22"/>
  <c r="AC19" i="22"/>
  <c r="V105" i="16"/>
  <c r="AC105" i="16"/>
  <c r="V106" i="16" l="1"/>
  <c r="AC106" i="16"/>
  <c r="V77" i="18"/>
  <c r="AC77" i="18"/>
  <c r="W9" i="10"/>
  <c r="X10" i="10"/>
  <c r="T166" i="18"/>
  <c r="U21" i="22"/>
  <c r="V20" i="22"/>
  <c r="AC20" i="22"/>
  <c r="V50" i="20"/>
  <c r="U78" i="18"/>
  <c r="W42" i="19"/>
  <c r="X43" i="19"/>
  <c r="Q14" i="23"/>
  <c r="S14" i="23" s="1"/>
  <c r="V166" i="9"/>
  <c r="Y165" i="9"/>
  <c r="D163" i="31" s="1"/>
  <c r="U107" i="16"/>
  <c r="V34" i="21"/>
  <c r="AC34" i="21"/>
  <c r="B164" i="31"/>
  <c r="M167" i="9"/>
  <c r="W69" i="15"/>
  <c r="X70" i="15"/>
  <c r="W74" i="17"/>
  <c r="X75" i="17"/>
  <c r="U35" i="21"/>
  <c r="U51" i="20"/>
  <c r="W87" i="13"/>
  <c r="X88" i="13"/>
  <c r="AC6" i="23"/>
  <c r="U6" i="23"/>
  <c r="V6" i="23" s="1"/>
  <c r="V35" i="21" l="1"/>
  <c r="AC36" i="21" s="1"/>
  <c r="AC7" i="23"/>
  <c r="V51" i="20"/>
  <c r="AC51" i="20"/>
  <c r="T167" i="18"/>
  <c r="U36" i="21"/>
  <c r="U22" i="22"/>
  <c r="V78" i="18"/>
  <c r="AC78" i="18"/>
  <c r="U7" i="23"/>
  <c r="W73" i="17"/>
  <c r="X74" i="17"/>
  <c r="U108" i="16"/>
  <c r="W68" i="15"/>
  <c r="X69" i="15"/>
  <c r="W41" i="19"/>
  <c r="X42" i="19"/>
  <c r="V21" i="22"/>
  <c r="AC21" i="22"/>
  <c r="W86" i="13"/>
  <c r="X87" i="13"/>
  <c r="B165" i="31"/>
  <c r="M168" i="9"/>
  <c r="Q32" i="23"/>
  <c r="S32" i="23" s="1"/>
  <c r="V167" i="9"/>
  <c r="Y166" i="9"/>
  <c r="D164" i="31" s="1"/>
  <c r="U79" i="18"/>
  <c r="U52" i="20"/>
  <c r="W8" i="10"/>
  <c r="X9" i="10"/>
  <c r="V107" i="16"/>
  <c r="AC107" i="16"/>
  <c r="W85" i="13" l="1"/>
  <c r="X86" i="13"/>
  <c r="W40" i="19"/>
  <c r="X41" i="19"/>
  <c r="W67" i="15"/>
  <c r="X68" i="15"/>
  <c r="U23" i="22"/>
  <c r="V52" i="20"/>
  <c r="AC52" i="20"/>
  <c r="U53" i="20"/>
  <c r="U80" i="18"/>
  <c r="B166" i="31"/>
  <c r="M169" i="9"/>
  <c r="W72" i="17"/>
  <c r="X73" i="17"/>
  <c r="T168" i="18"/>
  <c r="V108" i="16"/>
  <c r="AC108" i="16"/>
  <c r="Q35" i="23"/>
  <c r="S35" i="23" s="1"/>
  <c r="V168" i="9"/>
  <c r="Y167" i="9"/>
  <c r="D165" i="31" s="1"/>
  <c r="U37" i="21"/>
  <c r="W7" i="10"/>
  <c r="X8" i="10"/>
  <c r="V22" i="22"/>
  <c r="AC22" i="22"/>
  <c r="V36" i="21"/>
  <c r="U109" i="16"/>
  <c r="U8" i="23"/>
  <c r="V79" i="18"/>
  <c r="AC79" i="18"/>
  <c r="V7" i="23"/>
  <c r="V23" i="22" l="1"/>
  <c r="AC23" i="22"/>
  <c r="V53" i="20"/>
  <c r="AC53" i="20"/>
  <c r="V8" i="23"/>
  <c r="AC8" i="23"/>
  <c r="U9" i="23"/>
  <c r="U54" i="20"/>
  <c r="W66" i="15"/>
  <c r="X67" i="15"/>
  <c r="W84" i="13"/>
  <c r="X85" i="13"/>
  <c r="V37" i="21"/>
  <c r="AC37" i="21"/>
  <c r="W6" i="10"/>
  <c r="X7" i="10"/>
  <c r="V109" i="16"/>
  <c r="AC109" i="16"/>
  <c r="W71" i="17"/>
  <c r="X72" i="17"/>
  <c r="U81" i="18"/>
  <c r="U24" i="22"/>
  <c r="U110" i="16"/>
  <c r="U38" i="21"/>
  <c r="V80" i="18"/>
  <c r="AC80" i="18"/>
  <c r="Q48" i="23"/>
  <c r="S48" i="23" s="1"/>
  <c r="V169" i="9"/>
  <c r="Y168" i="9"/>
  <c r="D166" i="31" s="1"/>
  <c r="T169" i="18"/>
  <c r="B167" i="31"/>
  <c r="M170" i="9"/>
  <c r="W39" i="19"/>
  <c r="X40" i="19"/>
  <c r="U82" i="18" l="1"/>
  <c r="V81" i="18"/>
  <c r="AC81" i="18"/>
  <c r="U25" i="22"/>
  <c r="V110" i="16"/>
  <c r="AC110" i="16"/>
  <c r="V38" i="21"/>
  <c r="AC38" i="21"/>
  <c r="W83" i="13"/>
  <c r="X84" i="13"/>
  <c r="U55" i="20"/>
  <c r="V54" i="20"/>
  <c r="AC54" i="20"/>
  <c r="W38" i="19"/>
  <c r="X39" i="19"/>
  <c r="U10" i="23"/>
  <c r="B168" i="31"/>
  <c r="M171" i="9"/>
  <c r="Q59" i="23"/>
  <c r="S59" i="23" s="1"/>
  <c r="V170" i="9"/>
  <c r="Y169" i="9"/>
  <c r="D167" i="31" s="1"/>
  <c r="U111" i="16"/>
  <c r="T170" i="18"/>
  <c r="U39" i="21"/>
  <c r="W70" i="17"/>
  <c r="X71" i="17"/>
  <c r="W5" i="10"/>
  <c r="X5" i="10" s="1"/>
  <c r="X6" i="10"/>
  <c r="W65" i="15"/>
  <c r="X66" i="15"/>
  <c r="V9" i="23"/>
  <c r="AC9" i="23"/>
  <c r="V24" i="22"/>
  <c r="AC24" i="22"/>
  <c r="W69" i="17" l="1"/>
  <c r="X70" i="17"/>
  <c r="AC59" i="23"/>
  <c r="U11" i="23"/>
  <c r="V39" i="21"/>
  <c r="W64" i="15"/>
  <c r="X65" i="15"/>
  <c r="Q67" i="23"/>
  <c r="S67" i="23" s="1"/>
  <c r="V171" i="9"/>
  <c r="Y170" i="9"/>
  <c r="D168" i="31" s="1"/>
  <c r="X171" i="9"/>
  <c r="U56" i="20"/>
  <c r="U26" i="22"/>
  <c r="U40" i="21"/>
  <c r="U112" i="16"/>
  <c r="V10" i="23"/>
  <c r="AC10" i="23"/>
  <c r="T171" i="18"/>
  <c r="B169" i="31"/>
  <c r="M172" i="9"/>
  <c r="V55" i="20"/>
  <c r="AC55" i="20"/>
  <c r="U83" i="18"/>
  <c r="V25" i="22"/>
  <c r="AC25" i="22"/>
  <c r="W37" i="19"/>
  <c r="X38" i="19"/>
  <c r="V82" i="18"/>
  <c r="AC82" i="18"/>
  <c r="X2" i="10"/>
  <c r="W82" i="13"/>
  <c r="X83" i="13"/>
  <c r="V111" i="16"/>
  <c r="AC111" i="16"/>
  <c r="U84" i="18" l="1"/>
  <c r="V172" i="9"/>
  <c r="Y171" i="9"/>
  <c r="D169" i="31" s="1"/>
  <c r="V11" i="23"/>
  <c r="AC11" i="23"/>
  <c r="AC67" i="23"/>
  <c r="W36" i="19"/>
  <c r="X37" i="19"/>
  <c r="B170" i="31"/>
  <c r="M173" i="9"/>
  <c r="V40" i="21"/>
  <c r="AC40" i="21"/>
  <c r="V112" i="16"/>
  <c r="AC112" i="16"/>
  <c r="U27" i="22"/>
  <c r="V26" i="22"/>
  <c r="AC26" i="22"/>
  <c r="T172" i="18"/>
  <c r="U41" i="21"/>
  <c r="U12" i="23"/>
  <c r="AG5" i="9"/>
  <c r="D2" i="10"/>
  <c r="C10" i="5" s="1"/>
  <c r="Y1" i="10"/>
  <c r="AI5" i="9" s="1"/>
  <c r="U57" i="20"/>
  <c r="V83" i="18"/>
  <c r="AC83" i="18"/>
  <c r="W81" i="13"/>
  <c r="X82" i="13"/>
  <c r="V56" i="20"/>
  <c r="AC56" i="20"/>
  <c r="U113" i="16"/>
  <c r="W63" i="15"/>
  <c r="X64" i="15"/>
  <c r="W68" i="17"/>
  <c r="X69" i="17"/>
  <c r="W67" i="17" l="1"/>
  <c r="X68" i="17"/>
  <c r="U58" i="20"/>
  <c r="T173" i="18"/>
  <c r="W80" i="13"/>
  <c r="X81" i="13"/>
  <c r="U28" i="22"/>
  <c r="V113" i="16"/>
  <c r="AC113" i="16"/>
  <c r="Q5" i="24"/>
  <c r="S5" i="24" s="1"/>
  <c r="V173" i="9"/>
  <c r="Y172" i="9"/>
  <c r="D170" i="31" s="1"/>
  <c r="W62" i="15"/>
  <c r="X63" i="15"/>
  <c r="U42" i="21"/>
  <c r="V41" i="21"/>
  <c r="AC41" i="21"/>
  <c r="W35" i="19"/>
  <c r="X36" i="19"/>
  <c r="V12" i="23"/>
  <c r="AC12" i="23"/>
  <c r="U85" i="18"/>
  <c r="U114" i="16"/>
  <c r="V57" i="20"/>
  <c r="V84" i="18"/>
  <c r="AC84" i="18"/>
  <c r="U13" i="23"/>
  <c r="V27" i="22"/>
  <c r="AC27" i="22"/>
  <c r="B171" i="31"/>
  <c r="M174" i="9"/>
  <c r="V5" i="24" l="1"/>
  <c r="AC5" i="24"/>
  <c r="U5" i="24"/>
  <c r="W79" i="13"/>
  <c r="X80" i="13"/>
  <c r="U86" i="18"/>
  <c r="U43" i="21"/>
  <c r="W61" i="15"/>
  <c r="X62" i="15"/>
  <c r="T174" i="18"/>
  <c r="V58" i="20"/>
  <c r="AC58" i="20"/>
  <c r="V42" i="21"/>
  <c r="AC42" i="21"/>
  <c r="U29" i="22"/>
  <c r="V28" i="22"/>
  <c r="AC28" i="22"/>
  <c r="U115" i="16"/>
  <c r="W34" i="19"/>
  <c r="X35" i="19"/>
  <c r="V114" i="16"/>
  <c r="AC114" i="16"/>
  <c r="U14" i="23"/>
  <c r="V13" i="23"/>
  <c r="AC13" i="23"/>
  <c r="U59" i="20"/>
  <c r="B172" i="31"/>
  <c r="M175" i="9"/>
  <c r="V85" i="18"/>
  <c r="AC85" i="18"/>
  <c r="Q7" i="24"/>
  <c r="S7" i="24" s="1"/>
  <c r="V174" i="9"/>
  <c r="Y173" i="9"/>
  <c r="D171" i="31" s="1"/>
  <c r="W66" i="17"/>
  <c r="X67" i="17"/>
  <c r="V59" i="20" l="1"/>
  <c r="AC59" i="20"/>
  <c r="W78" i="13"/>
  <c r="X79" i="13"/>
  <c r="V14" i="23"/>
  <c r="AC14" i="23"/>
  <c r="V29" i="22"/>
  <c r="AC29" i="22"/>
  <c r="T175" i="18"/>
  <c r="U87" i="18"/>
  <c r="U6" i="24"/>
  <c r="U7" i="24" s="1"/>
  <c r="W60" i="15"/>
  <c r="X61" i="15"/>
  <c r="U60" i="20"/>
  <c r="U15" i="23"/>
  <c r="V115" i="16"/>
  <c r="AC115" i="16"/>
  <c r="U116" i="16"/>
  <c r="V43" i="21"/>
  <c r="AC43" i="21"/>
  <c r="U44" i="21"/>
  <c r="W33" i="19"/>
  <c r="X34" i="19"/>
  <c r="W65" i="17"/>
  <c r="X66" i="17"/>
  <c r="V86" i="18"/>
  <c r="AC86" i="18"/>
  <c r="Q14" i="24"/>
  <c r="S14" i="24" s="1"/>
  <c r="V175" i="9"/>
  <c r="Y174" i="9"/>
  <c r="D172" i="31" s="1"/>
  <c r="X175" i="9"/>
  <c r="B173" i="31"/>
  <c r="M176" i="9"/>
  <c r="U30" i="22"/>
  <c r="V6" i="24"/>
  <c r="AC6" i="24"/>
  <c r="V7" i="24" l="1"/>
  <c r="Q16" i="24"/>
  <c r="S16" i="24" s="1"/>
  <c r="V176" i="9"/>
  <c r="Y175" i="9"/>
  <c r="D173" i="31" s="1"/>
  <c r="U8" i="24"/>
  <c r="V8" i="24" s="1"/>
  <c r="W64" i="17"/>
  <c r="X65" i="17"/>
  <c r="AC7" i="24"/>
  <c r="U16" i="23"/>
  <c r="V30" i="22"/>
  <c r="AC30" i="22"/>
  <c r="W77" i="13"/>
  <c r="X78" i="13"/>
  <c r="AC8" i="24"/>
  <c r="B174" i="31"/>
  <c r="M177" i="9"/>
  <c r="U117" i="16"/>
  <c r="U61" i="20"/>
  <c r="U88" i="18"/>
  <c r="U31" i="22"/>
  <c r="V44" i="21"/>
  <c r="AC44" i="21"/>
  <c r="T176" i="18"/>
  <c r="V87" i="18"/>
  <c r="AC87" i="18"/>
  <c r="W32" i="19"/>
  <c r="X33" i="19"/>
  <c r="U45" i="21"/>
  <c r="AC116" i="16"/>
  <c r="V116" i="16"/>
  <c r="W59" i="15"/>
  <c r="X60" i="15"/>
  <c r="V15" i="23"/>
  <c r="AC15" i="23"/>
  <c r="V60" i="20"/>
  <c r="AC60" i="20"/>
  <c r="AC9" i="24" l="1"/>
  <c r="U118" i="16"/>
  <c r="U46" i="21"/>
  <c r="W31" i="19"/>
  <c r="X32" i="19"/>
  <c r="V45" i="21"/>
  <c r="AC45" i="21"/>
  <c r="U62" i="20"/>
  <c r="V31" i="22"/>
  <c r="AC31" i="22"/>
  <c r="V16" i="23"/>
  <c r="AC16" i="23"/>
  <c r="V61" i="20"/>
  <c r="AC61" i="20"/>
  <c r="W58" i="15"/>
  <c r="X59" i="15"/>
  <c r="T177" i="18"/>
  <c r="U89" i="18"/>
  <c r="B175" i="31"/>
  <c r="M178" i="9"/>
  <c r="Q25" i="24"/>
  <c r="S25" i="24" s="1"/>
  <c r="V177" i="9"/>
  <c r="Y176" i="9"/>
  <c r="D174" i="31" s="1"/>
  <c r="X177" i="9"/>
  <c r="V117" i="16"/>
  <c r="AC117" i="16"/>
  <c r="V88" i="18"/>
  <c r="AC88" i="18"/>
  <c r="U32" i="22"/>
  <c r="W76" i="13"/>
  <c r="X77" i="13"/>
  <c r="U17" i="23"/>
  <c r="W63" i="17"/>
  <c r="X64" i="17"/>
  <c r="U9" i="24"/>
  <c r="U33" i="22" l="1"/>
  <c r="V62" i="20"/>
  <c r="AC62" i="20"/>
  <c r="AC25" i="24"/>
  <c r="U90" i="18"/>
  <c r="V46" i="21"/>
  <c r="AC46" i="21"/>
  <c r="Q26" i="24"/>
  <c r="S26" i="24" s="1"/>
  <c r="V178" i="9"/>
  <c r="Y177" i="9"/>
  <c r="D175" i="31" s="1"/>
  <c r="X178" i="9"/>
  <c r="V32" i="22"/>
  <c r="AC32" i="22"/>
  <c r="U47" i="21"/>
  <c r="W62" i="17"/>
  <c r="X63" i="17"/>
  <c r="AC118" i="16"/>
  <c r="V118" i="16"/>
  <c r="U10" i="24"/>
  <c r="W75" i="13"/>
  <c r="X76" i="13"/>
  <c r="B176" i="31"/>
  <c r="M179" i="9"/>
  <c r="W57" i="15"/>
  <c r="X58" i="15"/>
  <c r="V17" i="23"/>
  <c r="AC17" i="23"/>
  <c r="U63" i="20"/>
  <c r="U119" i="16"/>
  <c r="U18" i="23"/>
  <c r="V89" i="18"/>
  <c r="AC89" i="18"/>
  <c r="T178" i="18"/>
  <c r="W30" i="19"/>
  <c r="X31" i="19"/>
  <c r="V9" i="24"/>
  <c r="V63" i="20" l="1"/>
  <c r="AC64" i="20" s="1"/>
  <c r="B177" i="31"/>
  <c r="M180" i="9"/>
  <c r="V18" i="23"/>
  <c r="AC18" i="23"/>
  <c r="U11" i="24"/>
  <c r="V47" i="21"/>
  <c r="U34" i="22"/>
  <c r="V10" i="24"/>
  <c r="AC10" i="24"/>
  <c r="U19" i="23"/>
  <c r="U64" i="20"/>
  <c r="W29" i="19"/>
  <c r="X30" i="19"/>
  <c r="V90" i="18"/>
  <c r="AC90" i="18"/>
  <c r="W61" i="17"/>
  <c r="X62" i="17"/>
  <c r="Q27" i="24"/>
  <c r="S27" i="24" s="1"/>
  <c r="V179" i="9"/>
  <c r="Y178" i="9"/>
  <c r="D176" i="31" s="1"/>
  <c r="X179" i="9"/>
  <c r="T179" i="18"/>
  <c r="U120" i="16"/>
  <c r="W56" i="15"/>
  <c r="X57" i="15"/>
  <c r="W74" i="13"/>
  <c r="X75" i="13"/>
  <c r="V119" i="16"/>
  <c r="AC119" i="16"/>
  <c r="U48" i="21"/>
  <c r="V33" i="22"/>
  <c r="AC33" i="22"/>
  <c r="U91" i="18"/>
  <c r="V64" i="20" l="1"/>
  <c r="AC65" i="20" s="1"/>
  <c r="U49" i="21"/>
  <c r="V91" i="18"/>
  <c r="AC91" i="18"/>
  <c r="W73" i="13"/>
  <c r="X74" i="13"/>
  <c r="U121" i="16"/>
  <c r="U65" i="20"/>
  <c r="U92" i="18"/>
  <c r="V34" i="22"/>
  <c r="AC34" i="22"/>
  <c r="W60" i="17"/>
  <c r="X61" i="17"/>
  <c r="W28" i="19"/>
  <c r="X29" i="19"/>
  <c r="V11" i="24"/>
  <c r="AC11" i="24"/>
  <c r="V48" i="21"/>
  <c r="AC48" i="21"/>
  <c r="B178" i="31"/>
  <c r="M181" i="9"/>
  <c r="U12" i="24"/>
  <c r="AC120" i="16"/>
  <c r="V120" i="16"/>
  <c r="W55" i="15"/>
  <c r="X56" i="15"/>
  <c r="T180" i="18"/>
  <c r="Q28" i="24"/>
  <c r="S28" i="24" s="1"/>
  <c r="V180" i="9"/>
  <c r="Y179" i="9"/>
  <c r="D177" i="31" s="1"/>
  <c r="X180" i="9"/>
  <c r="U20" i="23"/>
  <c r="U35" i="22"/>
  <c r="V19" i="23"/>
  <c r="AC19" i="23"/>
  <c r="V20" i="23" l="1"/>
  <c r="AC20" i="23"/>
  <c r="W72" i="13"/>
  <c r="X73" i="13"/>
  <c r="U36" i="22"/>
  <c r="U21" i="23"/>
  <c r="Q34" i="24"/>
  <c r="S34" i="24" s="1"/>
  <c r="V181" i="9"/>
  <c r="Y180" i="9"/>
  <c r="D178" i="31" s="1"/>
  <c r="X181" i="9"/>
  <c r="V49" i="21"/>
  <c r="AC49" i="21"/>
  <c r="W27" i="19"/>
  <c r="X28" i="19"/>
  <c r="V35" i="22"/>
  <c r="AC35" i="22"/>
  <c r="U122" i="16"/>
  <c r="AC28" i="24"/>
  <c r="W54" i="15"/>
  <c r="X55" i="15"/>
  <c r="U13" i="24"/>
  <c r="B179" i="31"/>
  <c r="M182" i="9"/>
  <c r="U66" i="20"/>
  <c r="V92" i="18"/>
  <c r="AC92" i="18"/>
  <c r="U50" i="21"/>
  <c r="T181" i="18"/>
  <c r="V121" i="16"/>
  <c r="AC121" i="16"/>
  <c r="V12" i="24"/>
  <c r="AC12" i="24"/>
  <c r="W59" i="17"/>
  <c r="X60" i="17"/>
  <c r="U93" i="18"/>
  <c r="V65" i="20"/>
  <c r="W58" i="17" l="1"/>
  <c r="X59" i="17"/>
  <c r="U37" i="22"/>
  <c r="W71" i="13"/>
  <c r="X72" i="13"/>
  <c r="V66" i="20"/>
  <c r="AC66" i="20"/>
  <c r="V93" i="18"/>
  <c r="AC93" i="18"/>
  <c r="U51" i="21"/>
  <c r="V36" i="22"/>
  <c r="AC36" i="22"/>
  <c r="U94" i="18"/>
  <c r="T182" i="18"/>
  <c r="U67" i="20"/>
  <c r="W53" i="15"/>
  <c r="X54" i="15"/>
  <c r="U123" i="16"/>
  <c r="B180" i="31"/>
  <c r="M183" i="9"/>
  <c r="V182" i="9"/>
  <c r="Y181" i="9"/>
  <c r="D179" i="31" s="1"/>
  <c r="V122" i="16"/>
  <c r="AC122" i="16"/>
  <c r="V50" i="21"/>
  <c r="AC50" i="21"/>
  <c r="V13" i="24"/>
  <c r="AC13" i="24"/>
  <c r="U14" i="24"/>
  <c r="W26" i="19"/>
  <c r="X27" i="19"/>
  <c r="U22" i="23"/>
  <c r="V21" i="23"/>
  <c r="AC21" i="23"/>
  <c r="U15" i="24" l="1"/>
  <c r="V14" i="24"/>
  <c r="AC14" i="24"/>
  <c r="V94" i="18"/>
  <c r="AC94" i="18"/>
  <c r="T183" i="18"/>
  <c r="U38" i="22"/>
  <c r="V22" i="23"/>
  <c r="AC22" i="23"/>
  <c r="V51" i="21"/>
  <c r="AC51" i="21"/>
  <c r="Q5" i="25"/>
  <c r="S5" i="25" s="1"/>
  <c r="V183" i="9"/>
  <c r="Y182" i="9"/>
  <c r="D180" i="31" s="1"/>
  <c r="X183" i="9"/>
  <c r="U124" i="16"/>
  <c r="V67" i="20"/>
  <c r="AC67" i="20"/>
  <c r="U23" i="23"/>
  <c r="V123" i="16"/>
  <c r="AC123" i="16"/>
  <c r="W70" i="13"/>
  <c r="X71" i="13"/>
  <c r="W52" i="15"/>
  <c r="X53" i="15"/>
  <c r="U52" i="21"/>
  <c r="W25" i="19"/>
  <c r="X26" i="19"/>
  <c r="B181" i="31"/>
  <c r="M184" i="9"/>
  <c r="U68" i="20"/>
  <c r="U95" i="18"/>
  <c r="V37" i="22"/>
  <c r="AC37" i="22"/>
  <c r="W57" i="17"/>
  <c r="X58" i="17"/>
  <c r="V68" i="20" l="1"/>
  <c r="AC68" i="20"/>
  <c r="V15" i="24"/>
  <c r="AC15" i="24"/>
  <c r="U69" i="20"/>
  <c r="W69" i="13"/>
  <c r="X70" i="13"/>
  <c r="U24" i="23"/>
  <c r="V52" i="21"/>
  <c r="AC52" i="21"/>
  <c r="U39" i="22"/>
  <c r="V38" i="22"/>
  <c r="AC38" i="22"/>
  <c r="U53" i="21"/>
  <c r="W56" i="17"/>
  <c r="X57" i="17"/>
  <c r="U96" i="18"/>
  <c r="W24" i="19"/>
  <c r="X25" i="19"/>
  <c r="W124" i="16"/>
  <c r="W123" i="16" s="1"/>
  <c r="Q8" i="25"/>
  <c r="S8" i="25" s="1"/>
  <c r="V184" i="9"/>
  <c r="Y183" i="9"/>
  <c r="D181" i="31" s="1"/>
  <c r="V95" i="18"/>
  <c r="AC95" i="18"/>
  <c r="U16" i="24"/>
  <c r="B182" i="31"/>
  <c r="M185" i="9"/>
  <c r="W51" i="15"/>
  <c r="X52" i="15"/>
  <c r="V124" i="16"/>
  <c r="AC124" i="16"/>
  <c r="AC5" i="25"/>
  <c r="U5" i="25"/>
  <c r="V5" i="25"/>
  <c r="V23" i="23"/>
  <c r="AC23" i="23"/>
  <c r="T184" i="18"/>
  <c r="U40" i="22" l="1"/>
  <c r="W68" i="13"/>
  <c r="X69" i="13"/>
  <c r="W122" i="16"/>
  <c r="X123" i="16"/>
  <c r="W55" i="17"/>
  <c r="X56" i="17"/>
  <c r="U25" i="23"/>
  <c r="V16" i="24"/>
  <c r="AC16" i="24"/>
  <c r="AC6" i="25"/>
  <c r="U17" i="24"/>
  <c r="W50" i="15"/>
  <c r="X51" i="15"/>
  <c r="X124" i="16"/>
  <c r="U97" i="18"/>
  <c r="V39" i="22"/>
  <c r="AC39" i="22"/>
  <c r="U70" i="20"/>
  <c r="T185" i="18"/>
  <c r="W23" i="19"/>
  <c r="X24" i="19"/>
  <c r="U6" i="25"/>
  <c r="V96" i="18"/>
  <c r="AC96" i="18"/>
  <c r="V24" i="23"/>
  <c r="AC24" i="23"/>
  <c r="B183" i="31"/>
  <c r="M186" i="9"/>
  <c r="Q13" i="25"/>
  <c r="S13" i="25" s="1"/>
  <c r="V185" i="9"/>
  <c r="Y184" i="9"/>
  <c r="D182" i="31" s="1"/>
  <c r="U54" i="21"/>
  <c r="V53" i="21"/>
  <c r="AC53" i="21"/>
  <c r="V69" i="20"/>
  <c r="AC69" i="20"/>
  <c r="V54" i="21" l="1"/>
  <c r="AC54" i="21"/>
  <c r="U18" i="24"/>
  <c r="W121" i="16"/>
  <c r="X122" i="16"/>
  <c r="U41" i="22"/>
  <c r="Q41" i="25"/>
  <c r="S41" i="25" s="1"/>
  <c r="V186" i="9"/>
  <c r="Y185" i="9"/>
  <c r="D183" i="31" s="1"/>
  <c r="U7" i="25"/>
  <c r="W22" i="19"/>
  <c r="X23" i="19"/>
  <c r="U71" i="20"/>
  <c r="V17" i="24"/>
  <c r="AC17" i="24"/>
  <c r="V97" i="18"/>
  <c r="AC97" i="18"/>
  <c r="V40" i="22"/>
  <c r="AC40" i="22"/>
  <c r="V70" i="20"/>
  <c r="AC70" i="20"/>
  <c r="U55" i="21"/>
  <c r="V25" i="23"/>
  <c r="AC25" i="23"/>
  <c r="T186" i="18"/>
  <c r="U98" i="18"/>
  <c r="W49" i="15"/>
  <c r="X50" i="15"/>
  <c r="W54" i="17"/>
  <c r="X55" i="17"/>
  <c r="W67" i="13"/>
  <c r="X68" i="13"/>
  <c r="AC13" i="25"/>
  <c r="B184" i="31"/>
  <c r="M187" i="9"/>
  <c r="V6" i="25"/>
  <c r="U26" i="23"/>
  <c r="T187" i="18" l="1"/>
  <c r="Q17" i="25"/>
  <c r="S17" i="25" s="1"/>
  <c r="V187" i="9"/>
  <c r="Y186" i="9"/>
  <c r="D184" i="31" s="1"/>
  <c r="U56" i="21"/>
  <c r="AC41" i="25"/>
  <c r="W66" i="13"/>
  <c r="X67" i="13"/>
  <c r="V98" i="18"/>
  <c r="AC98" i="18"/>
  <c r="U8" i="25"/>
  <c r="V7" i="25"/>
  <c r="AC7" i="25"/>
  <c r="W53" i="17"/>
  <c r="X54" i="17"/>
  <c r="U99" i="18"/>
  <c r="V41" i="22"/>
  <c r="AC41" i="22"/>
  <c r="V18" i="24"/>
  <c r="AC18" i="24"/>
  <c r="U42" i="22"/>
  <c r="W120" i="16"/>
  <c r="X121" i="16"/>
  <c r="U27" i="23"/>
  <c r="W48" i="15"/>
  <c r="X49" i="15"/>
  <c r="V71" i="20"/>
  <c r="AC71" i="20"/>
  <c r="U72" i="20"/>
  <c r="U19" i="24"/>
  <c r="B185" i="31"/>
  <c r="M188" i="9"/>
  <c r="V26" i="23"/>
  <c r="AC26" i="23"/>
  <c r="W21" i="19"/>
  <c r="X22" i="19"/>
  <c r="V55" i="21"/>
  <c r="AC55" i="21"/>
  <c r="W119" i="16" l="1"/>
  <c r="X120" i="16"/>
  <c r="W20" i="19"/>
  <c r="X21" i="19"/>
  <c r="V19" i="24"/>
  <c r="AC19" i="24"/>
  <c r="U100" i="18"/>
  <c r="W65" i="13"/>
  <c r="X66" i="13"/>
  <c r="U57" i="21"/>
  <c r="Q25" i="25"/>
  <c r="S25" i="25" s="1"/>
  <c r="V188" i="9"/>
  <c r="Y187" i="9"/>
  <c r="D185" i="31" s="1"/>
  <c r="U28" i="23"/>
  <c r="U73" i="20"/>
  <c r="U43" i="22"/>
  <c r="V8" i="25"/>
  <c r="AC8" i="25"/>
  <c r="T188" i="18"/>
  <c r="B186" i="31"/>
  <c r="M189" i="9"/>
  <c r="W52" i="17"/>
  <c r="X53" i="17"/>
  <c r="V72" i="20"/>
  <c r="AC72" i="20"/>
  <c r="V56" i="21"/>
  <c r="AC56" i="21"/>
  <c r="V27" i="23"/>
  <c r="AC27" i="23"/>
  <c r="U20" i="24"/>
  <c r="W47" i="15"/>
  <c r="X48" i="15"/>
  <c r="V42" i="22"/>
  <c r="AC42" i="22"/>
  <c r="U9" i="25"/>
  <c r="V99" i="18"/>
  <c r="AC99" i="18"/>
  <c r="V43" i="22" l="1"/>
  <c r="AC43" i="22"/>
  <c r="U101" i="18"/>
  <c r="U10" i="25"/>
  <c r="V57" i="21"/>
  <c r="AC57" i="21"/>
  <c r="W51" i="17"/>
  <c r="X52" i="17"/>
  <c r="U44" i="22"/>
  <c r="W19" i="19"/>
  <c r="X20" i="19"/>
  <c r="U21" i="24"/>
  <c r="T189" i="18"/>
  <c r="U74" i="20"/>
  <c r="W46" i="15"/>
  <c r="X47" i="15"/>
  <c r="B187" i="31"/>
  <c r="M190" i="9"/>
  <c r="Q42" i="25"/>
  <c r="S42" i="25" s="1"/>
  <c r="V189" i="9"/>
  <c r="Y188" i="9"/>
  <c r="D186" i="31" s="1"/>
  <c r="X189" i="9"/>
  <c r="W64" i="13"/>
  <c r="X65" i="13"/>
  <c r="V100" i="18"/>
  <c r="AC100" i="18"/>
  <c r="V28" i="23"/>
  <c r="AC28" i="23"/>
  <c r="V73" i="20"/>
  <c r="AC73" i="20"/>
  <c r="V9" i="25"/>
  <c r="AC9" i="25"/>
  <c r="U29" i="23"/>
  <c r="U58" i="21"/>
  <c r="V20" i="24"/>
  <c r="AC20" i="24"/>
  <c r="W118" i="16"/>
  <c r="X119" i="16"/>
  <c r="V21" i="24" l="1"/>
  <c r="AC21" i="24"/>
  <c r="U75" i="20"/>
  <c r="W18" i="19"/>
  <c r="X19" i="19"/>
  <c r="U102" i="18"/>
  <c r="V190" i="9"/>
  <c r="Y189" i="9"/>
  <c r="D187" i="31" s="1"/>
  <c r="U22" i="24"/>
  <c r="W50" i="17"/>
  <c r="X51" i="17"/>
  <c r="U11" i="25"/>
  <c r="V74" i="20"/>
  <c r="AC74" i="20"/>
  <c r="W45" i="15"/>
  <c r="X46" i="15"/>
  <c r="T190" i="18"/>
  <c r="U45" i="22"/>
  <c r="V101" i="18"/>
  <c r="AC101" i="18"/>
  <c r="W117" i="16"/>
  <c r="X118" i="16"/>
  <c r="U59" i="21"/>
  <c r="V10" i="25"/>
  <c r="AC10" i="25"/>
  <c r="V29" i="23"/>
  <c r="AC29" i="23"/>
  <c r="W63" i="13"/>
  <c r="X64" i="13"/>
  <c r="U30" i="23"/>
  <c r="B188" i="31"/>
  <c r="M191" i="9"/>
  <c r="V58" i="21"/>
  <c r="AC58" i="21"/>
  <c r="V44" i="22"/>
  <c r="AC44" i="22"/>
  <c r="W49" i="17" l="1"/>
  <c r="X50" i="17"/>
  <c r="V11" i="25"/>
  <c r="AC11" i="25"/>
  <c r="U12" i="25"/>
  <c r="Q5" i="26"/>
  <c r="S5" i="26" s="1"/>
  <c r="V191" i="9"/>
  <c r="Y190" i="9"/>
  <c r="D188" i="31" s="1"/>
  <c r="V102" i="18"/>
  <c r="AC102" i="18"/>
  <c r="U76" i="20"/>
  <c r="W62" i="13"/>
  <c r="X63" i="13"/>
  <c r="V59" i="21"/>
  <c r="AC59" i="21"/>
  <c r="U31" i="23"/>
  <c r="W116" i="16"/>
  <c r="X117" i="16"/>
  <c r="U46" i="22"/>
  <c r="U23" i="24"/>
  <c r="W17" i="19"/>
  <c r="X18" i="19"/>
  <c r="V45" i="22"/>
  <c r="AC45" i="22"/>
  <c r="T191" i="18"/>
  <c r="B189" i="31"/>
  <c r="M192" i="9"/>
  <c r="V30" i="23"/>
  <c r="AC30" i="23"/>
  <c r="U60" i="21"/>
  <c r="W44" i="15"/>
  <c r="X45" i="15"/>
  <c r="V75" i="20"/>
  <c r="AC75" i="20"/>
  <c r="U103" i="18"/>
  <c r="V22" i="24"/>
  <c r="AC22" i="24"/>
  <c r="V5" i="26" l="1"/>
  <c r="AC5" i="26"/>
  <c r="U5" i="26"/>
  <c r="V23" i="24"/>
  <c r="AC23" i="24"/>
  <c r="V31" i="23"/>
  <c r="AC31" i="23"/>
  <c r="W16" i="19"/>
  <c r="X17" i="19"/>
  <c r="W115" i="16"/>
  <c r="X116" i="16"/>
  <c r="V103" i="18"/>
  <c r="AC103" i="18"/>
  <c r="V12" i="25"/>
  <c r="AC12" i="25"/>
  <c r="T192" i="18"/>
  <c r="V76" i="20"/>
  <c r="AC76" i="20"/>
  <c r="B190" i="31"/>
  <c r="M193" i="9"/>
  <c r="B191" i="31" s="1"/>
  <c r="U47" i="22"/>
  <c r="V60" i="21"/>
  <c r="AC60" i="21"/>
  <c r="U77" i="20"/>
  <c r="U13" i="25"/>
  <c r="W43" i="15"/>
  <c r="X44" i="15"/>
  <c r="W61" i="13"/>
  <c r="X62" i="13"/>
  <c r="U61" i="21"/>
  <c r="U104" i="18"/>
  <c r="V46" i="22"/>
  <c r="AC46" i="22"/>
  <c r="U24" i="24"/>
  <c r="U32" i="23"/>
  <c r="Q15" i="26"/>
  <c r="S15" i="26" s="1"/>
  <c r="V192" i="9"/>
  <c r="Y191" i="9"/>
  <c r="D189" i="31" s="1"/>
  <c r="W48" i="17"/>
  <c r="X49" i="17"/>
  <c r="U78" i="20" l="1"/>
  <c r="V104" i="18"/>
  <c r="AC104" i="18"/>
  <c r="W15" i="19"/>
  <c r="X16" i="19"/>
  <c r="V47" i="22"/>
  <c r="AC47" i="22"/>
  <c r="W60" i="13"/>
  <c r="X61" i="13"/>
  <c r="U6" i="26"/>
  <c r="V6" i="26" s="1"/>
  <c r="Q48" i="26"/>
  <c r="S48" i="26" s="1"/>
  <c r="V193" i="9"/>
  <c r="Y192" i="9"/>
  <c r="D190" i="31" s="1"/>
  <c r="X193" i="9"/>
  <c r="U14" i="25"/>
  <c r="U48" i="22"/>
  <c r="V24" i="24"/>
  <c r="AC24" i="24"/>
  <c r="W47" i="17"/>
  <c r="X48" i="17"/>
  <c r="U33" i="23"/>
  <c r="U25" i="24"/>
  <c r="U62" i="21"/>
  <c r="V77" i="20"/>
  <c r="AC77" i="20"/>
  <c r="V13" i="25"/>
  <c r="W114" i="16"/>
  <c r="X115" i="16"/>
  <c r="V32" i="23"/>
  <c r="AC32" i="23"/>
  <c r="U105" i="18"/>
  <c r="W42" i="15"/>
  <c r="X43" i="15"/>
  <c r="V61" i="21"/>
  <c r="AC61" i="21"/>
  <c r="T193" i="18"/>
  <c r="AC6" i="26"/>
  <c r="V62" i="21" l="1"/>
  <c r="AC62" i="21"/>
  <c r="U63" i="21"/>
  <c r="V48" i="22"/>
  <c r="AC48" i="22"/>
  <c r="V33" i="23"/>
  <c r="AC33" i="23"/>
  <c r="U106" i="18"/>
  <c r="Q56" i="26"/>
  <c r="S56" i="26" s="1"/>
  <c r="Y193" i="9"/>
  <c r="V105" i="18"/>
  <c r="AC105" i="18"/>
  <c r="W46" i="17"/>
  <c r="X47" i="17"/>
  <c r="W41" i="15"/>
  <c r="X42" i="15"/>
  <c r="V78" i="20"/>
  <c r="AC78" i="20"/>
  <c r="U26" i="24"/>
  <c r="U34" i="23"/>
  <c r="U7" i="26"/>
  <c r="W59" i="13"/>
  <c r="X60" i="13"/>
  <c r="W14" i="19"/>
  <c r="X15" i="19"/>
  <c r="U79" i="20"/>
  <c r="AC7" i="26"/>
  <c r="V14" i="25"/>
  <c r="AC14" i="25"/>
  <c r="U15" i="25"/>
  <c r="T194" i="18"/>
  <c r="U49" i="22"/>
  <c r="W113" i="16"/>
  <c r="X114" i="16"/>
  <c r="V25" i="24"/>
  <c r="U64" i="21" l="1"/>
  <c r="V79" i="20"/>
  <c r="AC79" i="20"/>
  <c r="W45" i="17"/>
  <c r="X46" i="17"/>
  <c r="U8" i="26"/>
  <c r="V34" i="23"/>
  <c r="AC34" i="23"/>
  <c r="U50" i="22"/>
  <c r="U80" i="20"/>
  <c r="U27" i="24"/>
  <c r="U16" i="25"/>
  <c r="W58" i="13"/>
  <c r="X59" i="13"/>
  <c r="V49" i="22"/>
  <c r="AC49" i="22"/>
  <c r="W13" i="19"/>
  <c r="X14" i="19"/>
  <c r="D191" i="31"/>
  <c r="AE8" i="9"/>
  <c r="AE16" i="9"/>
  <c r="AE7" i="9"/>
  <c r="AE20" i="9"/>
  <c r="AE12" i="9"/>
  <c r="AE19" i="9"/>
  <c r="AE13" i="9"/>
  <c r="AE11" i="9"/>
  <c r="AE21" i="9"/>
  <c r="AE5" i="9"/>
  <c r="AE9" i="9"/>
  <c r="AE6" i="9"/>
  <c r="AE18" i="9"/>
  <c r="AE14" i="9"/>
  <c r="AE10" i="9"/>
  <c r="AE17" i="9"/>
  <c r="AE15" i="9"/>
  <c r="V26" i="24"/>
  <c r="AC26" i="24"/>
  <c r="V15" i="25"/>
  <c r="AC15" i="25"/>
  <c r="W112" i="16"/>
  <c r="X113" i="16"/>
  <c r="T195" i="18"/>
  <c r="V7" i="26"/>
  <c r="U35" i="23"/>
  <c r="W40" i="15"/>
  <c r="X41" i="15"/>
  <c r="V106" i="18"/>
  <c r="AC106" i="18"/>
  <c r="U107" i="18"/>
  <c r="V63" i="21"/>
  <c r="AC63" i="21"/>
  <c r="U108" i="18" l="1"/>
  <c r="V80" i="20"/>
  <c r="AC80" i="20"/>
  <c r="W39" i="15"/>
  <c r="X40" i="15"/>
  <c r="V8" i="26"/>
  <c r="AC8" i="26"/>
  <c r="W111" i="16"/>
  <c r="X112" i="16"/>
  <c r="V27" i="24"/>
  <c r="AC27" i="24"/>
  <c r="AE22" i="9"/>
  <c r="D2" i="9"/>
  <c r="W12" i="19"/>
  <c r="X13" i="19"/>
  <c r="W57" i="13"/>
  <c r="X58" i="13"/>
  <c r="U28" i="24"/>
  <c r="U81" i="20"/>
  <c r="U9" i="26"/>
  <c r="W44" i="17"/>
  <c r="X45" i="17"/>
  <c r="U65" i="21"/>
  <c r="U51" i="22"/>
  <c r="V64" i="21"/>
  <c r="AC64" i="21"/>
  <c r="U36" i="23"/>
  <c r="T196" i="18"/>
  <c r="V107" i="18"/>
  <c r="AC107" i="18"/>
  <c r="V16" i="25"/>
  <c r="AC16" i="25"/>
  <c r="V50" i="22"/>
  <c r="AC50" i="22"/>
  <c r="U17" i="25"/>
  <c r="V35" i="23"/>
  <c r="AC35" i="23"/>
  <c r="V28" i="24" l="1"/>
  <c r="AC29" i="24" s="1"/>
  <c r="U18" i="25"/>
  <c r="U37" i="23"/>
  <c r="V81" i="20"/>
  <c r="AC81" i="20"/>
  <c r="T197" i="18"/>
  <c r="U52" i="22"/>
  <c r="U10" i="26"/>
  <c r="C9" i="5"/>
  <c r="C32" i="5" a="1"/>
  <c r="C32" i="5" s="1"/>
  <c r="V51" i="22"/>
  <c r="AC51" i="22"/>
  <c r="U82" i="20"/>
  <c r="W11" i="19"/>
  <c r="X12" i="19"/>
  <c r="V17" i="25"/>
  <c r="AC17" i="25"/>
  <c r="U29" i="24"/>
  <c r="W56" i="13"/>
  <c r="X57" i="13"/>
  <c r="W110" i="16"/>
  <c r="X111" i="16"/>
  <c r="W38" i="15"/>
  <c r="X39" i="15"/>
  <c r="U109" i="18"/>
  <c r="V108" i="18"/>
  <c r="AC108" i="18"/>
  <c r="U66" i="21"/>
  <c r="V9" i="26"/>
  <c r="AC9" i="26"/>
  <c r="V36" i="23"/>
  <c r="AC36" i="23"/>
  <c r="V65" i="21"/>
  <c r="AC65" i="21"/>
  <c r="W43" i="17"/>
  <c r="X44" i="17"/>
  <c r="V66" i="21" l="1"/>
  <c r="AC66" i="21"/>
  <c r="W109" i="16"/>
  <c r="X110" i="16"/>
  <c r="U30" i="24"/>
  <c r="V29" i="24"/>
  <c r="U83" i="20"/>
  <c r="V10" i="26"/>
  <c r="AC10" i="26"/>
  <c r="V109" i="18"/>
  <c r="AC109" i="18"/>
  <c r="W10" i="19"/>
  <c r="X11" i="19"/>
  <c r="U53" i="22"/>
  <c r="U19" i="25"/>
  <c r="U110" i="18"/>
  <c r="V18" i="25"/>
  <c r="AC18" i="25"/>
  <c r="T198" i="18"/>
  <c r="W42" i="17"/>
  <c r="X43" i="17"/>
  <c r="V37" i="23"/>
  <c r="AC37" i="23"/>
  <c r="U67" i="21"/>
  <c r="W37" i="15"/>
  <c r="X38" i="15"/>
  <c r="W55" i="13"/>
  <c r="X56" i="13"/>
  <c r="V52" i="22"/>
  <c r="AC52" i="22"/>
  <c r="U11" i="26"/>
  <c r="V82" i="20"/>
  <c r="AC82" i="20"/>
  <c r="U38" i="23"/>
  <c r="W54" i="13" l="1"/>
  <c r="X55" i="13"/>
  <c r="V11" i="26"/>
  <c r="AC11" i="26"/>
  <c r="W41" i="17"/>
  <c r="X42" i="17"/>
  <c r="V19" i="25"/>
  <c r="AC19" i="25"/>
  <c r="U54" i="22"/>
  <c r="W108" i="16"/>
  <c r="X109" i="16"/>
  <c r="U68" i="21"/>
  <c r="W9" i="19"/>
  <c r="X10" i="19"/>
  <c r="W36" i="15"/>
  <c r="X37" i="15"/>
  <c r="T199" i="18"/>
  <c r="U20" i="25"/>
  <c r="V110" i="18"/>
  <c r="AC110" i="18"/>
  <c r="U84" i="20"/>
  <c r="U31" i="24"/>
  <c r="V30" i="24"/>
  <c r="AC30" i="24"/>
  <c r="V83" i="20"/>
  <c r="AC83" i="20"/>
  <c r="U39" i="23"/>
  <c r="V53" i="22"/>
  <c r="AC53" i="22"/>
  <c r="U12" i="26"/>
  <c r="V38" i="23"/>
  <c r="AC38" i="23"/>
  <c r="U111" i="18"/>
  <c r="V67" i="21"/>
  <c r="AC67" i="21"/>
  <c r="U13" i="26" l="1"/>
  <c r="U21" i="25"/>
  <c r="U40" i="23"/>
  <c r="W35" i="15"/>
  <c r="X36" i="15"/>
  <c r="W68" i="21"/>
  <c r="W67" i="21" s="1"/>
  <c r="V20" i="25"/>
  <c r="AC20" i="25"/>
  <c r="V12" i="26"/>
  <c r="AC12" i="26"/>
  <c r="U32" i="24"/>
  <c r="V31" i="24"/>
  <c r="AC31" i="24"/>
  <c r="V111" i="18"/>
  <c r="AC111" i="18"/>
  <c r="T200" i="18"/>
  <c r="U55" i="22"/>
  <c r="V84" i="20"/>
  <c r="AC84" i="20"/>
  <c r="W107" i="16"/>
  <c r="X108" i="16"/>
  <c r="V68" i="21"/>
  <c r="AC68" i="21"/>
  <c r="V39" i="23"/>
  <c r="AC39" i="23"/>
  <c r="U112" i="18"/>
  <c r="V54" i="22"/>
  <c r="AC54" i="22"/>
  <c r="U85" i="20"/>
  <c r="W8" i="19"/>
  <c r="X9" i="19"/>
  <c r="W40" i="17"/>
  <c r="X41" i="17"/>
  <c r="W53" i="13"/>
  <c r="X54" i="13"/>
  <c r="X68" i="21" l="1"/>
  <c r="W39" i="17"/>
  <c r="X40" i="17"/>
  <c r="W106" i="16"/>
  <c r="X107" i="16"/>
  <c r="U41" i="23"/>
  <c r="U113" i="18"/>
  <c r="V112" i="18"/>
  <c r="AC112" i="18"/>
  <c r="U33" i="24"/>
  <c r="U86" i="20"/>
  <c r="W7" i="19"/>
  <c r="X8" i="19"/>
  <c r="V85" i="20"/>
  <c r="AC85" i="20"/>
  <c r="T201" i="18"/>
  <c r="V21" i="25"/>
  <c r="AC21" i="25"/>
  <c r="W34" i="15"/>
  <c r="X35" i="15"/>
  <c r="U14" i="26"/>
  <c r="V40" i="23"/>
  <c r="AC40" i="23"/>
  <c r="U56" i="22"/>
  <c r="V13" i="26"/>
  <c r="AC13" i="26"/>
  <c r="W52" i="13"/>
  <c r="X53" i="13"/>
  <c r="V55" i="22"/>
  <c r="AC55" i="22"/>
  <c r="V32" i="24"/>
  <c r="AC32" i="24"/>
  <c r="W66" i="21"/>
  <c r="X67" i="21"/>
  <c r="U22" i="25"/>
  <c r="U23" i="25" l="1"/>
  <c r="T202" i="18"/>
  <c r="W51" i="13"/>
  <c r="X52" i="13"/>
  <c r="W33" i="15"/>
  <c r="X34" i="15"/>
  <c r="W6" i="19"/>
  <c r="X7" i="19"/>
  <c r="V113" i="18"/>
  <c r="AC113" i="18"/>
  <c r="W105" i="16"/>
  <c r="X106" i="16"/>
  <c r="V41" i="23"/>
  <c r="AC41" i="23"/>
  <c r="V33" i="24"/>
  <c r="AC33" i="24"/>
  <c r="U57" i="22"/>
  <c r="U15" i="26"/>
  <c r="U34" i="24"/>
  <c r="U42" i="23"/>
  <c r="W65" i="21"/>
  <c r="X66" i="21"/>
  <c r="V56" i="22"/>
  <c r="AC56" i="22"/>
  <c r="V14" i="26"/>
  <c r="AC14" i="26"/>
  <c r="V22" i="25"/>
  <c r="AC22" i="25"/>
  <c r="V86" i="20"/>
  <c r="AC86" i="20"/>
  <c r="U87" i="20"/>
  <c r="U114" i="18"/>
  <c r="W38" i="17"/>
  <c r="X39" i="17"/>
  <c r="V87" i="20" l="1"/>
  <c r="AC87" i="20"/>
  <c r="U35" i="24"/>
  <c r="T203" i="18"/>
  <c r="W37" i="17"/>
  <c r="X38" i="17"/>
  <c r="W64" i="21"/>
  <c r="X65" i="21"/>
  <c r="V114" i="18"/>
  <c r="AC114" i="18"/>
  <c r="U115" i="18"/>
  <c r="V23" i="25"/>
  <c r="AC23" i="25"/>
  <c r="V57" i="22"/>
  <c r="AC57" i="22"/>
  <c r="U43" i="23"/>
  <c r="V34" i="24"/>
  <c r="AC34" i="24"/>
  <c r="W104" i="16"/>
  <c r="X105" i="16"/>
  <c r="W5" i="19"/>
  <c r="X5" i="19" s="1"/>
  <c r="X6" i="19"/>
  <c r="W50" i="13"/>
  <c r="X51" i="13"/>
  <c r="U24" i="25"/>
  <c r="V15" i="26"/>
  <c r="AC15" i="26"/>
  <c r="V42" i="23"/>
  <c r="AC42" i="23"/>
  <c r="W32" i="15"/>
  <c r="X33" i="15"/>
  <c r="U88" i="20"/>
  <c r="U16" i="26"/>
  <c r="U58" i="22"/>
  <c r="X2" i="19" l="1"/>
  <c r="D2" i="19" s="1"/>
  <c r="C19" i="5" s="1"/>
  <c r="V115" i="18"/>
  <c r="AC115" i="18"/>
  <c r="V16" i="26"/>
  <c r="AC16" i="26"/>
  <c r="V58" i="22"/>
  <c r="AC58" i="22"/>
  <c r="U116" i="18"/>
  <c r="U59" i="22"/>
  <c r="V35" i="24"/>
  <c r="AC35" i="24"/>
  <c r="U36" i="24"/>
  <c r="W31" i="15"/>
  <c r="X32" i="15"/>
  <c r="U89" i="20"/>
  <c r="W49" i="13"/>
  <c r="X50" i="13"/>
  <c r="W103" i="16"/>
  <c r="X104" i="16"/>
  <c r="U44" i="23"/>
  <c r="W63" i="21"/>
  <c r="X64" i="21"/>
  <c r="T204" i="18"/>
  <c r="W36" i="17"/>
  <c r="X37" i="17"/>
  <c r="U17" i="26"/>
  <c r="V43" i="23"/>
  <c r="AC43" i="23"/>
  <c r="U25" i="25"/>
  <c r="V24" i="25"/>
  <c r="AC24" i="25"/>
  <c r="V88" i="20"/>
  <c r="AC88" i="20"/>
  <c r="AG14" i="9" l="1"/>
  <c r="Y1" i="19"/>
  <c r="AI14" i="9" s="1"/>
  <c r="W102" i="16"/>
  <c r="X103" i="16"/>
  <c r="V59" i="22"/>
  <c r="AC59" i="22"/>
  <c r="V116" i="18"/>
  <c r="AC116" i="18"/>
  <c r="V25" i="25"/>
  <c r="AC25" i="25"/>
  <c r="T205" i="18"/>
  <c r="U45" i="23"/>
  <c r="U37" i="24"/>
  <c r="U117" i="18"/>
  <c r="V36" i="24"/>
  <c r="AC36" i="24"/>
  <c r="U26" i="25"/>
  <c r="W48" i="13"/>
  <c r="X49" i="13"/>
  <c r="U60" i="22"/>
  <c r="V17" i="26"/>
  <c r="AC17" i="26"/>
  <c r="U18" i="26"/>
  <c r="U90" i="20"/>
  <c r="V44" i="23"/>
  <c r="AC44" i="23"/>
  <c r="V89" i="20"/>
  <c r="AC89" i="20"/>
  <c r="W35" i="17"/>
  <c r="X36" i="17"/>
  <c r="W62" i="21"/>
  <c r="X63" i="21"/>
  <c r="W30" i="15"/>
  <c r="X31" i="15"/>
  <c r="W61" i="21" l="1"/>
  <c r="X62" i="21"/>
  <c r="U46" i="23"/>
  <c r="U27" i="25"/>
  <c r="U38" i="24"/>
  <c r="V26" i="25"/>
  <c r="AC26" i="25"/>
  <c r="V60" i="22"/>
  <c r="AC60" i="22"/>
  <c r="U91" i="20"/>
  <c r="V37" i="24"/>
  <c r="AC37" i="24"/>
  <c r="W29" i="15"/>
  <c r="X30" i="15"/>
  <c r="W34" i="17"/>
  <c r="X35" i="17"/>
  <c r="V45" i="23"/>
  <c r="AC45" i="23"/>
  <c r="V18" i="26"/>
  <c r="AC18" i="26"/>
  <c r="U118" i="18"/>
  <c r="V90" i="20"/>
  <c r="AC90" i="20"/>
  <c r="U61" i="22"/>
  <c r="U19" i="26"/>
  <c r="W47" i="13"/>
  <c r="X48" i="13"/>
  <c r="T206" i="18"/>
  <c r="V117" i="18"/>
  <c r="AC117" i="18"/>
  <c r="W101" i="16"/>
  <c r="X102" i="16"/>
  <c r="W46" i="13" l="1"/>
  <c r="X47" i="13"/>
  <c r="U47" i="23"/>
  <c r="U62" i="22"/>
  <c r="V19" i="26"/>
  <c r="AC19" i="26"/>
  <c r="W33" i="17"/>
  <c r="X34" i="17"/>
  <c r="V38" i="24"/>
  <c r="AC38" i="24"/>
  <c r="U28" i="25"/>
  <c r="V91" i="20"/>
  <c r="AC91" i="20"/>
  <c r="V27" i="25"/>
  <c r="AC27" i="25"/>
  <c r="W100" i="16"/>
  <c r="X101" i="16"/>
  <c r="U20" i="26"/>
  <c r="U119" i="18"/>
  <c r="V61" i="22"/>
  <c r="AC61" i="22"/>
  <c r="W38" i="24"/>
  <c r="W37" i="24" s="1"/>
  <c r="V118" i="18"/>
  <c r="AC118" i="18"/>
  <c r="T207" i="18"/>
  <c r="V46" i="23"/>
  <c r="AC46" i="23"/>
  <c r="W28" i="15"/>
  <c r="X29" i="15"/>
  <c r="U92" i="20"/>
  <c r="W60" i="21"/>
  <c r="X61" i="21"/>
  <c r="X38" i="24" l="1"/>
  <c r="T208" i="18"/>
  <c r="V28" i="25"/>
  <c r="AC28" i="25"/>
  <c r="U63" i="22"/>
  <c r="U48" i="23"/>
  <c r="U93" i="20"/>
  <c r="W32" i="17"/>
  <c r="X33" i="17"/>
  <c r="W27" i="15"/>
  <c r="X28" i="15"/>
  <c r="V119" i="18"/>
  <c r="AC119" i="18"/>
  <c r="V62" i="22"/>
  <c r="AC62" i="22"/>
  <c r="W99" i="16"/>
  <c r="X100" i="16"/>
  <c r="V92" i="20"/>
  <c r="AC92" i="20"/>
  <c r="U120" i="18"/>
  <c r="U29" i="25"/>
  <c r="V47" i="23"/>
  <c r="AC47" i="23"/>
  <c r="W59" i="21"/>
  <c r="X60" i="21"/>
  <c r="W36" i="24"/>
  <c r="X37" i="24"/>
  <c r="U21" i="26"/>
  <c r="V20" i="26"/>
  <c r="AC20" i="26"/>
  <c r="W45" i="13"/>
  <c r="X46" i="13"/>
  <c r="V48" i="23" l="1"/>
  <c r="AC48" i="23"/>
  <c r="V93" i="20"/>
  <c r="AC93" i="20"/>
  <c r="V63" i="22"/>
  <c r="AC63" i="22"/>
  <c r="W26" i="15"/>
  <c r="X27" i="15"/>
  <c r="U94" i="20"/>
  <c r="W35" i="24"/>
  <c r="X36" i="24"/>
  <c r="U22" i="26"/>
  <c r="U121" i="18"/>
  <c r="V29" i="25"/>
  <c r="AC29" i="25"/>
  <c r="W44" i="13"/>
  <c r="X45" i="13"/>
  <c r="W58" i="21"/>
  <c r="X59" i="21"/>
  <c r="U30" i="25"/>
  <c r="W98" i="16"/>
  <c r="X99" i="16"/>
  <c r="V120" i="18"/>
  <c r="AC120" i="18"/>
  <c r="W31" i="17"/>
  <c r="X32" i="17"/>
  <c r="U49" i="23"/>
  <c r="U64" i="22"/>
  <c r="V21" i="26"/>
  <c r="AC21" i="26"/>
  <c r="T209" i="18"/>
  <c r="W57" i="21" l="1"/>
  <c r="X58" i="21"/>
  <c r="V30" i="25"/>
  <c r="AC30" i="25"/>
  <c r="W34" i="24"/>
  <c r="X35" i="24"/>
  <c r="U50" i="23"/>
  <c r="U65" i="22"/>
  <c r="V121" i="18"/>
  <c r="AC121" i="18"/>
  <c r="U31" i="25"/>
  <c r="U23" i="26"/>
  <c r="W25" i="15"/>
  <c r="X26" i="15"/>
  <c r="V94" i="20"/>
  <c r="AC94" i="20"/>
  <c r="T210" i="18"/>
  <c r="W43" i="13"/>
  <c r="X44" i="13"/>
  <c r="U122" i="18"/>
  <c r="U95" i="20"/>
  <c r="V22" i="26"/>
  <c r="AC22" i="26"/>
  <c r="W30" i="17"/>
  <c r="X31" i="17"/>
  <c r="W97" i="16"/>
  <c r="X98" i="16"/>
  <c r="V64" i="22"/>
  <c r="AC64" i="22"/>
  <c r="V49" i="23"/>
  <c r="AC49" i="23"/>
  <c r="U51" i="23" l="1"/>
  <c r="W96" i="16"/>
  <c r="X97" i="16"/>
  <c r="V23" i="26"/>
  <c r="AC23" i="26"/>
  <c r="W42" i="13"/>
  <c r="X43" i="13"/>
  <c r="V95" i="20"/>
  <c r="AC95" i="20"/>
  <c r="U24" i="26"/>
  <c r="U66" i="22"/>
  <c r="V31" i="25"/>
  <c r="AC31" i="25"/>
  <c r="U32" i="25"/>
  <c r="U123" i="18"/>
  <c r="V50" i="23"/>
  <c r="AC50" i="23"/>
  <c r="V65" i="22"/>
  <c r="AC65" i="22"/>
  <c r="W29" i="17"/>
  <c r="X30" i="17"/>
  <c r="U96" i="20"/>
  <c r="T211" i="18"/>
  <c r="W24" i="15"/>
  <c r="X25" i="15"/>
  <c r="V122" i="18"/>
  <c r="AC122" i="18"/>
  <c r="W33" i="24"/>
  <c r="X34" i="24"/>
  <c r="W56" i="21"/>
  <c r="X57" i="21"/>
  <c r="V66" i="22" l="1"/>
  <c r="AC66" i="22"/>
  <c r="U124" i="18"/>
  <c r="U67" i="22"/>
  <c r="W41" i="13"/>
  <c r="X42" i="13"/>
  <c r="W95" i="16"/>
  <c r="X96" i="16"/>
  <c r="V123" i="18"/>
  <c r="AC123" i="18"/>
  <c r="T212" i="18"/>
  <c r="W28" i="17"/>
  <c r="X29" i="17"/>
  <c r="V51" i="23"/>
  <c r="AC51" i="23"/>
  <c r="V32" i="25"/>
  <c r="AC32" i="25"/>
  <c r="V96" i="20"/>
  <c r="AC96" i="20"/>
  <c r="V24" i="26"/>
  <c r="AC24" i="26"/>
  <c r="U52" i="23"/>
  <c r="W55" i="21"/>
  <c r="X56" i="21"/>
  <c r="W32" i="24"/>
  <c r="X33" i="24"/>
  <c r="W23" i="15"/>
  <c r="X24" i="15"/>
  <c r="U97" i="20"/>
  <c r="U33" i="25"/>
  <c r="U25" i="26"/>
  <c r="U34" i="25" l="1"/>
  <c r="W31" i="24"/>
  <c r="X32" i="24"/>
  <c r="U53" i="23"/>
  <c r="U125" i="18"/>
  <c r="U26" i="26"/>
  <c r="V97" i="20"/>
  <c r="AC97" i="20"/>
  <c r="V52" i="23"/>
  <c r="AC52" i="23"/>
  <c r="T213" i="18"/>
  <c r="W94" i="16"/>
  <c r="X95" i="16"/>
  <c r="U68" i="22"/>
  <c r="W22" i="15"/>
  <c r="X23" i="15"/>
  <c r="W54" i="21"/>
  <c r="X55" i="21"/>
  <c r="U98" i="20"/>
  <c r="V25" i="26"/>
  <c r="AC25" i="26"/>
  <c r="V33" i="25"/>
  <c r="AC33" i="25"/>
  <c r="W27" i="17"/>
  <c r="X28" i="17"/>
  <c r="V124" i="18"/>
  <c r="AC124" i="18"/>
  <c r="W40" i="13"/>
  <c r="X41" i="13"/>
  <c r="V67" i="22"/>
  <c r="AC67" i="22"/>
  <c r="W53" i="21" l="1"/>
  <c r="X54" i="21"/>
  <c r="U69" i="22"/>
  <c r="W30" i="24"/>
  <c r="X31" i="24"/>
  <c r="V68" i="22"/>
  <c r="AC68" i="22"/>
  <c r="V34" i="25"/>
  <c r="AC34" i="25"/>
  <c r="U99" i="20"/>
  <c r="T214" i="18"/>
  <c r="V98" i="20"/>
  <c r="AC98" i="20"/>
  <c r="U54" i="23"/>
  <c r="V125" i="18"/>
  <c r="AC125" i="18"/>
  <c r="W21" i="15"/>
  <c r="X22" i="15"/>
  <c r="U126" i="18"/>
  <c r="U35" i="25"/>
  <c r="W39" i="13"/>
  <c r="X40" i="13"/>
  <c r="W26" i="17"/>
  <c r="X27" i="17"/>
  <c r="V26" i="26"/>
  <c r="AC26" i="26"/>
  <c r="W93" i="16"/>
  <c r="X94" i="16"/>
  <c r="V53" i="23"/>
  <c r="AC53" i="23"/>
  <c r="U27" i="26"/>
  <c r="V54" i="23" l="1"/>
  <c r="AC54" i="23"/>
  <c r="V27" i="26"/>
  <c r="AC27" i="26"/>
  <c r="W38" i="13"/>
  <c r="X39" i="13"/>
  <c r="W20" i="15"/>
  <c r="X21" i="15"/>
  <c r="U55" i="23"/>
  <c r="V69" i="22"/>
  <c r="AC69" i="22"/>
  <c r="U70" i="22"/>
  <c r="U127" i="18"/>
  <c r="T215" i="18"/>
  <c r="W92" i="16"/>
  <c r="X93" i="16"/>
  <c r="W25" i="17"/>
  <c r="X26" i="17"/>
  <c r="U36" i="25"/>
  <c r="V126" i="18"/>
  <c r="AC126" i="18"/>
  <c r="V35" i="25"/>
  <c r="AC35" i="25"/>
  <c r="W29" i="24"/>
  <c r="X30" i="24"/>
  <c r="U28" i="26"/>
  <c r="V99" i="20"/>
  <c r="AC99" i="20"/>
  <c r="U100" i="20"/>
  <c r="W52" i="21"/>
  <c r="X53" i="21"/>
  <c r="U29" i="26" l="1"/>
  <c r="W24" i="17"/>
  <c r="X25" i="17"/>
  <c r="T216" i="18"/>
  <c r="V70" i="22"/>
  <c r="AC70" i="22"/>
  <c r="W51" i="21"/>
  <c r="X52" i="21"/>
  <c r="V36" i="25"/>
  <c r="AC36" i="25"/>
  <c r="U37" i="25"/>
  <c r="U71" i="22"/>
  <c r="W19" i="15"/>
  <c r="X20" i="15"/>
  <c r="V28" i="26"/>
  <c r="AC28" i="26"/>
  <c r="V100" i="20"/>
  <c r="AC100" i="20"/>
  <c r="W91" i="16"/>
  <c r="X92" i="16"/>
  <c r="U128" i="18"/>
  <c r="U56" i="23"/>
  <c r="U101" i="20"/>
  <c r="W28" i="24"/>
  <c r="X29" i="24"/>
  <c r="V127" i="18"/>
  <c r="AC127" i="18"/>
  <c r="W37" i="13"/>
  <c r="X38" i="13"/>
  <c r="V55" i="23"/>
  <c r="AC55" i="23"/>
  <c r="U57" i="23" l="1"/>
  <c r="V101" i="20"/>
  <c r="AC101" i="20"/>
  <c r="W18" i="15"/>
  <c r="X19" i="15"/>
  <c r="V37" i="25"/>
  <c r="AC37" i="25"/>
  <c r="V71" i="22"/>
  <c r="AC71" i="22"/>
  <c r="W23" i="17"/>
  <c r="X24" i="17"/>
  <c r="V56" i="23"/>
  <c r="AC56" i="23"/>
  <c r="V128" i="18"/>
  <c r="AC128" i="18"/>
  <c r="U38" i="25"/>
  <c r="W90" i="16"/>
  <c r="X91" i="16"/>
  <c r="V29" i="26"/>
  <c r="AC29" i="26"/>
  <c r="U72" i="22"/>
  <c r="W50" i="21"/>
  <c r="X51" i="21"/>
  <c r="T217" i="18"/>
  <c r="U30" i="26"/>
  <c r="U102" i="20"/>
  <c r="W36" i="13"/>
  <c r="X37" i="13"/>
  <c r="W27" i="24"/>
  <c r="X28" i="24"/>
  <c r="U129" i="18"/>
  <c r="W49" i="21" l="1"/>
  <c r="X50" i="21"/>
  <c r="V129" i="18"/>
  <c r="AC129" i="18"/>
  <c r="W22" i="17"/>
  <c r="X23" i="17"/>
  <c r="V38" i="25"/>
  <c r="AC38" i="25"/>
  <c r="V102" i="20"/>
  <c r="AC102" i="20"/>
  <c r="U130" i="18"/>
  <c r="V30" i="26"/>
  <c r="AC30" i="26"/>
  <c r="U39" i="25"/>
  <c r="U103" i="20"/>
  <c r="W35" i="13"/>
  <c r="X36" i="13"/>
  <c r="T218" i="18"/>
  <c r="U73" i="22"/>
  <c r="V57" i="23"/>
  <c r="AC57" i="23"/>
  <c r="V72" i="22"/>
  <c r="AC72" i="22"/>
  <c r="W17" i="15"/>
  <c r="X18" i="15"/>
  <c r="U58" i="23"/>
  <c r="W26" i="24"/>
  <c r="X27" i="24"/>
  <c r="U31" i="26"/>
  <c r="W89" i="16"/>
  <c r="X90" i="16"/>
  <c r="T219" i="18" l="1"/>
  <c r="T2" i="18" s="1"/>
  <c r="AF13" i="9" s="1"/>
  <c r="AF22" i="9" s="1"/>
  <c r="U104" i="20"/>
  <c r="U131" i="18"/>
  <c r="U59" i="23"/>
  <c r="W88" i="16"/>
  <c r="X89" i="16"/>
  <c r="V73" i="22"/>
  <c r="AC73" i="22"/>
  <c r="U74" i="22"/>
  <c r="V39" i="25"/>
  <c r="AC39" i="25"/>
  <c r="V130" i="18"/>
  <c r="AC130" i="18"/>
  <c r="W25" i="24"/>
  <c r="X26" i="24"/>
  <c r="W34" i="13"/>
  <c r="X35" i="13"/>
  <c r="V31" i="26"/>
  <c r="AC31" i="26"/>
  <c r="U32" i="26"/>
  <c r="W16" i="15"/>
  <c r="X17" i="15"/>
  <c r="V58" i="23"/>
  <c r="AC58" i="23"/>
  <c r="U40" i="25"/>
  <c r="V103" i="20"/>
  <c r="AC103" i="20"/>
  <c r="W21" i="17"/>
  <c r="X22" i="17"/>
  <c r="W48" i="21"/>
  <c r="X49" i="21"/>
  <c r="V59" i="23" l="1"/>
  <c r="AC60" i="23" s="1"/>
  <c r="U41" i="25"/>
  <c r="U75" i="22"/>
  <c r="U105" i="20"/>
  <c r="W15" i="15"/>
  <c r="X16" i="15"/>
  <c r="W87" i="16"/>
  <c r="X88" i="16"/>
  <c r="V131" i="18"/>
  <c r="AC131" i="18"/>
  <c r="W47" i="21"/>
  <c r="X48" i="21"/>
  <c r="V104" i="20"/>
  <c r="V32" i="26"/>
  <c r="AC32" i="26"/>
  <c r="W24" i="24"/>
  <c r="X25" i="24"/>
  <c r="V40" i="25"/>
  <c r="V41" i="25" s="1"/>
  <c r="AC40" i="25"/>
  <c r="U60" i="23"/>
  <c r="U132" i="18"/>
  <c r="W20" i="17"/>
  <c r="X21" i="17"/>
  <c r="W33" i="13"/>
  <c r="X34" i="13"/>
  <c r="U33" i="26"/>
  <c r="V74" i="22"/>
  <c r="AC74" i="22"/>
  <c r="V60" i="23" l="1"/>
  <c r="AC61" i="23" s="1"/>
  <c r="V75" i="22"/>
  <c r="AC75" i="22"/>
  <c r="W46" i="21"/>
  <c r="X47" i="21"/>
  <c r="W86" i="16"/>
  <c r="X87" i="16"/>
  <c r="U106" i="20"/>
  <c r="W19" i="17"/>
  <c r="X20" i="17"/>
  <c r="AC42" i="25"/>
  <c r="V33" i="26"/>
  <c r="AC33" i="26"/>
  <c r="U42" i="25"/>
  <c r="V42" i="25" s="1"/>
  <c r="U34" i="26"/>
  <c r="U61" i="23"/>
  <c r="V105" i="20"/>
  <c r="AC105" i="20"/>
  <c r="V132" i="18"/>
  <c r="AC132" i="18"/>
  <c r="W14" i="15"/>
  <c r="X15" i="15"/>
  <c r="W32" i="13"/>
  <c r="X33" i="13"/>
  <c r="U133" i="18"/>
  <c r="W23" i="24"/>
  <c r="X24" i="24"/>
  <c r="U76" i="22"/>
  <c r="V61" i="23" l="1"/>
  <c r="U134" i="18"/>
  <c r="U35" i="26"/>
  <c r="U107" i="20"/>
  <c r="AC62" i="23"/>
  <c r="V133" i="18"/>
  <c r="AC133" i="18"/>
  <c r="U62" i="23"/>
  <c r="W45" i="21"/>
  <c r="X46" i="21"/>
  <c r="W22" i="24"/>
  <c r="X23" i="24"/>
  <c r="W42" i="25"/>
  <c r="W41" i="25" s="1"/>
  <c r="V34" i="26"/>
  <c r="AC34" i="26"/>
  <c r="W18" i="17"/>
  <c r="X19" i="17"/>
  <c r="U77" i="22"/>
  <c r="W31" i="13"/>
  <c r="X32" i="13"/>
  <c r="W13" i="15"/>
  <c r="X14" i="15"/>
  <c r="V106" i="20"/>
  <c r="AC106" i="20"/>
  <c r="W85" i="16"/>
  <c r="X86" i="16"/>
  <c r="V76" i="22"/>
  <c r="X42" i="25" l="1"/>
  <c r="W84" i="16"/>
  <c r="X85" i="16"/>
  <c r="W12" i="15"/>
  <c r="X13" i="15"/>
  <c r="U78" i="22"/>
  <c r="V134" i="18"/>
  <c r="AC134" i="18"/>
  <c r="U108" i="20"/>
  <c r="V77" i="22"/>
  <c r="AC77" i="22"/>
  <c r="V35" i="26"/>
  <c r="AC35" i="26"/>
  <c r="W21" i="24"/>
  <c r="X22" i="24"/>
  <c r="U63" i="23"/>
  <c r="V107" i="20"/>
  <c r="AC107" i="20"/>
  <c r="W30" i="13"/>
  <c r="X31" i="13"/>
  <c r="W40" i="25"/>
  <c r="X41" i="25"/>
  <c r="V62" i="23"/>
  <c r="U135" i="18"/>
  <c r="W17" i="17"/>
  <c r="X18" i="17"/>
  <c r="W44" i="21"/>
  <c r="X45" i="21"/>
  <c r="U36" i="26"/>
  <c r="W16" i="17" l="1"/>
  <c r="X17" i="17"/>
  <c r="V63" i="23"/>
  <c r="AC63" i="23"/>
  <c r="W29" i="13"/>
  <c r="X30" i="13"/>
  <c r="U64" i="23"/>
  <c r="V135" i="18"/>
  <c r="AC135" i="18"/>
  <c r="V36" i="26"/>
  <c r="AC36" i="26"/>
  <c r="U109" i="20"/>
  <c r="W11" i="15"/>
  <c r="X12" i="15"/>
  <c r="W43" i="21"/>
  <c r="X44" i="21"/>
  <c r="U136" i="18"/>
  <c r="W39" i="25"/>
  <c r="X40" i="25"/>
  <c r="V108" i="20"/>
  <c r="AC108" i="20"/>
  <c r="U79" i="22"/>
  <c r="U37" i="26"/>
  <c r="W20" i="24"/>
  <c r="X21" i="24"/>
  <c r="V78" i="22"/>
  <c r="AC78" i="22"/>
  <c r="W83" i="16"/>
  <c r="X84" i="16"/>
  <c r="V79" i="22" l="1"/>
  <c r="AC79" i="22"/>
  <c r="U38" i="26"/>
  <c r="W38" i="25"/>
  <c r="X39" i="25"/>
  <c r="V37" i="26"/>
  <c r="AC37" i="26"/>
  <c r="U65" i="23"/>
  <c r="W42" i="21"/>
  <c r="X43" i="21"/>
  <c r="U110" i="20"/>
  <c r="V64" i="23"/>
  <c r="AC64" i="23"/>
  <c r="W19" i="24"/>
  <c r="X20" i="24"/>
  <c r="V109" i="20"/>
  <c r="AC109" i="20"/>
  <c r="U137" i="18"/>
  <c r="V136" i="18"/>
  <c r="AC136" i="18"/>
  <c r="W82" i="16"/>
  <c r="X83" i="16"/>
  <c r="U80" i="22"/>
  <c r="W10" i="15"/>
  <c r="X11" i="15"/>
  <c r="W28" i="13"/>
  <c r="X29" i="13"/>
  <c r="W15" i="17"/>
  <c r="X16" i="17"/>
  <c r="W27" i="13" l="1"/>
  <c r="X28" i="13"/>
  <c r="W18" i="24"/>
  <c r="X19" i="24"/>
  <c r="U111" i="20"/>
  <c r="V38" i="26"/>
  <c r="AC38" i="26"/>
  <c r="U39" i="26"/>
  <c r="W80" i="22"/>
  <c r="W79" i="22" s="1"/>
  <c r="V137" i="18"/>
  <c r="AC137" i="18"/>
  <c r="U66" i="23"/>
  <c r="W14" i="17"/>
  <c r="X15" i="17"/>
  <c r="W9" i="15"/>
  <c r="X10" i="15"/>
  <c r="V110" i="20"/>
  <c r="AC110" i="20"/>
  <c r="V65" i="23"/>
  <c r="AC65" i="23"/>
  <c r="W37" i="25"/>
  <c r="X38" i="25"/>
  <c r="W81" i="16"/>
  <c r="X82" i="16"/>
  <c r="U138" i="18"/>
  <c r="W41" i="21"/>
  <c r="X42" i="21"/>
  <c r="V80" i="22"/>
  <c r="AC80" i="22"/>
  <c r="W36" i="25" l="1"/>
  <c r="X37" i="25"/>
  <c r="V111" i="20"/>
  <c r="AC111" i="20"/>
  <c r="W13" i="17"/>
  <c r="X14" i="17"/>
  <c r="V39" i="26"/>
  <c r="AC39" i="26"/>
  <c r="W40" i="21"/>
  <c r="X41" i="21"/>
  <c r="V138" i="18"/>
  <c r="AC138" i="18"/>
  <c r="U40" i="26"/>
  <c r="W17" i="24"/>
  <c r="X18" i="24"/>
  <c r="W80" i="16"/>
  <c r="X81" i="16"/>
  <c r="V66" i="23"/>
  <c r="AC66" i="23"/>
  <c r="W8" i="15"/>
  <c r="X9" i="15"/>
  <c r="U67" i="23"/>
  <c r="W78" i="22"/>
  <c r="X79" i="22"/>
  <c r="U112" i="20"/>
  <c r="U139" i="18"/>
  <c r="X80" i="22"/>
  <c r="W26" i="13"/>
  <c r="X27" i="13"/>
  <c r="V67" i="23" l="1"/>
  <c r="AC68" i="23" s="1"/>
  <c r="W16" i="24"/>
  <c r="X17" i="24"/>
  <c r="W77" i="22"/>
  <c r="X78" i="22"/>
  <c r="V139" i="18"/>
  <c r="AC139" i="18"/>
  <c r="V40" i="26"/>
  <c r="AC40" i="26"/>
  <c r="V112" i="20"/>
  <c r="AC112" i="20"/>
  <c r="W25" i="13"/>
  <c r="X26" i="13"/>
  <c r="U113" i="20"/>
  <c r="U68" i="23"/>
  <c r="W7" i="15"/>
  <c r="X8" i="15"/>
  <c r="W79" i="16"/>
  <c r="X80" i="16"/>
  <c r="U41" i="26"/>
  <c r="U140" i="18"/>
  <c r="W39" i="21"/>
  <c r="X40" i="21"/>
  <c r="W12" i="17"/>
  <c r="X13" i="17"/>
  <c r="W35" i="25"/>
  <c r="X36" i="25"/>
  <c r="U114" i="20" l="1"/>
  <c r="W38" i="21"/>
  <c r="X39" i="21"/>
  <c r="W78" i="16"/>
  <c r="X79" i="16"/>
  <c r="U69" i="23"/>
  <c r="V113" i="20"/>
  <c r="AC113" i="20"/>
  <c r="V140" i="18"/>
  <c r="AC140" i="18"/>
  <c r="W15" i="24"/>
  <c r="X16" i="24"/>
  <c r="W34" i="25"/>
  <c r="X35" i="25"/>
  <c r="U42" i="26"/>
  <c r="W11" i="17"/>
  <c r="X12" i="17"/>
  <c r="U141" i="18"/>
  <c r="W6" i="15"/>
  <c r="X7" i="15"/>
  <c r="W24" i="13"/>
  <c r="X25" i="13"/>
  <c r="V41" i="26"/>
  <c r="AC41" i="26"/>
  <c r="W76" i="22"/>
  <c r="X77" i="22"/>
  <c r="V68" i="23"/>
  <c r="U142" i="18" l="1"/>
  <c r="U43" i="26"/>
  <c r="W37" i="21"/>
  <c r="X38" i="21"/>
  <c r="V69" i="23"/>
  <c r="AC69" i="23"/>
  <c r="V42" i="26"/>
  <c r="AC42" i="26"/>
  <c r="W5" i="15"/>
  <c r="X5" i="15" s="1"/>
  <c r="X6" i="15"/>
  <c r="W14" i="24"/>
  <c r="X15" i="24"/>
  <c r="V114" i="20"/>
  <c r="AC114" i="20"/>
  <c r="U115" i="20"/>
  <c r="W10" i="17"/>
  <c r="X11" i="17"/>
  <c r="W77" i="16"/>
  <c r="X78" i="16"/>
  <c r="W75" i="22"/>
  <c r="X76" i="22"/>
  <c r="W23" i="13"/>
  <c r="X24" i="13"/>
  <c r="W33" i="25"/>
  <c r="X34" i="25"/>
  <c r="V141" i="18"/>
  <c r="AC141" i="18"/>
  <c r="U70" i="23"/>
  <c r="X2" i="15" l="1"/>
  <c r="Y1" i="15" s="1"/>
  <c r="AI10" i="9" s="1"/>
  <c r="V115" i="20"/>
  <c r="AC115" i="20"/>
  <c r="V142" i="18"/>
  <c r="AC142" i="18"/>
  <c r="W22" i="13"/>
  <c r="X23" i="13"/>
  <c r="W76" i="16"/>
  <c r="X77" i="16"/>
  <c r="U116" i="20"/>
  <c r="U71" i="23"/>
  <c r="W13" i="24"/>
  <c r="X14" i="24"/>
  <c r="V43" i="26"/>
  <c r="AC43" i="26"/>
  <c r="W36" i="21"/>
  <c r="X37" i="21"/>
  <c r="W32" i="25"/>
  <c r="X33" i="25"/>
  <c r="W74" i="22"/>
  <c r="X75" i="22"/>
  <c r="W9" i="17"/>
  <c r="X10" i="17"/>
  <c r="V70" i="23"/>
  <c r="AC70" i="23"/>
  <c r="U44" i="26"/>
  <c r="U143" i="18"/>
  <c r="AG10" i="9" l="1"/>
  <c r="D2" i="15"/>
  <c r="C15" i="5" s="1"/>
  <c r="U144" i="18"/>
  <c r="W73" i="22"/>
  <c r="X74" i="22"/>
  <c r="W35" i="21"/>
  <c r="X36" i="21"/>
  <c r="W12" i="24"/>
  <c r="X13" i="24"/>
  <c r="W75" i="16"/>
  <c r="X76" i="16"/>
  <c r="V143" i="18"/>
  <c r="AC143" i="18"/>
  <c r="U45" i="26"/>
  <c r="V71" i="23"/>
  <c r="AC71" i="23"/>
  <c r="U117" i="20"/>
  <c r="W8" i="17"/>
  <c r="X9" i="17"/>
  <c r="W31" i="25"/>
  <c r="X32" i="25"/>
  <c r="V44" i="26"/>
  <c r="AC44" i="26"/>
  <c r="U72" i="23"/>
  <c r="W21" i="13"/>
  <c r="X22" i="13"/>
  <c r="V116" i="20"/>
  <c r="AC116" i="20"/>
  <c r="W30" i="25" l="1"/>
  <c r="X31" i="25"/>
  <c r="U118" i="20"/>
  <c r="V144" i="18"/>
  <c r="AC144" i="18"/>
  <c r="W11" i="24"/>
  <c r="X12" i="24"/>
  <c r="W72" i="22"/>
  <c r="X73" i="22"/>
  <c r="V117" i="20"/>
  <c r="AC117" i="20"/>
  <c r="W20" i="13"/>
  <c r="X21" i="13"/>
  <c r="U46" i="26"/>
  <c r="V45" i="26"/>
  <c r="AC45" i="26"/>
  <c r="W7" i="17"/>
  <c r="X8" i="17"/>
  <c r="W74" i="16"/>
  <c r="X75" i="16"/>
  <c r="W34" i="21"/>
  <c r="X35" i="21"/>
  <c r="U145" i="18"/>
  <c r="U73" i="23"/>
  <c r="V72" i="23"/>
  <c r="AC72" i="23"/>
  <c r="U74" i="23" l="1"/>
  <c r="V118" i="20"/>
  <c r="AC118" i="20"/>
  <c r="W10" i="24"/>
  <c r="X11" i="24"/>
  <c r="U119" i="20"/>
  <c r="U146" i="18"/>
  <c r="W73" i="16"/>
  <c r="X74" i="16"/>
  <c r="V46" i="26"/>
  <c r="AC46" i="26"/>
  <c r="W19" i="13"/>
  <c r="X20" i="13"/>
  <c r="W71" i="22"/>
  <c r="X72" i="22"/>
  <c r="V145" i="18"/>
  <c r="AC145" i="18"/>
  <c r="V73" i="23"/>
  <c r="AC73" i="23"/>
  <c r="W33" i="21"/>
  <c r="X34" i="21"/>
  <c r="W6" i="17"/>
  <c r="X7" i="17"/>
  <c r="U47" i="26"/>
  <c r="W29" i="25"/>
  <c r="X30" i="25"/>
  <c r="W5" i="17" l="1"/>
  <c r="X5" i="17" s="1"/>
  <c r="X6" i="17"/>
  <c r="V74" i="23"/>
  <c r="AC74" i="23"/>
  <c r="W70" i="22"/>
  <c r="X71" i="22"/>
  <c r="V47" i="26"/>
  <c r="AC47" i="26"/>
  <c r="V119" i="20"/>
  <c r="AC119" i="20"/>
  <c r="U147" i="18"/>
  <c r="W32" i="21"/>
  <c r="X33" i="21"/>
  <c r="V146" i="18"/>
  <c r="AC146" i="18"/>
  <c r="W18" i="13"/>
  <c r="X19" i="13"/>
  <c r="W72" i="16"/>
  <c r="X73" i="16"/>
  <c r="W9" i="24"/>
  <c r="X10" i="24"/>
  <c r="U75" i="23"/>
  <c r="U48" i="26"/>
  <c r="W28" i="25"/>
  <c r="X29" i="25"/>
  <c r="U120" i="20"/>
  <c r="X2" i="17" l="1"/>
  <c r="Y1" i="17" s="1"/>
  <c r="AI12" i="9" s="1"/>
  <c r="W71" i="16"/>
  <c r="X72" i="16"/>
  <c r="V147" i="18"/>
  <c r="AC147" i="18"/>
  <c r="U148" i="18"/>
  <c r="U121" i="20"/>
  <c r="V48" i="26"/>
  <c r="AC48" i="26"/>
  <c r="V75" i="23"/>
  <c r="AC75" i="23"/>
  <c r="U49" i="26"/>
  <c r="W27" i="25"/>
  <c r="X28" i="25"/>
  <c r="W8" i="24"/>
  <c r="X9" i="24"/>
  <c r="W17" i="13"/>
  <c r="X18" i="13"/>
  <c r="W31" i="21"/>
  <c r="X32" i="21"/>
  <c r="U76" i="23"/>
  <c r="V120" i="20"/>
  <c r="AC120" i="20"/>
  <c r="W69" i="22"/>
  <c r="X70" i="22"/>
  <c r="AG12" i="9" l="1"/>
  <c r="D2" i="17"/>
  <c r="C17" i="5" s="1"/>
  <c r="W30" i="21"/>
  <c r="X31" i="21"/>
  <c r="W7" i="24"/>
  <c r="X8" i="24"/>
  <c r="U50" i="26"/>
  <c r="W68" i="22"/>
  <c r="X69" i="22"/>
  <c r="U77" i="23"/>
  <c r="V49" i="26"/>
  <c r="AC49" i="26"/>
  <c r="V148" i="18"/>
  <c r="AC148" i="18"/>
  <c r="W16" i="13"/>
  <c r="X17" i="13"/>
  <c r="W26" i="25"/>
  <c r="X27" i="25"/>
  <c r="U149" i="18"/>
  <c r="V121" i="20"/>
  <c r="AC121" i="20"/>
  <c r="V76" i="23"/>
  <c r="AC76" i="23"/>
  <c r="U122" i="20"/>
  <c r="W70" i="16"/>
  <c r="X71" i="16"/>
  <c r="V122" i="20" l="1"/>
  <c r="AC122" i="20"/>
  <c r="W67" i="22"/>
  <c r="X68" i="22"/>
  <c r="W25" i="25"/>
  <c r="X26" i="25"/>
  <c r="V149" i="18"/>
  <c r="AC149" i="18"/>
  <c r="W77" i="23"/>
  <c r="W76" i="23" s="1"/>
  <c r="W6" i="24"/>
  <c r="X7" i="24"/>
  <c r="W69" i="16"/>
  <c r="X70" i="16"/>
  <c r="V77" i="23"/>
  <c r="AC77" i="23"/>
  <c r="U51" i="26"/>
  <c r="U123" i="20"/>
  <c r="U150" i="18"/>
  <c r="W15" i="13"/>
  <c r="X16" i="13"/>
  <c r="V50" i="26"/>
  <c r="AC50" i="26"/>
  <c r="W29" i="21"/>
  <c r="X30" i="21"/>
  <c r="V51" i="26" l="1"/>
  <c r="AC51" i="26"/>
  <c r="U151" i="18"/>
  <c r="W5" i="24"/>
  <c r="X5" i="24" s="1"/>
  <c r="X6" i="24"/>
  <c r="V150" i="18"/>
  <c r="AC150" i="18"/>
  <c r="W66" i="22"/>
  <c r="X67" i="22"/>
  <c r="W14" i="13"/>
  <c r="X15" i="13"/>
  <c r="U124" i="20"/>
  <c r="U52" i="26"/>
  <c r="W75" i="23"/>
  <c r="X76" i="23"/>
  <c r="W28" i="21"/>
  <c r="X29" i="21"/>
  <c r="W68" i="16"/>
  <c r="X69" i="16"/>
  <c r="X77" i="23"/>
  <c r="W24" i="25"/>
  <c r="X25" i="25"/>
  <c r="V123" i="20"/>
  <c r="AC123" i="20"/>
  <c r="X2" i="24" l="1"/>
  <c r="W27" i="21"/>
  <c r="X28" i="21"/>
  <c r="W74" i="23"/>
  <c r="X75" i="23"/>
  <c r="W13" i="13"/>
  <c r="X14" i="13"/>
  <c r="V151" i="18"/>
  <c r="AC151" i="18"/>
  <c r="U152" i="18"/>
  <c r="W67" i="16"/>
  <c r="X68" i="16"/>
  <c r="W23" i="25"/>
  <c r="X24" i="25"/>
  <c r="U125" i="20"/>
  <c r="U53" i="26"/>
  <c r="W65" i="22"/>
  <c r="X66" i="22"/>
  <c r="Y1" i="24"/>
  <c r="AI19" i="9" s="1"/>
  <c r="D2" i="24"/>
  <c r="C24" i="5" s="1"/>
  <c r="AG19" i="9"/>
  <c r="V124" i="20"/>
  <c r="AC124" i="20"/>
  <c r="V52" i="26"/>
  <c r="AC52" i="26"/>
  <c r="U54" i="26" l="1"/>
  <c r="W66" i="16"/>
  <c r="X67" i="16"/>
  <c r="V125" i="20"/>
  <c r="AC125" i="20"/>
  <c r="V152" i="18"/>
  <c r="AC152" i="18"/>
  <c r="W73" i="23"/>
  <c r="X74" i="23"/>
  <c r="W64" i="22"/>
  <c r="X65" i="22"/>
  <c r="U126" i="20"/>
  <c r="W22" i="25"/>
  <c r="X23" i="25"/>
  <c r="U153" i="18"/>
  <c r="V53" i="26"/>
  <c r="AC53" i="26"/>
  <c r="W12" i="13"/>
  <c r="X13" i="13"/>
  <c r="W26" i="21"/>
  <c r="X27" i="21"/>
  <c r="W11" i="13" l="1"/>
  <c r="X12" i="13"/>
  <c r="W63" i="22"/>
  <c r="X64" i="22"/>
  <c r="V153" i="18"/>
  <c r="AC153" i="18"/>
  <c r="W65" i="16"/>
  <c r="X66" i="16"/>
  <c r="U154" i="18"/>
  <c r="U127" i="20"/>
  <c r="V54" i="26"/>
  <c r="AC54" i="26"/>
  <c r="W72" i="23"/>
  <c r="X73" i="23"/>
  <c r="V126" i="20"/>
  <c r="AC126" i="20"/>
  <c r="U55" i="26"/>
  <c r="W25" i="21"/>
  <c r="X26" i="21"/>
  <c r="W21" i="25"/>
  <c r="X22" i="25"/>
  <c r="W20" i="25" l="1"/>
  <c r="X21" i="25"/>
  <c r="W24" i="21"/>
  <c r="X25" i="21"/>
  <c r="V127" i="20"/>
  <c r="AC127" i="20"/>
  <c r="V55" i="26"/>
  <c r="AC55" i="26"/>
  <c r="W64" i="16"/>
  <c r="X65" i="16"/>
  <c r="W62" i="22"/>
  <c r="X63" i="22"/>
  <c r="U56" i="26"/>
  <c r="W71" i="23"/>
  <c r="X72" i="23"/>
  <c r="U128" i="20"/>
  <c r="U155" i="18"/>
  <c r="V154" i="18"/>
  <c r="AC154" i="18"/>
  <c r="W10" i="13"/>
  <c r="X11" i="13"/>
  <c r="V155" i="18" l="1"/>
  <c r="AC155" i="18"/>
  <c r="W70" i="23"/>
  <c r="X71" i="23"/>
  <c r="U129" i="20"/>
  <c r="U57" i="26"/>
  <c r="W61" i="22"/>
  <c r="X62" i="22"/>
  <c r="V56" i="26"/>
  <c r="AC56" i="26"/>
  <c r="W23" i="21"/>
  <c r="X24" i="21"/>
  <c r="W9" i="13"/>
  <c r="X10" i="13"/>
  <c r="U156" i="18"/>
  <c r="W63" i="16"/>
  <c r="X64" i="16"/>
  <c r="V128" i="20"/>
  <c r="AC128" i="20"/>
  <c r="W19" i="25"/>
  <c r="X20" i="25"/>
  <c r="V129" i="20" l="1"/>
  <c r="AC129" i="20"/>
  <c r="U157" i="18"/>
  <c r="W22" i="21"/>
  <c r="X23" i="21"/>
  <c r="W60" i="22"/>
  <c r="X61" i="22"/>
  <c r="W69" i="23"/>
  <c r="X70" i="23"/>
  <c r="W18" i="25"/>
  <c r="X19" i="25"/>
  <c r="W62" i="16"/>
  <c r="X63" i="16"/>
  <c r="U130" i="20"/>
  <c r="W8" i="13"/>
  <c r="X9" i="13"/>
  <c r="V57" i="26"/>
  <c r="AC57" i="26"/>
  <c r="U58" i="26"/>
  <c r="V156" i="18"/>
  <c r="AC156" i="18"/>
  <c r="U59" i="26" l="1"/>
  <c r="W17" i="25"/>
  <c r="X18" i="25"/>
  <c r="W59" i="22"/>
  <c r="X60" i="22"/>
  <c r="W7" i="13"/>
  <c r="X8" i="13"/>
  <c r="U158" i="18"/>
  <c r="V157" i="18"/>
  <c r="AC157" i="18"/>
  <c r="W61" i="16"/>
  <c r="X62" i="16"/>
  <c r="W68" i="23"/>
  <c r="X69" i="23"/>
  <c r="W21" i="21"/>
  <c r="X22" i="21"/>
  <c r="V58" i="26"/>
  <c r="AC58" i="26"/>
  <c r="U131" i="20"/>
  <c r="V130" i="20"/>
  <c r="AC130" i="20"/>
  <c r="V131" i="20" l="1"/>
  <c r="AC131" i="20"/>
  <c r="U132" i="20"/>
  <c r="W6" i="13"/>
  <c r="X7" i="13"/>
  <c r="W16" i="25"/>
  <c r="X17" i="25"/>
  <c r="W20" i="21"/>
  <c r="X21" i="21"/>
  <c r="W60" i="16"/>
  <c r="X61" i="16"/>
  <c r="U159" i="18"/>
  <c r="W58" i="22"/>
  <c r="X59" i="22"/>
  <c r="U60" i="26"/>
  <c r="V59" i="26"/>
  <c r="AC59" i="26"/>
  <c r="W67" i="23"/>
  <c r="X68" i="23"/>
  <c r="V158" i="18"/>
  <c r="AC158" i="18"/>
  <c r="W66" i="23" l="1"/>
  <c r="X67" i="23"/>
  <c r="U61" i="26"/>
  <c r="W59" i="16"/>
  <c r="X60" i="16"/>
  <c r="W15" i="25"/>
  <c r="X16" i="25"/>
  <c r="U133" i="20"/>
  <c r="U160" i="18"/>
  <c r="V60" i="26"/>
  <c r="AC60" i="26"/>
  <c r="W19" i="21"/>
  <c r="X20" i="21"/>
  <c r="W5" i="13"/>
  <c r="X5" i="13" s="1"/>
  <c r="X6" i="13"/>
  <c r="V159" i="18"/>
  <c r="AC159" i="18"/>
  <c r="W57" i="22"/>
  <c r="X58" i="22"/>
  <c r="V132" i="20"/>
  <c r="AC132" i="20"/>
  <c r="X2" i="13" l="1"/>
  <c r="AG8" i="9" s="1"/>
  <c r="V61" i="26"/>
  <c r="AC61" i="26"/>
  <c r="W14" i="25"/>
  <c r="X15" i="25"/>
  <c r="U62" i="26"/>
  <c r="U134" i="20"/>
  <c r="V160" i="18"/>
  <c r="AC160" i="18"/>
  <c r="W18" i="21"/>
  <c r="X19" i="21"/>
  <c r="U161" i="18"/>
  <c r="W58" i="16"/>
  <c r="X59" i="16"/>
  <c r="W56" i="22"/>
  <c r="X57" i="22"/>
  <c r="V133" i="20"/>
  <c r="AC133" i="20"/>
  <c r="W65" i="23"/>
  <c r="X66" i="23"/>
  <c r="Y1" i="13" l="1"/>
  <c r="AI8" i="9" s="1"/>
  <c r="D2" i="13"/>
  <c r="C13" i="5" s="1"/>
  <c r="W17" i="21"/>
  <c r="X18" i="21"/>
  <c r="U135" i="20"/>
  <c r="V62" i="26"/>
  <c r="AC62" i="26"/>
  <c r="W64" i="23"/>
  <c r="X65" i="23"/>
  <c r="U162" i="18"/>
  <c r="W55" i="22"/>
  <c r="X56" i="22"/>
  <c r="V161" i="18"/>
  <c r="AC161" i="18"/>
  <c r="W13" i="25"/>
  <c r="X14" i="25"/>
  <c r="V134" i="20"/>
  <c r="V135" i="20" s="1"/>
  <c r="AC134" i="20"/>
  <c r="W57" i="16"/>
  <c r="X58" i="16"/>
  <c r="U63" i="26"/>
  <c r="U64" i="26" l="1"/>
  <c r="W63" i="23"/>
  <c r="X64" i="23"/>
  <c r="AC136" i="20"/>
  <c r="V162" i="18"/>
  <c r="AC162" i="18"/>
  <c r="U163" i="18"/>
  <c r="V63" i="26"/>
  <c r="AC63" i="26"/>
  <c r="W56" i="16"/>
  <c r="X57" i="16"/>
  <c r="W12" i="25"/>
  <c r="X13" i="25"/>
  <c r="W54" i="22"/>
  <c r="X55" i="22"/>
  <c r="U136" i="20"/>
  <c r="W16" i="21"/>
  <c r="X17" i="21"/>
  <c r="W15" i="21" l="1"/>
  <c r="X16" i="21"/>
  <c r="V163" i="18"/>
  <c r="AC163" i="18"/>
  <c r="W62" i="23"/>
  <c r="X63" i="23"/>
  <c r="W53" i="22"/>
  <c r="X54" i="22"/>
  <c r="W55" i="16"/>
  <c r="X56" i="16"/>
  <c r="U164" i="18"/>
  <c r="W136" i="20"/>
  <c r="W135" i="20" s="1"/>
  <c r="V136" i="20"/>
  <c r="U65" i="26"/>
  <c r="W11" i="25"/>
  <c r="X12" i="25"/>
  <c r="V64" i="26"/>
  <c r="AC64" i="26"/>
  <c r="U165" i="18" l="1"/>
  <c r="W134" i="20"/>
  <c r="X135" i="20"/>
  <c r="W52" i="22"/>
  <c r="X53" i="22"/>
  <c r="V164" i="18"/>
  <c r="AC164" i="18"/>
  <c r="V65" i="26"/>
  <c r="AC65" i="26"/>
  <c r="U66" i="26"/>
  <c r="X136" i="20"/>
  <c r="W10" i="25"/>
  <c r="X11" i="25"/>
  <c r="W54" i="16"/>
  <c r="X55" i="16"/>
  <c r="W61" i="23"/>
  <c r="X62" i="23"/>
  <c r="W14" i="21"/>
  <c r="X15" i="21"/>
  <c r="V165" i="18" l="1"/>
  <c r="AC165" i="18"/>
  <c r="W9" i="25"/>
  <c r="X10" i="25"/>
  <c r="W13" i="21"/>
  <c r="X14" i="21"/>
  <c r="V66" i="26"/>
  <c r="AC66" i="26"/>
  <c r="W51" i="22"/>
  <c r="X52" i="22"/>
  <c r="U166" i="18"/>
  <c r="W60" i="23"/>
  <c r="X61" i="23"/>
  <c r="W133" i="20"/>
  <c r="X134" i="20"/>
  <c r="W53" i="16"/>
  <c r="X54" i="16"/>
  <c r="U67" i="26"/>
  <c r="U167" i="18" l="1"/>
  <c r="V67" i="26"/>
  <c r="AC67" i="26"/>
  <c r="W8" i="25"/>
  <c r="X9" i="25"/>
  <c r="W52" i="16"/>
  <c r="X53" i="16"/>
  <c r="W59" i="23"/>
  <c r="X60" i="23"/>
  <c r="W132" i="20"/>
  <c r="X133" i="20"/>
  <c r="U68" i="26"/>
  <c r="W50" i="22"/>
  <c r="X51" i="22"/>
  <c r="W12" i="21"/>
  <c r="X13" i="21"/>
  <c r="V166" i="18"/>
  <c r="AC166" i="18"/>
  <c r="W131" i="20" l="1"/>
  <c r="X132" i="20"/>
  <c r="W51" i="16"/>
  <c r="X52" i="16"/>
  <c r="V68" i="26"/>
  <c r="AC68" i="26"/>
  <c r="W11" i="21"/>
  <c r="X12" i="21"/>
  <c r="U69" i="26"/>
  <c r="W58" i="23"/>
  <c r="X59" i="23"/>
  <c r="W7" i="25"/>
  <c r="X8" i="25"/>
  <c r="U168" i="18"/>
  <c r="V167" i="18"/>
  <c r="AC167" i="18"/>
  <c r="W49" i="22"/>
  <c r="X50" i="22"/>
  <c r="W57" i="23" l="1"/>
  <c r="X58" i="23"/>
  <c r="V168" i="18"/>
  <c r="AC168" i="18"/>
  <c r="W10" i="21"/>
  <c r="X11" i="21"/>
  <c r="W50" i="16"/>
  <c r="X51" i="16"/>
  <c r="W6" i="25"/>
  <c r="X7" i="25"/>
  <c r="U70" i="26"/>
  <c r="W48" i="22"/>
  <c r="X49" i="22"/>
  <c r="U169" i="18"/>
  <c r="V69" i="26"/>
  <c r="AC69" i="26"/>
  <c r="W130" i="20"/>
  <c r="X131" i="20"/>
  <c r="U71" i="26" l="1"/>
  <c r="V70" i="26"/>
  <c r="AC70" i="26"/>
  <c r="W49" i="16"/>
  <c r="X50" i="16"/>
  <c r="V169" i="18"/>
  <c r="AC169" i="18"/>
  <c r="W47" i="22"/>
  <c r="X48" i="22"/>
  <c r="W129" i="20"/>
  <c r="X130" i="20"/>
  <c r="U170" i="18"/>
  <c r="W5" i="25"/>
  <c r="X5" i="25" s="1"/>
  <c r="X6" i="25"/>
  <c r="W9" i="21"/>
  <c r="X10" i="21"/>
  <c r="W56" i="23"/>
  <c r="X57" i="23"/>
  <c r="X2" i="25" l="1"/>
  <c r="D2" i="25" s="1"/>
  <c r="C25" i="5" s="1"/>
  <c r="W128" i="20"/>
  <c r="X129" i="20"/>
  <c r="V170" i="18"/>
  <c r="AC170" i="18"/>
  <c r="V71" i="26"/>
  <c r="AC71" i="26"/>
  <c r="W8" i="21"/>
  <c r="X9" i="21"/>
  <c r="U171" i="18"/>
  <c r="W55" i="23"/>
  <c r="X56" i="23"/>
  <c r="W46" i="22"/>
  <c r="X47" i="22"/>
  <c r="W48" i="16"/>
  <c r="X49" i="16"/>
  <c r="U72" i="26"/>
  <c r="AG20" i="9" l="1"/>
  <c r="Y1" i="25"/>
  <c r="AI20" i="9" s="1"/>
  <c r="W47" i="16"/>
  <c r="X48" i="16"/>
  <c r="W54" i="23"/>
  <c r="X55" i="23"/>
  <c r="U73" i="26"/>
  <c r="W7" i="21"/>
  <c r="X8" i="21"/>
  <c r="V171" i="18"/>
  <c r="AC171" i="18"/>
  <c r="W45" i="22"/>
  <c r="X46" i="22"/>
  <c r="U172" i="18"/>
  <c r="V72" i="26"/>
  <c r="AC72" i="26"/>
  <c r="W127" i="20"/>
  <c r="X128" i="20"/>
  <c r="W44" i="22" l="1"/>
  <c r="X45" i="22"/>
  <c r="W6" i="21"/>
  <c r="X7" i="21"/>
  <c r="U173" i="18"/>
  <c r="W53" i="23"/>
  <c r="X54" i="23"/>
  <c r="W126" i="20"/>
  <c r="X127" i="20"/>
  <c r="V172" i="18"/>
  <c r="AC172" i="18"/>
  <c r="U74" i="26"/>
  <c r="V73" i="26"/>
  <c r="AC73" i="26"/>
  <c r="W46" i="16"/>
  <c r="X47" i="16"/>
  <c r="V173" i="18" l="1"/>
  <c r="AC173" i="18"/>
  <c r="W52" i="23"/>
  <c r="X53" i="23"/>
  <c r="W45" i="16"/>
  <c r="X46" i="16"/>
  <c r="U75" i="26"/>
  <c r="W5" i="21"/>
  <c r="X5" i="21" s="1"/>
  <c r="X6" i="21"/>
  <c r="W125" i="20"/>
  <c r="X126" i="20"/>
  <c r="U174" i="18"/>
  <c r="V74" i="26"/>
  <c r="AC74" i="26"/>
  <c r="W43" i="22"/>
  <c r="X44" i="22"/>
  <c r="X2" i="21" l="1"/>
  <c r="D2" i="21" s="1"/>
  <c r="C21" i="5" s="1"/>
  <c r="W124" i="20"/>
  <c r="X125" i="20"/>
  <c r="U76" i="26"/>
  <c r="W42" i="22"/>
  <c r="X43" i="22"/>
  <c r="U175" i="18"/>
  <c r="W51" i="23"/>
  <c r="X52" i="23"/>
  <c r="V75" i="26"/>
  <c r="AC75" i="26"/>
  <c r="W44" i="16"/>
  <c r="X45" i="16"/>
  <c r="V174" i="18"/>
  <c r="AC174" i="18"/>
  <c r="AG16" i="9" l="1"/>
  <c r="Y1" i="21"/>
  <c r="AI16" i="9" s="1"/>
  <c r="V175" i="18"/>
  <c r="AC175" i="18"/>
  <c r="U77" i="26"/>
  <c r="W43" i="16"/>
  <c r="X44" i="16"/>
  <c r="V76" i="26"/>
  <c r="AC76" i="26"/>
  <c r="W50" i="23"/>
  <c r="X51" i="23"/>
  <c r="W41" i="22"/>
  <c r="X42" i="22"/>
  <c r="U176" i="18"/>
  <c r="W123" i="20"/>
  <c r="X124" i="20"/>
  <c r="V77" i="26" l="1"/>
  <c r="AC77" i="26"/>
  <c r="U78" i="26"/>
  <c r="W40" i="22"/>
  <c r="X41" i="22"/>
  <c r="U177" i="18"/>
  <c r="W49" i="23"/>
  <c r="X50" i="23"/>
  <c r="W42" i="16"/>
  <c r="X43" i="16"/>
  <c r="W122" i="20"/>
  <c r="X123" i="20"/>
  <c r="V176" i="18"/>
  <c r="AC176" i="18"/>
  <c r="U79" i="26" l="1"/>
  <c r="V177" i="18"/>
  <c r="AC177" i="18"/>
  <c r="W121" i="20"/>
  <c r="X122" i="20"/>
  <c r="W48" i="23"/>
  <c r="X49" i="23"/>
  <c r="W39" i="22"/>
  <c r="X40" i="22"/>
  <c r="W41" i="16"/>
  <c r="X42" i="16"/>
  <c r="U178" i="18"/>
  <c r="V78" i="26"/>
  <c r="AC78" i="26"/>
  <c r="W47" i="23" l="1"/>
  <c r="X48" i="23"/>
  <c r="V178" i="18"/>
  <c r="AC178" i="18"/>
  <c r="W40" i="16"/>
  <c r="X41" i="16"/>
  <c r="U179" i="18"/>
  <c r="W38" i="22"/>
  <c r="X39" i="22"/>
  <c r="W120" i="20"/>
  <c r="X121" i="20"/>
  <c r="U80" i="26"/>
  <c r="V79" i="26"/>
  <c r="AC79" i="26"/>
  <c r="U180" i="18" l="1"/>
  <c r="U81" i="26"/>
  <c r="V179" i="18"/>
  <c r="AC179" i="18"/>
  <c r="W119" i="20"/>
  <c r="X120" i="20"/>
  <c r="W37" i="22"/>
  <c r="X38" i="22"/>
  <c r="V80" i="26"/>
  <c r="AC80" i="26"/>
  <c r="W39" i="16"/>
  <c r="X40" i="16"/>
  <c r="W46" i="23"/>
  <c r="X47" i="23"/>
  <c r="W38" i="16" l="1"/>
  <c r="X39" i="16"/>
  <c r="W36" i="22"/>
  <c r="X37" i="22"/>
  <c r="V180" i="18"/>
  <c r="AC180" i="18"/>
  <c r="U181" i="18"/>
  <c r="W45" i="23"/>
  <c r="X46" i="23"/>
  <c r="V81" i="26"/>
  <c r="AC81" i="26"/>
  <c r="W118" i="20"/>
  <c r="X119" i="20"/>
  <c r="U82" i="26"/>
  <c r="V82" i="26" l="1"/>
  <c r="AC82" i="26"/>
  <c r="U182" i="18"/>
  <c r="U83" i="26"/>
  <c r="W35" i="22"/>
  <c r="X36" i="22"/>
  <c r="W117" i="20"/>
  <c r="X118" i="20"/>
  <c r="W44" i="23"/>
  <c r="X45" i="23"/>
  <c r="V181" i="18"/>
  <c r="AC181" i="18"/>
  <c r="W37" i="16"/>
  <c r="X38" i="16"/>
  <c r="U183" i="18" l="1"/>
  <c r="V182" i="18"/>
  <c r="AC182" i="18"/>
  <c r="W116" i="20"/>
  <c r="X117" i="20"/>
  <c r="U84" i="26"/>
  <c r="W36" i="16"/>
  <c r="X37" i="16"/>
  <c r="W43" i="23"/>
  <c r="X44" i="23"/>
  <c r="W34" i="22"/>
  <c r="X35" i="22"/>
  <c r="V83" i="26"/>
  <c r="AC83" i="26"/>
  <c r="V183" i="18" l="1"/>
  <c r="AC183" i="18"/>
  <c r="V84" i="26"/>
  <c r="AC84" i="26"/>
  <c r="W33" i="22"/>
  <c r="X34" i="22"/>
  <c r="W35" i="16"/>
  <c r="X36" i="16"/>
  <c r="W115" i="20"/>
  <c r="X116" i="20"/>
  <c r="U184" i="18"/>
  <c r="W42" i="23"/>
  <c r="X43" i="23"/>
  <c r="U85" i="26"/>
  <c r="U185" i="18" l="1"/>
  <c r="W34" i="16"/>
  <c r="X35" i="16"/>
  <c r="V85" i="26"/>
  <c r="AC85" i="26"/>
  <c r="W41" i="23"/>
  <c r="X42" i="23"/>
  <c r="U86" i="26"/>
  <c r="W114" i="20"/>
  <c r="X115" i="20"/>
  <c r="W32" i="22"/>
  <c r="X33" i="22"/>
  <c r="V184" i="18"/>
  <c r="AC184" i="18"/>
  <c r="W40" i="23" l="1"/>
  <c r="X41" i="23"/>
  <c r="W33" i="16"/>
  <c r="X34" i="16"/>
  <c r="W31" i="22"/>
  <c r="X32" i="22"/>
  <c r="U87" i="26"/>
  <c r="V86" i="26"/>
  <c r="AC86" i="26"/>
  <c r="U186" i="18"/>
  <c r="V185" i="18"/>
  <c r="AC185" i="18"/>
  <c r="W113" i="20"/>
  <c r="X114" i="20"/>
  <c r="U88" i="26" l="1"/>
  <c r="V186" i="18"/>
  <c r="AC186" i="18"/>
  <c r="W32" i="16"/>
  <c r="X33" i="16"/>
  <c r="V87" i="26"/>
  <c r="AC87" i="26"/>
  <c r="W112" i="20"/>
  <c r="X113" i="20"/>
  <c r="U187" i="18"/>
  <c r="W30" i="22"/>
  <c r="X31" i="22"/>
  <c r="W39" i="23"/>
  <c r="X40" i="23"/>
  <c r="V88" i="26" l="1"/>
  <c r="AC88" i="26"/>
  <c r="V187" i="18"/>
  <c r="AC187" i="18"/>
  <c r="W29" i="22"/>
  <c r="X30" i="22"/>
  <c r="W111" i="20"/>
  <c r="X112" i="20"/>
  <c r="W31" i="16"/>
  <c r="X32" i="16"/>
  <c r="U89" i="26"/>
  <c r="W38" i="23"/>
  <c r="X39" i="23"/>
  <c r="U188" i="18"/>
  <c r="U90" i="26" l="1"/>
  <c r="W110" i="20"/>
  <c r="X111" i="20"/>
  <c r="V188" i="18"/>
  <c r="AC188" i="18"/>
  <c r="W37" i="23"/>
  <c r="X38" i="23"/>
  <c r="U189" i="18"/>
  <c r="W30" i="16"/>
  <c r="X31" i="16"/>
  <c r="W28" i="22"/>
  <c r="X29" i="22"/>
  <c r="V89" i="26"/>
  <c r="AC89" i="26"/>
  <c r="W36" i="23" l="1"/>
  <c r="X37" i="23"/>
  <c r="W109" i="20"/>
  <c r="X110" i="20"/>
  <c r="W27" i="22"/>
  <c r="X28" i="22"/>
  <c r="U190" i="18"/>
  <c r="V189" i="18"/>
  <c r="AC189" i="18"/>
  <c r="U91" i="26"/>
  <c r="V90" i="26"/>
  <c r="AC90" i="26"/>
  <c r="W29" i="16"/>
  <c r="X30" i="16"/>
  <c r="U191" i="18" l="1"/>
  <c r="V91" i="26"/>
  <c r="AC91" i="26"/>
  <c r="W108" i="20"/>
  <c r="X109" i="20"/>
  <c r="V190" i="18"/>
  <c r="AC190" i="18"/>
  <c r="W28" i="16"/>
  <c r="X29" i="16"/>
  <c r="U92" i="26"/>
  <c r="W26" i="22"/>
  <c r="X27" i="22"/>
  <c r="W35" i="23"/>
  <c r="X36" i="23"/>
  <c r="W34" i="23" l="1"/>
  <c r="X35" i="23"/>
  <c r="V191" i="18"/>
  <c r="AC191" i="18"/>
  <c r="V92" i="26"/>
  <c r="AC92" i="26"/>
  <c r="W25" i="22"/>
  <c r="X26" i="22"/>
  <c r="W27" i="16"/>
  <c r="X28" i="16"/>
  <c r="W107" i="20"/>
  <c r="X108" i="20"/>
  <c r="U192" i="18"/>
  <c r="U93" i="26"/>
  <c r="W106" i="20" l="1"/>
  <c r="X107" i="20"/>
  <c r="W24" i="22"/>
  <c r="X25" i="22"/>
  <c r="V192" i="18"/>
  <c r="AC192" i="18"/>
  <c r="U193" i="18"/>
  <c r="U94" i="26"/>
  <c r="W26" i="16"/>
  <c r="X27" i="16"/>
  <c r="V93" i="26"/>
  <c r="AC93" i="26"/>
  <c r="W33" i="23"/>
  <c r="X34" i="23"/>
  <c r="U194" i="18" l="1"/>
  <c r="V94" i="26"/>
  <c r="AC94" i="26"/>
  <c r="U95" i="26"/>
  <c r="W23" i="22"/>
  <c r="X24" i="22"/>
  <c r="W32" i="23"/>
  <c r="X33" i="23"/>
  <c r="W25" i="16"/>
  <c r="X26" i="16"/>
  <c r="V193" i="18"/>
  <c r="AC193" i="18"/>
  <c r="W105" i="20"/>
  <c r="X106" i="20"/>
  <c r="V95" i="26" l="1"/>
  <c r="AC95" i="26"/>
  <c r="V194" i="18"/>
  <c r="AC194" i="18"/>
  <c r="W31" i="23"/>
  <c r="X32" i="23"/>
  <c r="U96" i="26"/>
  <c r="U195" i="18"/>
  <c r="W104" i="20"/>
  <c r="X105" i="20"/>
  <c r="W24" i="16"/>
  <c r="X25" i="16"/>
  <c r="W22" i="22"/>
  <c r="X23" i="22"/>
  <c r="U97" i="26" l="1"/>
  <c r="U196" i="18"/>
  <c r="V195" i="18"/>
  <c r="AC195" i="18"/>
  <c r="W23" i="16"/>
  <c r="X24" i="16"/>
  <c r="W21" i="22"/>
  <c r="X22" i="22"/>
  <c r="W103" i="20"/>
  <c r="X104" i="20"/>
  <c r="W30" i="23"/>
  <c r="X31" i="23"/>
  <c r="V96" i="26"/>
  <c r="AC96" i="26"/>
  <c r="W29" i="23" l="1"/>
  <c r="X30" i="23"/>
  <c r="W20" i="22"/>
  <c r="X21" i="22"/>
  <c r="V196" i="18"/>
  <c r="AC196" i="18"/>
  <c r="U98" i="26"/>
  <c r="V97" i="26"/>
  <c r="AC97" i="26"/>
  <c r="W102" i="20"/>
  <c r="X103" i="20"/>
  <c r="W22" i="16"/>
  <c r="X23" i="16"/>
  <c r="U197" i="18"/>
  <c r="U198" i="18" l="1"/>
  <c r="W101" i="20"/>
  <c r="X102" i="20"/>
  <c r="U99" i="26"/>
  <c r="W19" i="22"/>
  <c r="X20" i="22"/>
  <c r="V98" i="26"/>
  <c r="AC98" i="26"/>
  <c r="W21" i="16"/>
  <c r="X22" i="16"/>
  <c r="V197" i="18"/>
  <c r="AC197" i="18"/>
  <c r="W28" i="23"/>
  <c r="X29" i="23"/>
  <c r="W100" i="20" l="1"/>
  <c r="X101" i="20"/>
  <c r="V198" i="18"/>
  <c r="AC198" i="18"/>
  <c r="V99" i="26"/>
  <c r="AC99" i="26"/>
  <c r="U100" i="26"/>
  <c r="U199" i="18"/>
  <c r="W27" i="23"/>
  <c r="X28" i="23"/>
  <c r="W20" i="16"/>
  <c r="X21" i="16"/>
  <c r="W18" i="22"/>
  <c r="X19" i="22"/>
  <c r="W100" i="26" l="1"/>
  <c r="W99" i="26" s="1"/>
  <c r="W19" i="16"/>
  <c r="X20" i="16"/>
  <c r="U200" i="18"/>
  <c r="V199" i="18"/>
  <c r="AC199" i="18"/>
  <c r="W17" i="22"/>
  <c r="X18" i="22"/>
  <c r="W26" i="23"/>
  <c r="X27" i="23"/>
  <c r="V100" i="26"/>
  <c r="AC100" i="26"/>
  <c r="W99" i="20"/>
  <c r="X100" i="20"/>
  <c r="W25" i="23" l="1"/>
  <c r="X26" i="23"/>
  <c r="V200" i="18"/>
  <c r="AC200" i="18"/>
  <c r="W98" i="20"/>
  <c r="X99" i="20"/>
  <c r="W18" i="16"/>
  <c r="X19" i="16"/>
  <c r="W16" i="22"/>
  <c r="X17" i="22"/>
  <c r="U201" i="18"/>
  <c r="W98" i="26"/>
  <c r="X99" i="26"/>
  <c r="X100" i="26"/>
  <c r="W17" i="16" l="1"/>
  <c r="X18" i="16"/>
  <c r="V201" i="18"/>
  <c r="AC201" i="18"/>
  <c r="U202" i="18"/>
  <c r="W97" i="26"/>
  <c r="X98" i="26"/>
  <c r="W15" i="22"/>
  <c r="X16" i="22"/>
  <c r="W97" i="20"/>
  <c r="X98" i="20"/>
  <c r="W24" i="23"/>
  <c r="X25" i="23"/>
  <c r="W96" i="26" l="1"/>
  <c r="X97" i="26"/>
  <c r="V202" i="18"/>
  <c r="AC202" i="18"/>
  <c r="W96" i="20"/>
  <c r="X97" i="20"/>
  <c r="W14" i="22"/>
  <c r="X15" i="22"/>
  <c r="U203" i="18"/>
  <c r="W23" i="23"/>
  <c r="X24" i="23"/>
  <c r="W16" i="16"/>
  <c r="X17" i="16"/>
  <c r="W22" i="23" l="1"/>
  <c r="X23" i="23"/>
  <c r="W13" i="22"/>
  <c r="X14" i="22"/>
  <c r="V203" i="18"/>
  <c r="AC203" i="18"/>
  <c r="U204" i="18"/>
  <c r="W15" i="16"/>
  <c r="X16" i="16"/>
  <c r="W95" i="20"/>
  <c r="X96" i="20"/>
  <c r="W95" i="26"/>
  <c r="X96" i="26"/>
  <c r="W94" i="20" l="1"/>
  <c r="X95" i="20"/>
  <c r="U205" i="18"/>
  <c r="W12" i="22"/>
  <c r="X13" i="22"/>
  <c r="W94" i="26"/>
  <c r="X95" i="26"/>
  <c r="W14" i="16"/>
  <c r="X15" i="16"/>
  <c r="V204" i="18"/>
  <c r="AC204" i="18"/>
  <c r="W21" i="23"/>
  <c r="X22" i="23"/>
  <c r="W93" i="26" l="1"/>
  <c r="X94" i="26"/>
  <c r="U206" i="18"/>
  <c r="V205" i="18"/>
  <c r="AC205" i="18"/>
  <c r="W20" i="23"/>
  <c r="X21" i="23"/>
  <c r="W13" i="16"/>
  <c r="X14" i="16"/>
  <c r="W11" i="22"/>
  <c r="X12" i="22"/>
  <c r="W93" i="20"/>
  <c r="X94" i="20"/>
  <c r="W10" i="22" l="1"/>
  <c r="X11" i="22"/>
  <c r="W19" i="23"/>
  <c r="X20" i="23"/>
  <c r="U207" i="18"/>
  <c r="W12" i="16"/>
  <c r="X13" i="16"/>
  <c r="V206" i="18"/>
  <c r="AC206" i="18"/>
  <c r="W92" i="20"/>
  <c r="X93" i="20"/>
  <c r="W92" i="26"/>
  <c r="X93" i="26"/>
  <c r="W91" i="20" l="1"/>
  <c r="X92" i="20"/>
  <c r="W11" i="16"/>
  <c r="X12" i="16"/>
  <c r="W18" i="23"/>
  <c r="X19" i="23"/>
  <c r="V207" i="18"/>
  <c r="AC207" i="18"/>
  <c r="U208" i="18"/>
  <c r="W91" i="26"/>
  <c r="X92" i="26"/>
  <c r="W9" i="22"/>
  <c r="X10" i="22"/>
  <c r="W90" i="26" l="1"/>
  <c r="X91" i="26"/>
  <c r="V208" i="18"/>
  <c r="AC208" i="18"/>
  <c r="W10" i="16"/>
  <c r="X11" i="16"/>
  <c r="U209" i="18"/>
  <c r="W8" i="22"/>
  <c r="X9" i="22"/>
  <c r="W17" i="23"/>
  <c r="X18" i="23"/>
  <c r="W90" i="20"/>
  <c r="X91" i="20"/>
  <c r="U210" i="18" l="1"/>
  <c r="V209" i="18"/>
  <c r="AC209" i="18"/>
  <c r="W89" i="20"/>
  <c r="X90" i="20"/>
  <c r="W7" i="22"/>
  <c r="X8" i="22"/>
  <c r="W16" i="23"/>
  <c r="X17" i="23"/>
  <c r="W9" i="16"/>
  <c r="X10" i="16"/>
  <c r="W89" i="26"/>
  <c r="X90" i="26"/>
  <c r="W6" i="22" l="1"/>
  <c r="X7" i="22"/>
  <c r="V210" i="18"/>
  <c r="AC210" i="18"/>
  <c r="W8" i="16"/>
  <c r="X9" i="16"/>
  <c r="W88" i="26"/>
  <c r="X89" i="26"/>
  <c r="W15" i="23"/>
  <c r="X16" i="23"/>
  <c r="W88" i="20"/>
  <c r="X89" i="20"/>
  <c r="U211" i="18"/>
  <c r="W87" i="20" l="1"/>
  <c r="X88" i="20"/>
  <c r="W87" i="26"/>
  <c r="X88" i="26"/>
  <c r="V211" i="18"/>
  <c r="AC211" i="18"/>
  <c r="U212" i="18"/>
  <c r="W14" i="23"/>
  <c r="X15" i="23"/>
  <c r="W7" i="16"/>
  <c r="X8" i="16"/>
  <c r="W5" i="22"/>
  <c r="X5" i="22" s="1"/>
  <c r="X6" i="22"/>
  <c r="X2" i="22" l="1"/>
  <c r="Y1" i="22" s="1"/>
  <c r="AI17" i="9" s="1"/>
  <c r="W6" i="16"/>
  <c r="X7" i="16"/>
  <c r="U213" i="18"/>
  <c r="W86" i="26"/>
  <c r="X87" i="26"/>
  <c r="W13" i="23"/>
  <c r="X14" i="23"/>
  <c r="V212" i="18"/>
  <c r="AC212" i="18"/>
  <c r="W86" i="20"/>
  <c r="X87" i="20"/>
  <c r="D2" i="22" l="1"/>
  <c r="C22" i="5" s="1"/>
  <c r="AG17" i="9"/>
  <c r="W85" i="20"/>
  <c r="X86" i="20"/>
  <c r="U214" i="18"/>
  <c r="W12" i="23"/>
  <c r="X13" i="23"/>
  <c r="V213" i="18"/>
  <c r="AC213" i="18"/>
  <c r="W85" i="26"/>
  <c r="X86" i="26"/>
  <c r="W5" i="16"/>
  <c r="X5" i="16" s="1"/>
  <c r="X6" i="16"/>
  <c r="X2" i="16" l="1"/>
  <c r="D2" i="16" s="1"/>
  <c r="C16" i="5" s="1"/>
  <c r="V214" i="18"/>
  <c r="AC214" i="18"/>
  <c r="U215" i="18"/>
  <c r="W84" i="26"/>
  <c r="X85" i="26"/>
  <c r="W11" i="23"/>
  <c r="X12" i="23"/>
  <c r="W84" i="20"/>
  <c r="X85" i="20"/>
  <c r="Y1" i="16" l="1"/>
  <c r="AI11" i="9" s="1"/>
  <c r="AG11" i="9"/>
  <c r="U216" i="18"/>
  <c r="W10" i="23"/>
  <c r="X11" i="23"/>
  <c r="W83" i="20"/>
  <c r="X84" i="20"/>
  <c r="W83" i="26"/>
  <c r="X84" i="26"/>
  <c r="V215" i="18"/>
  <c r="AC215" i="18"/>
  <c r="V216" i="18" l="1"/>
  <c r="AC216" i="18"/>
  <c r="W82" i="20"/>
  <c r="X83" i="20"/>
  <c r="U217" i="18"/>
  <c r="W82" i="26"/>
  <c r="X83" i="26"/>
  <c r="W9" i="23"/>
  <c r="X10" i="23"/>
  <c r="W81" i="20" l="1"/>
  <c r="X82" i="20"/>
  <c r="W81" i="26"/>
  <c r="X82" i="26"/>
  <c r="U218" i="18"/>
  <c r="W8" i="23"/>
  <c r="X9" i="23"/>
  <c r="V217" i="18"/>
  <c r="AC217" i="18"/>
  <c r="W80" i="26" l="1"/>
  <c r="X81" i="26"/>
  <c r="V218" i="18"/>
  <c r="AC218" i="18"/>
  <c r="W7" i="23"/>
  <c r="X8" i="23"/>
  <c r="U219" i="18"/>
  <c r="W80" i="20"/>
  <c r="X81" i="20"/>
  <c r="W219" i="18" l="1"/>
  <c r="W218" i="18" s="1"/>
  <c r="V219" i="18"/>
  <c r="AC219" i="18"/>
  <c r="W79" i="20"/>
  <c r="X80" i="20"/>
  <c r="W6" i="23"/>
  <c r="X7" i="23"/>
  <c r="W79" i="26"/>
  <c r="X80" i="26"/>
  <c r="W5" i="23" l="1"/>
  <c r="X5" i="23" s="1"/>
  <c r="X6" i="23"/>
  <c r="W217" i="18"/>
  <c r="X218" i="18"/>
  <c r="W78" i="26"/>
  <c r="X79" i="26"/>
  <c r="W78" i="20"/>
  <c r="X79" i="20"/>
  <c r="X219" i="18"/>
  <c r="X2" i="23" l="1"/>
  <c r="AG18" i="9" s="1"/>
  <c r="W77" i="20"/>
  <c r="X78" i="20"/>
  <c r="W216" i="18"/>
  <c r="X217" i="18"/>
  <c r="W77" i="26"/>
  <c r="X78" i="26"/>
  <c r="Y1" i="23" l="1"/>
  <c r="AI18" i="9" s="1"/>
  <c r="D2" i="23"/>
  <c r="C23" i="5" s="1"/>
  <c r="W215" i="18"/>
  <c r="X216" i="18"/>
  <c r="W76" i="26"/>
  <c r="X77" i="26"/>
  <c r="W76" i="20"/>
  <c r="X77" i="20"/>
  <c r="W75" i="26" l="1"/>
  <c r="X76" i="26"/>
  <c r="W75" i="20"/>
  <c r="X76" i="20"/>
  <c r="W214" i="18"/>
  <c r="X215" i="18"/>
  <c r="W74" i="20" l="1"/>
  <c r="X75" i="20"/>
  <c r="W213" i="18"/>
  <c r="X214" i="18"/>
  <c r="W74" i="26"/>
  <c r="X75" i="26"/>
  <c r="W212" i="18" l="1"/>
  <c r="X213" i="18"/>
  <c r="W73" i="26"/>
  <c r="X74" i="26"/>
  <c r="W73" i="20"/>
  <c r="X74" i="20"/>
  <c r="W72" i="26" l="1"/>
  <c r="X73" i="26"/>
  <c r="W72" i="20"/>
  <c r="X73" i="20"/>
  <c r="W211" i="18"/>
  <c r="X212" i="18"/>
  <c r="W71" i="20" l="1"/>
  <c r="X72" i="20"/>
  <c r="W210" i="18"/>
  <c r="X211" i="18"/>
  <c r="W71" i="26"/>
  <c r="X72" i="26"/>
  <c r="W209" i="18" l="1"/>
  <c r="X210" i="18"/>
  <c r="W70" i="26"/>
  <c r="X71" i="26"/>
  <c r="W70" i="20"/>
  <c r="X71" i="20"/>
  <c r="W69" i="26" l="1"/>
  <c r="X70" i="26"/>
  <c r="W69" i="20"/>
  <c r="X70" i="20"/>
  <c r="W208" i="18"/>
  <c r="X209" i="18"/>
  <c r="W68" i="20" l="1"/>
  <c r="X69" i="20"/>
  <c r="W207" i="18"/>
  <c r="X208" i="18"/>
  <c r="W68" i="26"/>
  <c r="X69" i="26"/>
  <c r="W206" i="18" l="1"/>
  <c r="X207" i="18"/>
  <c r="W67" i="26"/>
  <c r="X68" i="26"/>
  <c r="W67" i="20"/>
  <c r="X68" i="20"/>
  <c r="W66" i="26" l="1"/>
  <c r="X67" i="26"/>
  <c r="W66" i="20"/>
  <c r="X67" i="20"/>
  <c r="W205" i="18"/>
  <c r="X206" i="18"/>
  <c r="W65" i="20" l="1"/>
  <c r="X66" i="20"/>
  <c r="W204" i="18"/>
  <c r="X205" i="18"/>
  <c r="W65" i="26"/>
  <c r="X66" i="26"/>
  <c r="W203" i="18" l="1"/>
  <c r="X204" i="18"/>
  <c r="W64" i="26"/>
  <c r="X65" i="26"/>
  <c r="W64" i="20"/>
  <c r="X65" i="20"/>
  <c r="W63" i="26" l="1"/>
  <c r="X64" i="26"/>
  <c r="W63" i="20"/>
  <c r="X64" i="20"/>
  <c r="W202" i="18"/>
  <c r="X203" i="18"/>
  <c r="W62" i="20" l="1"/>
  <c r="X63" i="20"/>
  <c r="W201" i="18"/>
  <c r="X202" i="18"/>
  <c r="W62" i="26"/>
  <c r="X63" i="26"/>
  <c r="W200" i="18" l="1"/>
  <c r="X201" i="18"/>
  <c r="W61" i="26"/>
  <c r="X62" i="26"/>
  <c r="W61" i="20"/>
  <c r="X62" i="20"/>
  <c r="W60" i="26" l="1"/>
  <c r="X61" i="26"/>
  <c r="W60" i="20"/>
  <c r="X61" i="20"/>
  <c r="W199" i="18"/>
  <c r="X200" i="18"/>
  <c r="W59" i="20" l="1"/>
  <c r="X60" i="20"/>
  <c r="W198" i="18"/>
  <c r="X199" i="18"/>
  <c r="W59" i="26"/>
  <c r="X60" i="26"/>
  <c r="W197" i="18" l="1"/>
  <c r="X198" i="18"/>
  <c r="W58" i="26"/>
  <c r="X59" i="26"/>
  <c r="W58" i="20"/>
  <c r="X59" i="20"/>
  <c r="W57" i="26" l="1"/>
  <c r="X58" i="26"/>
  <c r="W57" i="20"/>
  <c r="X58" i="20"/>
  <c r="W196" i="18"/>
  <c r="X197" i="18"/>
  <c r="W56" i="20" l="1"/>
  <c r="X57" i="20"/>
  <c r="W195" i="18"/>
  <c r="X196" i="18"/>
  <c r="W56" i="26"/>
  <c r="X57" i="26"/>
  <c r="W194" i="18" l="1"/>
  <c r="X195" i="18"/>
  <c r="W55" i="26"/>
  <c r="X56" i="26"/>
  <c r="W55" i="20"/>
  <c r="X56" i="20"/>
  <c r="W54" i="26" l="1"/>
  <c r="X55" i="26"/>
  <c r="W54" i="20"/>
  <c r="X55" i="20"/>
  <c r="W193" i="18"/>
  <c r="X194" i="18"/>
  <c r="W53" i="20" l="1"/>
  <c r="X54" i="20"/>
  <c r="W192" i="18"/>
  <c r="X193" i="18"/>
  <c r="W53" i="26"/>
  <c r="X54" i="26"/>
  <c r="W191" i="18" l="1"/>
  <c r="X192" i="18"/>
  <c r="W52" i="26"/>
  <c r="X53" i="26"/>
  <c r="W52" i="20"/>
  <c r="X53" i="20"/>
  <c r="W51" i="26" l="1"/>
  <c r="X52" i="26"/>
  <c r="W51" i="20"/>
  <c r="X52" i="20"/>
  <c r="W190" i="18"/>
  <c r="X191" i="18"/>
  <c r="W50" i="20" l="1"/>
  <c r="X51" i="20"/>
  <c r="W189" i="18"/>
  <c r="X190" i="18"/>
  <c r="W50" i="26"/>
  <c r="X51" i="26"/>
  <c r="W188" i="18" l="1"/>
  <c r="X189" i="18"/>
  <c r="W49" i="26"/>
  <c r="X50" i="26"/>
  <c r="W49" i="20"/>
  <c r="X50" i="20"/>
  <c r="W48" i="26" l="1"/>
  <c r="X49" i="26"/>
  <c r="W48" i="20"/>
  <c r="X49" i="20"/>
  <c r="W187" i="18"/>
  <c r="X188" i="18"/>
  <c r="W47" i="20" l="1"/>
  <c r="X48" i="20"/>
  <c r="W186" i="18"/>
  <c r="X187" i="18"/>
  <c r="W47" i="26"/>
  <c r="X48" i="26"/>
  <c r="W185" i="18" l="1"/>
  <c r="X186" i="18"/>
  <c r="W46" i="26"/>
  <c r="X47" i="26"/>
  <c r="W46" i="20"/>
  <c r="X47" i="20"/>
  <c r="W45" i="26" l="1"/>
  <c r="X46" i="26"/>
  <c r="W45" i="20"/>
  <c r="X46" i="20"/>
  <c r="W184" i="18"/>
  <c r="X185" i="18"/>
  <c r="W44" i="20" l="1"/>
  <c r="X45" i="20"/>
  <c r="W183" i="18"/>
  <c r="X184" i="18"/>
  <c r="W44" i="26"/>
  <c r="X45" i="26"/>
  <c r="W182" i="18" l="1"/>
  <c r="X183" i="18"/>
  <c r="W43" i="26"/>
  <c r="X44" i="26"/>
  <c r="W43" i="20"/>
  <c r="X44" i="20"/>
  <c r="W42" i="26" l="1"/>
  <c r="X43" i="26"/>
  <c r="W42" i="20"/>
  <c r="X43" i="20"/>
  <c r="W181" i="18"/>
  <c r="X182" i="18"/>
  <c r="W41" i="20" l="1"/>
  <c r="X42" i="20"/>
  <c r="W180" i="18"/>
  <c r="X181" i="18"/>
  <c r="W41" i="26"/>
  <c r="X42" i="26"/>
  <c r="W179" i="18" l="1"/>
  <c r="X180" i="18"/>
  <c r="W40" i="26"/>
  <c r="X41" i="26"/>
  <c r="W40" i="20"/>
  <c r="X41" i="20"/>
  <c r="W39" i="26" l="1"/>
  <c r="X40" i="26"/>
  <c r="W39" i="20"/>
  <c r="X40" i="20"/>
  <c r="W178" i="18"/>
  <c r="X179" i="18"/>
  <c r="W38" i="20" l="1"/>
  <c r="X39" i="20"/>
  <c r="W177" i="18"/>
  <c r="X178" i="18"/>
  <c r="W38" i="26"/>
  <c r="X39" i="26"/>
  <c r="W176" i="18" l="1"/>
  <c r="X177" i="18"/>
  <c r="W37" i="26"/>
  <c r="X38" i="26"/>
  <c r="W37" i="20"/>
  <c r="X38" i="20"/>
  <c r="W36" i="26" l="1"/>
  <c r="X37" i="26"/>
  <c r="W36" i="20"/>
  <c r="X37" i="20"/>
  <c r="W175" i="18"/>
  <c r="X176" i="18"/>
  <c r="W35" i="20" l="1"/>
  <c r="X36" i="20"/>
  <c r="W174" i="18"/>
  <c r="X175" i="18"/>
  <c r="W35" i="26"/>
  <c r="X36" i="26"/>
  <c r="W173" i="18" l="1"/>
  <c r="X174" i="18"/>
  <c r="W34" i="26"/>
  <c r="X35" i="26"/>
  <c r="W34" i="20"/>
  <c r="X35" i="20"/>
  <c r="W33" i="26" l="1"/>
  <c r="X34" i="26"/>
  <c r="W33" i="20"/>
  <c r="X34" i="20"/>
  <c r="W172" i="18"/>
  <c r="X173" i="18"/>
  <c r="W32" i="20" l="1"/>
  <c r="X33" i="20"/>
  <c r="W171" i="18"/>
  <c r="X172" i="18"/>
  <c r="W32" i="26"/>
  <c r="X33" i="26"/>
  <c r="W170" i="18" l="1"/>
  <c r="X171" i="18"/>
  <c r="W31" i="26"/>
  <c r="X32" i="26"/>
  <c r="W31" i="20"/>
  <c r="X32" i="20"/>
  <c r="W30" i="26" l="1"/>
  <c r="X31" i="26"/>
  <c r="W30" i="20"/>
  <c r="X31" i="20"/>
  <c r="W169" i="18"/>
  <c r="X170" i="18"/>
  <c r="W29" i="20" l="1"/>
  <c r="X30" i="20"/>
  <c r="W168" i="18"/>
  <c r="X169" i="18"/>
  <c r="W29" i="26"/>
  <c r="X30" i="26"/>
  <c r="W167" i="18" l="1"/>
  <c r="X168" i="18"/>
  <c r="W28" i="26"/>
  <c r="X29" i="26"/>
  <c r="W28" i="20"/>
  <c r="X29" i="20"/>
  <c r="W27" i="26" l="1"/>
  <c r="X28" i="26"/>
  <c r="W27" i="20"/>
  <c r="X28" i="20"/>
  <c r="W166" i="18"/>
  <c r="X167" i="18"/>
  <c r="W26" i="20" l="1"/>
  <c r="X27" i="20"/>
  <c r="W165" i="18"/>
  <c r="X166" i="18"/>
  <c r="W26" i="26"/>
  <c r="X27" i="26"/>
  <c r="W164" i="18" l="1"/>
  <c r="X165" i="18"/>
  <c r="W25" i="26"/>
  <c r="X26" i="26"/>
  <c r="W25" i="20"/>
  <c r="X26" i="20"/>
  <c r="W24" i="26" l="1"/>
  <c r="X25" i="26"/>
  <c r="W24" i="20"/>
  <c r="X25" i="20"/>
  <c r="W163" i="18"/>
  <c r="X164" i="18"/>
  <c r="W23" i="20" l="1"/>
  <c r="X24" i="20"/>
  <c r="W162" i="18"/>
  <c r="X163" i="18"/>
  <c r="W23" i="26"/>
  <c r="X24" i="26"/>
  <c r="W161" i="18" l="1"/>
  <c r="X162" i="18"/>
  <c r="W22" i="26"/>
  <c r="X23" i="26"/>
  <c r="W22" i="20"/>
  <c r="X23" i="20"/>
  <c r="W21" i="26" l="1"/>
  <c r="X22" i="26"/>
  <c r="W21" i="20"/>
  <c r="X22" i="20"/>
  <c r="W160" i="18"/>
  <c r="X161" i="18"/>
  <c r="W20" i="20" l="1"/>
  <c r="X21" i="20"/>
  <c r="W159" i="18"/>
  <c r="X160" i="18"/>
  <c r="W20" i="26"/>
  <c r="X21" i="26"/>
  <c r="W158" i="18" l="1"/>
  <c r="X159" i="18"/>
  <c r="W19" i="26"/>
  <c r="X20" i="26"/>
  <c r="W19" i="20"/>
  <c r="X20" i="20"/>
  <c r="W18" i="26" l="1"/>
  <c r="X19" i="26"/>
  <c r="W18" i="20"/>
  <c r="X19" i="20"/>
  <c r="W157" i="18"/>
  <c r="X158" i="18"/>
  <c r="W17" i="20" l="1"/>
  <c r="X18" i="20"/>
  <c r="W156" i="18"/>
  <c r="X157" i="18"/>
  <c r="W17" i="26"/>
  <c r="X18" i="26"/>
  <c r="W155" i="18" l="1"/>
  <c r="X156" i="18"/>
  <c r="W16" i="26"/>
  <c r="X17" i="26"/>
  <c r="W16" i="20"/>
  <c r="X17" i="20"/>
  <c r="W15" i="26" l="1"/>
  <c r="X16" i="26"/>
  <c r="W15" i="20"/>
  <c r="X16" i="20"/>
  <c r="W154" i="18"/>
  <c r="X155" i="18"/>
  <c r="W14" i="20" l="1"/>
  <c r="X15" i="20"/>
  <c r="W153" i="18"/>
  <c r="X154" i="18"/>
  <c r="W14" i="26"/>
  <c r="X15" i="26"/>
  <c r="W152" i="18" l="1"/>
  <c r="X153" i="18"/>
  <c r="W13" i="26"/>
  <c r="X14" i="26"/>
  <c r="W13" i="20"/>
  <c r="X14" i="20"/>
  <c r="W12" i="26" l="1"/>
  <c r="X13" i="26"/>
  <c r="W12" i="20"/>
  <c r="X13" i="20"/>
  <c r="W151" i="18"/>
  <c r="X152" i="18"/>
  <c r="W11" i="20" l="1"/>
  <c r="X12" i="20"/>
  <c r="W150" i="18"/>
  <c r="X151" i="18"/>
  <c r="W11" i="26"/>
  <c r="X12" i="26"/>
  <c r="W149" i="18" l="1"/>
  <c r="X150" i="18"/>
  <c r="W10" i="26"/>
  <c r="X11" i="26"/>
  <c r="W10" i="20"/>
  <c r="X11" i="20"/>
  <c r="W9" i="26" l="1"/>
  <c r="X10" i="26"/>
  <c r="W9" i="20"/>
  <c r="X10" i="20"/>
  <c r="W148" i="18"/>
  <c r="X149" i="18"/>
  <c r="W8" i="20" l="1"/>
  <c r="X9" i="20"/>
  <c r="W147" i="18"/>
  <c r="X148" i="18"/>
  <c r="W8" i="26"/>
  <c r="X9" i="26"/>
  <c r="W146" i="18" l="1"/>
  <c r="X147" i="18"/>
  <c r="W7" i="26"/>
  <c r="X8" i="26"/>
  <c r="W7" i="20"/>
  <c r="X8" i="20"/>
  <c r="W6" i="26" l="1"/>
  <c r="X7" i="26"/>
  <c r="W6" i="20"/>
  <c r="X7" i="20"/>
  <c r="W145" i="18"/>
  <c r="X146" i="18"/>
  <c r="W5" i="20" l="1"/>
  <c r="X5" i="20" s="1"/>
  <c r="X6" i="20"/>
  <c r="W144" i="18"/>
  <c r="X145" i="18"/>
  <c r="W5" i="26"/>
  <c r="X5" i="26" s="1"/>
  <c r="X6" i="26"/>
  <c r="X2" i="20" l="1"/>
  <c r="AG15" i="9" s="1"/>
  <c r="X2" i="26"/>
  <c r="AG21" i="9" s="1"/>
  <c r="W143" i="18"/>
  <c r="X144" i="18"/>
  <c r="Y1" i="20" l="1"/>
  <c r="AI15" i="9" s="1"/>
  <c r="D2" i="20"/>
  <c r="C20" i="5" s="1"/>
  <c r="D2" i="26"/>
  <c r="C26" i="5" s="1"/>
  <c r="Y1" i="26"/>
  <c r="AI21" i="9" s="1"/>
  <c r="W142" i="18"/>
  <c r="X143" i="18"/>
  <c r="W141" i="18" l="1"/>
  <c r="X142" i="18"/>
  <c r="W140" i="18" l="1"/>
  <c r="X141" i="18"/>
  <c r="W139" i="18" l="1"/>
  <c r="X140" i="18"/>
  <c r="W138" i="18" l="1"/>
  <c r="X139" i="18"/>
  <c r="W137" i="18" l="1"/>
  <c r="X138" i="18"/>
  <c r="W136" i="18" l="1"/>
  <c r="X137" i="18"/>
  <c r="W135" i="18" l="1"/>
  <c r="X136" i="18"/>
  <c r="W134" i="18" l="1"/>
  <c r="X135" i="18"/>
  <c r="W133" i="18" l="1"/>
  <c r="X134" i="18"/>
  <c r="W132" i="18" l="1"/>
  <c r="X133" i="18"/>
  <c r="W131" i="18" l="1"/>
  <c r="X132" i="18"/>
  <c r="W130" i="18" l="1"/>
  <c r="X131" i="18"/>
  <c r="W129" i="18" l="1"/>
  <c r="X130" i="18"/>
  <c r="W128" i="18" l="1"/>
  <c r="X129" i="18"/>
  <c r="W127" i="18" l="1"/>
  <c r="X128" i="18"/>
  <c r="W126" i="18" l="1"/>
  <c r="X127" i="18"/>
  <c r="W125" i="18" l="1"/>
  <c r="X126" i="18"/>
  <c r="W124" i="18" l="1"/>
  <c r="X125" i="18"/>
  <c r="W123" i="18" l="1"/>
  <c r="X124" i="18"/>
  <c r="W122" i="18" l="1"/>
  <c r="X123" i="18"/>
  <c r="W121" i="18" l="1"/>
  <c r="X122" i="18"/>
  <c r="W120" i="18" l="1"/>
  <c r="X121" i="18"/>
  <c r="W119" i="18" l="1"/>
  <c r="X120" i="18"/>
  <c r="W118" i="18" l="1"/>
  <c r="X119" i="18"/>
  <c r="W117" i="18" l="1"/>
  <c r="X118" i="18"/>
  <c r="W116" i="18" l="1"/>
  <c r="X117" i="18"/>
  <c r="W115" i="18" l="1"/>
  <c r="X116" i="18"/>
  <c r="W114" i="18" l="1"/>
  <c r="X115" i="18"/>
  <c r="W113" i="18" l="1"/>
  <c r="X114" i="18"/>
  <c r="W112" i="18" l="1"/>
  <c r="X113" i="18"/>
  <c r="W111" i="18" l="1"/>
  <c r="X112" i="18"/>
  <c r="W110" i="18" l="1"/>
  <c r="X111" i="18"/>
  <c r="W109" i="18" l="1"/>
  <c r="X110" i="18"/>
  <c r="W108" i="18" l="1"/>
  <c r="X109" i="18"/>
  <c r="W107" i="18" l="1"/>
  <c r="X108" i="18"/>
  <c r="W106" i="18" l="1"/>
  <c r="X107" i="18"/>
  <c r="W105" i="18" l="1"/>
  <c r="X106" i="18"/>
  <c r="W104" i="18" l="1"/>
  <c r="X105" i="18"/>
  <c r="W103" i="18" l="1"/>
  <c r="X104" i="18"/>
  <c r="W102" i="18" l="1"/>
  <c r="X103" i="18"/>
  <c r="W101" i="18" l="1"/>
  <c r="X102" i="18"/>
  <c r="W100" i="18" l="1"/>
  <c r="X101" i="18"/>
  <c r="W99" i="18" l="1"/>
  <c r="X100" i="18"/>
  <c r="W98" i="18" l="1"/>
  <c r="X99" i="18"/>
  <c r="W97" i="18" l="1"/>
  <c r="X98" i="18"/>
  <c r="W96" i="18" l="1"/>
  <c r="X97" i="18"/>
  <c r="W95" i="18" l="1"/>
  <c r="X96" i="18"/>
  <c r="W94" i="18" l="1"/>
  <c r="X95" i="18"/>
  <c r="W93" i="18" l="1"/>
  <c r="X94" i="18"/>
  <c r="W92" i="18" l="1"/>
  <c r="X93" i="18"/>
  <c r="W91" i="18" l="1"/>
  <c r="X92" i="18"/>
  <c r="W90" i="18" l="1"/>
  <c r="X91" i="18"/>
  <c r="W89" i="18" l="1"/>
  <c r="X90" i="18"/>
  <c r="W88" i="18" l="1"/>
  <c r="X89" i="18"/>
  <c r="W87" i="18" l="1"/>
  <c r="X88" i="18"/>
  <c r="W86" i="18" l="1"/>
  <c r="X87" i="18"/>
  <c r="W85" i="18" l="1"/>
  <c r="X86" i="18"/>
  <c r="W84" i="18" l="1"/>
  <c r="X85" i="18"/>
  <c r="W83" i="18" l="1"/>
  <c r="X84" i="18"/>
  <c r="W82" i="18" l="1"/>
  <c r="X83" i="18"/>
  <c r="W81" i="18" l="1"/>
  <c r="X82" i="18"/>
  <c r="W80" i="18" l="1"/>
  <c r="X81" i="18"/>
  <c r="W79" i="18" l="1"/>
  <c r="X80" i="18"/>
  <c r="W78" i="18" l="1"/>
  <c r="X79" i="18"/>
  <c r="W77" i="18" l="1"/>
  <c r="X78" i="18"/>
  <c r="W76" i="18" l="1"/>
  <c r="X77" i="18"/>
  <c r="W75" i="18" l="1"/>
  <c r="X76" i="18"/>
  <c r="W74" i="18" l="1"/>
  <c r="X75" i="18"/>
  <c r="W73" i="18" l="1"/>
  <c r="X74" i="18"/>
  <c r="W72" i="18" l="1"/>
  <c r="X73" i="18"/>
  <c r="W71" i="18" l="1"/>
  <c r="X72" i="18"/>
  <c r="W70" i="18" l="1"/>
  <c r="X71" i="18"/>
  <c r="W69" i="18" l="1"/>
  <c r="X70" i="18"/>
  <c r="W68" i="18" l="1"/>
  <c r="X69" i="18"/>
  <c r="W67" i="18" l="1"/>
  <c r="X68" i="18"/>
  <c r="W66" i="18" l="1"/>
  <c r="X67" i="18"/>
  <c r="W65" i="18" l="1"/>
  <c r="X66" i="18"/>
  <c r="W64" i="18" l="1"/>
  <c r="X65" i="18"/>
  <c r="W63" i="18" l="1"/>
  <c r="X64" i="18"/>
  <c r="W62" i="18" l="1"/>
  <c r="X63" i="18"/>
  <c r="W61" i="18" l="1"/>
  <c r="X62" i="18"/>
  <c r="W60" i="18" l="1"/>
  <c r="X61" i="18"/>
  <c r="W59" i="18" l="1"/>
  <c r="X60" i="18"/>
  <c r="W58" i="18" l="1"/>
  <c r="X59" i="18"/>
  <c r="W57" i="18" l="1"/>
  <c r="X58" i="18"/>
  <c r="W56" i="18" l="1"/>
  <c r="X57" i="18"/>
  <c r="W55" i="18" l="1"/>
  <c r="X56" i="18"/>
  <c r="W54" i="18" l="1"/>
  <c r="X55" i="18"/>
  <c r="W53" i="18" l="1"/>
  <c r="X54" i="18"/>
  <c r="W52" i="18" l="1"/>
  <c r="X53" i="18"/>
  <c r="W51" i="18" l="1"/>
  <c r="X52" i="18"/>
  <c r="W50" i="18" l="1"/>
  <c r="X51" i="18"/>
  <c r="W49" i="18" l="1"/>
  <c r="X50" i="18"/>
  <c r="W48" i="18" l="1"/>
  <c r="X49" i="18"/>
  <c r="W47" i="18" l="1"/>
  <c r="X48" i="18"/>
  <c r="W46" i="18" l="1"/>
  <c r="X47" i="18"/>
  <c r="W45" i="18" l="1"/>
  <c r="X46" i="18"/>
  <c r="W44" i="18" l="1"/>
  <c r="X45" i="18"/>
  <c r="W43" i="18" l="1"/>
  <c r="X44" i="18"/>
  <c r="W42" i="18" l="1"/>
  <c r="X43" i="18"/>
  <c r="W41" i="18" l="1"/>
  <c r="X42" i="18"/>
  <c r="W40" i="18" l="1"/>
  <c r="X41" i="18"/>
  <c r="W39" i="18" l="1"/>
  <c r="X40" i="18"/>
  <c r="W38" i="18" l="1"/>
  <c r="X39" i="18"/>
  <c r="W37" i="18" l="1"/>
  <c r="X38" i="18"/>
  <c r="W36" i="18" l="1"/>
  <c r="X37" i="18"/>
  <c r="W35" i="18" l="1"/>
  <c r="X36" i="18"/>
  <c r="W34" i="18" l="1"/>
  <c r="X35" i="18"/>
  <c r="W33" i="18" l="1"/>
  <c r="X34" i="18"/>
  <c r="W32" i="18" l="1"/>
  <c r="X33" i="18"/>
  <c r="W31" i="18" l="1"/>
  <c r="X32" i="18"/>
  <c r="W30" i="18" l="1"/>
  <c r="X31" i="18"/>
  <c r="W29" i="18" l="1"/>
  <c r="X30" i="18"/>
  <c r="W28" i="18" l="1"/>
  <c r="X29" i="18"/>
  <c r="W27" i="18" l="1"/>
  <c r="X28" i="18"/>
  <c r="W26" i="18" l="1"/>
  <c r="X27" i="18"/>
  <c r="W25" i="18" l="1"/>
  <c r="X26" i="18"/>
  <c r="W24" i="18" l="1"/>
  <c r="X25" i="18"/>
  <c r="W23" i="18" l="1"/>
  <c r="X24" i="18"/>
  <c r="W22" i="18" l="1"/>
  <c r="X23" i="18"/>
  <c r="W21" i="18" l="1"/>
  <c r="X22" i="18"/>
  <c r="W20" i="18" l="1"/>
  <c r="X21" i="18"/>
  <c r="W19" i="18" l="1"/>
  <c r="X20" i="18"/>
  <c r="W18" i="18" l="1"/>
  <c r="X19" i="18"/>
  <c r="W17" i="18" l="1"/>
  <c r="X18" i="18"/>
  <c r="W16" i="18" l="1"/>
  <c r="X17" i="18"/>
  <c r="W15" i="18" l="1"/>
  <c r="X16" i="18"/>
  <c r="W14" i="18" l="1"/>
  <c r="X15" i="18"/>
  <c r="W13" i="18" l="1"/>
  <c r="X14" i="18"/>
  <c r="W12" i="18" l="1"/>
  <c r="X13" i="18"/>
  <c r="W11" i="18" l="1"/>
  <c r="X12" i="18"/>
  <c r="W10" i="18" l="1"/>
  <c r="X11" i="18"/>
  <c r="W9" i="18" l="1"/>
  <c r="X10" i="18"/>
  <c r="W8" i="18" l="1"/>
  <c r="X9" i="18"/>
  <c r="W7" i="18" l="1"/>
  <c r="X8" i="18"/>
  <c r="W6" i="18" l="1"/>
  <c r="X7" i="18"/>
  <c r="W5" i="18" l="1"/>
  <c r="X5" i="18" s="1"/>
  <c r="X6" i="18"/>
  <c r="X2" i="18" l="1"/>
  <c r="D2" i="18" s="1"/>
  <c r="C18" i="5" s="1"/>
  <c r="AG13" i="9" l="1"/>
  <c r="AG22" i="9" s="1"/>
  <c r="AI22" i="9" s="1"/>
  <c r="Y1" i="18"/>
  <c r="AI13" i="9" s="1"/>
</calcChain>
</file>

<file path=xl/sharedStrings.xml><?xml version="1.0" encoding="utf-8"?>
<sst xmlns="http://schemas.openxmlformats.org/spreadsheetml/2006/main" count="9457" uniqueCount="3500">
  <si>
    <t>Terms of Use</t>
  </si>
  <si>
    <t xml:space="preserve">Copyright </t>
  </si>
  <si>
    <t>Assessee Instructions</t>
  </si>
  <si>
    <t>2017 SHARED ASSESSMENTS STANDARDIZED INFORMATION GATHERING (SIG) QUESTIONNAIRE (2017 SIG)</t>
  </si>
  <si>
    <t xml:space="preserve">© 2016 The Santa Fe Group, Shared Assessments Program. All rights reserved. </t>
  </si>
  <si>
    <t>The Shared Assessments Program ("Program") maintains, promotes and facilitates the use of the Standardized Information Gathering ("SIG") questionnaire documents.</t>
  </si>
  <si>
    <t>The Shared Assessments Program attaches the following conditions to individuals and organizations downloading, copying and/or using the Program Documents:</t>
  </si>
  <si>
    <t>Documents created under the Shared Assessments Program may be downloaded from the official Shared Assessments Program website at www.sharedassessments.org.</t>
  </si>
  <si>
    <t>While retaining copyrights, the Shared Assessments Program makes specific documents available to members and purchasers for the purpose of conducting self-assessments and third party security assessments. Licenses for other uses are available from Shared Assessments. Individuals and organizations should review the terms of use prior to downloading, copying, using or modifying Shared Assessment Program documents.</t>
  </si>
  <si>
    <t>- No modifications may be made to the Program documents without the express written permission of the Shared Assessments Program and The Santa Fe Group.</t>
  </si>
  <si>
    <t>Issuer/Outsourcer Instructions</t>
  </si>
  <si>
    <t>This notice must be included on any copy of the Shared Assessments Program documents, excluding assessors or consultants' reports.</t>
  </si>
  <si>
    <t xml:space="preserve">The Shared Assessments Program is administered by The Santa Fe Group (www.santa-fe-group.com). Questions about this document and the program should be directed to info@sharedassessments.org. </t>
  </si>
  <si>
    <t>- Organizations must notify The Santa Fe Group at sharedassessments@santa-fe-group.com of their reasons for the modifications and make the modifications available for</t>
  </si>
  <si>
    <t xml:space="preserve">review and approval as additions and/or modifications to the current version of the documents. </t>
  </si>
  <si>
    <t xml:space="preserve">Review the request provided by your client/customer which should provide you with </t>
  </si>
  <si>
    <t xml:space="preserve">- Copyright and all other intellectual property or proprietary rights in any modifications to the Shared Assessments Program documents shall belong to the Shared Assessments </t>
  </si>
  <si>
    <t>Program and The Santa Fe Group.</t>
  </si>
  <si>
    <t>We recommend that prior to issuing the SIG you review which sections of the SIG your</t>
  </si>
  <si>
    <t xml:space="preserve">- Persons downloading the Program documents who wish to incorporate the AUP and/or SIG into a software product offered for license or sale must first obtain a separate </t>
  </si>
  <si>
    <t>license from the Shared Assessments Program.</t>
  </si>
  <si>
    <t>instructions on how to answer the SIG and detail the sections of the SIG you are</t>
  </si>
  <si>
    <t>vendor should answer based on the type of service(s) they provide. We recommend</t>
  </si>
  <si>
    <t>The Program documents have been developed as tools for information security, privacy and business continuity compliance. They are based on general information security and privacy laws, regulation, principles, frameworks, audit programs, seal programs and regulatory guidance from various jurisdictions and do not constitute legal advice or an exhaustive list of questions or procedures covering all the information security or privacy laws in the US, or rest of the world, that may apply to a service provider. Each user should consult counsel on a case-by-case basis to ensure compliance with all applicable information security and privacy laws, regulations, policies and standards.</t>
  </si>
  <si>
    <t>required to complete. In addition, your client/customer should provide you with the</t>
  </si>
  <si>
    <t>that along with the SIG, you notify them of the sections they are required to complete</t>
  </si>
  <si>
    <t>THE SHARED ASSESSMENTS PROGRAM DOCUMENTS ARE PROVIDED "AS IS" AND ANY EXPRESSED OR IMPLIED WARRANTIES, INCLUDING, BUT NOT LIMITED TO, THE IMPLIED WARRANTIES OF MERCHANTABILITY AND FITNESS FOR A PARTICULAR PURPOSE, ARE DISCLAIMED. IN NO EVENT SHALL THE SANTA FE GROUP, OR THE SHARED ASSESSMENTS PROGRAM, ITS SPONSORS OR PROGRAM MEMBERS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SHARED ASSESSMENTS PROGRAM DOCUMENTS, EVEN IF ADVISED OF THE POSSIBILITY OF SUCH DAMAGE.</t>
  </si>
  <si>
    <t>scope of services for which to provide responses. If you did not receive</t>
  </si>
  <si>
    <t>and any other information required to accurately complete the SIG (additional</t>
  </si>
  <si>
    <t>instructions or scope from your client we recommend you contact them and seek</t>
  </si>
  <si>
    <t>questions, documents, etc.).</t>
  </si>
  <si>
    <t>guidance on how they need the SIG answered and the sections they require you to</t>
  </si>
  <si>
    <t>2017 SHARED ASSESSMENTS STANDARDIZED INFORMATION</t>
  </si>
  <si>
    <t xml:space="preserve">complete. </t>
  </si>
  <si>
    <t>Detailed instructions on how to use the SIG are contained in the How To Guide</t>
  </si>
  <si>
    <t>GATHERING (SIG) QUESTIONNAIRE (2017 SIG)</t>
  </si>
  <si>
    <t>which you may want to provide along with the SIG.</t>
  </si>
  <si>
    <t>Version 2017</t>
  </si>
  <si>
    <t>Primary or parent questions are followed by numbered sub or child questions.</t>
  </si>
  <si>
    <t>Released: November 2016</t>
  </si>
  <si>
    <t>The SIG has built-in automation. Based on your responses, cells will change color</t>
  </si>
  <si>
    <t>SIG Management Tool (SMT)</t>
  </si>
  <si>
    <t>or if Excel macros are enabled child questions may not be displayed. This will reduce</t>
  </si>
  <si>
    <t>A macros-enabled spreadsheet is provided to Issuer/Outsourcers of the SIG to help with</t>
  </si>
  <si>
    <t>Business InformationMaster</t>
  </si>
  <si>
    <t>the number of questions you are required to complete. When you answer No or N/A</t>
  </si>
  <si>
    <t>processing service provider responses and managing the transfer of responses</t>
  </si>
  <si>
    <t>M. Additional Questions</t>
  </si>
  <si>
    <t>to a question in a cell, all of its related sub-questions will either be hidden and/or</t>
  </si>
  <si>
    <t>from previous versions of the SIG. If a master SIG is created, the SMT allows for</t>
  </si>
  <si>
    <t>the response field will change color identifying that question has been answered.</t>
  </si>
  <si>
    <t>comparisons of all responses in the master SIG to the SIG offered by a service</t>
  </si>
  <si>
    <t>Initiator Information</t>
  </si>
  <si>
    <t>The Issuer/Outsourcer will see only the No or N/A response for the parent and all of its child</t>
  </si>
  <si>
    <t>provider. The SMT will also transfer responses and the "Additional Information"</t>
  </si>
  <si>
    <t>questions. If your client/customer requests a maturity response, for all Yes responses</t>
  </si>
  <si>
    <t>field from previous versions of the SIG. For a full list of functions, please refer</t>
  </si>
  <si>
    <t>you must provide a Maturity value for that question in the Maturity column. The Maturity levels</t>
  </si>
  <si>
    <t>to the SMT Functionality tab.</t>
  </si>
  <si>
    <t>are provided when the cell is selected.</t>
  </si>
  <si>
    <r>
      <rPr>
        <b/>
        <sz val="11"/>
        <rFont val="Arial"/>
      </rPr>
      <t>Note:</t>
    </r>
    <r>
      <rPr>
        <sz val="11"/>
        <rFont val="Arial"/>
      </rPr>
      <t xml:space="preserve"> Detailed instructions for the use of the SMT are included in the How To Guide.</t>
    </r>
  </si>
  <si>
    <t>There are two parts to this questionnaire:</t>
  </si>
  <si>
    <t xml:space="preserve"> - SIG Lite</t>
  </si>
  <si>
    <t xml:space="preserve"> - Detail tabs (A through U)</t>
  </si>
  <si>
    <t xml:space="preserve">The instructions below will help you in the completion of the SIG Lite or full SIG. </t>
  </si>
  <si>
    <t xml:space="preserve"> </t>
  </si>
  <si>
    <t>Full SIG</t>
  </si>
  <si>
    <t>1) Complete the "Business Information" tab.</t>
  </si>
  <si>
    <t>2) Compile the documentation requested on the "Documentation" tab.</t>
  </si>
  <si>
    <t>3) Use the "Additional Information" field to provide any pertinent information.</t>
  </si>
  <si>
    <t xml:space="preserve"> (An explanation is required for N/A responses.)</t>
  </si>
  <si>
    <t>4) Answer the questions in the tab(s) as instructed by the Issuer/Outsourcer by selecting</t>
  </si>
  <si>
    <t xml:space="preserve"> Yes, No or N/A from the drop-down menu.</t>
  </si>
  <si>
    <t>SIG Lite Only</t>
  </si>
  <si>
    <t>3) Answer all of the questions on the "SIG Lite" tab by selecting Yes, No or N/A</t>
  </si>
  <si>
    <t>from the drop-down menu.</t>
  </si>
  <si>
    <t>4) Use the "Additional Information" field to provide any pertinent information.</t>
  </si>
  <si>
    <t>5) Answer questions on the "Additional Questions" tab (tab Z) only if additional</t>
  </si>
  <si>
    <t xml:space="preserve"> questions have been inserted.</t>
  </si>
  <si>
    <r>
      <rPr>
        <b/>
        <sz val="11"/>
        <rFont val="Arial"/>
      </rPr>
      <t>Note:</t>
    </r>
    <r>
      <rPr>
        <sz val="11"/>
        <rFont val="Arial"/>
      </rPr>
      <t xml:space="preserve"> Answers provided in the Lite tab are automatically transferred to the </t>
    </r>
  </si>
  <si>
    <t>corresponding tab in the full SIG avoiding the need to answer those questions again.</t>
  </si>
  <si>
    <t>Cybersecurity Guidance</t>
  </si>
  <si>
    <t>INTRODUCTION AND TAB PURPOSE</t>
  </si>
  <si>
    <t xml:space="preserve">The Shared Assessments Program’s SIG has incorporated questions designed to examine Information Security and, accordingly, focuses on Cybersecurity as it relates to systems, data and software applications, including Physical and Environmental Security, Incident Event and Communications Management and Business Resiliency. For greater context, cybersecurity is commonly defined as processes, implementation of controls and security practices orchestrated to protect networks, applications, software programs, computers and data from attack, damage or unauthorized access. Based on the definition library of Tech Target Magazine, in a computing context, the term security implies cybersecurity. 
The following Table 1 is to be used as a guide in the event an organization wishes to examine a Assessee’s risk posture as it relates to Cybersecurity. 
• The major categories under the Cybersecurity umbrella (according to the NIST Cybersecurity Framework and the FFIEC Cybersecurity Assessment Tool) are identified horizontally across the table and the SIG’s risk control areas are noted vertically. 
• The X’s in the table indicate which risk domains of the SIG cover the Cybersecurity Program inclusion categories.
• The organization would simply complete the SIG’s risk domains noted by an X.
Along with supporting documentation and the Master answers an organization would expect to see in these areas, an issuer of the SIG can easily analyze a Assessee’s Cybersecurity controls. 
</t>
  </si>
  <si>
    <t>Cybersecurity Program Inclusions</t>
  </si>
  <si>
    <t>Dashboard</t>
  </si>
  <si>
    <t>Risk Management and Governance</t>
  </si>
  <si>
    <t>Asset Management</t>
  </si>
  <si>
    <t>Access Controls</t>
  </si>
  <si>
    <t>Physical and Environmental Controls</t>
  </si>
  <si>
    <t>Application Security Controls</t>
  </si>
  <si>
    <t>Network Security Controls</t>
  </si>
  <si>
    <t>Business Resiliency and Incident Event Management</t>
  </si>
  <si>
    <t>SIG Tabs</t>
  </si>
  <si>
    <t>The Dashboard provides you with a quick and easy reference to determine if the required sections of the SIG have been completed. As questions are answered, either directly or by being pre-filled, the Dashboard will track the completion percentage of each section.</t>
  </si>
  <si>
    <t>Risk assessment and treatment</t>
  </si>
  <si>
    <t>Tabs</t>
  </si>
  <si>
    <t>% Comp</t>
  </si>
  <si>
    <t>X</t>
  </si>
  <si>
    <t>Response Cell Background Color Coding (All tabs)</t>
  </si>
  <si>
    <t>Resp</t>
  </si>
  <si>
    <t>Security policy</t>
  </si>
  <si>
    <t>Organizational security</t>
  </si>
  <si>
    <t>Asset and information management</t>
  </si>
  <si>
    <t>Human resource security</t>
  </si>
  <si>
    <t>Physical and environmental security</t>
  </si>
  <si>
    <t>Operations management</t>
  </si>
  <si>
    <t>Access control</t>
  </si>
  <si>
    <t>Application security</t>
  </si>
  <si>
    <t>Copyright</t>
  </si>
  <si>
    <t>Incident event and communications management</t>
  </si>
  <si>
    <t>Business resiliency</t>
  </si>
  <si>
    <t>Compliance</t>
  </si>
  <si>
    <t>Network security</t>
  </si>
  <si>
    <t>Logging and monitoring</t>
  </si>
  <si>
    <t>Privacy</t>
  </si>
  <si>
    <t>Threat management</t>
  </si>
  <si>
    <t>Server security</t>
  </si>
  <si>
    <t>N/A</t>
  </si>
  <si>
    <t>Response Required (all cells with a blue background are editable)</t>
  </si>
  <si>
    <t>Yes Response</t>
  </si>
  <si>
    <t>Yes</t>
  </si>
  <si>
    <t>Instructions</t>
  </si>
  <si>
    <t>No Response</t>
  </si>
  <si>
    <t>No</t>
  </si>
  <si>
    <t>Business Information</t>
  </si>
  <si>
    <t>N/A Response</t>
  </si>
  <si>
    <t>Documentation</t>
  </si>
  <si>
    <t>Top of table (no response required)</t>
  </si>
  <si>
    <t>Lite!D6</t>
  </si>
  <si>
    <t>'A. Risk Management'!D5</t>
  </si>
  <si>
    <t>'B. Security Policy'!D5</t>
  </si>
  <si>
    <t>Response Type</t>
  </si>
  <si>
    <t>'C. Organizational Security'!D5</t>
  </si>
  <si>
    <t>Binary</t>
  </si>
  <si>
    <t>'D. Asset and Info Management'!D5</t>
  </si>
  <si>
    <t>'E. Human Resource Security'!D5</t>
  </si>
  <si>
    <t>'F. Physical and Environmental'!D5</t>
  </si>
  <si>
    <t>'G. Operations Mgmt'!D5</t>
  </si>
  <si>
    <t>Count</t>
  </si>
  <si>
    <t>'H. Access Control'!D5</t>
  </si>
  <si>
    <t>Serial No</t>
  </si>
  <si>
    <t>'I. Application Security'!D5</t>
  </si>
  <si>
    <t>'J. Incident Event &amp; Comm Mgmt'!D5</t>
  </si>
  <si>
    <t>Percent Complete</t>
  </si>
  <si>
    <t>'K. Business Resiliency'!D5</t>
  </si>
  <si>
    <t>Question/Request</t>
  </si>
  <si>
    <t>'L. Compliance'!D5</t>
  </si>
  <si>
    <t>'M. End User Device Security'!D5</t>
  </si>
  <si>
    <t>Response</t>
  </si>
  <si>
    <t>'N. Network Security'!D5</t>
  </si>
  <si>
    <t>Assessee Name</t>
  </si>
  <si>
    <t>'P. Privacy'!D5</t>
  </si>
  <si>
    <t>Daniel Berlinger</t>
  </si>
  <si>
    <t>'T. Threat Management'!D5</t>
  </si>
  <si>
    <t>'U. Server Security'!D5</t>
  </si>
  <si>
    <t>Z. Additional Questions</t>
  </si>
  <si>
    <t>Assessee Job Title</t>
  </si>
  <si>
    <t>Chief Security Officer, Head of Technology</t>
  </si>
  <si>
    <t>Glossary</t>
  </si>
  <si>
    <t>Formula Notes</t>
  </si>
  <si>
    <t>Assessee Contact Information</t>
  </si>
  <si>
    <t>dberlinger@prognos.ai</t>
  </si>
  <si>
    <t>Full</t>
  </si>
  <si>
    <t>Names and titles/functions of individuals who contributed to this questionnaire</t>
  </si>
  <si>
    <t>CSO, CPO, Information Security Manager, Principal Engineer - Payer</t>
  </si>
  <si>
    <t>Full Lite</t>
  </si>
  <si>
    <t>Date of Response</t>
  </si>
  <si>
    <t>SIG Total</t>
  </si>
  <si>
    <t>Company Profile</t>
  </si>
  <si>
    <t>Name of the holding or parent company</t>
  </si>
  <si>
    <t>Company/business name</t>
  </si>
  <si>
    <t>Prognos Health Inc.</t>
  </si>
  <si>
    <t>Publicly or privately held company</t>
  </si>
  <si>
    <t>Privately held</t>
  </si>
  <si>
    <t>If public, what is the name of the Exchange</t>
  </si>
  <si>
    <t>If public, what is the trading symbol</t>
  </si>
  <si>
    <t>Type of legal entity and state of incorporation</t>
  </si>
  <si>
    <t>Delaware corporation</t>
  </si>
  <si>
    <t>How long has the company been in business</t>
  </si>
  <si>
    <t>Formed in 2010</t>
  </si>
  <si>
    <t>Are there any material claims or judgments against the company</t>
  </si>
  <si>
    <t>If yes, describe the impact it may have on the services in scope of this document</t>
  </si>
  <si>
    <t>Has your company suffered a data loss or security breach within the last 3 years?</t>
  </si>
  <si>
    <t>If yes, please describe the loss or breach.</t>
  </si>
  <si>
    <t>Has any of your Third Party Vendors suffered a data loss or security breach within the last 3 years?</t>
  </si>
  <si>
    <t>Documentation*
Use this section to request any specific documentation you want the Assessee to provide along with the SIG</t>
  </si>
  <si>
    <r>
      <rPr>
        <b/>
        <i/>
        <sz val="11"/>
        <rFont val="Arial"/>
      </rPr>
      <t>Scope</t>
    </r>
    <r>
      <rPr>
        <i/>
        <sz val="11"/>
        <rFont val="Arial"/>
      </rPr>
      <t xml:space="preserve">
Please provide the below responses to establish the scope of the SIG</t>
    </r>
  </si>
  <si>
    <t xml:space="preserve">Are the answers in this questionnaire for only one facility or geographic location? If yes, provide description of physical location (address, city, state, country). </t>
  </si>
  <si>
    <t>Yes.  Prognos HQ - 85 Broad Street, 18th Floor, New York, NY 10004</t>
  </si>
  <si>
    <t>Document Request</t>
  </si>
  <si>
    <t>Backup site physical address</t>
  </si>
  <si>
    <t>We rely on AWS S3 built in redundency</t>
  </si>
  <si>
    <t>Question Reference</t>
  </si>
  <si>
    <t>Name and/or type of information provided (e.g., document, summary, table of contents)</t>
  </si>
  <si>
    <t>Any additional locations where Scoped Systems and Data is stored</t>
  </si>
  <si>
    <t>* Information Security policies and procedures. This should include the following (if not, provide the individual documents as necessary):
a) Hiring policies and practices and employment application
b) User Account administration policy and procedures for all supported platforms where Scoped Systems and Data are processed and network/LAN access
c) Supporting documentation to indicate completion of User Entitlement reviews
d) Employee Non-disclosure agreement document
e) Information Security Incident Report policy and procedures, including all contract information
f) Copy of Visitor policy and procedures
g) Security Log Review policies and procedures
h) Copy of third party risk management policies and procedures</t>
  </si>
  <si>
    <t>If yes, provide each location (address, city, state, country).</t>
  </si>
  <si>
    <t>Are the answers to this questionnaire for only one specific type of service? If yes, describe the service.</t>
  </si>
  <si>
    <t>The answers cover the full suite of payer PHI analytics and reporting offered by Prognos</t>
  </si>
  <si>
    <t>* Copy of internal or external information security audit report</t>
  </si>
  <si>
    <t>Information technology and security organization charts (including where Assessee information security resides and the composition of any information security steering committees).
Note: Actual names of employees are not required</t>
  </si>
  <si>
    <t>* Physical Security policy and procedures (building and/or restricted access)</t>
  </si>
  <si>
    <t>Are software applications provided?</t>
  </si>
  <si>
    <t xml:space="preserve">* Third party security reviews/assessments/penetration tests </t>
  </si>
  <si>
    <t>Legal clauses and confidentiality templates for third parties</t>
  </si>
  <si>
    <t>Topics covered in the security training program</t>
  </si>
  <si>
    <t>List the applications provided that are in scope.</t>
  </si>
  <si>
    <t xml:space="preserve">DxCloud </t>
  </si>
  <si>
    <t>* Security incident handling and reporting process</t>
  </si>
  <si>
    <t>Network configuration diagrams for internal and external networks defined in scope. Note: Sanitized versions of the network diagram are acceptable</t>
  </si>
  <si>
    <t>* System and network configuration standards</t>
  </si>
  <si>
    <t>Identify the applications which are covered by the secure software development lifecycle.</t>
  </si>
  <si>
    <t>* System backup policy and procedures</t>
  </si>
  <si>
    <t>* Offsite storage policy and procedures</t>
  </si>
  <si>
    <t>What type of software is being provided, select all that apply?</t>
  </si>
  <si>
    <t>None.</t>
  </si>
  <si>
    <t>* Vulnerability and threat management scan policy and procedures</t>
  </si>
  <si>
    <t>* Application security policy</t>
  </si>
  <si>
    <t>* Change control policy/procedures</t>
  </si>
  <si>
    <t>* Problem management policy/procedures</t>
  </si>
  <si>
    <t>Commercial Off-The-Shelf (COTS)</t>
  </si>
  <si>
    <t>* Certification of proprietary encryption algorithms</t>
  </si>
  <si>
    <t>* Internal vulnerability assessments of systems, applications, and networks</t>
  </si>
  <si>
    <t>* Software development and lifecycle (SDLC) process document</t>
  </si>
  <si>
    <t>* Business Resiliency (continuity plan) (BCP) and/or Disaster Recovery Plan</t>
  </si>
  <si>
    <t>Custom Developed</t>
  </si>
  <si>
    <t>* Most recent BCP/DR test dates and results</t>
  </si>
  <si>
    <t>* Most recent AUP/SSAE16/SOC2 audit report(s)</t>
  </si>
  <si>
    <t xml:space="preserve">Cloud </t>
  </si>
  <si>
    <t>* Privacy Policies (internal, external, web)</t>
  </si>
  <si>
    <t>* Executive Summary of certificates held. (e.g. PCI, HIPAA, ISO)</t>
  </si>
  <si>
    <t>Mobile</t>
  </si>
  <si>
    <t>Open Source Software</t>
  </si>
  <si>
    <t>* Performance Reports against contracted SLAs</t>
  </si>
  <si>
    <t>* Application Management - SDLC</t>
  </si>
  <si>
    <t>Other</t>
  </si>
  <si>
    <t>* IT Event Management</t>
  </si>
  <si>
    <t>* Capacity  Management</t>
  </si>
  <si>
    <t xml:space="preserve">* IT Incident Management </t>
  </si>
  <si>
    <t>* IT Support Engagement Model</t>
  </si>
  <si>
    <t>* IT Service Levels</t>
  </si>
  <si>
    <t>*If the Assessee policy prohibits the distribution of any of these documents, please provide the document title, the table of contents, the executive summary, revision history, and evidence of approval.</t>
  </si>
  <si>
    <t>SIG Lite</t>
  </si>
  <si>
    <t>SL</t>
  </si>
  <si>
    <t>Tab Automation:</t>
  </si>
  <si>
    <t>Disable</t>
  </si>
  <si>
    <t>Detail SN</t>
  </si>
  <si>
    <t>Questionnaire Instructions:
 - For each question choose either Yes, No or N/A from the drop-down menu provided. If N/A is chosen, an explanation is mandatory. Use the Additional Information Field in column F to provide.
 - To display the entire contents of the tab and disable the transfer of responses from the Lite tab, select the word "Disable" in the Tab Automation field at the top of the page.
 - Use the Maturity column to identify the Maturity of the question. See the How To Guide for instructions on filling out this field.</t>
  </si>
  <si>
    <t>Q depth</t>
  </si>
  <si>
    <t>Detail Letter</t>
  </si>
  <si>
    <t>Q # Calc</t>
  </si>
  <si>
    <t>Sec Num</t>
  </si>
  <si>
    <t>HL Ans</t>
  </si>
  <si>
    <t>Loc Ans</t>
  </si>
  <si>
    <t>Comb Ans</t>
  </si>
  <si>
    <t>Q Carry Dn</t>
  </si>
  <si>
    <t>Resp Calc</t>
  </si>
  <si>
    <t>Filter</t>
  </si>
  <si>
    <t>Sec Calc</t>
  </si>
  <si>
    <t>Optional
Scoring</t>
  </si>
  <si>
    <t>Section</t>
  </si>
  <si>
    <t>Q per Sec</t>
  </si>
  <si>
    <t>1 &amp; 2 count</t>
  </si>
  <si>
    <t>Total Ques</t>
  </si>
  <si>
    <t>Quest ans</t>
  </si>
  <si>
    <t>Elements</t>
  </si>
  <si>
    <t>Max Rows</t>
  </si>
  <si>
    <t>Maturity N/A</t>
  </si>
  <si>
    <t>Ques Num</t>
  </si>
  <si>
    <t xml:space="preserve"> Question/Request</t>
  </si>
  <si>
    <t>Maturity</t>
  </si>
  <si>
    <t>Additional Information</t>
  </si>
  <si>
    <t>AUP Reference</t>
  </si>
  <si>
    <t>ISO 27002:2013 Relevance</t>
  </si>
  <si>
    <t>A. Risk Assessment and Treatment</t>
  </si>
  <si>
    <t>A</t>
  </si>
  <si>
    <t>Is there a risk assessment program that has been approved by management, communicated to constituents and an owner to maintain and review the program? if yes, does it include:</t>
  </si>
  <si>
    <t>A.1 IT &amp; Infrastructure Risk Governance and Context</t>
  </si>
  <si>
    <t>5.1 6.1.2</t>
  </si>
  <si>
    <t>Leadership &amp; Commitment, Information Security Risk Assessment</t>
  </si>
  <si>
    <t>B</t>
  </si>
  <si>
    <t>Is there a program to manage the treatment of risks identified during assessments?</t>
  </si>
  <si>
    <t>A.2 IT &amp; Infrastructure Risk Assessment Life Cycle</t>
  </si>
  <si>
    <t>6.1.3</t>
  </si>
  <si>
    <t>Information Security Risk treatment</t>
  </si>
  <si>
    <t>C</t>
  </si>
  <si>
    <t>A formal process for assigning appropriate management ownership for each risk?</t>
  </si>
  <si>
    <t>D</t>
  </si>
  <si>
    <t>B. Security Policy</t>
  </si>
  <si>
    <t>A formal process for appropriate management knowingly and objectively accepting risks and approving action plans?</t>
  </si>
  <si>
    <t>E</t>
  </si>
  <si>
    <t>Q Depth</t>
  </si>
  <si>
    <t>Table ID</t>
  </si>
  <si>
    <t>Table Calc (Tot Q#)</t>
  </si>
  <si>
    <t>T Carry Dn</t>
  </si>
  <si>
    <t>Final Ans</t>
  </si>
  <si>
    <t>HL Chk</t>
  </si>
  <si>
    <t>A formal process for tracking the status of action plans and reporting them to management?</t>
  </si>
  <si>
    <t>Tracked through the Information Security Commitee meeting minutes</t>
  </si>
  <si>
    <t>Is there an information security policy that has been approved by management, communicated to constituents and an owner to maintain and review the policy? If yes, does the policy include:</t>
  </si>
  <si>
    <t>B.1 Information Security Policy Maintenance</t>
  </si>
  <si>
    <t>5.1.1</t>
  </si>
  <si>
    <t>Policies for information security</t>
  </si>
  <si>
    <t>A.1 IT &amp; Infrastructure Risk Governance</t>
  </si>
  <si>
    <t>F</t>
  </si>
  <si>
    <t>Controls identified for each material risk?</t>
  </si>
  <si>
    <t>G</t>
  </si>
  <si>
    <t>Measures for defining, monitoring, and reporting risk metrics?</t>
  </si>
  <si>
    <t>H</t>
  </si>
  <si>
    <t>Do Subcontractors have access to Scoped Systems and Data? (backup vendors, service providers, equipment support maintenance, software maintenance vendors, data recovery vendors, etc.)? If yes, is there:</t>
  </si>
  <si>
    <t>Supplier relationships</t>
  </si>
  <si>
    <t>Risk assessment?</t>
  </si>
  <si>
    <t>A risk assessment, conducted within the last 12 months?</t>
  </si>
  <si>
    <t xml:space="preserve"> Information security risk assessment</t>
  </si>
  <si>
    <t>I</t>
  </si>
  <si>
    <t>A documented vendor management process in place for the selection, oversight and risk assessment of third party vendors? If yes, does it include:</t>
  </si>
  <si>
    <t>Prognos does not allow access to PHI to any vendors except AWS for hosting and ClearData as the overlay of security that sits on AWS.  Both companies have HITRUST certifications and have signed BAAs with Prognos.</t>
  </si>
  <si>
    <t>A.7 Subcontractor Selection and Management Process</t>
  </si>
  <si>
    <t>15.1.1</t>
  </si>
  <si>
    <t>Information security policy for supplier relationships</t>
  </si>
  <si>
    <t>Risk management?</t>
  </si>
  <si>
    <t>J</t>
  </si>
  <si>
    <t>Risk Governance?</t>
  </si>
  <si>
    <t>Approval by management?</t>
  </si>
  <si>
    <t>Per SL.9 there is no documented process in place</t>
  </si>
  <si>
    <t>Security awareness training/education?</t>
  </si>
  <si>
    <t>Policies on information security</t>
  </si>
  <si>
    <t>K</t>
  </si>
  <si>
    <t>Range of assets to include: people, processes, data and technology?</t>
  </si>
  <si>
    <t>Business continuity?</t>
  </si>
  <si>
    <t>Annual review?</t>
  </si>
  <si>
    <t>5.1.2</t>
  </si>
  <si>
    <t>Review of the policies for information security</t>
  </si>
  <si>
    <t>L</t>
  </si>
  <si>
    <t>Range of threats to include: malicious, natural, accidental, cyber, business changes (transaction volume)?</t>
  </si>
  <si>
    <t>6.1.2</t>
  </si>
  <si>
    <t>Information Security Risk Assessment</t>
  </si>
  <si>
    <t>Consequences for non-compliance with corporate policies?</t>
  </si>
  <si>
    <t>Required reassessment when service delivery or contract changes?</t>
  </si>
  <si>
    <t>M</t>
  </si>
  <si>
    <t>Risk scoping?</t>
  </si>
  <si>
    <t>Responsibilities for information security management?</t>
  </si>
  <si>
    <t>Review of the subcontractor's vendor management policy and procedures?</t>
  </si>
  <si>
    <t>A.9 Documenting Information Security Assessments for Subcontractors</t>
  </si>
  <si>
    <t>15.2.1.g</t>
  </si>
  <si>
    <t>Monitoring and review of supplier services</t>
  </si>
  <si>
    <t>N</t>
  </si>
  <si>
    <t>Acceptable use?</t>
  </si>
  <si>
    <t>Risk context?</t>
  </si>
  <si>
    <t>Is there a process to identify and log subcontractor information security, privacy and/or data breach issues?</t>
  </si>
  <si>
    <t>15.2.1.e</t>
  </si>
  <si>
    <t>P</t>
  </si>
  <si>
    <t>Access control?</t>
  </si>
  <si>
    <t>Risk training plan?</t>
  </si>
  <si>
    <t>Is there a vendor management program?</t>
  </si>
  <si>
    <t>A.5 Vendor Risk Management Program</t>
  </si>
  <si>
    <t>Risk evaluation criteria?</t>
  </si>
  <si>
    <t>T</t>
  </si>
  <si>
    <t>Application security?</t>
  </si>
  <si>
    <t>Do external parties have access to Scoped Systems and Data or processing facilities?</t>
  </si>
  <si>
    <t>Risk scenarios? If yes, do they include:</t>
  </si>
  <si>
    <t>U</t>
  </si>
  <si>
    <t>Change control?</t>
  </si>
  <si>
    <t>Is the maturity of IT management processes formally evaluated at least annually using an established benchmark (e.g., COBIT maturity models)?</t>
  </si>
  <si>
    <t>17.1.3</t>
  </si>
  <si>
    <t>Verify, review and evaluate information security continuity</t>
  </si>
  <si>
    <t>Events and possible threats that could impact people, systems and facilities?</t>
  </si>
  <si>
    <t>Are there regular privacy risk assessments conducted? If yes, provide frequency and scope. If no, explain reason.</t>
  </si>
  <si>
    <t>Clean desk?</t>
  </si>
  <si>
    <t>Risk assessments are performed anually for all systems that access or store PHI as well as ad hoc upon significant changes to infrastructure or development of new products</t>
  </si>
  <si>
    <t>P.3 Privacy Organization and Program Maintenance</t>
  </si>
  <si>
    <t xml:space="preserve">15.1.3.i </t>
  </si>
  <si>
    <t>Information and communication technology supply chain</t>
  </si>
  <si>
    <t>Threat types?</t>
  </si>
  <si>
    <t>Are identified privacy risks and associated mitigation plans formally documented and reviewed by management?</t>
  </si>
  <si>
    <t>15.1.1.l</t>
  </si>
  <si>
    <t>Computer and communication systems access and use?</t>
  </si>
  <si>
    <t>Ownership, action plan, response plan, management update?</t>
  </si>
  <si>
    <t>Are reasonable resources (in time and money) allocated to mitigating identified privacy risks?</t>
  </si>
  <si>
    <t>Data handling?</t>
  </si>
  <si>
    <t>Is there a compliance risk management system that addresses the quality and accuracy of reported consumer data?</t>
  </si>
  <si>
    <t>Prognos does not receive or report on consumer data</t>
  </si>
  <si>
    <t>Is there a program to manage the treatment of risks identified during assessments? If yes, does it include:</t>
  </si>
  <si>
    <t>Desktop computing?</t>
  </si>
  <si>
    <t>Is there a compliance risk management system that addresses the quality of assembling and maintaining the data?</t>
  </si>
  <si>
    <t>Disaster recovery?</t>
  </si>
  <si>
    <t>Is there an information security policy that has been approved by management, communicated to appropriate constituents and an owner to maintain and review the policy?</t>
  </si>
  <si>
    <t>Email?</t>
  </si>
  <si>
    <t>Have the policies been reviewed in the last 12 months?</t>
  </si>
  <si>
    <t>Constituent accountability?</t>
  </si>
  <si>
    <t>C. Organizational Security</t>
  </si>
  <si>
    <t>Is there a Assessee information security function responsible for security initiatives?</t>
  </si>
  <si>
    <t>Encryption?</t>
  </si>
  <si>
    <t>C.1 Security Organization Roles / Responsibilities</t>
  </si>
  <si>
    <t>6.1.1</t>
  </si>
  <si>
    <t>Information Security Roles and Responsibilities</t>
  </si>
  <si>
    <t>D. Asset and Information Management</t>
  </si>
  <si>
    <t>Measures for defining, monitoring, and reporting risk metrics? If yes, do the metrics include:</t>
  </si>
  <si>
    <t>Exception process?</t>
  </si>
  <si>
    <t>Is there an asset management policy approved by management, communicated to constituents and an owner to maintain and review?</t>
  </si>
  <si>
    <t>Responsibility for Assets</t>
  </si>
  <si>
    <t>Information classification?</t>
  </si>
  <si>
    <t>Performance benchmarks?</t>
  </si>
  <si>
    <t>Is information classified?</t>
  </si>
  <si>
    <t>D.1 Asset Accounting and Inventory</t>
  </si>
  <si>
    <t>8.2.1</t>
  </si>
  <si>
    <t>Classification of Information</t>
  </si>
  <si>
    <t>Is there a removable media policy or program (CDs, DVDs, tapes, disk drives) that has been approved by management, communicated to appropriate constituents, and an owner to maintain and review the policy?</t>
  </si>
  <si>
    <t>Yes. use of removable media is prohibited both by policy as well as technically.  The use of removable media or program is technically restricted at the OS level for all devices with acess to PHI</t>
  </si>
  <si>
    <t>D.4 Removable Device Security</t>
  </si>
  <si>
    <t>8.3.1</t>
  </si>
  <si>
    <t>Management of Removable Media</t>
  </si>
  <si>
    <t>Service Level Agreement Compliance?</t>
  </si>
  <si>
    <t>Internet/Intranet access and use?</t>
  </si>
  <si>
    <t>Is Scoped Data sent or received via physical media?</t>
  </si>
  <si>
    <t>D.2 Physical Media Tracking</t>
  </si>
  <si>
    <t>8.3.3</t>
  </si>
  <si>
    <t>Physical Media in Transit</t>
  </si>
  <si>
    <t>Policy Compliance?</t>
  </si>
  <si>
    <t>Are encryption tools managed and maintained for Scoped Data? If yes:</t>
  </si>
  <si>
    <t>D.5 Data Security Policy - Encryption</t>
  </si>
  <si>
    <t>Cryptographic controls</t>
  </si>
  <si>
    <t>Mobile computing?</t>
  </si>
  <si>
    <t>Control Effectiveness?</t>
  </si>
  <si>
    <t>Are clients provided with the ability to generate a unique encryption key?</t>
  </si>
  <si>
    <t>10.1.2</t>
  </si>
  <si>
    <t>Key Management</t>
  </si>
  <si>
    <t>Are clients provided with the ability to rotate their encryption key on a scheduled basis?</t>
  </si>
  <si>
    <t>Terms of Use for Mobile Devices?</t>
  </si>
  <si>
    <t>Vulnerability Management?</t>
  </si>
  <si>
    <t>Are staff able to access client Scoped Data in an unencrypted state?</t>
  </si>
  <si>
    <t>H.3 Logical Access Authorization</t>
  </si>
  <si>
    <t>9.2.3
9.4.6</t>
  </si>
  <si>
    <t>Management of privileged access rights Information access restriction</t>
  </si>
  <si>
    <t>Network security?</t>
  </si>
  <si>
    <t>Are staff able to access client's encryption keys?</t>
  </si>
  <si>
    <t>9.2.3
9.4.7</t>
  </si>
  <si>
    <t>Is data segmentation and separation capability between clients provided?</t>
  </si>
  <si>
    <t>V.1 Service and Deployment Models</t>
  </si>
  <si>
    <t xml:space="preserve">9.4.1 </t>
  </si>
  <si>
    <t>Information access restriction</t>
  </si>
  <si>
    <t>Operating system security?</t>
  </si>
  <si>
    <t>Does the ability exist to legally demonstrate sufficient data segmentation, in the event of a client subpoena or a forensics incident, so as not to impact other clients data if using resource pooling?</t>
  </si>
  <si>
    <t>16.1.1 16.1.7</t>
  </si>
  <si>
    <t>Responsibilities and Procedures,
Collection of Evidence.</t>
  </si>
  <si>
    <t>Personnel security and termination?</t>
  </si>
  <si>
    <t>Is there a data classification retention program that identifies the data types that require additional management and governance?</t>
  </si>
  <si>
    <t>P.1 Scoped Privacy Data Inventory and Flows</t>
  </si>
  <si>
    <t>Information Classification</t>
  </si>
  <si>
    <t>Is there a self-service portal or API call available to clients which provides the ability to place a "Legal hold" on client data which may be subject to a legal action, without impacting other clients data retention or destruction schedules?</t>
  </si>
  <si>
    <t>Clients may contact Prognos legal with official legal hold notices</t>
  </si>
  <si>
    <t>P.6 Management of Client Scoped Privacy Data</t>
  </si>
  <si>
    <t>16.1.1 16.1.7 18.1.2 18.1.3</t>
  </si>
  <si>
    <t>Responsibilities and Procedures,
Collection of Evidence,
Intellectual Property Rights,
Protection of records</t>
  </si>
  <si>
    <t>Physical access?</t>
  </si>
  <si>
    <t>E. Human Resource Security</t>
  </si>
  <si>
    <t>Policy maintenance?</t>
  </si>
  <si>
    <t>Is there a Human Resource policy approved by management, communicated to constituents and an owner to maintain and review? If yes, does it include:</t>
  </si>
  <si>
    <t>Security roles and responsibilities?</t>
  </si>
  <si>
    <t>C.1 Security Organization Roles/Responsibilities</t>
  </si>
  <si>
    <t>Information security roles and responsibilities</t>
  </si>
  <si>
    <t>Remote access?</t>
  </si>
  <si>
    <t>Background screening?</t>
  </si>
  <si>
    <t>E.2 Background Investigation Policy Content</t>
  </si>
  <si>
    <t>7.1.1</t>
  </si>
  <si>
    <t>Screening</t>
  </si>
  <si>
    <t>Do subcontractors, as part of their vendor risk management program, include the following:</t>
  </si>
  <si>
    <t>Security incident and privacy event management?</t>
  </si>
  <si>
    <t>Employment agreements?</t>
  </si>
  <si>
    <t>E.3 Agreements for Constituents</t>
  </si>
  <si>
    <t>7.1.2</t>
  </si>
  <si>
    <t>Terms and conditions of employment</t>
  </si>
  <si>
    <t>Security awareness training?</t>
  </si>
  <si>
    <t>E.1 Security Awareness Training Program</t>
  </si>
  <si>
    <t>7.2.2</t>
  </si>
  <si>
    <t>Information security awareness, education, and training</t>
  </si>
  <si>
    <t>Comprehensive financial analysis?</t>
  </si>
  <si>
    <t>Secure disposal?</t>
  </si>
  <si>
    <t>Disciplinary process for non-compliance?</t>
  </si>
  <si>
    <t>E.5 Separation Procedures</t>
  </si>
  <si>
    <t>7.2.3</t>
  </si>
  <si>
    <t>Disciplinary process</t>
  </si>
  <si>
    <t>Vendor reputational review?</t>
  </si>
  <si>
    <t>Social media, social networking?</t>
  </si>
  <si>
    <t>Termination or change of status process?</t>
  </si>
  <si>
    <t>Termination responsibilities</t>
  </si>
  <si>
    <t>Are background checks performed for Service Provider Contractors and Subcontractors?</t>
  </si>
  <si>
    <t>Compliance checks (e.g., Office of Foreign Assets Controls (OFAC), etc.)?</t>
  </si>
  <si>
    <t>7.1.1 7.2.1</t>
  </si>
  <si>
    <t>Screening Management responsibilities</t>
  </si>
  <si>
    <t>Vulnerability management?</t>
  </si>
  <si>
    <t>Do information security personnel have professional security certifications?</t>
  </si>
  <si>
    <t>6.1.4</t>
  </si>
  <si>
    <t>Contact with special interest groups</t>
  </si>
  <si>
    <t>Defined risk assessment and classification method for vendors?</t>
  </si>
  <si>
    <t>Have the policies been reviewed in the last 12 months? If yes, did the review include:</t>
  </si>
  <si>
    <t>F. Physical and Environmental Security</t>
  </si>
  <si>
    <t>Approval by the owner?</t>
  </si>
  <si>
    <t>Management of subcontractor risk, compliance and performance?</t>
  </si>
  <si>
    <t>Is there a physical security program?</t>
  </si>
  <si>
    <t>F.2 Physical Security Controls - Scoped Data</t>
  </si>
  <si>
    <t>Are physical security and environmental controls in the data center and office buildings?</t>
  </si>
  <si>
    <t>An assessment of opportunities for improvement in response to changes to the organizational environment, business circumstances, legal conditions or technical environment?</t>
  </si>
  <si>
    <t>Scoped Data is stored only in the cloud. We leverage AWS and ClearData cloud IaaS platform for virtual instances and they maintain their own physical security poilicies.  While Scoped Data is not stored in our office building, we do maintain physical security policies for the office building</t>
  </si>
  <si>
    <t>Secure areas</t>
  </si>
  <si>
    <t>Ability and right to audit controls?</t>
  </si>
  <si>
    <t>Are visitors permitted in the facility?</t>
  </si>
  <si>
    <t>F.7 Visitor Management</t>
  </si>
  <si>
    <t xml:space="preserve">11.1.2 </t>
  </si>
  <si>
    <t>Physical entry controls</t>
  </si>
  <si>
    <t>Recommendations provided by relevant authorities?</t>
  </si>
  <si>
    <t>Notification of new or change in subcontractors?</t>
  </si>
  <si>
    <t>G. Operations Management</t>
  </si>
  <si>
    <t>Are management approved operating procedures utilized?</t>
  </si>
  <si>
    <t>12.1.1</t>
  </si>
  <si>
    <t>Documented Operating Procedure</t>
  </si>
  <si>
    <t>Is the information security policy communicated? If yes, is it communicated to:</t>
  </si>
  <si>
    <t>B.2 Information Security Standards</t>
  </si>
  <si>
    <t>Defined procedures for subcontractor management?</t>
  </si>
  <si>
    <t>Is there an operational change management/change control policy or program that has been approved by management, communicated to appropriate constituents and an owner to maintain and review the policy?</t>
  </si>
  <si>
    <t>G.1 Change Control</t>
  </si>
  <si>
    <t>12.1.2</t>
  </si>
  <si>
    <t>Change Management</t>
  </si>
  <si>
    <t>Full time constituents?</t>
  </si>
  <si>
    <t>B.2 Information Security Standards
E.1 Security Awareness Training Program</t>
  </si>
  <si>
    <t>Oversight and Governance of program adherence?</t>
  </si>
  <si>
    <t>Are backups of Scoped Systems and Data performed?</t>
  </si>
  <si>
    <t>All Scoped Data is stored using AWS and ClearData.  We rely on S3 redundancy</t>
  </si>
  <si>
    <t>K.5 Backup Media Restoration</t>
  </si>
  <si>
    <t>12.3.1</t>
  </si>
  <si>
    <t>Information Back-Up</t>
  </si>
  <si>
    <t>Part time constituents?</t>
  </si>
  <si>
    <t>Security review prior to engaging their services (logical, physical, other controls)?</t>
  </si>
  <si>
    <t>Are Cloud Services provided? If yes, what service model is provided (select all that apply):</t>
  </si>
  <si>
    <t>Determining the scope of the information management system</t>
  </si>
  <si>
    <t>Software as a Service (SaaS)?</t>
  </si>
  <si>
    <t>Contractors?</t>
  </si>
  <si>
    <t>A.12 Subcontractor Information Security Policy and Standards
B.2 Information Security Standards</t>
  </si>
  <si>
    <t>Security review at least annually?</t>
  </si>
  <si>
    <t>Infrastructure as a Service (IaaS)?</t>
  </si>
  <si>
    <t>Risk assessments or review?</t>
  </si>
  <si>
    <t>Private cloud?</t>
  </si>
  <si>
    <t>Public cloud?</t>
  </si>
  <si>
    <t>Confidentiality and/or Non Disclosure Agreement requirements?</t>
  </si>
  <si>
    <t>Community cloud?</t>
  </si>
  <si>
    <t>Notification of changes affecting services rendered?</t>
  </si>
  <si>
    <t>Hybrid cloud?</t>
  </si>
  <si>
    <t>Is there a client management portal which allows distributed business accounts (business units/departments) to be managed under a single central corporate account?</t>
  </si>
  <si>
    <t>15.2.1</t>
  </si>
  <si>
    <t>Does the vendor management program include an individual or group responsible for capturing, maintaining and tracking subcontractor information security issues? If yes, is there:</t>
  </si>
  <si>
    <t>Are application self service features or an Internet accessible self-service portal available to clients?</t>
  </si>
  <si>
    <t>9.4.1</t>
  </si>
  <si>
    <t>Risk rating of the issue (e.g., H/M/L, 1-5, etc.)?</t>
  </si>
  <si>
    <t>Can clients run their own security services within their own cloud environment?</t>
  </si>
  <si>
    <t>V.3 Cloud Audit Program</t>
  </si>
  <si>
    <t xml:space="preserve">12.4.1 12.4.3 12.5 12.6.1 </t>
  </si>
  <si>
    <t>Event logging, Administrator and operator logs, Control of operational software, Management of technical vulnerabilities</t>
  </si>
  <si>
    <t>Remediation plans?</t>
  </si>
  <si>
    <t>Is there a management approved process to ensure that image snapshots containing Scoped Data are authorized prior to being snapped?</t>
  </si>
  <si>
    <t>No ad hoc snapshots are taken. We do take daily backup snapshots which may contain Scoped Data.  These snapshots are pre-approved / authorized by management.  We hold on to backup snapshots for 30 days.</t>
  </si>
  <si>
    <t>9.2.3</t>
  </si>
  <si>
    <t>Management of privileged access rights</t>
  </si>
  <si>
    <t>Is there a formal process to ensure clients are notified prior to changes being made which may impact their service? If yes, what is the communication method:</t>
  </si>
  <si>
    <t>Remediation date?</t>
  </si>
  <si>
    <t>Change management</t>
  </si>
  <si>
    <t>Is there an information security function responsible for security initiatives? If yes, does it include:</t>
  </si>
  <si>
    <t>Is there a scheduled maintenance window? If yes, what is the frequency:</t>
  </si>
  <si>
    <t>We don't provide a maintenance window because our internal process absorbs any client facing impact.</t>
  </si>
  <si>
    <t>V.4 Security Review of Hypervisor Configuration</t>
  </si>
  <si>
    <t xml:space="preserve">12.6.1 </t>
  </si>
  <si>
    <t>Escalation procedure if remediation not met?</t>
  </si>
  <si>
    <t>Management of technical vulnerabilities</t>
  </si>
  <si>
    <t>Is there a scheduled maintenance window which results in client downtime? If yes, what is the downtime:</t>
  </si>
  <si>
    <t>14.2.2.l</t>
  </si>
  <si>
    <t>System change control procedures</t>
  </si>
  <si>
    <t>Escalation procedure if the remediation date is not met?</t>
  </si>
  <si>
    <t>Is there an online incident response status portal, which outlines planned and unplanned outages? If yes, how long after an unplanned outage is this updated:</t>
  </si>
  <si>
    <t>J. Incident Event and Communications Management
P.8 Privacy Incident Notification and Response Management</t>
  </si>
  <si>
    <t>14.2.2</t>
  </si>
  <si>
    <t>Sign-off when remediation is fully implemented?</t>
  </si>
  <si>
    <t>Creation, review and approval of information security policies?</t>
  </si>
  <si>
    <t>H. Access Control</t>
  </si>
  <si>
    <t>Reporting on remediation? If yes, does it include:</t>
  </si>
  <si>
    <t>Review the effectiveness of information security policy implementation?</t>
  </si>
  <si>
    <t>Management commitment to information security</t>
  </si>
  <si>
    <t>Are electronic systems used to transmit, process or store Scoped Systems and Data?</t>
  </si>
  <si>
    <t/>
  </si>
  <si>
    <t>Identification of stakeholders?</t>
  </si>
  <si>
    <t>Roles and responsibilities for information security?</t>
  </si>
  <si>
    <t>6.1.1.c</t>
  </si>
  <si>
    <t>Are individual IDs required for user authentication to applications, operating systems, databases and network devices?</t>
  </si>
  <si>
    <t>H.1 Password Controls</t>
  </si>
  <si>
    <t>9.2.1.a</t>
  </si>
  <si>
    <t>User registration and de-registration</t>
  </si>
  <si>
    <t>Reporting frequency?</t>
  </si>
  <si>
    <t>Are passwords used?</t>
  </si>
  <si>
    <t>Develop and maintain an overall strategic security plan?</t>
  </si>
  <si>
    <t>Internal Organization</t>
  </si>
  <si>
    <t>Is there a password policy for systems that transmit, process or store Scoped Systems and Data that has been approved by management, communicated to constituents, and enforced on all platforms?</t>
  </si>
  <si>
    <t>Do external parties have access to Scoped Systems and Data or processing facilities? If yes, is:</t>
  </si>
  <si>
    <t>9.4.3</t>
  </si>
  <si>
    <t>Password Management System</t>
  </si>
  <si>
    <t>Consistent implementation of information security across the organization?</t>
  </si>
  <si>
    <t>Policies for Information security</t>
  </si>
  <si>
    <t>Is remote access permitted?</t>
  </si>
  <si>
    <t>H.8 Restrictions and Multifactor Authentication</t>
  </si>
  <si>
    <t>Mobile devices and teleworking</t>
  </si>
  <si>
    <t>A risk assessment performed on third parties?</t>
  </si>
  <si>
    <t>Review and monitor information security / privacy incidents or events?</t>
  </si>
  <si>
    <t>A.5 Vendor Risk Management Program
A.9 Documenting Information Security Assements for Subcontractors</t>
  </si>
  <si>
    <t>18.2.1</t>
  </si>
  <si>
    <t>Independent review of information security</t>
  </si>
  <si>
    <t>Is standards based federated ID capability available to clients (e.g., SAML, OpenID)?</t>
  </si>
  <si>
    <t>9.2.1</t>
  </si>
  <si>
    <t>Is two factor authentication required to access the production environment containing Scoped Data?</t>
  </si>
  <si>
    <t>9.3.1</t>
  </si>
  <si>
    <t>Use of secret authentication information</t>
  </si>
  <si>
    <t>Monitor significant changes in the exposure of information assets?</t>
  </si>
  <si>
    <t>Access prohibited prior to a risk assessment being conducted?</t>
  </si>
  <si>
    <t>Are staff able to access client Scoped Data? If not, please identify the controls used to prevent this.</t>
  </si>
  <si>
    <t>9.2.3
9.4.1</t>
  </si>
  <si>
    <t>Contacts with information security special interest groups, specialist security forums or professional associations?</t>
  </si>
  <si>
    <t>A controls assessment performed on third parties?</t>
  </si>
  <si>
    <t>Is there a process which allows the client to specifically list who from the provider will have access to their Scoped Systems and Data?</t>
  </si>
  <si>
    <t>Lab data providers only have access to the SFTP where they drop data. No other access is permitted. Deliverables are available only directly for the client.</t>
  </si>
  <si>
    <t>9.1.1 9.2.3</t>
  </si>
  <si>
    <t xml:space="preserve">	Access Control Policy
Management of privileged access rights</t>
  </si>
  <si>
    <t>Manage instances of non-compliance with security policies?</t>
  </si>
  <si>
    <t>18.2.2</t>
  </si>
  <si>
    <t>Compliance with security policies and standards</t>
  </si>
  <si>
    <t>I. Application Security</t>
  </si>
  <si>
    <t>Are there contracts with third party service providers? If yes, do they include:</t>
  </si>
  <si>
    <t>A.6 Service Provider Agreements
A.8 Subcontractor Contracting Process</t>
  </si>
  <si>
    <t>15.1.2</t>
  </si>
  <si>
    <t>Addressing security within supplier agreements</t>
  </si>
  <si>
    <t>Are applications used to transmit, process or store Scoped Data?</t>
  </si>
  <si>
    <t>I.1 Application Security Program Governance</t>
  </si>
  <si>
    <t>Non-Disclosure Agreement?</t>
  </si>
  <si>
    <t>Is a web site supported, hosted or maintained that has access to Scoped Systems and Data?</t>
  </si>
  <si>
    <t>Confidentiality Agreement?</t>
  </si>
  <si>
    <t>Are Web Servers used for transmitting, processing or storing Scoped Data? If yes, for all server platforms is/are:</t>
  </si>
  <si>
    <t>Is HTTPS enabled for all web pages used as part of the scoped service?</t>
  </si>
  <si>
    <t>There are no web pages utilized for the Scoped Services</t>
  </si>
  <si>
    <t>Ownership of information, trade secrets and intellectual property?</t>
  </si>
  <si>
    <t>All available high-risk security patches applied and verified at least monthly?</t>
  </si>
  <si>
    <t>Are third party alert services used to keep up to date with the latest vulnerabilities?</t>
  </si>
  <si>
    <t>Security requirements of products and services provided?</t>
  </si>
  <si>
    <t>Events relevant to supporting incident investigation regularly reviewed using a specific methodology to uncover potential incidents?</t>
  </si>
  <si>
    <t>Operating system and application logs relevant to supporting incident investigation protected against modification, deletion, and/or inappropriate access?</t>
  </si>
  <si>
    <t>Permitted use of confidential information?</t>
  </si>
  <si>
    <t>Serial N/A</t>
  </si>
  <si>
    <t>Is application development performed?</t>
  </si>
  <si>
    <t>While Prognos performs application development.  There is no development within the scope of services offered to client</t>
  </si>
  <si>
    <t>Is there a secure software development lifecycle policy (including mobile software applications) that has been approved by management, communicated to appropriate constituents and an owner to maintain and review the policy?</t>
  </si>
  <si>
    <t>I.2 Secure Systems Development Lifecycle (SDLC) Policies, Standards and Procedures</t>
  </si>
  <si>
    <t xml:space="preserve">14.2.1 </t>
  </si>
  <si>
    <t>Secure development policy</t>
  </si>
  <si>
    <t>Breach notification?</t>
  </si>
  <si>
    <t>Is there an asset management policy approved by management, communicated to constituents and an owner to maintain and review? If yes, does it include:</t>
  </si>
  <si>
    <t>Is development, test, and staging environment separate from the production environment? If so, how are they segmented:</t>
  </si>
  <si>
    <t>12.1.4</t>
  </si>
  <si>
    <t>Separation of development, testing and operational environments</t>
  </si>
  <si>
    <t>Is there a formal Software Development Life Cycle (SDLC) process?</t>
  </si>
  <si>
    <t>Problem reporting and escalation procedures?</t>
  </si>
  <si>
    <t>Are change control procedures required for all changes to the production environment?</t>
  </si>
  <si>
    <t>9.4.5.g</t>
  </si>
  <si>
    <t>Access control to program source code</t>
  </si>
  <si>
    <t>Is Scoped Systems and Data ever used in the test, development, or QA environments? If yes, is:</t>
  </si>
  <si>
    <t>We do not use data containing PHI in any environment except Production".</t>
  </si>
  <si>
    <t xml:space="preserve">14.3.1 </t>
  </si>
  <si>
    <t>Protection of test data</t>
  </si>
  <si>
    <t>Right to audit?</t>
  </si>
  <si>
    <t>Is there a documented change management / change control process? If yes, does it include:</t>
  </si>
  <si>
    <t>We do have access to logs for all system-level changes that ClearDATA makes to our PROD servers. And we keep a history of product changes / improvements in JIRA. We also have snapshots of code / data for every major release.</t>
  </si>
  <si>
    <t xml:space="preserve">14.2.2 </t>
  </si>
  <si>
    <t>Are compilers, editors or other development tools present in the production environment?</t>
  </si>
  <si>
    <t>Our modules do not require a compiler. We do not host any dev tools in production.</t>
  </si>
  <si>
    <t>I.13 Production Application Vulnerability Monitoring Process</t>
  </si>
  <si>
    <t>12.1.4.e</t>
  </si>
  <si>
    <t>SLAs?</t>
  </si>
  <si>
    <t>Is a secure code review performed at least annually?</t>
  </si>
  <si>
    <t>We have automated systems that verify that no one has inserted any malicious code (or recklessly poor code from a security perspective). We perform code reviews routinely as well.</t>
  </si>
  <si>
    <t>Acceptable use of assets?</t>
  </si>
  <si>
    <t>8.1.1</t>
  </si>
  <si>
    <t>Inventory of Assets</t>
  </si>
  <si>
    <t>Is each release subject to a full secure code review?</t>
  </si>
  <si>
    <t>We use the system/process outlined above.</t>
  </si>
  <si>
    <t>I.7 Secure Code Review</t>
  </si>
  <si>
    <t>14.2.1</t>
  </si>
  <si>
    <t>Indemnification/liability?</t>
  </si>
  <si>
    <t>Are applications analyzed on a regular basis to determine their vulnerability against recent attacks?</t>
  </si>
  <si>
    <t>I.10 QA_UAT Process</t>
  </si>
  <si>
    <t>12.2.1</t>
  </si>
  <si>
    <t>Controls against malware</t>
  </si>
  <si>
    <t>Is there a formal development methodology in operation? If yes, which groups does it include?:</t>
  </si>
  <si>
    <t>We use a DevOps practice. Only this single group are included.</t>
  </si>
  <si>
    <t>I.16 Secure Systems Development Lifecycle (SDLC) Reviews</t>
  </si>
  <si>
    <t>12.5.1</t>
  </si>
  <si>
    <t>Control of Operational Software</t>
  </si>
  <si>
    <t>Asset control tag?</t>
  </si>
  <si>
    <t>Are mobile applications that access Scoped Systems and Data developed?</t>
  </si>
  <si>
    <t>Termination/exit clause?</t>
  </si>
  <si>
    <t>J. Incident Event and Communications Management</t>
  </si>
  <si>
    <t>Operating system?</t>
  </si>
  <si>
    <t>Is there an Incident Management Program that has been approved by management, communicated to constituents and an owner to maintain and review the program? If yes, does the program include:</t>
  </si>
  <si>
    <t>Breach of agreement terms?</t>
  </si>
  <si>
    <t>J.1 Information Security / Information Technology Incident Management - Policy and Procedures Content</t>
  </si>
  <si>
    <t xml:space="preserve"> Information security incident management</t>
  </si>
  <si>
    <t>Privacy Incidents?</t>
  </si>
  <si>
    <t>P.8 Privacy Incident Notification and Response Management</t>
  </si>
  <si>
    <t>Management of information security incidents and improvements</t>
  </si>
  <si>
    <t>Physical location?</t>
  </si>
  <si>
    <t>Is there a formal Incident Response Plan?</t>
  </si>
  <si>
    <t>16.1.1.a.1</t>
  </si>
  <si>
    <t>Responsibilities and procedures</t>
  </si>
  <si>
    <t>Audit reporting?</t>
  </si>
  <si>
    <t>Is there a 24x7x365 staffed phone number available to clients to report security incidents?</t>
  </si>
  <si>
    <t>Incidents can be reported 24/7 to a dedicated slack channel.  We also have a third party operated anonymous reporting hotline.</t>
  </si>
  <si>
    <t>J. Information Security Incident Management
P.8 Privacy Incident Notification and Response Management</t>
  </si>
  <si>
    <t xml:space="preserve">15.1.1.h </t>
  </si>
  <si>
    <t>Serial number?</t>
  </si>
  <si>
    <t>K. Business Resiliency</t>
  </si>
  <si>
    <t>Security control requirements for third party subcontractors?</t>
  </si>
  <si>
    <t>Is there an established Business Resiliency program that has been approved by management and communicated to appropriate constituents?</t>
  </si>
  <si>
    <t>K.1 Business Resiliency Governance</t>
  </si>
  <si>
    <t>Management Commitment</t>
  </si>
  <si>
    <t>Business function supported?</t>
  </si>
  <si>
    <t>Has a Business Impact Analysis been conducted?</t>
  </si>
  <si>
    <t>K.2 Business Impact Analysis</t>
  </si>
  <si>
    <t>8.2.2</t>
  </si>
  <si>
    <t>Business impact analysis</t>
  </si>
  <si>
    <t>Environment (dev, test, etc.)?</t>
  </si>
  <si>
    <t>Is there a formal process focused on identifying and addressing risks of disruptive incidents to the organization?</t>
  </si>
  <si>
    <t>K.3 Risk Assessment</t>
  </si>
  <si>
    <t>8.2.3</t>
  </si>
  <si>
    <t>Risk assessment</t>
  </si>
  <si>
    <t>Are specific response and recovery strategies defined for the prioritized activities?</t>
  </si>
  <si>
    <t>K.4 Business Activity level Recovery Planning</t>
  </si>
  <si>
    <t>Determination and selection</t>
  </si>
  <si>
    <t>IP address?</t>
  </si>
  <si>
    <t>Are formal business continuity procedures developed and documented?</t>
  </si>
  <si>
    <t>Establish and implement business continuity procedures</t>
  </si>
  <si>
    <t>Is ownership assigned for assets? If yes, is the owner responsible to:</t>
  </si>
  <si>
    <t>Has senior management assigned the responsibility for the overall management of the response and recovery efforts?</t>
  </si>
  <si>
    <t>8.1.2</t>
  </si>
  <si>
    <t>Ownership of Assets</t>
  </si>
  <si>
    <t>Is there a periodic (at least annual) review of your Business Resiliency Program?</t>
  </si>
  <si>
    <t>K.6 Exercising</t>
  </si>
  <si>
    <t>8.4.1</t>
  </si>
  <si>
    <t>Appropriately classify information and assets?</t>
  </si>
  <si>
    <t>Are there any dependencies on critical third party service providers?</t>
  </si>
  <si>
    <t>8.1
8.3
8.3.1
8.44</t>
  </si>
  <si>
    <t>Operational Planning and Control
Business continuity strategy
Determination and selection
Business continuity plans</t>
  </si>
  <si>
    <t>Is there a formal, documented exercise and testing program in place?</t>
  </si>
  <si>
    <t>Exercising and testing</t>
  </si>
  <si>
    <t>Review and approve access to those information and assets?</t>
  </si>
  <si>
    <t>Is there an Influenza Pandemic / Infectious Disease Outbreak Plan?</t>
  </si>
  <si>
    <t>Prognos staff all have the capability to work remotely</t>
  </si>
  <si>
    <t>K.7 Infectious Disease Planning</t>
  </si>
  <si>
    <t>Is there a specific Recovery Time Objective (RTO)? If yes, what is it?</t>
  </si>
  <si>
    <t>The RTO differs based on business function.  Generally the RTO is 48 hours</t>
  </si>
  <si>
    <t>17.1.2</t>
  </si>
  <si>
    <t>Implementing information security continuity</t>
  </si>
  <si>
    <t>Establish, document and implement rules for the acceptable use of information and assets?</t>
  </si>
  <si>
    <t>8.1.3</t>
  </si>
  <si>
    <t>Acceptable Use of Assets</t>
  </si>
  <si>
    <t>Are all suppliers of critical hardware, network services and facility services involved in annual continuity and recovery tests?</t>
  </si>
  <si>
    <t>Are site failover tests performed at least annually?</t>
  </si>
  <si>
    <t>Is there an information asset classification policy or program that has been approved by management, communicated to appropriate constituents and an owner to maintain and review the policy?</t>
  </si>
  <si>
    <t>Do contracts with Critical Service Providers include a penalty or remediation clause for breach of availability and continuity SLAs?</t>
  </si>
  <si>
    <t xml:space="preserve">15.1.2 15.2.1 </t>
  </si>
  <si>
    <t>Addressing security within supplier agreements, Monitoring and review of supplier services</t>
  </si>
  <si>
    <t>Is there sufficient redundancy capacity to ensure services are not impacted in multi-tenancy environments during peak usage and above?</t>
  </si>
  <si>
    <t>Is there a procedure for handling of information? If yes, does it include:</t>
  </si>
  <si>
    <t>Handling of Assets</t>
  </si>
  <si>
    <t>L. Compliance</t>
  </si>
  <si>
    <t>Ownership?</t>
  </si>
  <si>
    <t>Is there an internal audit, risk management, or compliance department, or similar management oversight unit with responsibility for assessing, identifying and tracking resolution of outstanding regulatory issues?</t>
  </si>
  <si>
    <t>There is not a separate department but there are individuals with responsibility for audit, risk management, and compliance</t>
  </si>
  <si>
    <t>L.3 Monitoring and Reporting - Compliance Requirement Identification</t>
  </si>
  <si>
    <t xml:space="preserve">18.1.1 </t>
  </si>
  <si>
    <t>Identification of applicable legislation and contractual requirements</t>
  </si>
  <si>
    <t>Are there policies and procedures to ensure compliance with applicable legislative, regulatory and contractual requirements including intellectual property rights on business processes or information technology software products?</t>
  </si>
  <si>
    <t>Access controls including authorization?</t>
  </si>
  <si>
    <t xml:space="preserve">L.2 Monitoring and Reporting - Compliance </t>
  </si>
  <si>
    <t>Is there a records retention policy covering paper and electronic records, including email in support of applicable regulations, standards and contractual requirements?</t>
  </si>
  <si>
    <t xml:space="preserve">18.1.3 </t>
  </si>
  <si>
    <t>Protection of records</t>
  </si>
  <si>
    <t>Labeling?</t>
  </si>
  <si>
    <t>Labeling of information</t>
  </si>
  <si>
    <t>Is licensing maintained in all jurisdictions where required?</t>
  </si>
  <si>
    <t>Is there an documented internal compliance and ethics program to ensure professional ethics and business practices are implemented and maintained?</t>
  </si>
  <si>
    <t>L.4 Professional Ethics and Business Practices</t>
  </si>
  <si>
    <t>Removable media?</t>
  </si>
  <si>
    <t>Are marketing or selling activities conducted directly to Client's customers?</t>
  </si>
  <si>
    <t>Are there direct interactions with your client's customers?</t>
  </si>
  <si>
    <t>Movement in transit?</t>
  </si>
  <si>
    <t>D.3 Security of Media in Transit</t>
  </si>
  <si>
    <t>Physical media transfer</t>
  </si>
  <si>
    <t>Are documented policies and procedures maintained for enabling compliance with applicable legal, regulatory, or contractual obligations related to information security requirements?</t>
  </si>
  <si>
    <t>Is there a documented governance process to identify and assess changes that could significantly affect the system of internal controls for security, confidentiality and availability?</t>
  </si>
  <si>
    <t>10.1.1</t>
  </si>
  <si>
    <t>Policy on the use of cryptographic controls</t>
  </si>
  <si>
    <t>Are accounts opened, transactions initiated or other account initiation activity applying payments, taking payments, transferring funds, etc. through either electronic, telephonic, written or in-person requests made on behalf of your client's?</t>
  </si>
  <si>
    <t>Storage?</t>
  </si>
  <si>
    <t>11.2.6</t>
  </si>
  <si>
    <t>Security of equipment and assets off-premise</t>
  </si>
  <si>
    <t>Are these sites, applications and systems used to also transmit, process or store non-scoped data?</t>
  </si>
  <si>
    <t>Reclassification?</t>
  </si>
  <si>
    <t>Are all transaction details (such as payment card info and information about the parties conducting transactions) prohibited from being stored in the DMZ?</t>
  </si>
  <si>
    <t>Prognos does not conduct transactions on behalf of clients</t>
  </si>
  <si>
    <t>14.1.3.e</t>
  </si>
  <si>
    <t>Protecting Application Services Transactions</t>
  </si>
  <si>
    <t>Does the service provider permit client audits and assessments?</t>
  </si>
  <si>
    <t>Upon reasonable notice no more than once per year unless an incident or change in business dictates additional audits and assessments</t>
  </si>
  <si>
    <t>Retention?</t>
  </si>
  <si>
    <t>D.8 Asset Destruction and Disposal</t>
  </si>
  <si>
    <t>M. End User Device Security</t>
  </si>
  <si>
    <t>Are End User Devices (Desktops, Laptops, Tablets, Smartphones) used for transmitting, processing or storing Scoped Data? If yes, for all platforms, are:</t>
  </si>
  <si>
    <t>Laptops are used to access Prognos' virtual clean room.</t>
  </si>
  <si>
    <t>Destruction?</t>
  </si>
  <si>
    <t>Security configuration standards documented? If yes, are:</t>
  </si>
  <si>
    <t xml:space="preserve">We have security configuration mentioned in the System Integrity Procedure </t>
  </si>
  <si>
    <t>Background screening? If yes, does it include:</t>
  </si>
  <si>
    <t>All available high-risk security patches applied and verified at least monthly on all server platforms?</t>
  </si>
  <si>
    <t xml:space="preserve">Prognos uses a serverless architecture howeever patches applied to all sftp instances are reviewed and audited annualy </t>
  </si>
  <si>
    <t>Disposal?</t>
  </si>
  <si>
    <t>8.3.2</t>
  </si>
  <si>
    <t>Disposal of Media</t>
  </si>
  <si>
    <t>Criminal?</t>
  </si>
  <si>
    <t xml:space="preserve">7.1.1.e </t>
  </si>
  <si>
    <t>Sufficient detail contained in Operating System and application logs to support incident investigation, including successful and failed login attempts and changes to sensitive configuration settings and files?</t>
  </si>
  <si>
    <t xml:space="preserve">EC2 logs for all the VMs are being monitored collected and stored for the Audit Trail feature including the failed login attempts and changes to sensitive configuration files.
For laptops having cleanroom accesss, OS level logs are not captured however we have implemnte preventive controls using OS Query </t>
  </si>
  <si>
    <t>Reviewed at least annually?</t>
  </si>
  <si>
    <t>All the virtual machine access logs are backed up by cleardata and archived for future auditability</t>
  </si>
  <si>
    <t>Credit?</t>
  </si>
  <si>
    <t>Handling based on classification?</t>
  </si>
  <si>
    <t>Are constituents allowed to utilize mobile devices within your environment? If yes, which of the following functions are allowed:</t>
  </si>
  <si>
    <t>Academic?</t>
  </si>
  <si>
    <t>Media destruction?</t>
  </si>
  <si>
    <t>View Scoped Data?</t>
  </si>
  <si>
    <t>Reference?</t>
  </si>
  <si>
    <t>Reuse of media (tapes, disk drives, etc.)?</t>
  </si>
  <si>
    <t>Process Scoped Data?</t>
  </si>
  <si>
    <t>11.2.7</t>
  </si>
  <si>
    <t>Secure Disposal or Re-Use of Equipment</t>
  </si>
  <si>
    <t>Resume or curriculum vitae?</t>
  </si>
  <si>
    <t>Delete Scoped Data?</t>
  </si>
  <si>
    <t>A data retention/destruction schedule? If yes, is it:</t>
  </si>
  <si>
    <t>Media Handling</t>
  </si>
  <si>
    <t>Store Scoped Data?</t>
  </si>
  <si>
    <t>Drug Screening?</t>
  </si>
  <si>
    <t>Online: disk?</t>
  </si>
  <si>
    <t>Is there a mobile device management program in place that has been approved by management and communicated to appropriate constituents?</t>
  </si>
  <si>
    <t>No mobile devices may access Scoped Data or Scoped Systems</t>
  </si>
  <si>
    <t>Offline: media: (e.g., DLT, DVD)?</t>
  </si>
  <si>
    <t>Employment agreements? If yes, do they include:</t>
  </si>
  <si>
    <t>Is there a Mobile Device Management solution in place?</t>
  </si>
  <si>
    <t>E.3 - Agreements for Constituents</t>
  </si>
  <si>
    <t>Is there an approved process for IT to off-board mobile devices when a constituent terminates, or requests to on-board a new mobile device? If yes, does it:</t>
  </si>
  <si>
    <t>Online: data managed by third party vendors?</t>
  </si>
  <si>
    <t>Acceptable Use?</t>
  </si>
  <si>
    <t>Acceptable use of assets</t>
  </si>
  <si>
    <t>Are staff technically prevented from accessing the administrative environment via non-managed private devices? If yes, is it from:</t>
  </si>
  <si>
    <t xml:space="preserve">9.1.1 9.1.2 9.2.1 9.2.3 </t>
  </si>
  <si>
    <t>Access control policy,
Access to networks and network services,
User registration and de-registration,
Management of privileged access rights</t>
  </si>
  <si>
    <t>Offline: data managed by third party vendors?</t>
  </si>
  <si>
    <t>N. Network Security</t>
  </si>
  <si>
    <t>Code of Conduct / Ethics?</t>
  </si>
  <si>
    <t>Are there external network connections (Internet, extranet, etc.)?</t>
  </si>
  <si>
    <t>B.2 Information Security Standards
N.Network Security</t>
  </si>
  <si>
    <t>13.1.1</t>
  </si>
  <si>
    <t>Network Controls</t>
  </si>
  <si>
    <t>Is client Scoped Data deleted in such a manner that the data is not recoverable during normal means ? e.g. using NIST 800 88 destruction, etc.</t>
  </si>
  <si>
    <t>Security and hardening standards for network devices, including Firewalls, Switches, Routers and Wireless Access Points (baseline configuration, patching, passwords, access control)?</t>
  </si>
  <si>
    <t>Multiple layers of hardening standards including IP whitelisting, rigorous access controls, algorithmic determination of bad actors, etc.</t>
  </si>
  <si>
    <t>13.1.1.c</t>
  </si>
  <si>
    <t>Is there a removable media policy or program (CDs, DVDs, tapes, disk drives) that has been approved by management, communicated to appropriate constituents and an owner to maintain and review the policy? If yes, is:</t>
  </si>
  <si>
    <t>Are firewalls used to isolate critical and sensitive systems into network segments separate from network segments with less sensitive systems?</t>
  </si>
  <si>
    <t>Prognos leverage AWS serverless architecture and does not have seperate internal company network. All the network devices are managed by Cleardata (HITRUST certified) also the baselining for all the devices is managed by them</t>
  </si>
  <si>
    <t>N.2 Network Security - Firewall(s) and/or Other Devices Providing the Same Functionality</t>
  </si>
  <si>
    <t>13.1.3</t>
  </si>
  <si>
    <t>Segregation In Networks</t>
  </si>
  <si>
    <t>Is there a process that requires security approval to allow external networks to connect to the company network, and enforces the least privilege necessary?</t>
  </si>
  <si>
    <t>9.1.2.b</t>
  </si>
  <si>
    <t>A requirement to encrypt sensitive data exists?</t>
  </si>
  <si>
    <t>Access to networks and network services</t>
  </si>
  <si>
    <t xml:space="preserve">8.3.1.d 10.1.1.Section2a </t>
  </si>
  <si>
    <t>Management of removable media, Policy on The Use of Cryptographic Controls</t>
  </si>
  <si>
    <t>Are all available high-risk security patches applied and verified at least monthly?</t>
  </si>
  <si>
    <t>12.6.1.g</t>
  </si>
  <si>
    <t>Security awareness training? If yes, does it include:</t>
  </si>
  <si>
    <t>Are Intrusion Detection/Prevention Systems employed in all sensitive network zones and wherever firewalls are enabled?</t>
  </si>
  <si>
    <t>N.3 Network Security - IDS/IPS Attributes</t>
  </si>
  <si>
    <t>Is all media containing Scoped Systems and Data disposed of securely to prevent recovery? If yes, is it:</t>
  </si>
  <si>
    <t>13.1.2</t>
  </si>
  <si>
    <t>Security of Network Services</t>
  </si>
  <si>
    <t>Are wireless networking devices connected to networks containing scoped systems and data?</t>
  </si>
  <si>
    <t>N.7 Unauthorized Wireless Networks</t>
  </si>
  <si>
    <t>Logged to maintain an audit trail?</t>
  </si>
  <si>
    <t>8.3.2.e</t>
  </si>
  <si>
    <t>Security policies, procedures and processes?</t>
  </si>
  <si>
    <t>Are there controls to prevent one client attempting to compromise another client in a resource pooled environment?</t>
  </si>
  <si>
    <t>12.4.1 15.2.1</t>
  </si>
  <si>
    <t>Event Logging,
Monitoring and review of supplier services</t>
  </si>
  <si>
    <t>P. Privacy</t>
  </si>
  <si>
    <t>Made unrecoverable (wiped or overwritten) prior to asset reuse?</t>
  </si>
  <si>
    <t xml:space="preserve">8.3.1.a 11.2.7 </t>
  </si>
  <si>
    <t>Disposal of media, Secure disposal or re-use of equipment</t>
  </si>
  <si>
    <t>Scored test?</t>
  </si>
  <si>
    <t>Is Scoped Data transmitted, processed, or stored that can be classified as non-public information (NPI), personally identifiable information (PII), or sensitive customer financial information? If yes, describe and list types of data.</t>
  </si>
  <si>
    <t>Prognos receives PII from clients (in the form of a member roster) and uses that PII to request and analyze PHI for delivery to client</t>
  </si>
  <si>
    <t>Inventoried at least quarterly?</t>
  </si>
  <si>
    <t xml:space="preserve">8.1.1 </t>
  </si>
  <si>
    <t>Do agreements with third parties who have access or potential access to Scoped Data, address confidentiality, audit, security, and privacy, including but not limited to incident response, ongoing monitoring, data sharing and secure disposal of Scoped Data?</t>
  </si>
  <si>
    <t>The only third parties with the capability of accessing data are the vendors that host the data.  AWS and ClearData have entered into contracts, including BAAs with Prognos</t>
  </si>
  <si>
    <t>P.4 Third Party Privacy Agreements</t>
  </si>
  <si>
    <t xml:space="preserve">15.1.2 </t>
  </si>
  <si>
    <t>New Hire and annual participation?</t>
  </si>
  <si>
    <t>Is a business associate contract in place to address obligations for the privacy and security requirements for the services provided?</t>
  </si>
  <si>
    <t>Included in data retention review process?</t>
  </si>
  <si>
    <t>For Scoped Data, is personal information about individuals transmitted to or received from countries outside the United States? If yes, list the countries.</t>
  </si>
  <si>
    <t>Is Scoped Data sent or received via physical media? If yes, are there:</t>
  </si>
  <si>
    <t>Is personal information transmitted, processed, stored, or disclosed to or retained by third parties? If yes, describe.</t>
  </si>
  <si>
    <t>Data is hosted by AWS (with a security overlay by ClearData)</t>
  </si>
  <si>
    <t>Supplier Relationships</t>
  </si>
  <si>
    <t>Transport containers to protect against physical damage?</t>
  </si>
  <si>
    <t>8.3.3.d</t>
  </si>
  <si>
    <t>Are there contractual controls to ensure that personal information transmitted, processed, stored or disclosed to or retained by third parties is limited to defined parameters for access, use and disclosure? If yes, describe. If no, explain reason.</t>
  </si>
  <si>
    <t xml:space="preserve">Third parties hosting data are contractually prohibited from accessing.  Their sole function is hosting </t>
  </si>
  <si>
    <t>Locked or tamper evident transport containers?</t>
  </si>
  <si>
    <t>Is personal information accessed, disclosed, processed, transmitted or retained with third parties outside the US? If yes, describe and list the countries.</t>
  </si>
  <si>
    <t>Does HR notify security / access administration of constituent termination for access rights removal? If yes, is notification provided:</t>
  </si>
  <si>
    <t>E.5 Separation Procedures
H.2 Revoke System and Physical Access</t>
  </si>
  <si>
    <t>Is there a documented privacy policy or procedures for the protection of information transmitted, processed, or maintained on behalf of the client?</t>
  </si>
  <si>
    <t>P.2 Privacy Policy and Privacy Notices</t>
  </si>
  <si>
    <t>Chain of custody logs identifying media contents, protection applied, times of transfer and receipt at destination?</t>
  </si>
  <si>
    <t>8.3.3.e</t>
  </si>
  <si>
    <t>Are transactions for covered accounts accessed, modified, or processed, including address changes and discrepancies? If yes, describe.</t>
  </si>
  <si>
    <t>No transactions are performed on behalf of client</t>
  </si>
  <si>
    <t>Involuntary?</t>
  </si>
  <si>
    <t>T. Threat Management</t>
  </si>
  <si>
    <t>Is Scoped Data sent or received electronically? If yes, is there:</t>
  </si>
  <si>
    <t>Is there an anti-malware policy or program that has been approved by management, communicated to appropriate constituents and an owner to maintain and review the policy?</t>
  </si>
  <si>
    <t>T.1 Virus Protection (Servers)
T.2 Virus Protection (Workstations)</t>
  </si>
  <si>
    <t>Controls Against Malware</t>
  </si>
  <si>
    <t>Voluntary?</t>
  </si>
  <si>
    <t>Encryption in transit while outside the network?</t>
  </si>
  <si>
    <t>D.6 Network Management - Encrypted Authentication Credentials</t>
  </si>
  <si>
    <t>13.2.1.f</t>
  </si>
  <si>
    <t>Information Transfer Policies and Procedures</t>
  </si>
  <si>
    <t>Prohibition of disabling anti-malware with exceptions requiring Security approval and reenablement as soon as possible.</t>
  </si>
  <si>
    <t>Encryption in transit within the network?</t>
  </si>
  <si>
    <t>Is there a vulnerability management policy or program that has been approved by management, communicated to appropriate constituents and an owner assigned to maintain and review the policy?</t>
  </si>
  <si>
    <t>T.4 Technical Compliance Checking - Vulnerability Testing and Remediation</t>
  </si>
  <si>
    <t>12.6.1</t>
  </si>
  <si>
    <t>Control of technical vulnerabilities</t>
  </si>
  <si>
    <t>Access for terminations removed within 24 hours?</t>
  </si>
  <si>
    <t>Are vulnerability scans performed on all internet-facing applications at least monthly and after significant changes?</t>
  </si>
  <si>
    <t>There are no internet facing applications</t>
  </si>
  <si>
    <t>T.3 Application Vulnerability Assessments/Ethical Hacking</t>
  </si>
  <si>
    <t>Protection against malicious code by network virus inspection or virus scan at the endpoint?</t>
  </si>
  <si>
    <t>13.2.1.b</t>
  </si>
  <si>
    <t>Are vulnerability scans performed against internal networks and systems?</t>
  </si>
  <si>
    <t>Prognos does not have an internal network.  All corporate communication occurs through SaaS products. Vulnerability scans are performed on all clean room systems.</t>
  </si>
  <si>
    <t>Process for the return of assets (computers, cell phones, access cards, tokens, smart cards, keys, etc.)?</t>
  </si>
  <si>
    <t>Integrity of data validation following any transmission?</t>
  </si>
  <si>
    <t>13.2.4</t>
  </si>
  <si>
    <t>Confidentiality or Non-disclosure Agreements</t>
  </si>
  <si>
    <t>Are penetration tests performed?</t>
  </si>
  <si>
    <t>Prognos does not have an internal network.  All corporate communication happens through SaaS products.  All production environments are pen tested</t>
  </si>
  <si>
    <t>Are there processes to manage threat and vulnerability assessment tools and the data they collect?</t>
  </si>
  <si>
    <t>Are background checks performed for Service Provider Contractors and Subcontractors? If yes, are they performed:</t>
  </si>
  <si>
    <t>Enforcement of policies, procedures, and controls for transfering information?</t>
  </si>
  <si>
    <t>13.2.1</t>
  </si>
  <si>
    <t>U. Server Security</t>
  </si>
  <si>
    <t>Encryption of e-mail, chat and other messaging technologies?</t>
  </si>
  <si>
    <t>13.2.3</t>
  </si>
  <si>
    <t>Electronic Messaging</t>
  </si>
  <si>
    <t>Are Servers used for transmitting, processing or storing Scoped Data?</t>
  </si>
  <si>
    <t>Cleardata (HITRUST Certified) uses sFTP virtual instances to transmit and store scoped data</t>
  </si>
  <si>
    <t>At time of hire?</t>
  </si>
  <si>
    <t>Are systems and applications patched?</t>
  </si>
  <si>
    <t xml:space="preserve">The systems and applications are patched and are audited monthly for HIPAA compliance </t>
  </si>
  <si>
    <t>G.2 System Patching</t>
  </si>
  <si>
    <t>Encryption when sent through email?</t>
  </si>
  <si>
    <t>Annually?</t>
  </si>
  <si>
    <t>Are default hardened base virtual images applied to virtualized operating systems?</t>
  </si>
  <si>
    <t>Content filtering scans performed on incoming/outgoing email to enforce email policy?</t>
  </si>
  <si>
    <t>12.2.1.d</t>
  </si>
  <si>
    <t>U.2 System Hardening Standards</t>
  </si>
  <si>
    <t>Prior to allowing access to Scoped Systems and Data?</t>
  </si>
  <si>
    <t>Are Hypervisors used to manage systems used to transmit, process or store Scoped Data?</t>
  </si>
  <si>
    <t>We do not have any control over cloud resources at that level.</t>
  </si>
  <si>
    <t>14.1.2</t>
  </si>
  <si>
    <t>Securing application services on public networks</t>
  </si>
  <si>
    <t>Are encryption tools managed and maintained for Scoped Data? If yes, is there:</t>
  </si>
  <si>
    <t>An encryption policy?</t>
  </si>
  <si>
    <t>Policy On The Use Of Cryptographic Controls</t>
  </si>
  <si>
    <t>Who performs background checks on direct contractors?</t>
  </si>
  <si>
    <t>Encryption in storage / at rest?</t>
  </si>
  <si>
    <t>10.1.1 Section 2.a</t>
  </si>
  <si>
    <t>Direct contracting firm?</t>
  </si>
  <si>
    <t>Is Confidential Information stored in files or a database?</t>
  </si>
  <si>
    <t>Subcontracting firm?</t>
  </si>
  <si>
    <t>Cloud provider?</t>
  </si>
  <si>
    <t>Is Confidential Information stored in files? If yes is:</t>
  </si>
  <si>
    <t>Client?</t>
  </si>
  <si>
    <t>File/folder-level encryption enabled?</t>
  </si>
  <si>
    <t>Other?</t>
  </si>
  <si>
    <t>Full-disk encryption enabled?</t>
  </si>
  <si>
    <t>Is Confidential Information stored in a database? If yes is:</t>
  </si>
  <si>
    <t>Do Information security personnel participate in continuing education programs e.g., online training, webinars, seminars, etc.?</t>
  </si>
  <si>
    <t>Database segmentation (i.e. separate database instance for each client)?</t>
  </si>
  <si>
    <t>Database encryption enabled?</t>
  </si>
  <si>
    <t>Is there a physical security policy approved by management, communicated to constituents and an owner assigned to maintain and review? If yes, does it iclude:</t>
  </si>
  <si>
    <t>Column/Field Encryption enabled?</t>
  </si>
  <si>
    <t>Tablespace Encryption enabled?</t>
  </si>
  <si>
    <t>Signage to identify the operations of the facility (data center)?</t>
  </si>
  <si>
    <t>11.1.3</t>
  </si>
  <si>
    <t>Securing offices, rooms, and facilities</t>
  </si>
  <si>
    <t>Is staff (Group or individual) responsible for maintaining the encryption keys?</t>
  </si>
  <si>
    <t>Other tenants using the building?</t>
  </si>
  <si>
    <t>Does the responsible group or individual have access to systems containing tenants' encrypted Confidential Information?</t>
  </si>
  <si>
    <t>Are physical security and environmental controls in the data center and office buildings? If yes, does it include:</t>
  </si>
  <si>
    <t>Does the responsible group or individual have the ability to view an unencrypted version of the Highly Confidential Information?</t>
  </si>
  <si>
    <t>Is there an option for tenants to manage their own encryption keys?</t>
  </si>
  <si>
    <t>Are management approved operating procedures utilized? If yes, are they:</t>
  </si>
  <si>
    <t>Restricted access and logs kept of all access?</t>
  </si>
  <si>
    <t>F.5 Secure Workspace Access Reporting</t>
  </si>
  <si>
    <t>11.1.2</t>
  </si>
  <si>
    <t>Is there a centralized key management system?</t>
  </si>
  <si>
    <t>Electronic controlled access system (key card, token, fob, biometric reader, etc.)?</t>
  </si>
  <si>
    <t>F.4 Secure Workspace Perimeter</t>
  </si>
  <si>
    <t>Are Encryption keys encrypted at rest and when transmitted?</t>
  </si>
  <si>
    <t>Is there segregation of duties between key management duties and normal operational duties?</t>
  </si>
  <si>
    <t>Segregation Of Duties</t>
  </si>
  <si>
    <t>Cipher locks (electronic or mechanical) to control access within or to the facility? If yes, is there a process to:</t>
  </si>
  <si>
    <t>Is there Key/certificate sharing between production and non-production?</t>
  </si>
  <si>
    <t>12.1.4.g</t>
  </si>
  <si>
    <t>Separation Of Development, Test, And Operational Facilities</t>
  </si>
  <si>
    <t>Security guards that provide onsite security services?</t>
  </si>
  <si>
    <t xml:space="preserve">11.1.1.c </t>
  </si>
  <si>
    <t>Physical security perimeter</t>
  </si>
  <si>
    <t>Documented, maintained, and made available to all users?</t>
  </si>
  <si>
    <t>Are default certificates provided by vendors replaced with proprietary certificates?</t>
  </si>
  <si>
    <t>10.1.2.e</t>
  </si>
  <si>
    <t>Perimeter physical barrier (such as fence or walls)?</t>
  </si>
  <si>
    <t xml:space="preserve">11.1.1.d </t>
  </si>
  <si>
    <t>Is there an operational change management/change control policy or program that has been approved by management, communicated to appropriate constituents and an owner to maintain and review the policy? If yes, does it include:</t>
  </si>
  <si>
    <t>Is there segregation of access to both parts of an asymmetric key?</t>
  </si>
  <si>
    <t>10.1.2.d</t>
  </si>
  <si>
    <t>Entry and exit doors alarmed (forced entry, propped open) and/or monitored by security guards?</t>
  </si>
  <si>
    <t xml:space="preserve">11.1.1.e </t>
  </si>
  <si>
    <t>Is Asymmetric encryption key length a minimum of 2048 bit?</t>
  </si>
  <si>
    <t>Documentation of changes?</t>
  </si>
  <si>
    <t>12.1.2.a</t>
  </si>
  <si>
    <t>A mechanism to prevent tailgating / piggybacking?</t>
  </si>
  <si>
    <t>External lighting?</t>
  </si>
  <si>
    <t>Request, review and approval of proposed changes?</t>
  </si>
  <si>
    <t>12.1.2.d</t>
  </si>
  <si>
    <t>Lighting on all doors?</t>
  </si>
  <si>
    <t>Are the encryption keys generated in a manner consistent with key management industry standards? If so, does the key generation and management occur within a:</t>
  </si>
  <si>
    <t>Pre-implementation testing?</t>
  </si>
  <si>
    <t>12.1.2.b</t>
  </si>
  <si>
    <t>Software Program? e.g. bouncycastle, OpenSSL</t>
  </si>
  <si>
    <t>Exterior doors with external hinge pins?</t>
  </si>
  <si>
    <t xml:space="preserve">11.1.1.b </t>
  </si>
  <si>
    <t>Post-implementation testing?</t>
  </si>
  <si>
    <t>Hardware Encryption Module (HSM) e.g. NIST FIPS 140 2</t>
  </si>
  <si>
    <t>Windows with contact or break alarms on all windows?</t>
  </si>
  <si>
    <t>Review for potential security impact?</t>
  </si>
  <si>
    <t>12.1.2.c</t>
  </si>
  <si>
    <t>Are staff able to access client's encryption keys? If yes:</t>
  </si>
  <si>
    <t>CCTV with video stored at least 90 days?</t>
  </si>
  <si>
    <t>Review for potential operational impact?</t>
  </si>
  <si>
    <t>Are staff that can access client's encryption keys prevented from accessing production data?</t>
  </si>
  <si>
    <t>Fluid sensor?</t>
  </si>
  <si>
    <t>11.1.4</t>
  </si>
  <si>
    <t>Protecting against external and environmental threats</t>
  </si>
  <si>
    <t>Are different data classification zones (e.g., production networks, PCI networks) available where clients may specify where their data will be stored?</t>
  </si>
  <si>
    <t>Communication of changes to all relevant constituents?</t>
  </si>
  <si>
    <t>12.1.2.f</t>
  </si>
  <si>
    <t>Are clients provided with the ability to specify in which data center their data will be stored?</t>
  </si>
  <si>
    <t>HVAC and humidity controls?</t>
  </si>
  <si>
    <t>Rollback procedures?</t>
  </si>
  <si>
    <t>12.1.2.g</t>
  </si>
  <si>
    <t>Is data segmentation and separation capability between clients provided? If yes, is it:</t>
  </si>
  <si>
    <t>Heat detection?</t>
  </si>
  <si>
    <t>Physical segmentation (private cloud)?</t>
  </si>
  <si>
    <t>Maintenance of change control logs?</t>
  </si>
  <si>
    <t>14.2.2.j</t>
  </si>
  <si>
    <t>Smoke detection?</t>
  </si>
  <si>
    <t>Network segmentation?</t>
  </si>
  <si>
    <t>Secure Code Analysis performed by qualified personnel, other than the author of the relevant code, prior to introduction to the production environment?</t>
  </si>
  <si>
    <t>14.2.2.e</t>
  </si>
  <si>
    <t>Operating System segmentation (unique Operating System instances, e.g., virtualization)?</t>
  </si>
  <si>
    <t>Fire suppression?</t>
  </si>
  <si>
    <t>F.1 Environmental Controls - Computing Hardware</t>
  </si>
  <si>
    <t>Is Information security's approval required prior to implementing changes?</t>
  </si>
  <si>
    <t>14.2.2.f</t>
  </si>
  <si>
    <t>Application segmentation (unique application instances)?</t>
  </si>
  <si>
    <t>Multiple power feeds?</t>
  </si>
  <si>
    <t>11.2.2</t>
  </si>
  <si>
    <t>Supporting utilities</t>
  </si>
  <si>
    <t>Application segmentation (e.g., application ID, metadata tagging)?</t>
  </si>
  <si>
    <t>Are changes to the production environment subject to the change control process? If yes, do they include the following:</t>
  </si>
  <si>
    <t>12.1.2 14.2.2</t>
  </si>
  <si>
    <t>Change Management System change control procedures</t>
  </si>
  <si>
    <t>Other (please specify)?</t>
  </si>
  <si>
    <t>Multiple communication feeds?</t>
  </si>
  <si>
    <t>Network?</t>
  </si>
  <si>
    <t>Does the ability exist to legally demonstrate sufficient data segmentation, in the event of a client subpoena or a forensics incident, so as not to impact other clients data if using resource pooling? If yes, is there:</t>
  </si>
  <si>
    <t>Walls extending from true floor to true ceiling?</t>
  </si>
  <si>
    <t>11.1.1.b</t>
  </si>
  <si>
    <t>Documentation approved by legal counsel explaining the capability and procedure that can be shared with the client?</t>
  </si>
  <si>
    <t>Systems?</t>
  </si>
  <si>
    <t>Are there legal data ownership agreements with clients? If yes, do they include:</t>
  </si>
  <si>
    <t>18.1.2 18.2.3</t>
  </si>
  <si>
    <t>Intellectual Property Rights,
Protection of Records</t>
  </si>
  <si>
    <t>Windows or glass walls along the perimeter?</t>
  </si>
  <si>
    <t>Who owns the data?</t>
  </si>
  <si>
    <t>Application updates?</t>
  </si>
  <si>
    <t>Physical access control procedures? If yes, is there:</t>
  </si>
  <si>
    <t>What rights (if any) the provider has to the client's complete data?</t>
  </si>
  <si>
    <t xml:space="preserve">11.1.1.a </t>
  </si>
  <si>
    <t>Code changes?</t>
  </si>
  <si>
    <t>What rights (if any) the provider has to the client's aggregate/sanitized data?</t>
  </si>
  <si>
    <t>Segregation of duties for issuing and approving access?</t>
  </si>
  <si>
    <t xml:space="preserve">9.1.1.f </t>
  </si>
  <si>
    <t>Access control policy</t>
  </si>
  <si>
    <t>Legal counsel (in-house or external) approval?</t>
  </si>
  <si>
    <t>Is there a segregation of duties between those requesting, approving and implementing a change?</t>
  </si>
  <si>
    <t>Segregation of Duties</t>
  </si>
  <si>
    <t>Are there documented procedures for availability of access to PHI data or designated record set maintained by the Assessee?</t>
  </si>
  <si>
    <t xml:space="preserve">8.2.3 </t>
  </si>
  <si>
    <t>Handling of assets</t>
  </si>
  <si>
    <t>Access reviews at least every six months?</t>
  </si>
  <si>
    <t>9.1.1.h 9.2.5</t>
  </si>
  <si>
    <t>Access control policy, Review of user access rights</t>
  </si>
  <si>
    <t>Are criteria for accepting new information systems, upgrades, and new version established, approved by management, communicated to appropriate constituents and assigned an owner to maintain and regularly review? If yes:</t>
  </si>
  <si>
    <t>G.3 Application Security Vulnerability Assessment and Remediation
I.1 Application Security Program Governance</t>
  </si>
  <si>
    <t>Collection of access equipment (badges, keys, change pin numbers, etc) upon termination or status change?</t>
  </si>
  <si>
    <t xml:space="preserve">9.1.1.i </t>
  </si>
  <si>
    <t>Is the procedure executed prior to the introduction of a new information system, application or technology to the environment?</t>
  </si>
  <si>
    <t>Lost or stolen access card/key reporting required?</t>
  </si>
  <si>
    <t xml:space="preserve">11.1.2.d </t>
  </si>
  <si>
    <t>Are the identification of applicable policies and regulations required?</t>
  </si>
  <si>
    <t>Are visitors permitted in the facility? If yes, are they required to:</t>
  </si>
  <si>
    <t>Is the determination of security requirements, controls and associated processes required?</t>
  </si>
  <si>
    <t>G.3 Application Security Vulnerability Assessment and Remediation</t>
  </si>
  <si>
    <t>Sign in and out?</t>
  </si>
  <si>
    <t xml:space="preserve">11.1.2.a </t>
  </si>
  <si>
    <t>Is the determination of integrity, availability and confidentiality requirements?</t>
  </si>
  <si>
    <t>Provide a government issued ID?</t>
  </si>
  <si>
    <t>Is the change control and approval process documented throughout the process?</t>
  </si>
  <si>
    <t>Be escorted through secure areas?</t>
  </si>
  <si>
    <t>Is a risk assessment required to analyze the impact of needed changes and specified security controls?</t>
  </si>
  <si>
    <t>Is there an access control policy that has been approved by management, communicated to constituents and an owner to maintain and review the policy?</t>
  </si>
  <si>
    <t>9.1.1</t>
  </si>
  <si>
    <t>Is access control on applications, operating systems, databases, and network devices configured according to the principle of least privilege?</t>
  </si>
  <si>
    <t>Wear badge distinguishing them from employees?</t>
  </si>
  <si>
    <t>9.1.1.b</t>
  </si>
  <si>
    <t>Is testing for validation of all implemented controls required?</t>
  </si>
  <si>
    <t>Are visitor logs maintained for at least 90 days?</t>
  </si>
  <si>
    <t>Are user IDs created in a manner that either identify roles or access levels, or contain personal information other than name (i.e. SSN, Access Level, Admin role)?</t>
  </si>
  <si>
    <t>Is the execution of a vulnerability scan and assessment required?</t>
  </si>
  <si>
    <t>9.4.3.c</t>
  </si>
  <si>
    <t>Is there a loading dock at the facility? If yes, is there:</t>
  </si>
  <si>
    <t>11.1.6</t>
  </si>
  <si>
    <t>Delivery and loading areas</t>
  </si>
  <si>
    <t>Performance and computer capacity requirements?</t>
  </si>
  <si>
    <t>Is an inactive user ID deleted or disabled within 90 days?</t>
  </si>
  <si>
    <t>H.4 Inactive Accounts</t>
  </si>
  <si>
    <t>9.2.6</t>
  </si>
  <si>
    <t>Removal or adjustment of access rights</t>
  </si>
  <si>
    <t>Other tenants using the loading dock?</t>
  </si>
  <si>
    <t>Error recovery and restart procedures?</t>
  </si>
  <si>
    <t>Is there a process to request and receive approval for access to systems transmitting, processing or storing Scoped Systems and Data?</t>
  </si>
  <si>
    <t>Security guard or CCTV at each point of entry?</t>
  </si>
  <si>
    <t>Preparation and testing of operating procedures?</t>
  </si>
  <si>
    <t>Segregation of duties for granting access and approving access?</t>
  </si>
  <si>
    <t>9.1.1.f</t>
  </si>
  <si>
    <t>Access Control Policy</t>
  </si>
  <si>
    <t>Smoke detector?</t>
  </si>
  <si>
    <t>Agreed set of security controls?</t>
  </si>
  <si>
    <t>Fire alarm?</t>
  </si>
  <si>
    <t>Segregation of duties for approving and implementing access requests?</t>
  </si>
  <si>
    <t xml:space="preserve">6.1.2 </t>
  </si>
  <si>
    <t>Effective manual procedures?</t>
  </si>
  <si>
    <t>Business continuity arrangements?</t>
  </si>
  <si>
    <t>Are requests for granting access documented, retained and retrievable for audit purposes for a minimum of a year?</t>
  </si>
  <si>
    <t>9.2.5.e</t>
  </si>
  <si>
    <t>Review of User Access Rights</t>
  </si>
  <si>
    <t>CCTV and the video stored for at least 90 days?</t>
  </si>
  <si>
    <t>Evidence that new system will not adversely affect existing systems, particularly at peak processing times, such as month end?</t>
  </si>
  <si>
    <t>Is system access limited by:</t>
  </si>
  <si>
    <t xml:space="preserve">11.1.2.c </t>
  </si>
  <si>
    <t>Evidence of the effect on the overall security of the Assessee?</t>
  </si>
  <si>
    <t>Time of day?</t>
  </si>
  <si>
    <t>Is there a battery/UPS room? If yes, does it contain:</t>
  </si>
  <si>
    <t xml:space="preserve">11.2.2 </t>
  </si>
  <si>
    <t>Are system resources reviewed to ensure adequate capacity is maintained?</t>
  </si>
  <si>
    <t>Hydrogen sensors?</t>
  </si>
  <si>
    <t>Network subnet?</t>
  </si>
  <si>
    <t>Is there a policy or process for the backup of production data? If yes, does it include a requirement to:</t>
  </si>
  <si>
    <t>Are user access rights reviewed at least quarterly?</t>
  </si>
  <si>
    <t>H.9 Monitoring of System Access Rights</t>
  </si>
  <si>
    <t>9.2.5.a</t>
  </si>
  <si>
    <t>Test backup media and restoration procedures at least annually?</t>
  </si>
  <si>
    <t>12.3.1.e</t>
  </si>
  <si>
    <t>Are access rights reviewed when a constituent changes roles?</t>
  </si>
  <si>
    <t>9.2.5.b</t>
  </si>
  <si>
    <t>Document data retention/destruction requirements, track and periodically review media for compliance to those requirements at least annually?</t>
  </si>
  <si>
    <t>Are access rights to privileged systems reviewed to ensure unauthorized access has not been obtained?</t>
  </si>
  <si>
    <t>9.2.5.d</t>
  </si>
  <si>
    <t>11.1.2.c</t>
  </si>
  <si>
    <t>Are backup and replication errors reviewed and corrected at least weekly?</t>
  </si>
  <si>
    <t>Are privileged user access rights reviewed at least quarterly?</t>
  </si>
  <si>
    <t>9.2.5.c</t>
  </si>
  <si>
    <t>Is there a generator or generator area? If yes, is there:</t>
  </si>
  <si>
    <t>Is backup media stored offsite? If yes, is there:</t>
  </si>
  <si>
    <t>12.3.1.c</t>
  </si>
  <si>
    <t>Are changes to privileged user access rights logged?</t>
  </si>
  <si>
    <t>A fuel supply readily available?</t>
  </si>
  <si>
    <t>Secure transport?</t>
  </si>
  <si>
    <t>Are user access rights revoked within 24 hours of termination?</t>
  </si>
  <si>
    <t>Power supply for at least 48 hours?</t>
  </si>
  <si>
    <t>Tracking shipments?</t>
  </si>
  <si>
    <t>Exchange Agreements</t>
  </si>
  <si>
    <t>Are Administrative rights restricted to those requiring all permissions including the ability to modify other security permissions?</t>
  </si>
  <si>
    <t>Verification of receipt?</t>
  </si>
  <si>
    <t>Do logon banners exist for all electronic systems, declaring access is for authorized users and purposes only?</t>
  </si>
  <si>
    <t>L.1 Presence of Log-on Banners</t>
  </si>
  <si>
    <t>9.4.2.b</t>
  </si>
  <si>
    <t>Secure Log-On Procedures</t>
  </si>
  <si>
    <t>Physical Entry Controls</t>
  </si>
  <si>
    <t>Verifiable Chain of Custody?</t>
  </si>
  <si>
    <t>Upon logon failure, does the user receive an error message specifically describing the nature of the failure e.g. invalid password, invalid user ID, etc.?</t>
  </si>
  <si>
    <t>9.4.2.d</t>
  </si>
  <si>
    <t>Do systems and network devices utilize a common time synchronization service?</t>
  </si>
  <si>
    <t>12.4.4</t>
  </si>
  <si>
    <t>Clock Synchronization</t>
  </si>
  <si>
    <t>Upon successful logon, does a message indicate the last time of successful logon?</t>
  </si>
  <si>
    <t>9.4.2.h</t>
  </si>
  <si>
    <t>What service hosting models are provided as part of this service?</t>
  </si>
  <si>
    <t>Is there a mailroom that handles Scoped Data? If yes, is there:</t>
  </si>
  <si>
    <t>Documented operating procedures</t>
  </si>
  <si>
    <t>Is multi-factor authentication deployed for high-risk environments?</t>
  </si>
  <si>
    <t>H.8 Restrictions and Multifactor Authentication for Remote Access</t>
  </si>
  <si>
    <t>9.1.2.e</t>
  </si>
  <si>
    <t>Data center: single tenancy?</t>
  </si>
  <si>
    <t>Is the use of system utilities restricted to authorized users only?</t>
  </si>
  <si>
    <t>9.4.4</t>
  </si>
  <si>
    <t>Use of privileged utility programs</t>
  </si>
  <si>
    <t>This needs to be fixed, because this is a table and the level is 1 the children will never be shown</t>
  </si>
  <si>
    <t>Co-location: dedicated server?</t>
  </si>
  <si>
    <t>Is there a media library to store Scoped Data? If yes, is access:</t>
  </si>
  <si>
    <t>Cloud Hosting: (e.g., AWS, Azure, Google, etc.)?</t>
  </si>
  <si>
    <t>Restricted and logs kept of all access?</t>
  </si>
  <si>
    <t>Web Hosting</t>
  </si>
  <si>
    <t>Is there a password policy for systems that transmit, process or store Scoped Systems and Data that has been approved by management, communicated to constituents, and enforced on all platforms? If yes, does it include:</t>
  </si>
  <si>
    <t>File Hosting</t>
  </si>
  <si>
    <t>Is there a telecom quipment room? If yes, is there:</t>
  </si>
  <si>
    <t>All server platforms?</t>
  </si>
  <si>
    <t>Continuous?</t>
  </si>
  <si>
    <t>Monitored with CCTV and the video stored for 90 days?</t>
  </si>
  <si>
    <t>All network devices including routers, switches, and firewalls?</t>
  </si>
  <si>
    <t>All Web and File Transfer Services?</t>
  </si>
  <si>
    <t>Do the Scoped Systems and Data reside in a data center? If yes, is there:</t>
  </si>
  <si>
    <t>11.2.1.b</t>
  </si>
  <si>
    <t>Equipment siting and protection</t>
  </si>
  <si>
    <t>Is there a locked cabinet within the data center? If yes, is there:</t>
  </si>
  <si>
    <t>All workstation platforms including desktops and laptops?</t>
  </si>
  <si>
    <t>What deployment models are provided (select all that apply):</t>
  </si>
  <si>
    <t>Does the password policy require the following:</t>
  </si>
  <si>
    <t>CCTV and video stored at least 90 days?</t>
  </si>
  <si>
    <t>Are locking screensavers on unattended system displays or locks on consoles required within the data center?</t>
  </si>
  <si>
    <t>Minimum password length at least eight characters?</t>
  </si>
  <si>
    <t>Is there a procedure for equipment removal from the data center?</t>
  </si>
  <si>
    <t>Security of equipment and assets off-premises</t>
  </si>
  <si>
    <t>Are complex passwords (Mix of upper case letters, lower case letters, numbers, and special characters) required on systems transmitting, processing, or storing Scoped Data?</t>
  </si>
  <si>
    <t>9.3.1.d, 9.4.3.c</t>
  </si>
  <si>
    <t>Is there a maintenance contract for?</t>
  </si>
  <si>
    <t>Use of secret authentication information, Password management system</t>
  </si>
  <si>
    <t>11.2.4</t>
  </si>
  <si>
    <t>Equipment maintenance</t>
  </si>
  <si>
    <t>UPS system?</t>
  </si>
  <si>
    <t>Password expiration within 90 days or less?</t>
  </si>
  <si>
    <t>Security system?</t>
  </si>
  <si>
    <t>Is there a full time internal security team assigned to protecting the cloud infrastructure?</t>
  </si>
  <si>
    <t>Password history at least 12 before reuse?</t>
  </si>
  <si>
    <t>Generator?</t>
  </si>
  <si>
    <t>Batteries?</t>
  </si>
  <si>
    <t>Initial and temporary passwords required to be changed upon next login?</t>
  </si>
  <si>
    <t>Are application self service features or an Internet accessible self-service portal available to clients? If yes, are the following functions available:</t>
  </si>
  <si>
    <t>Monitored fire alarm?</t>
  </si>
  <si>
    <t>Provision users?</t>
  </si>
  <si>
    <t xml:space="preserve">9.2.2 </t>
  </si>
  <si>
    <t>User access provisioning</t>
  </si>
  <si>
    <t>Initial and temporary passwords random and complex?</t>
  </si>
  <si>
    <t>Fire suppression systems?</t>
  </si>
  <si>
    <t>Audit, modify, and remove user entitlements?</t>
  </si>
  <si>
    <t>9.2.5</t>
  </si>
  <si>
    <t>HVAC?</t>
  </si>
  <si>
    <t>Prohibiting users from sharing passwords?</t>
  </si>
  <si>
    <t>9.3.1.g</t>
  </si>
  <si>
    <t>User responsibilities</t>
  </si>
  <si>
    <t>View uptime?</t>
  </si>
  <si>
    <t>Event Logging,
Monitoring and Review of Supplier Services</t>
  </si>
  <si>
    <t>Are the following tested:</t>
  </si>
  <si>
    <t>View real-time service interruptions?</t>
  </si>
  <si>
    <t>UPS system - annually?</t>
  </si>
  <si>
    <t>Keeping passwords confidential?</t>
  </si>
  <si>
    <t>9.3.1.a</t>
  </si>
  <si>
    <t>View maintenance window information?</t>
  </si>
  <si>
    <t>Security alarm system - annually?</t>
  </si>
  <si>
    <t>Not keep a record of passwords (paper, software file or handheld device)?</t>
  </si>
  <si>
    <t>9.3.1.b</t>
  </si>
  <si>
    <t>View access logs?</t>
  </si>
  <si>
    <t>Fire alarms - annually?</t>
  </si>
  <si>
    <t>Create or modify a new cloud instance?</t>
  </si>
  <si>
    <t xml:space="preserve">9.2.3.b </t>
  </si>
  <si>
    <t>Fire suppression system - annually?</t>
  </si>
  <si>
    <t>Change passwords when there is an indication of possible system or password compromise?</t>
  </si>
  <si>
    <t>9.3.1.c</t>
  </si>
  <si>
    <t>View system health and status?</t>
  </si>
  <si>
    <t>Generators - monthly?</t>
  </si>
  <si>
    <t>Create IP access lists?</t>
  </si>
  <si>
    <t>Changing passwords at regular intervals?</t>
  </si>
  <si>
    <t>9.4.3.e</t>
  </si>
  <si>
    <t>Generators full load tested - monthly?</t>
  </si>
  <si>
    <t>View security events and alerts?</t>
  </si>
  <si>
    <t>Terminate or secure active sessions when finished?</t>
  </si>
  <si>
    <t>11.2.8.a</t>
  </si>
  <si>
    <t>Unattended User Equipment</t>
  </si>
  <si>
    <t>Remote administrative access to the systems?</t>
  </si>
  <si>
    <t>View raw system and application logs?</t>
  </si>
  <si>
    <t>Logoff terminals, PC or servers when the session is finished?</t>
  </si>
  <si>
    <t>11.2.8.b</t>
  </si>
  <si>
    <t>Specify data retention periods?</t>
  </si>
  <si>
    <t>Not including unencrypted passwords in automated logon processes? (stored in a macro or function key)?</t>
  </si>
  <si>
    <t>9.3.1.f</t>
  </si>
  <si>
    <t>Delete data on request?</t>
  </si>
  <si>
    <t>A PIN or secret question a possible stand-alone method of authentication?</t>
  </si>
  <si>
    <t>Data extraction tool or process to allow retrieval of data?</t>
  </si>
  <si>
    <t>Passwords encrypted in transit?</t>
  </si>
  <si>
    <t>Create image snapshots?</t>
  </si>
  <si>
    <t>Passwords encrypted or hashed in storage?</t>
  </si>
  <si>
    <t>Can clients run their own security services within their own cloud environment? If yes, can it include:</t>
  </si>
  <si>
    <t>Passwords displayed when entered into a system?</t>
  </si>
  <si>
    <t>Firewall?</t>
  </si>
  <si>
    <t>The system configured to lock an account when three to five invalid login attempts are made?</t>
  </si>
  <si>
    <t>Network IDS/IPS?</t>
  </si>
  <si>
    <t>Administrative Intervention on Lockout?</t>
  </si>
  <si>
    <t>Data integrity monitoring (host based Integrity)?</t>
  </si>
  <si>
    <t>Is password reset authority restricted to authorized persons and/or an automated password reset tool?</t>
  </si>
  <si>
    <t>Determination of security requirements based on the sensitivity of the data?</t>
  </si>
  <si>
    <t xml:space="preserve">14.1.1 </t>
  </si>
  <si>
    <t>Information security requirements analysis and specification</t>
  </si>
  <si>
    <t>Anti virus?</t>
  </si>
  <si>
    <t>Are password files and application data stored in different file systems?</t>
  </si>
  <si>
    <t>9.4.3.h</t>
  </si>
  <si>
    <t>Information security reviews conducted and approved for the use or installation of open source software (Linux, Apache, etc.)?</t>
  </si>
  <si>
    <t>Vulnerability Scanning?</t>
  </si>
  <si>
    <t>Are user IDs and passwords communicated/distributed via separate media (e-mail and phone)?</t>
  </si>
  <si>
    <t xml:space="preserve">9.2.4.d </t>
  </si>
  <si>
    <t>Management of secret authentication information for users</t>
  </si>
  <si>
    <t>Physical separation of server components (web, application, database)?</t>
  </si>
  <si>
    <t xml:space="preserve">13.1.3 </t>
  </si>
  <si>
    <t>Segregation in networks</t>
  </si>
  <si>
    <t>Are encrypted communications required for all remote connections?</t>
  </si>
  <si>
    <t>10.1.1.c</t>
  </si>
  <si>
    <t>Can a client supply their own default base virtual image for guest operating systems?</t>
  </si>
  <si>
    <t>Web applications configured to follow best practices or security guidelines (OWASP)?</t>
  </si>
  <si>
    <t>Is multi-factor authentication required for remote access?</t>
  </si>
  <si>
    <t>9.1.2.d</t>
  </si>
  <si>
    <t>Data input into applications validated for accuracy?</t>
  </si>
  <si>
    <t>Validation checks include cross site scripting and SQL injections?</t>
  </si>
  <si>
    <t>Is there an Internet-accessible self-service portal available that allows clients to provision, audit, modify, and remove user entitlements?</t>
  </si>
  <si>
    <t>Are image snapshots containing Scoped Data stored in an environment where the security controls protecting them are commensurate with the production environment?</t>
  </si>
  <si>
    <t>Is the Service Provider responsible for performing all user entitlement audits of Service Provider personnel and subcontractors with access to scoped systems and data? If no, please explain.</t>
  </si>
  <si>
    <t>H.11 Customer User Access</t>
  </si>
  <si>
    <t>Can image versions be electronically signed to insure integrity? If yes, who would perform:</t>
  </si>
  <si>
    <t>14.2.2 14.2.4</t>
  </si>
  <si>
    <t>Is two factor authentication required to access the production environment containing Scoped Data? If yes, does it include:</t>
  </si>
  <si>
    <t>System change control procedures, Restrictions on changes to software packages</t>
  </si>
  <si>
    <t>Standards reviewed and/or updated at least annually to account for any changes in environment, available security features and/or leading practices?</t>
  </si>
  <si>
    <t>Admin access (shell or UI): Internally from within cloud provider network?</t>
  </si>
  <si>
    <t>Reviews performed to validate compliance with documented standards?</t>
  </si>
  <si>
    <t>Non-admin access (shell or UI): Internally from within cloud provider network?</t>
  </si>
  <si>
    <t>Admin access (shell or UI): Remote access?</t>
  </si>
  <si>
    <t>Is TLS 1.2 used for Encrypting all web pages used as part of the scoped service?</t>
  </si>
  <si>
    <t>Is the Service Provider responsible for deploying patches to the base image?</t>
  </si>
  <si>
    <t>Non-admin access (shell or UI): Remote access?</t>
  </si>
  <si>
    <t>Are certificates centrally managed and kept current?</t>
  </si>
  <si>
    <t>Is the Service Provider responsible for hardening the initial base image?</t>
  </si>
  <si>
    <t>Are staff able to access client Scoped Data?</t>
  </si>
  <si>
    <t>Are all unnecessary/unused services uninstalled or disabled?</t>
  </si>
  <si>
    <t>Which of the following controls are used to prevent this:</t>
  </si>
  <si>
    <t>Do administrative and file sharing interfaces run on non-standard ports (e.g. Not 21, 80 and 443)?</t>
  </si>
  <si>
    <t>Website or Portal?</t>
  </si>
  <si>
    <t>Preventative controls (e.g., technical)? Please explain.</t>
  </si>
  <si>
    <t>9.2.3
9.4.2</t>
  </si>
  <si>
    <t>Are all remote administration and file sharing services configured to require authentication and encryption?</t>
  </si>
  <si>
    <t>Is a dedicated virtual directory structure used for each website?</t>
  </si>
  <si>
    <t>Detective controls? Please explain.</t>
  </si>
  <si>
    <t>9.2.3
9.4.3</t>
  </si>
  <si>
    <t>Verbal?</t>
  </si>
  <si>
    <t>Are sample applications and scripts removed?</t>
  </si>
  <si>
    <t>Corrective controls? Please explain.</t>
  </si>
  <si>
    <t>9.2.3
9.4.4</t>
  </si>
  <si>
    <t>Other? If so, please describe</t>
  </si>
  <si>
    <t>Are all content folders on a separate drive than the Operating System?</t>
  </si>
  <si>
    <t>Policy controls? Please explain.</t>
  </si>
  <si>
    <t>9.2.3
9.4.5</t>
  </si>
  <si>
    <t>Is there a process which allows the client to specifically list who from the provider will have access to their Scoped Systems and Data? If yes, does this include:</t>
  </si>
  <si>
    <t>All patching exceptions are necessary, documented, and approved by Information Security?</t>
  </si>
  <si>
    <t>Daily?</t>
  </si>
  <si>
    <t>Role based access groups?</t>
  </si>
  <si>
    <t>Testing of patches, service packs, and hot fixes prior to installation?</t>
  </si>
  <si>
    <t>Weekly?</t>
  </si>
  <si>
    <t>Evaluation and prioritization of vulnerabilities?</t>
  </si>
  <si>
    <t>Written approval from client?</t>
  </si>
  <si>
    <t>Biweekly?</t>
  </si>
  <si>
    <t>Priority patching of high-risk systems first?</t>
  </si>
  <si>
    <t>Is notification provided to the client if client's scoped data is mistakenly accessed by the cloud provider staff?</t>
  </si>
  <si>
    <t>Logging of patch successes and failures?</t>
  </si>
  <si>
    <t>Monthly?</t>
  </si>
  <si>
    <t>Prohibition of versions that no longer have patches released</t>
  </si>
  <si>
    <t>Are configuration options restricted to authorized users?</t>
  </si>
  <si>
    <t>&lt; 30 min?</t>
  </si>
  <si>
    <t>&gt;30 min &lt; 60 min?</t>
  </si>
  <si>
    <t>&gt;60 min &lt; 120 min?</t>
  </si>
  <si>
    <t>Events relevant to supporting incident investigation retained for a minimum of one year?</t>
  </si>
  <si>
    <t>&gt;120 min &lt; 180 min?</t>
  </si>
  <si>
    <t>System generated notifications generated in the event the system fails to write an event to an audit log?</t>
  </si>
  <si>
    <t>Is there an Incident Management Program that has been approved by management, communicated to constituents and an owner to maintain and review the program? If yes,</t>
  </si>
  <si>
    <t>Events relevant to supporting incident investigation stored on alternate systems?</t>
  </si>
  <si>
    <t>Real-time?</t>
  </si>
  <si>
    <t>Has the program been reviewed in the last 12 months? If yes, did the review include:</t>
  </si>
  <si>
    <t xml:space="preserve">16.1.1 </t>
  </si>
  <si>
    <t>Is there the option for clients to opt-in or opt-out of specific features in releases?</t>
  </si>
  <si>
    <t>Approval by executive management?</t>
  </si>
  <si>
    <t>Are backups containing Scoped Data stored in an environment where the security controls protecting them are commensurate with the production environment?</t>
  </si>
  <si>
    <t>Has the policy been reviewed in the last 12 months? If yes, did it include:</t>
  </si>
  <si>
    <t>Review of policies for information security</t>
  </si>
  <si>
    <t>Is there a formal Incident Response Plan? If yes, does it include:</t>
  </si>
  <si>
    <t>Feedback from interested parties?</t>
  </si>
  <si>
    <t>Reporting procedure for an information security event?</t>
  </si>
  <si>
    <t>J.3 Incident Response Communication</t>
  </si>
  <si>
    <t>16.1.1.a.2</t>
  </si>
  <si>
    <t>Results of independent reviews?</t>
  </si>
  <si>
    <t>Escalation procedure?</t>
  </si>
  <si>
    <t>16.1.1.a.6</t>
  </si>
  <si>
    <t>Policy compliance?</t>
  </si>
  <si>
    <t>An Incident / Event Response team with defined roles and response related qualifications available 24x7x365?</t>
  </si>
  <si>
    <t xml:space="preserve">16.1.5 </t>
  </si>
  <si>
    <t>Response to information security incidents</t>
  </si>
  <si>
    <t>Changes that could affect the approach to managing information security?</t>
  </si>
  <si>
    <t>Reported information security incidents?</t>
  </si>
  <si>
    <t>Procedures to collect and maintain a chain of custody for evidence during incident investigation?</t>
  </si>
  <si>
    <t>J.7 Information Security / Information Technology Incident Management - Incident Documentation</t>
  </si>
  <si>
    <t>16.1.7</t>
  </si>
  <si>
    <t>Collection of Evidence</t>
  </si>
  <si>
    <t>ISO 22301:2012 Relevance</t>
  </si>
  <si>
    <t>Is there an established Business Resiliency program that has been approved by management and communicated to appropriate constituents? If yes, does it include:</t>
  </si>
  <si>
    <t>Feedback process to ensure those reporting information security events are notified of the results after the issue has been dealt with and closed?</t>
  </si>
  <si>
    <t>16.1.1.c.4</t>
  </si>
  <si>
    <t>Records management?</t>
  </si>
  <si>
    <t>Event reporting mechanism to support the reporting action, and to list all necessary actions in case of an information security event?</t>
  </si>
  <si>
    <t>Is there a process to approve exceptions to the policy?</t>
  </si>
  <si>
    <t>Actions to be taken in the event of an information security event?</t>
  </si>
  <si>
    <t>16.1.1.c.1</t>
  </si>
  <si>
    <t>Does security own the approval process?</t>
  </si>
  <si>
    <t>An individual program owner?</t>
  </si>
  <si>
    <t>Formal disciplinary process for dealing with those who commit a security breach?</t>
  </si>
  <si>
    <t>16.1.1.c.3</t>
  </si>
  <si>
    <t>Is the SDLC policy communicated? If yes, to:</t>
  </si>
  <si>
    <t>Is there a formal annual (or more frequent) executive management review of the Business Continuity program? If yes, does it include:</t>
  </si>
  <si>
    <t>Management Review</t>
  </si>
  <si>
    <t>Process for assessing and executing client and third party notification requirements (legal, regulatory and contractual)?</t>
  </si>
  <si>
    <t>16.1.1.b.3</t>
  </si>
  <si>
    <t>Adequacy of resources including people, technology, facilities, and funding?</t>
  </si>
  <si>
    <t>Postmortem to include root cause analysis and remediation plan, provided to leadership?</t>
  </si>
  <si>
    <t>J.6 Information Security / Information Technology Incident Management - Analysis
J.7 Information Security / Information Technology Incident Management - Incident Documentation</t>
  </si>
  <si>
    <t>Reporting of key program activity and value metrics?</t>
  </si>
  <si>
    <t>Is there an identification of incident process? If yes, does it include:</t>
  </si>
  <si>
    <t>J.5 Information Security / Information Technology Incident Management - Detection</t>
  </si>
  <si>
    <t>16.1.1.a.5</t>
  </si>
  <si>
    <t>Results of Business Continuity Program audits and reviews, including those of key suppliers and partners where appropriate?</t>
  </si>
  <si>
    <t>Temporary workers?</t>
  </si>
  <si>
    <t>Unauthorized physical access?</t>
  </si>
  <si>
    <t>16.1.2.e</t>
  </si>
  <si>
    <t>Reporting information security events</t>
  </si>
  <si>
    <t>Results of exercising and testing?</t>
  </si>
  <si>
    <t>Is an independent security evaluation conducted or certification maintained?</t>
  </si>
  <si>
    <t>Information system failure or loss of service?</t>
  </si>
  <si>
    <t>16.1.2.g</t>
  </si>
  <si>
    <t>Lessons learned and actions arising from disruptive incidents?</t>
  </si>
  <si>
    <t>Is a formal application methodology (OWASP) used?</t>
  </si>
  <si>
    <t>I.16 Secure Systems Development Life Cycle (SDLC) Reviews</t>
  </si>
  <si>
    <t>Malware activity (anti-virus, worms, Trojans)?</t>
  </si>
  <si>
    <t>16.1.2.h</t>
  </si>
  <si>
    <t>An authenticated and maintained state for every data transaction?</t>
  </si>
  <si>
    <t>Has senior management determined the desired competencies for the person(s) working within the Business Resiliency program? If yes:</t>
  </si>
  <si>
    <t>14.1.3.b.1</t>
  </si>
  <si>
    <t>Competence</t>
  </si>
  <si>
    <t>Protecting application services transactions</t>
  </si>
  <si>
    <t>Denial of service?</t>
  </si>
  <si>
    <t>16.1.2.f</t>
  </si>
  <si>
    <t>Have appropriate actions been taken to ensure that person(s) working under the Business Resiliency program have or acquire the desired competencies?</t>
  </si>
  <si>
    <t>A means for secure session management?</t>
  </si>
  <si>
    <t>14.1.3.d</t>
  </si>
  <si>
    <t>Errors resulting from incomplete or inaccurate business data?</t>
  </si>
  <si>
    <t>16.1.2.b</t>
  </si>
  <si>
    <t>Comprehensive secure error handling?</t>
  </si>
  <si>
    <t>Breach or loss of confidentiality?</t>
  </si>
  <si>
    <t xml:space="preserve">14.2.5 </t>
  </si>
  <si>
    <t>Have formal documentation and reference information relevant to the Business Resiliency program and procedures been created? If yes, are they:</t>
  </si>
  <si>
    <t>Secure system engineering principles</t>
  </si>
  <si>
    <t>Documented information</t>
  </si>
  <si>
    <t>System exploit?</t>
  </si>
  <si>
    <t>Controlled to ensure its availability when and where it is needed?</t>
  </si>
  <si>
    <t>Audit log failures and generate an alert?</t>
  </si>
  <si>
    <t>12.4.1</t>
  </si>
  <si>
    <t>7.5.3</t>
  </si>
  <si>
    <t>Event logging</t>
  </si>
  <si>
    <t>Control of documented information</t>
  </si>
  <si>
    <t>Unauthorized logical access or use of system resources?</t>
  </si>
  <si>
    <t>Managed to assure control of changes and understanding of versions and changes?</t>
  </si>
  <si>
    <t>Containment?</t>
  </si>
  <si>
    <t>J.9 Information Security/Information Technology Incident Management – Containment</t>
  </si>
  <si>
    <t>NA</t>
  </si>
  <si>
    <t>Logically?</t>
  </si>
  <si>
    <t>Do the products and/or services specified in the scope of this assessment fall within the scope of the Business Resiliency program? If yes, do they:</t>
  </si>
  <si>
    <t>Remediation?</t>
  </si>
  <si>
    <t>4.3.2</t>
  </si>
  <si>
    <t>J.10 Information Security/Information Technology Incident Management – Eradication</t>
  </si>
  <si>
    <t xml:space="preserve">16.1.5.f </t>
  </si>
  <si>
    <t>Scope of the BCMS</t>
  </si>
  <si>
    <t>Notification of stakeholders?</t>
  </si>
  <si>
    <t>Include specific recovery objectives/requirements defined for those products and/or services?</t>
  </si>
  <si>
    <t>Physically?</t>
  </si>
  <si>
    <t>Tracking?</t>
  </si>
  <si>
    <t>Is there a formal Software Development Life Cycle (SDLC) process? If yes, does it include:</t>
  </si>
  <si>
    <t>Has a Business Impact Analysis been conducted? If yes, does it include:</t>
  </si>
  <si>
    <t>Repair?</t>
  </si>
  <si>
    <t>16.1.5.g</t>
  </si>
  <si>
    <t>Recovery?</t>
  </si>
  <si>
    <t>J.11 Information Security/Information Technology Incident Management – Recovery</t>
  </si>
  <si>
    <t>Peer code review, integration testing, and acceptance testing?</t>
  </si>
  <si>
    <t>Validation and/or refresh at least annually?</t>
  </si>
  <si>
    <t>Feedback and lessons learned?</t>
  </si>
  <si>
    <t>J.12 Information Security/Information Technology Incident Management – Post Incident</t>
  </si>
  <si>
    <t xml:space="preserve">16.1.6 </t>
  </si>
  <si>
    <t>Learning from information security incidents</t>
  </si>
  <si>
    <t>Separate source code repositories for production and non-production?</t>
  </si>
  <si>
    <t xml:space="preserve">9.4.5 </t>
  </si>
  <si>
    <t>Unique, specific, applicable data breach notification requirements, including timing of notification (HIPAA/HITECH, state breach laws, client contracts)?</t>
  </si>
  <si>
    <t>Business Activity or Business Process Criticality (high, medium, low or numerical rating) that distinguishes the relative importance of each activity or process?</t>
  </si>
  <si>
    <t>Annual testing of the procedures?</t>
  </si>
  <si>
    <t>Do IT support personnel have access to program source libraries?</t>
  </si>
  <si>
    <t>9.4.5.c</t>
  </si>
  <si>
    <t>Identification of applications, data, equipment, facilities, personnel, supplies and paper documents necessary for recovery?</t>
  </si>
  <si>
    <t>K.2 Business Impact Analysis
K.3 Risk Assessment</t>
  </si>
  <si>
    <t>Are the following considered Information Security events:</t>
  </si>
  <si>
    <t>16.1.2</t>
  </si>
  <si>
    <t>Is all access to program source libraries logged?</t>
  </si>
  <si>
    <t>9.4.5.f</t>
  </si>
  <si>
    <t>Maximum Acceptable Outage / Maximum Tolerable Period of Disruption for each Business Activity or Business Process?</t>
  </si>
  <si>
    <t>Loss of service (equipment or facility)?</t>
  </si>
  <si>
    <t>Recovery Time Objectives for all essential application systems, network service, and other resources?</t>
  </si>
  <si>
    <t>System malfunction or overload?</t>
  </si>
  <si>
    <t>Recovery Point Objective for all essential application systems?</t>
  </si>
  <si>
    <t>Do applications provide granular and comprehensive logging?</t>
  </si>
  <si>
    <t>Human error?</t>
  </si>
  <si>
    <t>16.1.2.c</t>
  </si>
  <si>
    <t>Impact to clients/customers?</t>
  </si>
  <si>
    <t>Are application sessions set to time out within 15 minutes or less?</t>
  </si>
  <si>
    <t>H.5 Controls for Unattended Systems</t>
  </si>
  <si>
    <t>9.4.2.k</t>
  </si>
  <si>
    <t>Secure log-on procedures</t>
  </si>
  <si>
    <t>Non-compliance with policy or guidelines?</t>
  </si>
  <si>
    <t>J.5 Information Security / Information Technology Incident Management - Detection
L.2 Monitoring and Reporting – Compliance</t>
  </si>
  <si>
    <t>16.1.2.d</t>
  </si>
  <si>
    <t>Capacity to address needs/expectations of all clients/customers?</t>
  </si>
  <si>
    <t>Is application development third party / outsourced developers onshore?</t>
  </si>
  <si>
    <t xml:space="preserve">14.2.7 </t>
  </si>
  <si>
    <t>Outsourced development</t>
  </si>
  <si>
    <t>Breach of physical security arrangement?</t>
  </si>
  <si>
    <t>Identification of the recovery requirements for information security and the continuity of information security management?</t>
  </si>
  <si>
    <t>Is application development third party / outsourced developers offshore?</t>
  </si>
  <si>
    <t>Does the version management system provide segregation of code, data and environments?</t>
  </si>
  <si>
    <t>Is there a formal process focused on identifying and addressing risks of disruptive incidents to the organization? If yes, does it include:</t>
  </si>
  <si>
    <t>Uncontrolled system change?</t>
  </si>
  <si>
    <t>Do changes to applications or application code go through a risk assessment including application testing?</t>
  </si>
  <si>
    <t>Identifying risks associated with disruptions to systems, information, people, third parties, and facilities?</t>
  </si>
  <si>
    <t>14.2.2 14.2.4.a</t>
  </si>
  <si>
    <t>Malfunction of software or hardware?</t>
  </si>
  <si>
    <t>Analysis of risks identified and determination of those requiring treatments?</t>
  </si>
  <si>
    <t>Access violation?</t>
  </si>
  <si>
    <t>Authorization required when production data is copied to the test environment?</t>
  </si>
  <si>
    <t>Taking action on approved treatments?</t>
  </si>
  <si>
    <t>I.11 Protection of Target Data in a Non-Production Environment</t>
  </si>
  <si>
    <t>14.3.1.b</t>
  </si>
  <si>
    <t>Physical asset loss or theft?</t>
  </si>
  <si>
    <t>16.1.2.a</t>
  </si>
  <si>
    <t>Test data destroyed following the testing phase?</t>
  </si>
  <si>
    <t>Are specific response and recovery strategies defined for the prioritized activities? If yes, do they address the unavailability of:</t>
  </si>
  <si>
    <t>14.3.1.c</t>
  </si>
  <si>
    <t>J. Incident Event and Comunications Management
P.8 Privacy Incident Notification and Response Management</t>
  </si>
  <si>
    <t>Personnel (40% or more)?</t>
  </si>
  <si>
    <t>Test data masked or obfuscated during the testing phase?</t>
  </si>
  <si>
    <t>14.3.1</t>
  </si>
  <si>
    <t>Establishing resource requirements</t>
  </si>
  <si>
    <t>Is there an email address or web form available for clients to report security incidents with a 2 hour response time?</t>
  </si>
  <si>
    <t>Information and data?</t>
  </si>
  <si>
    <t>Copying to the test environment logged?</t>
  </si>
  <si>
    <t>14.3.1.d</t>
  </si>
  <si>
    <t>Are developers permitted to:</t>
  </si>
  <si>
    <t>Information and communication technology?</t>
  </si>
  <si>
    <t>Access production environments, including read only access?</t>
  </si>
  <si>
    <t>Work places/buildings?</t>
  </si>
  <si>
    <t>14.2.1.b</t>
  </si>
  <si>
    <t>Third party services (e.g. partners and suppliers)?</t>
  </si>
  <si>
    <t>Access systems and applications based on established profiles that define responsibilities or job functions?</t>
  </si>
  <si>
    <t>Are formal business continuity procedures developed and documented? If yes, do they Include:</t>
  </si>
  <si>
    <t>Request or obtain access outside an established role (emergency access)?</t>
  </si>
  <si>
    <t>9.2.3.b</t>
  </si>
  <si>
    <t>Specific actions to be taken in response to a disruptive event?</t>
  </si>
  <si>
    <t>Are system, vendor, or service accounts disallowed for normal operations and monitored for usage?</t>
  </si>
  <si>
    <t>The continuity of Information security activities and processes (e.g. intrusion detection, vulnerability management, log collection)?</t>
  </si>
  <si>
    <t>Are access control procedures the same for both the test and production environment?</t>
  </si>
  <si>
    <t>14.3.1.a</t>
  </si>
  <si>
    <t>The continuity of IT operations activities and processes (e.g. network operations, data center operations, help desk)?</t>
  </si>
  <si>
    <t>Prior to implementation, do applications go through a risk assessment and approval by security?</t>
  </si>
  <si>
    <t>I.2 Secure Systems Development Lifecycle (SDLC) Policies, Standards and Procedures
U.2 System Hardening Standards</t>
  </si>
  <si>
    <t>Has senior management assigned the responsibility for the overall management of the response and recovery efforts? If yes, does it include:</t>
  </si>
  <si>
    <t>Is Internet facing software and infrastructure tested prior to implementation? If yes, does the testing include:</t>
  </si>
  <si>
    <t>14.1.1</t>
  </si>
  <si>
    <t>Virtual or physical command center where management can meet, organize, and manage emergency operations in a secure setting?</t>
  </si>
  <si>
    <t>8.4.3</t>
  </si>
  <si>
    <t>Warning and communication</t>
  </si>
  <si>
    <t>Issue tracking and resolution?</t>
  </si>
  <si>
    <t>Conditions for activating the plan(s), and the associated roles and responsibilities?</t>
  </si>
  <si>
    <t>Does the audit function have independence from the lines of business?</t>
  </si>
  <si>
    <t>8.4.2</t>
  </si>
  <si>
    <t>Incident response structure</t>
  </si>
  <si>
    <t>Metrics on software defects and release incidents?</t>
  </si>
  <si>
    <t>Roles and responsibilities for those who invoke and execute the plan?</t>
  </si>
  <si>
    <t>8.4.4</t>
  </si>
  <si>
    <t>Business continuity plans</t>
  </si>
  <si>
    <t>Are audits performed to ensure compliance with applicable legal, regulatory, or industry requirements?</t>
  </si>
  <si>
    <t>Alternate and diverse means of communications in the event standard communication channels are unavailable?</t>
  </si>
  <si>
    <t>Communication</t>
  </si>
  <si>
    <t>Are there staff dedicated to compliance and risk responsibilities?</t>
  </si>
  <si>
    <t>Testing prior to deployment?</t>
  </si>
  <si>
    <t>I.8 Security Review of Externally Developed Applications</t>
  </si>
  <si>
    <t xml:space="preserve">12.5.1.c </t>
  </si>
  <si>
    <t>Installation of software on operational systems</t>
  </si>
  <si>
    <t>Notification and escalation to clients?</t>
  </si>
  <si>
    <t>Is training to employees on legislative and regulatory requirements provided and updated on a regular basis?</t>
  </si>
  <si>
    <t>Management approval prior to deployment?</t>
  </si>
  <si>
    <t>Is there a periodic (at least annual) review of your Business Resiliency Program? If yes, does it include:</t>
  </si>
  <si>
    <t xml:space="preserve">12.5.1.a 14.2.2.f </t>
  </si>
  <si>
    <t>Installation of software on operational systems System change control procedures</t>
  </si>
  <si>
    <t>Are management reporting or reporting to government agencies maintained in accordance with applicable law?</t>
  </si>
  <si>
    <t>Establishment of restart points?</t>
  </si>
  <si>
    <t>Updates to the procedures as necessary after the review?</t>
  </si>
  <si>
    <t>K.1 Business Resiliency Governance
K.6 Exercising</t>
  </si>
  <si>
    <t>12.5.1.e</t>
  </si>
  <si>
    <t>Control Of Operational Software</t>
  </si>
  <si>
    <t>Management approval for changes?</t>
  </si>
  <si>
    <t>Changes in business activities, dependencies and related recovery objectives?</t>
  </si>
  <si>
    <t>Changes in organizational structure and personnel changes?</t>
  </si>
  <si>
    <t>Requirements for the transfer of software from development to production?</t>
  </si>
  <si>
    <t>Is there a records retention policy covering paper &amp; electronic records, including email in support of applicable regulations, standards and contractual requirements?</t>
  </si>
  <si>
    <t xml:space="preserve">12.1.4.a </t>
  </si>
  <si>
    <t>Emerging threats and identified new risks?</t>
  </si>
  <si>
    <t>Review of code changes by information security?</t>
  </si>
  <si>
    <t>I.2 Secure Systems Development Life Cycle (SDLC) code reviews</t>
  </si>
  <si>
    <t>Warning and communication procedures and capabilities?</t>
  </si>
  <si>
    <t>Stakeholder communication and/or approvals?</t>
  </si>
  <si>
    <t>Updates from the inventory of IT and telecom assets?</t>
  </si>
  <si>
    <t>A list of individuals authorized to approve changes?</t>
  </si>
  <si>
    <t>?</t>
  </si>
  <si>
    <t>14.2.2.a</t>
  </si>
  <si>
    <t>addressed by 2731</t>
  </si>
  <si>
    <t>Is there a documented whistleblowing policy and/or procedure to report compliance issues?</t>
  </si>
  <si>
    <t>Are there documented policies and procedures to address bribery, corruption or the prohibition of providing monetary offers to government officials, and/or corporate representatives?</t>
  </si>
  <si>
    <t>An impact assessment to review all affected systems and applications?</t>
  </si>
  <si>
    <t>Are there any dependencies on critical third party service providers? If so, have:</t>
  </si>
  <si>
    <t>8.1
8.3
8.3.1
8.44</t>
  </si>
  <si>
    <t>G.3 Application Security Vulnerability Assessment and Remediation
I.5 Privacy Impact Analysis</t>
  </si>
  <si>
    <t>- Operational Planning and Control
- Business continuity strategy
- Determination and selection
- Business continuity plans</t>
  </si>
  <si>
    <t>Are there documented policies and procedures for corporate governance and public responsibility?</t>
  </si>
  <si>
    <t>Documentation for all system changes?</t>
  </si>
  <si>
    <t>14.2.2.h</t>
  </si>
  <si>
    <t>Contact information for key service provider personnel been documented?</t>
  </si>
  <si>
    <t>K.1 Business Resiliency Governance
K.2 Business Impact Analysis</t>
  </si>
  <si>
    <t>Are there documented policies and procedures to maintain compliance with international requirements for trade and export?</t>
  </si>
  <si>
    <t>Version control for all software?</t>
  </si>
  <si>
    <t>14.2.2.i</t>
  </si>
  <si>
    <t>Are there documented policies and procedures to address appropriate due diligence of business partners and business initiatives?</t>
  </si>
  <si>
    <t>Is the contact information reviewed and updated at least annually?</t>
  </si>
  <si>
    <t>Are there documented and defined monitoring and oversight functions for suspected fraud instances or fraud investigation?</t>
  </si>
  <si>
    <t>Logging of all change requests?</t>
  </si>
  <si>
    <t>Notification and escalation protocols been established?</t>
  </si>
  <si>
    <t>Are there mechanisms in place to notify affected clients for of suspected or actual fraudulent activity?</t>
  </si>
  <si>
    <t>Are marketing or selling activities conducted directly to Client's customers? If yes is/are there:</t>
  </si>
  <si>
    <t>Changes only take place during specified and agreed upon times (green zone)?</t>
  </si>
  <si>
    <t>Communication in the event of a disruption that impacts the delivery of their products and services?</t>
  </si>
  <si>
    <t>A documented consumer protection compliance program?</t>
  </si>
  <si>
    <t>Modifications and changes to software are strictly controlled?</t>
  </si>
  <si>
    <t>Processes implemented to notify the service provider when their Business Resiliency Procedures are modified?</t>
  </si>
  <si>
    <t>Training conducted for Constituents with customer contact on consumer protection compliance responsibilities?</t>
  </si>
  <si>
    <t>Are audit logs maintained and reviewed for all program library updates?</t>
  </si>
  <si>
    <t xml:space="preserve">12.5.1.f </t>
  </si>
  <si>
    <t>Processes in place to periodically review call center scripts or call monitoring to identify compliance issues?</t>
  </si>
  <si>
    <t>Is there a formal, documented exercise and testing program in place? If yes, does it include:</t>
  </si>
  <si>
    <t>An incentive or compensation program for Constituents who directly sell/market to Client customers? If yes describe</t>
  </si>
  <si>
    <t>Specific IT Disaster Recovery exercises and tests that address the unavailability of specific resources? If yes, are disruptions of the following resources included:</t>
  </si>
  <si>
    <t>Training conducted for Constituents with customer interaction on compliant marketing practices?</t>
  </si>
  <si>
    <t>Are applications given ratings that reflect the types of data accessed (e.g., high, medium, low)?</t>
  </si>
  <si>
    <t>Documented policies and procedures to ensure compliance with applicable laws and regulations including Unfair, Deceptive, or Abusive Acts or Practices?</t>
  </si>
  <si>
    <t>I.4 Risk Classification</t>
  </si>
  <si>
    <t>Production data center(s)?</t>
  </si>
  <si>
    <t>Are there direct interactions with your client's customers? If yes, is/are there:</t>
  </si>
  <si>
    <t>Are the risks from internal and external sources clearly understood based on risk exposure?</t>
  </si>
  <si>
    <t>Data stores?</t>
  </si>
  <si>
    <t>A documented complaint management function, including reporting within the organization?</t>
  </si>
  <si>
    <t>Is there a Software Security Group responsible for application security?</t>
  </si>
  <si>
    <t>Recovery supporting personnel (40% or more)?</t>
  </si>
  <si>
    <t>A documented process to provide periodic summary reports regarding types and resolution of complaints?</t>
  </si>
  <si>
    <t>14.2.8</t>
  </si>
  <si>
    <t>Software testing</t>
  </si>
  <si>
    <t>A documented process to receive and respond to complaints, inquiries and requests from government agencies, including states attorney generals?</t>
  </si>
  <si>
    <t>Is a security architecture risk analysis performed when new platforms are designed? If yes, does it include:</t>
  </si>
  <si>
    <t>I.6 Secure Architectural Design Standards</t>
  </si>
  <si>
    <t>Calls recorded for telemarketing purposes or collections purposes?</t>
  </si>
  <si>
    <t>Security feature review i.e., authentication, access controls, use of cryptography, etc.?</t>
  </si>
  <si>
    <t>Specific business activity exercises and tests that address the unavailability of specific resources i.e., realistic scenarios? If yes, does it include:</t>
  </si>
  <si>
    <t>An documented escalation process to address complaints to management and the client?</t>
  </si>
  <si>
    <t>Security architecture design review for high risk applications?</t>
  </si>
  <si>
    <t>Threat modeling into the business requirements/design process of the SDLC?</t>
  </si>
  <si>
    <t>14.2.9</t>
  </si>
  <si>
    <t>System acceptance testing</t>
  </si>
  <si>
    <t>Network due to dedicated denial of service / cyber attacks?</t>
  </si>
  <si>
    <t>Review when major changes are introduced into applications?</t>
  </si>
  <si>
    <t>Are documented procedures maintained for compliance with log-on banners to inform users of restrictions to access of data?</t>
  </si>
  <si>
    <t>Is there a secure application development life cycle process? If yes, does it include:</t>
  </si>
  <si>
    <t>Are vulnerability testing and remediation processes maintained to meet information security requirements in accordance with applicable law or industry standards?</t>
  </si>
  <si>
    <t>Personnel?</t>
  </si>
  <si>
    <t>Are web site(s) maintained or hosted for the purpose of advertising, offering, managing, or servicing accounts, products or services to clients' customers?</t>
  </si>
  <si>
    <t>Common vulnerabilities/bugs that need to be eliminated?</t>
  </si>
  <si>
    <t>Are measurable recovery objectives defined for each exercise and test? If yes, do they include:</t>
  </si>
  <si>
    <t>Is there a documented process for receiving, monitoring and where necessary implementing regulatory alerts?</t>
  </si>
  <si>
    <t>Secure code reviews against the entire code base in the development phase?</t>
  </si>
  <si>
    <t>Security in development and support processes</t>
  </si>
  <si>
    <t>Recovery Time Objectives for all essential application systems, network services and other resources?</t>
  </si>
  <si>
    <t>Are regulatory tracking reports maintained?</t>
  </si>
  <si>
    <t>Review by qualified individual?</t>
  </si>
  <si>
    <t>14.2.1.g</t>
  </si>
  <si>
    <t>Is there an automated secure source code review? If yes, does it incorporate:</t>
  </si>
  <si>
    <t>Are the recovery objective attainment results and the issues identified evaluated with improvement actions identified and acted upon?</t>
  </si>
  <si>
    <t>Are customer account activities monitored for unusual or suspicious activity?</t>
  </si>
  <si>
    <t>L.2 Monitoring and Reporting - Compliance</t>
  </si>
  <si>
    <t>Static Application Security Testing (SAST)</t>
  </si>
  <si>
    <t>Is there an annual schedule of planned Business Resiliency exercises and tests? If yes, do they include:</t>
  </si>
  <si>
    <t>Are electronic commerce web sites or applications used to transmit, process or store Scoped Systems and Data?</t>
  </si>
  <si>
    <t>D.7 Website - Encryption</t>
  </si>
  <si>
    <t>Securing Application Services on Public Networks</t>
  </si>
  <si>
    <t>Dynamic Application Security Testing (DAST)</t>
  </si>
  <si>
    <t>Evacuation drills?</t>
  </si>
  <si>
    <t>Interactive Application Security Testing (IAST)</t>
  </si>
  <si>
    <t>Notification procedure and mechanism tests?</t>
  </si>
  <si>
    <t>The ability to crawl and test Rich Internet Applications (RIA) e.g. Javascript, Ajax frameworks</t>
  </si>
  <si>
    <t>Application recovery tests?</t>
  </si>
  <si>
    <t>Does the service provider permit client audits and assessments? If yes, do they permit:</t>
  </si>
  <si>
    <t>Other? If yes, please describe.</t>
  </si>
  <si>
    <t>Remote access tests?</t>
  </si>
  <si>
    <t>Onsite assessments by clients?</t>
  </si>
  <si>
    <t>Remediation of findings?</t>
  </si>
  <si>
    <t>Full scale exercises / end-to-end?</t>
  </si>
  <si>
    <t>Formal software security training for developers?</t>
  </si>
  <si>
    <t>Program documentation describing audit capabilities, roles and responsibilities?</t>
  </si>
  <si>
    <t>I.15 Application Security Awareness Training Attendance and Certification</t>
  </si>
  <si>
    <t xml:space="preserve"> Information security awareness, education and training</t>
  </si>
  <si>
    <t>Production transaction processing?</t>
  </si>
  <si>
    <t>Are the following artifacts available during a client audit:</t>
  </si>
  <si>
    <t>Security experts that work with developers for every application?</t>
  </si>
  <si>
    <t>Typical business volumes / full capacity?</t>
  </si>
  <si>
    <t>System and Network topology and architecture diagrams?</t>
  </si>
  <si>
    <t>Outsourcing development? If yes, describe:</t>
  </si>
  <si>
    <t>14.2.7</t>
  </si>
  <si>
    <t>Business relocation test?</t>
  </si>
  <si>
    <t>Data Flow/System Interface diagrams?</t>
  </si>
  <si>
    <t>All developers subject to the SDLC?</t>
  </si>
  <si>
    <t>14.2.7.b</t>
  </si>
  <si>
    <t>Data center failover test?</t>
  </si>
  <si>
    <t>List of ports that are open externally?</t>
  </si>
  <si>
    <t>Identification of security defects documented and communicated with development to prevent reoccurrence?</t>
  </si>
  <si>
    <t>14.2.7.c</t>
  </si>
  <si>
    <t>Critical service providers included in testing?</t>
  </si>
  <si>
    <t>System configuration standards?</t>
  </si>
  <si>
    <t>Is there a QA and/or UAT process? If yes does it include:</t>
  </si>
  <si>
    <t>Recovery and continuity of information security controls that may be impacted by a disaster event?</t>
  </si>
  <si>
    <t>Standard operating procedures?</t>
  </si>
  <si>
    <t>Edge/boundary value condition testing?</t>
  </si>
  <si>
    <t>Recovery and continuity of information security operational processes and controls that may be impacted by a non-Disaster Recovery event (e.g. loss of physical work place, reduction in available IS personnel)?</t>
  </si>
  <si>
    <t>Are Controls verified and validated by independent, third party auditors or information security professionals? If so, which audits and certifications have been performed?:</t>
  </si>
  <si>
    <t>Testing procedures to determine whether security features are effective? If yes, are they:</t>
  </si>
  <si>
    <t>System security testing</t>
  </si>
  <si>
    <t>Recovery and continuity of IT operational processes and controls that may be impacted by a non-Disaster Recovery event (e.g. loss of physical work place, reduction in available IT operations personnel)?</t>
  </si>
  <si>
    <t>Shared Assessments AUP</t>
  </si>
  <si>
    <t>Derived by obtaining a list of security features by the architecture group?</t>
  </si>
  <si>
    <t>14.2.5</t>
  </si>
  <si>
    <t>Are the results of exercises conducted internally shared with customers?</t>
  </si>
  <si>
    <t>SOC I</t>
  </si>
  <si>
    <t>Dynamic scanning against web based applications while in the Q/A phase? If no, is there a:</t>
  </si>
  <si>
    <t>Are joint exercises conducted in partnership with customers?</t>
  </si>
  <si>
    <t>SOC II</t>
  </si>
  <si>
    <t>Form of black box testing or scripts specific to abuse cases that are used?</t>
  </si>
  <si>
    <t>Is there an established exercise scenario addressing cyber resilience? If yes, does it include:</t>
  </si>
  <si>
    <t>SOC III</t>
  </si>
  <si>
    <t>Malware?</t>
  </si>
  <si>
    <t>Remediation of security vulnerabilities identified?</t>
  </si>
  <si>
    <t>ISO 27001</t>
  </si>
  <si>
    <t>Insider Threats?</t>
  </si>
  <si>
    <t>Fuzz testing (e.g., small #'s, large #'s, negative values, binary sequences, command line inputs, random values, etc.}?</t>
  </si>
  <si>
    <t>Data or Systems Destruction and Corruption?</t>
  </si>
  <si>
    <t>ISO 27017</t>
  </si>
  <si>
    <t>Communications Infrastructure Disruption?</t>
  </si>
  <si>
    <t>Any un-remediated Penetration Test issues in the application under review?</t>
  </si>
  <si>
    <t>ISO 27018</t>
  </si>
  <si>
    <t>Simultaneous Attack?</t>
  </si>
  <si>
    <t>Are discovered vulnerabilities comunicated to developers?</t>
  </si>
  <si>
    <t>14.2.6</t>
  </si>
  <si>
    <t>Secure development environment</t>
  </si>
  <si>
    <t>NIST 800 53</t>
  </si>
  <si>
    <t>Is there an Influenza Pandemic / Infectious Disease Outbreak Plan? If yes, does it include:</t>
  </si>
  <si>
    <t>Does the Software Security Group interface with the Incident Response group or function? If yes, are:</t>
  </si>
  <si>
    <t>12.6.1.k</t>
  </si>
  <si>
    <t>Management of Technical vulnerabilities</t>
  </si>
  <si>
    <t>PCI DSS</t>
  </si>
  <si>
    <t>Trigger points for activating proactive and reactive elements of the plan?</t>
  </si>
  <si>
    <t>Vulnerabilities identified by the Incident Response group provided to the Software Security Group?</t>
  </si>
  <si>
    <t>HITRUST CSF</t>
  </si>
  <si>
    <t>A defined exercise regime/schedule focused on key elements of the plan?</t>
  </si>
  <si>
    <t>Are hosted production applications monitored for vulnerabilities?</t>
  </si>
  <si>
    <t>Security requirements of information systems</t>
  </si>
  <si>
    <t>Multi-tiered Cloud Computing Security - Singapore (MCTS)?</t>
  </si>
  <si>
    <t>Are third party code reviews performed prior to release into production?</t>
  </si>
  <si>
    <t>Is there a specific Recovery Point Objective (RPO)? If yes, what is it?</t>
  </si>
  <si>
    <t>Vulnerability Management to ensure code has been properly analyzed?</t>
  </si>
  <si>
    <t>Are any critical vendors necessary to provide the scoped services to clients?</t>
  </si>
  <si>
    <t>V.2 Nested Service Provider Relationships</t>
  </si>
  <si>
    <t>17.1.2 17.2.1</t>
  </si>
  <si>
    <t>Implementing information security continuity 
Availability of information processing facilities</t>
  </si>
  <si>
    <t>Is a critical vendor dependency chart or list made available to clients?</t>
  </si>
  <si>
    <t>Are any vulnerabilities identified in production fed through the same mechanisms used to track and remediate results from Penetration Tests?</t>
  </si>
  <si>
    <t>Are each of the vendors identified in the vendor dependency chart or list subjected to at least an annual disaster recovery test for service provided? If yes, is the test:</t>
  </si>
  <si>
    <t>Are library modules used in the development of the application? If yes, are they:</t>
  </si>
  <si>
    <t>Table top?</t>
  </si>
  <si>
    <t>Inventoried?</t>
  </si>
  <si>
    <t>Simulated test?</t>
  </si>
  <si>
    <t>Identified as to which application the libraries or modules are used in?</t>
  </si>
  <si>
    <t>Functional test?</t>
  </si>
  <si>
    <t>Version reviewed at least every 6 months?</t>
  </si>
  <si>
    <t>Full scale failover?</t>
  </si>
  <si>
    <t>Open source?</t>
  </si>
  <si>
    <t>Does more than one critical vendor support the live platform at any given time?</t>
  </si>
  <si>
    <t>Development?</t>
  </si>
  <si>
    <t>Do Business Resiliency test scenarios contain fail-over across critical vendors?</t>
  </si>
  <si>
    <t>QA?</t>
  </si>
  <si>
    <t>Are there requirements to review and update the BCP for each significant business change to the critical supporting vendors?</t>
  </si>
  <si>
    <t>Security?</t>
  </si>
  <si>
    <t>Could more than one data center contain Scoped Systems and Data at any one time?</t>
  </si>
  <si>
    <t>Operations?</t>
  </si>
  <si>
    <t>In which availability mode is the critical infrastructure running?:</t>
  </si>
  <si>
    <t>Cold standby?</t>
  </si>
  <si>
    <t>What is the frequency that applications are released to production?</t>
  </si>
  <si>
    <t>Warm standby?</t>
  </si>
  <si>
    <t>All unnecessary/unused services uninstalled or disabled?</t>
  </si>
  <si>
    <t>Ad hoc?</t>
  </si>
  <si>
    <t>All remote access and file sharing services configured to require authentication and encryption?</t>
  </si>
  <si>
    <t>Active, Active?</t>
  </si>
  <si>
    <t>Data on a separate drive than the Operating System executables/binaries?</t>
  </si>
  <si>
    <t>Are the failover sites for the underlying infrastructure running on different vendor physical systems?</t>
  </si>
  <si>
    <t>Systems configured to log users out after 15 minutes of inactivity?</t>
  </si>
  <si>
    <t>Are sites failed over regularly as part of normal change activities?</t>
  </si>
  <si>
    <t>Do contracts with Critical Service Providers include a penalty or remediation clause for breach of availability and continuity SLAs? If yes, is the penalty based on:</t>
  </si>
  <si>
    <t>&gt; 3 months?</t>
  </si>
  <si>
    <t>Direct damages arising from breach of warranty or contract?</t>
  </si>
  <si>
    <t>&gt; 6 months?</t>
  </si>
  <si>
    <t>Indirect damages arising from breach of warranty or contract?</t>
  </si>
  <si>
    <t>Indemnification for damages from breach of service obligations (or claims against customer for breach of service obligations)?</t>
  </si>
  <si>
    <t>Is source code security reviewed manually? If yes, what is the frequency:</t>
  </si>
  <si>
    <t>12.2.1 12.5.1</t>
  </si>
  <si>
    <t>Controls against malware,
Control of Operational Software</t>
  </si>
  <si>
    <t>Service credits for downtime?</t>
  </si>
  <si>
    <t>Grant customer a termination and/or refund right?</t>
  </si>
  <si>
    <t>Is an API available to clients?</t>
  </si>
  <si>
    <t>Prohibition of OS versions that no longer have patches released</t>
  </si>
  <si>
    <t>Continued obligation to apply effort to resolve a problem even if service penalties are applied?</t>
  </si>
  <si>
    <t>Is there a formal security program established to include API security reviews? If yes, does this include:</t>
  </si>
  <si>
    <t>Calculation of business loss based on actual damages?</t>
  </si>
  <si>
    <t>Security review of API design?</t>
  </si>
  <si>
    <t>Is priority access to resources from suppliers contractually ensured in the event of an adverse situation, affecting multiple customers of suppliers (e.g., fuel oil, recovery center space)?</t>
  </si>
  <si>
    <t>Secure Source Code Scan?</t>
  </si>
  <si>
    <t>Are networks fully redundant, with at least two network paths to any node, and for every network device, at least one other redundant network device of the same type?</t>
  </si>
  <si>
    <t>Is manual code security testing performed by qualified personnel with expertise in both development and code security?</t>
  </si>
  <si>
    <t>API permission model review?</t>
  </si>
  <si>
    <t>Is there sufficient Volume or Disk partitioning to prevent inadvertent resource bottlenecks from guest operating systems?</t>
  </si>
  <si>
    <t>12.1.3</t>
  </si>
  <si>
    <t>Capacity Management</t>
  </si>
  <si>
    <t>Are APIs tested for security weaknesses? If yes, does this include:</t>
  </si>
  <si>
    <t>Are anti-malware software version and engine upgrade deployment failures reviewed at least weekly?</t>
  </si>
  <si>
    <t>Are activity alerts such as uncleaned infections and suspicious activity reviewed and actioned at least weekly?</t>
  </si>
  <si>
    <t>Data scoping?</t>
  </si>
  <si>
    <t>XSS?</t>
  </si>
  <si>
    <t>Is a defined procedure to identify and correct systems without anti-virus performed at least weekly?</t>
  </si>
  <si>
    <t>SQL injection?</t>
  </si>
  <si>
    <t>Is a periodic configuration review performed at least quarterly and when a change is made to anti-malware standards?</t>
  </si>
  <si>
    <t>Session abuse?</t>
  </si>
  <si>
    <t>Are Whitelisted and/or Blacklisted Applications documented and enforced?</t>
  </si>
  <si>
    <t>Replay attack?</t>
  </si>
  <si>
    <t>Is there a requirement for users to terminate active sessions when finished?</t>
  </si>
  <si>
    <t>DoS?</t>
  </si>
  <si>
    <t>A requirement for user to physically lock when systems are unattended?</t>
  </si>
  <si>
    <t>11.2.8.c</t>
  </si>
  <si>
    <t>Data Leakage</t>
  </si>
  <si>
    <t>Are there external network connections (Internet, extranet, etc.)? If yes, are there:</t>
  </si>
  <si>
    <t>OWASP top 10 or CWE Top 25 security issues?</t>
  </si>
  <si>
    <t>Can a client manage access to the APIs? If yes, does it include:</t>
  </si>
  <si>
    <t xml:space="preserve">9.1.2 </t>
  </si>
  <si>
    <t>Network: Network access control (e.g., firewall ACL)?</t>
  </si>
  <si>
    <t>Network: VPN?</t>
  </si>
  <si>
    <t>Application: Application access control/permissions?</t>
  </si>
  <si>
    <t>Reviews performed to validate compliance with documented standards at least twice yearly?</t>
  </si>
  <si>
    <t>13.1.1.d 18.2.3</t>
  </si>
  <si>
    <t>Network controls, Technical compliance review</t>
  </si>
  <si>
    <t>Credential: username/password?</t>
  </si>
  <si>
    <t>9.4.2</t>
  </si>
  <si>
    <t>Is there an approval process prior to installing a network device?</t>
  </si>
  <si>
    <t>N.9 Network Security - Authorized Network Traffic</t>
  </si>
  <si>
    <t>Credential: client side certificate?</t>
  </si>
  <si>
    <t>Is security approval required to connect a Company Network-connected endpoint (Server, Workstation) or wireless access point to another network device (e.g. modem line, cable modem, DSL phone line, wireless access point) that's connected to the Internet or a non-company network?</t>
  </si>
  <si>
    <t>Are mobile devices allowed to connect to the following:</t>
  </si>
  <si>
    <t>6.2.1</t>
  </si>
  <si>
    <t>Mobile device policy</t>
  </si>
  <si>
    <t>Credential: multi factor authentication?</t>
  </si>
  <si>
    <t>Is there a process to prevent unauthorized devices from physically connecting to the internal network or to detect and alert an administrator?</t>
  </si>
  <si>
    <t>Is there a self-service kill switch available to clients to disable an API in the event of a security incident (e.g., DoS)?</t>
  </si>
  <si>
    <t>Scoped Systems and Data?</t>
  </si>
  <si>
    <t>Does outbound web traffic get scanned for malware, malicious/blacklisted sites and Data policy violations, with any authorized exclusions documented?</t>
  </si>
  <si>
    <t>Does the API have the ability to alert, block or lock based on rate limit?</t>
  </si>
  <si>
    <t>Is every connection to an external network terminated at a firewall?</t>
  </si>
  <si>
    <t>Is Scoped Data encrypted in transit within the API for both request and response?</t>
  </si>
  <si>
    <t>1.1.1 13.1.2</t>
  </si>
  <si>
    <t>Policy on The Use of Cryptographic Controls Security of network services</t>
  </si>
  <si>
    <t>Are all mobile devices evaluated as part of the IT Risk Management program?</t>
  </si>
  <si>
    <t>Is there an option for the API request and response calls to be digitally signed?</t>
  </si>
  <si>
    <t>Are all firewall rules reviewed and updated at least quarterly to identify and remove any networks, sub networks, hosts, protocols or ports no longer in use?</t>
  </si>
  <si>
    <t>Are any of the following mobile device ownership models supported:</t>
  </si>
  <si>
    <t>Is Runtime Application Self Protection (RASP) enabled?</t>
  </si>
  <si>
    <t>Do network devices deny all access by default?</t>
  </si>
  <si>
    <t>Assessee owned and managed mobile devices? (COPE, CL)</t>
  </si>
  <si>
    <t>Is a Web Application Firewall (WAF) enabled?</t>
  </si>
  <si>
    <t>Do the firewalls have any rules that permit 'any' network, sub network, host, protocol or port on any of the firewalls (internal or external)?</t>
  </si>
  <si>
    <t>Constituent owned (BYOD) and Assessee un-managed mobile devices?</t>
  </si>
  <si>
    <t>A secure code review performed anytime prior to moving the code to production?</t>
  </si>
  <si>
    <t>Constituent owned (BYOD) and Assessee managed mobile devices?</t>
  </si>
  <si>
    <t>Is access to diagnostic or maintenance ports on network devices restricted to users with authorized credentials, and if available, trusted networks, devices, and/or applications?</t>
  </si>
  <si>
    <t>N.5 Externally Facing Open Administrative Ports</t>
  </si>
  <si>
    <t>9.1.2.a</t>
  </si>
  <si>
    <t>Is remote access to administrative interfaces configured to require authentication and encryption?</t>
  </si>
  <si>
    <t>Are any actions performed by the application to Scoped Systems or Data? If yes, what are they:</t>
  </si>
  <si>
    <t>Are default passwords and community strings changed or disabled prior to placing the device into production?</t>
  </si>
  <si>
    <t>Prior to device on-boarding are constituents required to sign a legal agreement which details the obligations and rights related to mobile devices? If yes, does it include:</t>
  </si>
  <si>
    <t>6.2.1.Section 2.b</t>
  </si>
  <si>
    <t>Access?</t>
  </si>
  <si>
    <t>Are SNMP Community Strings changed annually and when personnel with knowledge of the strings have left the organization?</t>
  </si>
  <si>
    <t>Owner of data on the mobile device?</t>
  </si>
  <si>
    <t>Process?</t>
  </si>
  <si>
    <t>Is radius or other authentication technology used to enforce password policy compliance on all network devices?</t>
  </si>
  <si>
    <t>Transmit?</t>
  </si>
  <si>
    <t>User's responsibility in ensuring the security of the mobile device?</t>
  </si>
  <si>
    <t>Is remote access to network devices permitted?</t>
  </si>
  <si>
    <t>Store locally?</t>
  </si>
  <si>
    <t>Security requirements for Scoped Systems and Data will override user's personal use?</t>
  </si>
  <si>
    <t>Is there a remote access policy for systems transmitting, processing and storing Scoped Systems and Data that has been approved by management and communicated to constituents?</t>
  </si>
  <si>
    <t>Is Dynamic code analysis performed (including fuzzing)?</t>
  </si>
  <si>
    <t>Support roles and responsibilities?</t>
  </si>
  <si>
    <t>Is there a standard mobile development framework?</t>
  </si>
  <si>
    <t>Are split tunneling or bridged internet connections while remotely connected to the company network prohibited by policy and/or technical control?</t>
  </si>
  <si>
    <t>In the event of a data compromise investigation, have procedures been implemented to do the following:</t>
  </si>
  <si>
    <t>Is only company owned equipment permitted to connect remotely?</t>
  </si>
  <si>
    <t>Is threat modeling performed as part of the Mobile SDLC process?</t>
  </si>
  <si>
    <t>Remotely wipe the mobile device?</t>
  </si>
  <si>
    <t>Is remote desktop technology (e.g. RDP, Citrix) used to access the network remotely?</t>
  </si>
  <si>
    <t>Are anti-tamper or code obfuscation employed for mobile apps?</t>
  </si>
  <si>
    <t>Remotely access Scoped Data on the mobile?</t>
  </si>
  <si>
    <t>Are remote users prevented from copying data to remote devices?</t>
  </si>
  <si>
    <t>Is certificate or public pinning implemented?</t>
  </si>
  <si>
    <t>Physically access Scoped Data on the mobile device?</t>
  </si>
  <si>
    <t>Perform a forensic analysis on the mobile device?</t>
  </si>
  <si>
    <t>Do push notifications contain only "public" information?</t>
  </si>
  <si>
    <t>Are biometrics used?</t>
  </si>
  <si>
    <t>Is there an approved process to support the mobile device lifecycle? If yes, does it include:</t>
  </si>
  <si>
    <t>6.2.1.a</t>
  </si>
  <si>
    <t>Is there a separate network segment or endpoints for remote access to internal networks?</t>
  </si>
  <si>
    <t>On-boarding mobile devices?</t>
  </si>
  <si>
    <t>Is biometric data secure/protect to ensure only appropriate use?</t>
  </si>
  <si>
    <t>Off-boarding mobile devices?</t>
  </si>
  <si>
    <t>Are risk-based authentication or fraud detection/prevention capability used?</t>
  </si>
  <si>
    <t>Is there a process that requires security approval to allow connections to internal network services from third-party users, and enforces the least privilege necessary?</t>
  </si>
  <si>
    <t>Asset Tracking against the mobile devices each constituent is permitted to connect with?</t>
  </si>
  <si>
    <t>Are third-party support personnel granted remote network access only upon request, their activity is logged while active, their access is removed immediately upon completion of support, and their activity is reviewed upon completion of their support tasks?</t>
  </si>
  <si>
    <t>Are all available high-risk security patches applied and verified at least monthly? If yes, does it include:</t>
  </si>
  <si>
    <t>Identify if the constituent has any legacy devices accessing Scoped Systems and Data?</t>
  </si>
  <si>
    <t>Confirm that Scoped Data, Assessee settings and accounts have been removed from the legacy mobile device?</t>
  </si>
  <si>
    <t>Is the identity management system (directory services) integrated with mobile infrastructure to support people joining/leaving/changing roles in the enterprise?</t>
  </si>
  <si>
    <t>Is Mobile Device Management subject to an internal or external audit?</t>
  </si>
  <si>
    <t>Are there approved mobile operating system versions permitted to connect to the Assessee's environment?</t>
  </si>
  <si>
    <t>Is Scoped Data transmitted, processed, or stored that can be classified as non-public information (NPI), personally identifiable information (PII), or sensitive customer financial information? If yes, describe and list types of data:</t>
  </si>
  <si>
    <t>Are mobile operating system versions that are deemed end of life permitted to connect to Scoped Systems and Data?</t>
  </si>
  <si>
    <t>Are constituents permitted to create and activate mobile hotspots? (Bring Your Own Network, BYON).</t>
  </si>
  <si>
    <t>Are all patching exceptions necessary, documented, and approved by Information Security?</t>
  </si>
  <si>
    <t>Are desktop computers used to transmit, process or store Scoped Systems and Data. If yes, is:</t>
  </si>
  <si>
    <t>Sufficient detail contained in logs to support incident investigation, including timestaps, IP info, successful and failed login attempts, changes to sensitive configuration settings and rulesets and disabling of auditing logs?</t>
  </si>
  <si>
    <t>O.1 Network Logging</t>
  </si>
  <si>
    <t>13.1.1.d</t>
  </si>
  <si>
    <t>Use of removable media (floppy disk, recordable CD/DVD, USB drive, etc.) is logged?</t>
  </si>
  <si>
    <t>8.3.1.b</t>
  </si>
  <si>
    <t>Is there a documented data protection program with administrative, technical, and physical safeguards for the protection of Scoped Data?</t>
  </si>
  <si>
    <t>Security approval required prior to implementing non-standard operating equipment?</t>
  </si>
  <si>
    <t>Events relevant to supporting incident investigation stored on alternate systems (e.g. SIEM)?</t>
  </si>
  <si>
    <t>12.4.2</t>
  </si>
  <si>
    <t>Protection of Log Information</t>
  </si>
  <si>
    <t>Security approval required prior to implementing freeware or shareware applications?</t>
  </si>
  <si>
    <t>Logs relevant to supporting incident investigation protected against modification, deletion and/or inappropriate access?</t>
  </si>
  <si>
    <t>Non-company managed PCs used to connect to the company network?</t>
  </si>
  <si>
    <t>Is there a policy and process to limit or prevent the sharing of Scoped Data with affiliates unless authorized?</t>
  </si>
  <si>
    <t>Installation of software on company-owned equipment (workstations, mobile devices) restricted to administrators?</t>
  </si>
  <si>
    <t>For services provided on behalf of a client that include direct interaction with client's customers are policies and processes in place to log and report privacy complaints?</t>
  </si>
  <si>
    <t xml:space="preserve">9.1.1
9.1.2
9.2.1
9.2.3 </t>
  </si>
  <si>
    <t>- Access control policy,
- Access to networks and network services,
- User registration and de-registration,
- Management of privileged access rights</t>
  </si>
  <si>
    <t>Are there documented policies and procedures to detect and report unauthorized acquisition, use, or disclosure of PHI Scoped Data? If yes, describe.</t>
  </si>
  <si>
    <t xml:space="preserve">16.1.2 </t>
  </si>
  <si>
    <t>Are there contractual provisions, and control mechanisms to ensure that privacy and security obligations of the Assessee extend to the Assessees suppliers, vendor or subcontractors?</t>
  </si>
  <si>
    <t>Admin access (shell or UI): Internal (from within Service Provider network)?</t>
  </si>
  <si>
    <t>Are there documented procedures to enable the ability to reasonably amend PHI maintained by the Assessee upon request?</t>
  </si>
  <si>
    <t>Non-Admin access (shell or UI): Internal (from within Service Provider network)?</t>
  </si>
  <si>
    <t>Admin access (shell or UI): Remote (from outside of Service Provider network)?</t>
  </si>
  <si>
    <t>Are there logs or records of disclosures of PHI that can be provided upon request?</t>
  </si>
  <si>
    <t>8.2.3.b</t>
  </si>
  <si>
    <t>Are Intrusion Detection/Prevention Systems employed in all sensitive network zones and wherever firewalls are enabled? If yes, do they include:</t>
  </si>
  <si>
    <t>Non-admin access (shell or UI): Remote (from outside of Service Provider network)?</t>
  </si>
  <si>
    <t>Configuration to send alerts to security personnel when the volume or combination of security events indicate a likely security incident or compromise?</t>
  </si>
  <si>
    <t>Are there training logs for employees (including management) with access or potential access to client PHI to meet the privacy and security obligations required by HIPAA? If yes, describe.</t>
  </si>
  <si>
    <t>P.7 Privacy Awareness</t>
  </si>
  <si>
    <t xml:space="preserve">7.2.2 </t>
  </si>
  <si>
    <t>Information security awareness, education and training</t>
  </si>
  <si>
    <t>Is the interval between the availability of a new IDS signature update and its deployment in 'Detect' mode no longer than 24 hours?</t>
  </si>
  <si>
    <t>13.6.1</t>
  </si>
  <si>
    <t>Is information directly collected and used about individuals?</t>
  </si>
  <si>
    <t>Review and correction of false positives at least weekly?</t>
  </si>
  <si>
    <t>Are notices provided (and where required, consents obtained) when information is directly collected from an individual? If yes, describe.</t>
  </si>
  <si>
    <t>Signatures intended for blocking traffic thoroughly tested for false positives before being put into 'Block' mode?</t>
  </si>
  <si>
    <t>Are there documented policies and operating procedures regarding limiting the personal data collected and its use?</t>
  </si>
  <si>
    <t>IDS/IPS monitoring and alert escalation to security incident response personnel 24x7x365?</t>
  </si>
  <si>
    <t>Are there policies and operating procedures for onward transfer of Scoped Data? If yes, describe.</t>
  </si>
  <si>
    <t>Information transfer policies and procedures</t>
  </si>
  <si>
    <t>IDS/IPS events sent to a central logging system or SIEM?</t>
  </si>
  <si>
    <t>12.2.1.i</t>
  </si>
  <si>
    <t>Is Safe Harbor /Privacy Shield status maintained with the Department of Commerce with respect to the data protection applicable to the European Union or other legitimizing method such as Model Contracts?</t>
  </si>
  <si>
    <t>P.5 Legal Authorizations</t>
  </si>
  <si>
    <t>Is there a DMZ environment within the network that transmits, processes or stores Scoped Systems and Data? If yes, is it:</t>
  </si>
  <si>
    <t>Is there an anti-malware policy or program that has been approved by management, communicated to appropriate constituents and an owner to maintain and review the policy? If yes, does it include:</t>
  </si>
  <si>
    <t>If customer data is directly collected from individuals, does the customer have the ability to opt out?</t>
  </si>
  <si>
    <t>Limited to only those servers that require access from the Internet?</t>
  </si>
  <si>
    <t>If customer data of individuals is retained, are there processes and procedures to enable individuals to access, correct, amend, or delete inaccurate information?</t>
  </si>
  <si>
    <t>Divided into isolated DMZ network segments for devices that initiate outbound traffic to the Internet and those that only receive inbound traffic?</t>
  </si>
  <si>
    <t>Defined operating systems that require antivirus?</t>
  </si>
  <si>
    <t>Divided into isolated application and database network segments for internet-facing webpages or other applications with an internet presence?</t>
  </si>
  <si>
    <t>Are there documented policies and procedures for cross border data flows of Scoped Data to the US from other countries. If yes, list the countries:</t>
  </si>
  <si>
    <t>Are wireless networking devices connected to networks containing scoped systems and data? Is yes, is there:</t>
  </si>
  <si>
    <t>Defined antivirus configuration requirements including required modules/components?</t>
  </si>
  <si>
    <t>A wireless policy or program that has been approved by management, communicated to appropriate constituents and an owner to maintain and review the policy? If yes, is there:</t>
  </si>
  <si>
    <t>13.1.1.a</t>
  </si>
  <si>
    <t>A requirement for approved and vendor supported wireless access points?</t>
  </si>
  <si>
    <t>Required approval from Security and documentation of any folders, applications, and processes excluded from anti-malware scanning</t>
  </si>
  <si>
    <t>Wired and wireless network connections prohibited at the same time?</t>
  </si>
  <si>
    <t>Are any folders, applications, and/or processes excluded from anti-malware scanning?</t>
  </si>
  <si>
    <t>Sensitive Wireless networks authenticated using multi-factor authentication?</t>
  </si>
  <si>
    <t>Is the interval between the availability of a new anti-malware signature update and its deployment no longer than 24 hours?</t>
  </si>
  <si>
    <t>N.1 Network Security - IDS/IPS Signature Updates</t>
  </si>
  <si>
    <t>Wireless connections secured with WPA2-Enterprise, and encrypted using AES or CCMP?</t>
  </si>
  <si>
    <t xml:space="preserve">N.8 Wireless Networks Encryption </t>
  </si>
  <si>
    <t>Continuous monitoring and alerting to security personnel, or quarterly scanning for rogue wireless access points"</t>
  </si>
  <si>
    <t>Is there a vulnerability management policy or program that has been approved by management, communicated to appropriate constituent and an owner assigned to maintain and review the policy? If yes:</t>
  </si>
  <si>
    <t>Wireless network penetration testing at least annually?</t>
  </si>
  <si>
    <t>Are vulnerabilities ranked for importance to the system and vulnerability identified?</t>
  </si>
  <si>
    <t>12.6.1.d</t>
  </si>
  <si>
    <t>Are privacy policies and procedures reviewed and revised at least annually?</t>
  </si>
  <si>
    <t>15.1.1.e</t>
  </si>
  <si>
    <t>Are there controls to prevent one client attempting to compromise another client in a resource pooled environment? If yes, does that include:</t>
  </si>
  <si>
    <t>Are vulnerabilities documented and tracked to remediation?</t>
  </si>
  <si>
    <t>12.6.1.h</t>
  </si>
  <si>
    <t>Are exceptions and risk mitigation strategies tracked and approved by the Security group?</t>
  </si>
  <si>
    <t>Inbound/Outbound firewalls between tenants?</t>
  </si>
  <si>
    <t>Is personal information collected directly from individuals? If yes, describe.</t>
  </si>
  <si>
    <t>Are vulnerability scans performed against internal networks and systems? If yes:</t>
  </si>
  <si>
    <t>IPS monitoring between tenants?</t>
  </si>
  <si>
    <t>Are controls in place to ensure that the collection of personal information is limited?</t>
  </si>
  <si>
    <t>Do they occur at least Monthly?</t>
  </si>
  <si>
    <t>Real-time alerting?</t>
  </si>
  <si>
    <t>Do they occur after a significant change?</t>
  </si>
  <si>
    <t>Real-time monitoring by service provider?</t>
  </si>
  <si>
    <t>Are controls in place to ensure that the collection and usage of personal information is limited and in compliance with applicable law?</t>
  </si>
  <si>
    <t>Are vulnerability scans performed against internet-facing networks and systems? If yes:</t>
  </si>
  <si>
    <t>Is 24x7x365 security monitoring performed? If yes, does it include:</t>
  </si>
  <si>
    <t>Are there enforcement mechanisms in place to address complaints, disputes and recourse for violations of privacy compliance?</t>
  </si>
  <si>
    <t>Inbound: Internet to Client environment?</t>
  </si>
  <si>
    <t>Outbound: Client environment to Internet?</t>
  </si>
  <si>
    <t>Does your cloud provider permit you to execute a vulnerability scan of the external environment?</t>
  </si>
  <si>
    <t>Internal: Service Provider administrative environment to Client environment?</t>
  </si>
  <si>
    <t>Does your cloud provider permit you to execute a vulnerability scan of the internal environment?</t>
  </si>
  <si>
    <t>Internal: Client environment to Service Provider administrative environment?</t>
  </si>
  <si>
    <t>Is there a documented identify theft prevention program approved by management in place to detect, prevent, and mitigate identify theft?</t>
  </si>
  <si>
    <t>Internal: Monitoring between each Tenant's Client environments?</t>
  </si>
  <si>
    <t>Are penetration tests performed? If yes:</t>
  </si>
  <si>
    <t>Are there documented policies and procedures for identifying and responding to relevant red flags on covered accounts, including address changes and discrepancies?</t>
  </si>
  <si>
    <t>Is penetration testing performed at least annually?</t>
  </si>
  <si>
    <t>Is customer data transmitted, processed or stored that can be classified as consumer report information provided by a consumer reporting agency?</t>
  </si>
  <si>
    <t>Is penetration testing performed after significant changes?</t>
  </si>
  <si>
    <t>Are Penetration Tests performed by trained and experienced personnel?</t>
  </si>
  <si>
    <t>18.2.3</t>
  </si>
  <si>
    <t>Technical compliance review</t>
  </si>
  <si>
    <t>Is there a mechanism in place for resolving consumer disputes?</t>
  </si>
  <si>
    <t>Do penetration tests procedures include manual in addition to automated procedures?</t>
  </si>
  <si>
    <t>12.2.1
12.5.1
12.6.1</t>
  </si>
  <si>
    <t>Controls against malware,
Control of Operational Software Management of technical vulnerabilities</t>
  </si>
  <si>
    <t>Is penetration testing performed on external systems from the Internet?</t>
  </si>
  <si>
    <t>Is penetration testing performed on internal systems from inside the network?</t>
  </si>
  <si>
    <t>Does penetration testing include attempted exploitation of vulnerabilities?</t>
  </si>
  <si>
    <t>Do Penetration Tests include password cracking attacks against available services?</t>
  </si>
  <si>
    <t>Are web applications included in Penetration Tests?</t>
  </si>
  <si>
    <t>Are network and system details provided to the tester (White-Box Test) in Penetration Tests?</t>
  </si>
  <si>
    <t>Are Servers used for transmitting, processing or storing Scoped Data? If yes, for all server platforms are:</t>
  </si>
  <si>
    <t>Are issues risk-ranked for importance to the system and vulnerability identified?</t>
  </si>
  <si>
    <t>Are issues documented and tracked to remediation?</t>
  </si>
  <si>
    <t>Are exceptions and risk mitigation strategies tracked and approved by the security group?</t>
  </si>
  <si>
    <t>Are clients permitted to execute a penetration test of the external environment?</t>
  </si>
  <si>
    <t>Users permitted to execute mobile code, e.g. ActiveX Controls, Java Applets, Macros, etc?</t>
  </si>
  <si>
    <t>Are vendor default passwords removed, disabled or changed prior to placing the device or system into production?</t>
  </si>
  <si>
    <t>9.2.4.g</t>
  </si>
  <si>
    <t>Are systems and applications patched? If yes, does it include:</t>
  </si>
  <si>
    <t>This tab is used to supply any additional questions not covered by this SIG. Questions on this tab will not be analyzed by the SIG Management Tool.</t>
  </si>
  <si>
    <t>ISO Ref Num</t>
  </si>
  <si>
    <t>ISO Ref Text</t>
  </si>
  <si>
    <t>CM1</t>
  </si>
  <si>
    <t>Is there a formal Change Management process in place inclusive of all sub-suppliers participating in the service?    If yes, does it include:</t>
  </si>
  <si>
    <t>CM1.1</t>
  </si>
  <si>
    <t>Testing of patches, service packs and hot fixes prior to installation?</t>
  </si>
  <si>
    <t>a Ticketing system used to identify and track all changes?  If yes, identify the ticketing system used.</t>
  </si>
  <si>
    <t>CM1.2</t>
  </si>
  <si>
    <t>a formal change approval process?  If yes, provide the approval process, including the role of clients.</t>
  </si>
  <si>
    <t>CM1.3</t>
  </si>
  <si>
    <t>Is there an established notification process for major, minor, and emergency changes?   If yes, please provide how clients are notified along with notification lead times.</t>
  </si>
  <si>
    <t>CM1.4</t>
  </si>
  <si>
    <t>Are changes assessed for their potential business impact to clients? If yes, describe the business impact analysis process.</t>
  </si>
  <si>
    <t xml:space="preserve">Application  Management </t>
  </si>
  <si>
    <t>AM1</t>
  </si>
  <si>
    <t>Is there a formal Application Management program with established controls for client data?    If yes, does it include:</t>
  </si>
  <si>
    <t>AM1.1</t>
  </si>
  <si>
    <t>application software involved as part of your service delivery?</t>
  </si>
  <si>
    <t>AM1.2</t>
  </si>
  <si>
    <t>Is there a formal Software Delivery Lifecycle (SDLC) process in place which ensures separation of duties within Test/Production environments?</t>
  </si>
  <si>
    <t>AM1.3</t>
  </si>
  <si>
    <t>Are Performance and Volume Stress Tests performed?   If yes, describe how they are conducted to meet client requirements.</t>
  </si>
  <si>
    <t>AM1.4</t>
  </si>
  <si>
    <t>Are testing approvals/sign-offs communicated with clients?   If yes, describe the communication process.</t>
  </si>
  <si>
    <t xml:space="preserve">Problem Management </t>
  </si>
  <si>
    <t>PM1</t>
  </si>
  <si>
    <t>Is there a formal Problem Management process in place?   If yes, describe how problem events impacting clients are identified, analyzed, and tracked through to resolution.</t>
  </si>
  <si>
    <t>PM1.1</t>
  </si>
  <si>
    <t>Is a formal  Root Causes Analysis (RCA) performed for all critical incidents/problems?</t>
  </si>
  <si>
    <t>PM1.2</t>
  </si>
  <si>
    <t>Are RCAs shared with clients for critical incidents/problems affecting clients?   If yes, please provide a sample and/or RCA template.</t>
  </si>
  <si>
    <t>Event Management</t>
  </si>
  <si>
    <t>EM1</t>
  </si>
  <si>
    <t>Is there an IT Event Management process in place inclusive of all dependent supplier and sub-supplier IT systems participating in the client service(s)?   If no, please indicate those IT components not monitored in Additional Information column. If yes, does it include:</t>
  </si>
  <si>
    <t>EM1.1</t>
  </si>
  <si>
    <t xml:space="preserve"> Are IT components monitored 7x24x365 for performance?   If yes, please provide infrastructure KPIs.  If no, list those not monitored in Additional Information column</t>
  </si>
  <si>
    <t>EM1.2</t>
  </si>
  <si>
    <t>Alert Notifications &amp; Response Action Plans in place for each IT event monitored?     If yes,  list type of alert notification and response process in Documentation tab.   If no, please provide more details where alerts are absent in Additional Information column.</t>
  </si>
  <si>
    <t>Evaluation and prioritize vulnerabilities?</t>
  </si>
  <si>
    <t>12.6.1.f</t>
  </si>
  <si>
    <t>CP1</t>
  </si>
  <si>
    <t>Is there a formal Capacity Management process in place?   If yes, does it include:</t>
  </si>
  <si>
    <t>CP1.1</t>
  </si>
  <si>
    <t xml:space="preserve">Is Service Capacity Management part of the plan?    If yes, please provide details for the end-to-end service in Additional Information  </t>
  </si>
  <si>
    <t>CP1.2</t>
  </si>
  <si>
    <t>Is Component Capacity Management part of the plan?    If yes, please provide more specifics on level of IT components managed.</t>
  </si>
  <si>
    <t>CP1.3</t>
  </si>
  <si>
    <t>Are Capacity Management Reports related to service capacity, service usage and service performance provided to clients?</t>
  </si>
  <si>
    <t>IT Incident Management</t>
  </si>
  <si>
    <t>IM1</t>
  </si>
  <si>
    <t>Is there a documented IT Incident Management process established to address how incidents are reported, responded to and resolved?   If yes, does it include:</t>
  </si>
  <si>
    <t>IM1.1</t>
  </si>
  <si>
    <t xml:space="preserve"> Are IT incidents classified by priority levels?   If yes, provide the description,  response time, and  resolution time for each.</t>
  </si>
  <si>
    <t>IM1.2</t>
  </si>
  <si>
    <t>Do you utilize a ticketing system to identify and track all incidents?   If yes, identify what system is used.</t>
  </si>
  <si>
    <t>IM1.3</t>
  </si>
  <si>
    <t xml:space="preserve">Is there a communication process in place to notify clients of incidents?   If yes, please describe notification process. </t>
  </si>
  <si>
    <t>IM1.4</t>
  </si>
  <si>
    <t xml:space="preserve"> Do you have a 7x24x365 Help Desk where clients can report and obtain a status of an incident?  Please provide details on your client support model.</t>
  </si>
  <si>
    <t xml:space="preserve">IT Support Engagement Model </t>
  </si>
  <si>
    <t>SS1</t>
  </si>
  <si>
    <t>Is there a formal IT Production Support Model (defined Roles &amp; Responsibilities) established for client engagement?    If yes, does it include:</t>
  </si>
  <si>
    <t>SS1.1</t>
  </si>
  <si>
    <t>Are clients provided a single point of contact?  If not, what is the preferred method for clients to engage?</t>
  </si>
  <si>
    <t>SS1.2</t>
  </si>
  <si>
    <t xml:space="preserve">Does the IT Production Support model for clients vary for business hours versus off-hours?   If yes, please detail differences in Additional Information column. </t>
  </si>
  <si>
    <t>IT Service Levels</t>
  </si>
  <si>
    <t>SL1</t>
  </si>
  <si>
    <t>Is there a list of established IT SLAs &amp; KPIs offered for clients?    If yes, does it include:</t>
  </si>
  <si>
    <t>SL1.1</t>
  </si>
  <si>
    <t xml:space="preserve">Are IT SLAs/KPIs customizable for client requirements/needs?   If no, please indicate why in Additional Information column.  </t>
  </si>
  <si>
    <t>SL1.2</t>
  </si>
  <si>
    <t>Is there a defined service maintenance window?   If yes, please provide Uptime and Downtime schedules.</t>
  </si>
  <si>
    <t>SL1.3</t>
  </si>
  <si>
    <t>Do participating sub-suppliers' IT SLAs/KPIs influence/impact your delivery of IT SLAs/KPIs to client?</t>
  </si>
  <si>
    <t>Governance &amp; Reporting</t>
  </si>
  <si>
    <t>GR1</t>
  </si>
  <si>
    <t>Are periodic IT Governance Meetings conducted with clients to review IT Service(s) performance levels?   If yes, does it include:</t>
  </si>
  <si>
    <t>GR1.1</t>
  </si>
  <si>
    <t xml:space="preserve">Are IT SLA/KPI performance reports made available to clients?   If yes, provide frequency (monthly, quarterly, etc.) and delivery method (email, web portal, etc.) </t>
  </si>
  <si>
    <t>GR1.2</t>
  </si>
  <si>
    <t>Do IT performance reports provided to clients include a summary of IT incident and change details?</t>
  </si>
  <si>
    <t>12.6.1.j</t>
  </si>
  <si>
    <t>All patching exceptions are necessary, documented and approved by Information Security?</t>
  </si>
  <si>
    <t>12.6.1.b</t>
  </si>
  <si>
    <t>Operating system and application logs relevant to supporting incident investigation protected against modification, deletion and/or inappropriate access?</t>
  </si>
  <si>
    <t>Alert generated if removable media (floppy disk, recordable CD, USB drive) is used?</t>
  </si>
  <si>
    <t>Are users required to ‘su’ or ‘sudo’ into root?</t>
  </si>
  <si>
    <t>User Registration and De-registration</t>
  </si>
  <si>
    <t>Does remote SU/root access require multi-factor authentication?</t>
  </si>
  <si>
    <t>9.1.2</t>
  </si>
  <si>
    <t>Access to Networks and Network Services</t>
  </si>
  <si>
    <t>Is access to modify startup and shutdown scripts restricted to root-level users?</t>
  </si>
  <si>
    <t>9.4.4.d</t>
  </si>
  <si>
    <t>Use of Privileged Utility Programs</t>
  </si>
  <si>
    <t>Group profile assignments based on constituent role?</t>
  </si>
  <si>
    <t>9.1.1.k</t>
  </si>
  <si>
    <t>Group profile assignments approved?</t>
  </si>
  <si>
    <t>9.1.1.g</t>
  </si>
  <si>
    <t>Transmission encrypted?</t>
  </si>
  <si>
    <t>Storage management personnel (tape operators) given privileged access to mainframe systems?</t>
  </si>
  <si>
    <t>ESM (RACF) and inherent security configuration settings configured to support the access control standards and requirements?</t>
  </si>
  <si>
    <t>13.1.1.f</t>
  </si>
  <si>
    <t>Authentication required for access to any transaction or database system?</t>
  </si>
  <si>
    <t>There a Password minimum age?</t>
  </si>
  <si>
    <t>Are the anti-malware standards reviewed and/or updated at least annually to account for new security features and threats are addressed?</t>
  </si>
  <si>
    <t>Are all new patch releases reviewed and applied monthly?</t>
  </si>
  <si>
    <t>Control of Technical Vulnerabilities</t>
  </si>
  <si>
    <t>Is there an Internet-accessible self-service portal available that allows clients to view access logs, security events and alerts?</t>
  </si>
  <si>
    <t>Is there an interface that allows access logs, security events and alerts to be sent to an external client-managed SIEM?</t>
  </si>
  <si>
    <t>Are they based on a publicly distributed industry, vendor, or government-recognized configuration standard? If yes, which standard authority published the standard?:</t>
  </si>
  <si>
    <t>Vendor's published security configuration standard?</t>
  </si>
  <si>
    <t>Center for Internet Security (CIS) Security Configuration Benchmarks?</t>
  </si>
  <si>
    <t>Is the Service Provider responsible for deploying patches to the live server?</t>
  </si>
  <si>
    <t>Is the Service Provider responsible for ensuring the Operating System remains hardened?</t>
  </si>
  <si>
    <t>Is the Service Provider responsible for ensuring all application server components (e.g. web server, mail server) remain hardened?</t>
  </si>
  <si>
    <t>Are Hypervisors used to manage systems used to transmit, process or store Scoped Data? If yes, are there:</t>
  </si>
  <si>
    <t>Hypervisor hardening standards applied?</t>
  </si>
  <si>
    <t>Standard builds/security compliance checks?</t>
  </si>
  <si>
    <t>Current patches?</t>
  </si>
  <si>
    <t>Unnecessary/unused services turned off?</t>
  </si>
  <si>
    <t>Regular log reviews using a specific methodology to uncover potential incidents?</t>
  </si>
  <si>
    <t>Sufficient information in the logs to evaluate incidents?</t>
  </si>
  <si>
    <t>Logs retained for a minimum of one year?</t>
  </si>
  <si>
    <t>System generated alerts in the event of an audit log failure?</t>
  </si>
  <si>
    <t>Audit logs stored on alternate systems?</t>
  </si>
  <si>
    <t>Audit logs protected against modification, deletion and/or inappropriate access?</t>
  </si>
  <si>
    <t>Complex passwords required?</t>
  </si>
  <si>
    <t>Minimum password expiration at least every 90 days?</t>
  </si>
  <si>
    <t>Password history of 12 before reuse?</t>
  </si>
  <si>
    <t>Password change requirements at first logon?</t>
  </si>
  <si>
    <t>Stand alone authentication requirements such as a PIN or secret question?</t>
  </si>
  <si>
    <t>9.3.1 10.1.1</t>
  </si>
  <si>
    <t>Use of secret authentication information, Policy on the use of cryptographic controls</t>
  </si>
  <si>
    <t>Acceptable Use Policy</t>
  </si>
  <si>
    <t>Part of the information security framework that defines what users are and are not allowed to do with the IT systems of the Assessee. It should contain a subset of the information security policy and refer users to the full security policy when relevant. It should also clearly define the sanctions applied if a user violates the policy.</t>
  </si>
  <si>
    <t>Term</t>
  </si>
  <si>
    <t>Definition</t>
  </si>
  <si>
    <t>Source</t>
  </si>
  <si>
    <t xml:space="preserve">Access </t>
  </si>
  <si>
    <t>Obtaining, retrieving, altering, duplicating, copying, scanning, photographing, using, disclosing, examining, printing, reading, and/or viewing Scoped Data stored in any media including but not limited to paper, x-ray, film, a computer’s memory, and electronic media such as an internal or external hard drive, a backup tape, or a USB stick. Viewing, photographing, altering, printing, using, and/or disclosing, Scoped Data displayed on a computer monitor, screen, or any other device such as a smartphone, tablet, and the like. (See also Potential Access)</t>
  </si>
  <si>
    <t xml:space="preserve">Accountability </t>
  </si>
  <si>
    <t xml:space="preserve">The obligation of an individual or organization to account for its activities, accept responsibility for all success and failures associated with the activity and to disclose the results in a transparent and timely manner. </t>
  </si>
  <si>
    <t>Acknowledgement of Acceptable Use</t>
  </si>
  <si>
    <t>A written attestation from a user of an information system indicating the user's acceptance and willingness to comply with the relevant information systems control policies.</t>
  </si>
  <si>
    <t>ACL (Access Control List)</t>
  </si>
  <si>
    <t>A list of permissions attached to an object. An ACL specifies which users or system processes are granted access to objects, as well as what operations are allowed on given objects.</t>
  </si>
  <si>
    <t>Wikipedia</t>
  </si>
  <si>
    <t>Anti-Tailgating / Anti-Piggybacking Mechanism</t>
  </si>
  <si>
    <t>Two sets of doors whereby access to the second is not granted until the individual has passed through (and closed) the first, often referred to as a "man trap." A controlled turnstile is also considered an anti-tailgating/piggybacking mechanism.</t>
  </si>
  <si>
    <t>API</t>
  </si>
  <si>
    <t>Application program interface (API) is a set of routines, protocols, and tools for building software applications. An API specifies how software components should interact and APIs are used when programming graphical user interface (GUI) components.</t>
  </si>
  <si>
    <t>Webopedia</t>
  </si>
  <si>
    <t>Applicable Privacy Law</t>
  </si>
  <si>
    <t xml:space="preserve">Relevant laws, enactments, regulations, binding industry codes, regulatory permits and licenses that are in effect and address the protection, handling and privacy of scoped privacy data, selected as being in scope for the assessment. </t>
  </si>
  <si>
    <t xml:space="preserve">Application Inventory System </t>
  </si>
  <si>
    <t xml:space="preserve">An asset-based approach that includes an itemized list of applications or application components, such that software versions, security testing results and additional attributes can be individually identified against such assets. </t>
  </si>
  <si>
    <t>Application Segmentation</t>
  </si>
  <si>
    <t>In response to the advent of borderless applications, application segmentation has evolved and should be applied consistently on the application no matter where it goes, which borders it crosses, or which siloes are carrying its traffic.
In enterprises where segmentation is oriented around applications instead of infrastructure, the security benefit is immediately apparent. If a hacker manages to compromise a user, then the hacker’s access is contained and limited to only the applications that the compromised user is allowed to access. They cannot move laterally or hop from application to application, browsing through the IT infrastructure until they find the most sensitive or valuable applications and data. The data breach is, by default, contained and cannot spread.</t>
  </si>
  <si>
    <t>http://www.cloudstrategymag.com/articles/85958-application-segmentation</t>
  </si>
  <si>
    <t>Asset</t>
  </si>
  <si>
    <t>In computer security, a major application, general-support system, high-impact program, physical plant, mission-critical system, personnel, equipment, or a logically related group of systems.</t>
  </si>
  <si>
    <t>NIST: CNSSI-4009</t>
  </si>
  <si>
    <t>Asset Classification</t>
  </si>
  <si>
    <t>The category or type assigned to an asset, which is derived from the asset classification policy. Asset classifications frequently vary from company to company.</t>
  </si>
  <si>
    <t>Asset Control Tag</t>
  </si>
  <si>
    <t>A unique identification number assigned to all inventoried assets.</t>
  </si>
  <si>
    <t>Asset Management Program</t>
  </si>
  <si>
    <t xml:space="preserve">A program for managing an organization's assets which includes formalized governance, policies, and procedures. </t>
  </si>
  <si>
    <t>Asset Tracking</t>
  </si>
  <si>
    <t>Asset tracking refers to the method of tracking physical assets, either by scanning barcode labels attached to the assets or by using tags using GPS or RFID which broadcast their location.</t>
  </si>
  <si>
    <t xml:space="preserve">Attack Vector </t>
  </si>
  <si>
    <t xml:space="preserve">Path or means by which an attacker can gain access to a system or network in order to deliver a payload or malicious outcome. </t>
  </si>
  <si>
    <t>Attribute</t>
  </si>
  <si>
    <t>A property or field of a particular object.</t>
  </si>
  <si>
    <t>Authentication</t>
  </si>
  <si>
    <t>The process of verifying the identity of an individual user, machine, software component, or any other entity</t>
  </si>
  <si>
    <t>FFIEC Information Security Booklet</t>
  </si>
  <si>
    <t>Baseline</t>
  </si>
  <si>
    <t>A benchmark by which subsequent items are measured.</t>
  </si>
  <si>
    <t>Battery</t>
  </si>
  <si>
    <t>An electrochemical cell (or enclosed and protected material) that can be charged electrically to provide a static potential for power or released electrical charge when needed.</t>
  </si>
  <si>
    <t>Biometric Reader</t>
  </si>
  <si>
    <t>A device that uses measurable biological characteristics such as fingerprints or iris patterns to assist in authenticating a person to an electronic system.</t>
  </si>
  <si>
    <t>User accounts associated to a unique individual?</t>
  </si>
  <si>
    <t>Business Associate</t>
  </si>
  <si>
    <t>A business associate is a person or organization, other than an employee of a covered entity, that performs certain functions on behalf of, or provides certain services to, a covered entity that involve access to PHI. A business associate can also be a subcontractor responsible for creating, receiving, maintaining, or transmitting PHI on behalf of another business associate. Business associates provide services to covered entities that include:
Accreditation
Billing
Claims processing
Consulting
Data analysis
Financial services
Legal services
Management administration
Utilization review
NOTE: A covered entity can be a business associate of another covered entity.</t>
  </si>
  <si>
    <t xml:space="preserve">9.2.1 </t>
  </si>
  <si>
    <t>https://www.cms.gov/Outreach-and-Education/Medicare-Learning-Network-MLN/MLNProducts/Downloads/HIPAAPrivacyandSecurity.pdf</t>
  </si>
  <si>
    <t xml:space="preserve">Business Continuity </t>
  </si>
  <si>
    <t>A set of planning, preparatory and related activities which are intended to ensure an organization's critical business functions will either continue to operate despite serious incidents or disasters that might otherwise have interrupted them, or will be recovered to an operational state within a reasonably short period.</t>
  </si>
  <si>
    <t>Business Continuity Plan</t>
  </si>
  <si>
    <t xml:space="preserve">A process that defines exactly how, for which applications and for how long, a business plans to continue functioning after a disruptive event. The business continuity plan is usually an overarching plan that includes both operational and technology-related tasks. </t>
  </si>
  <si>
    <t>Business Impact Analysis (BIA)</t>
  </si>
  <si>
    <t>This term is applicable across Technology Risk Management, in both information security and business continuity planning domains. An impact analysis results in the differentiation between critical and non-critical business functions. A function may be considered critical if there is an unacceptable impact to stakeholders from damage to the function. The perception of the acceptability of disruption may be modified by the cost of establishing and maintaining appropriate business or technical recovery solutions. A function may also be considered critical if dictated by law.</t>
  </si>
  <si>
    <t>Business Process</t>
  </si>
  <si>
    <t>An end-to-end service made available to internal or external parties that usually corresponds to standard service products that the Service Provider offers to clients.</t>
  </si>
  <si>
    <t>Business Resiliency</t>
  </si>
  <si>
    <t>The ability an organization has to quickly adapt to disruptions while maintaining continuous business operations and safeguarding people, assets and overall brand equity. Business resilience is more than disaster recovery, it includes post-disaster strategies to avoid costly downtime, the identification and resolution of vulnerabilities and the ability to maintain business operations in the face of additional, unexpected breaches.</t>
  </si>
  <si>
    <t>Business Resiliency Procedure</t>
  </si>
  <si>
    <t>A process that defines exactly how, for which applications, and for how long a business plans to continue functioning after a disruptive event. The business resiliency procedure is usually an overarching procedure that includes both operational and technology-related tasks.</t>
  </si>
  <si>
    <t>Change Control</t>
  </si>
  <si>
    <t>Also known as Change Management - The broad processes for managing organizational change. Change management encompasses planning, oversight or governance, project management, testing, and implementation. The purpose is to ensure that no unnecessary changes are made, that all changes are documented, that services are not unnecessarily disrupted and that resources are used efficiently.</t>
  </si>
  <si>
    <t>FFIEC Operations Booklet
and WhatIS.com</t>
  </si>
  <si>
    <t>Change Initiation Request (CIR)</t>
  </si>
  <si>
    <t>A document (physical or electronic) used to track change requests, including new features, enhancement requests, defects, and changed requirements. The change initiation request document must contain:
 - The name of the person initiating the change
 - The system affected by the change
 - A description of the change, including the file name(s) and file location(s)
 - The date the change will occur
 - An approval signature by someone other than the person initiating the change
 - An approval date</t>
  </si>
  <si>
    <t>Cipher Lock</t>
  </si>
  <si>
    <t>A cipher lock is opened with a programmable keypad. The purpose of cipher locks is to control access, limiting either unannounced intrusions or unescorted entry to particular areas of a facility that are sensitive. A cipher lock may have four or five pushbuttons, depending on the manufacturer. Even with five pushbuttons, the code may be one to five digits. When the cipher lock unit is set up the code is programmed and shared with authorized personnel.</t>
  </si>
  <si>
    <t>http://www.wisegeek.com/what-is-a-cipher-lock.htm</t>
  </si>
  <si>
    <t>Clean Room</t>
  </si>
  <si>
    <t>A network segment or subnet where data is sanitized for mobile devices access only.</t>
  </si>
  <si>
    <t>Client</t>
  </si>
  <si>
    <t xml:space="preserve">A client is the individual and/or entity for whom services are being provided by the organization. </t>
  </si>
  <si>
    <t xml:space="preserve">Client Scoped Privacy Data </t>
  </si>
  <si>
    <t xml:space="preserve">Data received from the organization’s client that includes EU “sensitive personal data” (health, religion, criminal records, trade union membership, sexual orientation and race) and in the US, protected scoped privacy data includes name, address or telephone number in conjunction with Social Security number, driver’s license number, account number, credit or debit card number, personal identification number or user ID or password. </t>
  </si>
  <si>
    <t>System lock requirements after 3-5 invalid login attempts?</t>
  </si>
  <si>
    <t xml:space="preserve">9.2.4 </t>
  </si>
  <si>
    <t>Management of secret authentication information of users</t>
  </si>
  <si>
    <t>Climate Control System</t>
  </si>
  <si>
    <t>A combination of sensors and equipment that monitors the temperature and humidity in a sensitive environment (such as a data center) and that automatically heats/cools/dehumidifies as needed to keep the atmosphere within acceptable tolerances.</t>
  </si>
  <si>
    <t>Closed Circuit TV (CCTV)</t>
  </si>
  <si>
    <t>CCTV is a TV system in which signals are not publicly distributed but are monitored, primarily for surveillance and security purposes. CCTV relies on strategic placement of cameras and private observation of the camera's input on monitors.</t>
  </si>
  <si>
    <t>WhatIs.com</t>
  </si>
  <si>
    <t>Cloud Computing - NIST Definition</t>
  </si>
  <si>
    <t>Cloud Computing is a model for enabling ubiquitous, convenient, on-demand network access to a shared pool of configurable computing resources (e.g., networks, servers, storage, applications, and services) that can be rapidly provisioned and released with minimal management effort or service provider interaction. This Cloud model promotes availability and is composed of five essential characteristics, three service models, and four deployment models.</t>
  </si>
  <si>
    <t>Cloud Computing - NIST Definition of Deployment Models - Community Cloud</t>
  </si>
  <si>
    <t>The Cloud infrastructure is shared by several Assessees and supports a specific community that has shared concerns (e.g., mission, security requirements, policy, and compliance considerations). It may be managed by the Assessee or subcontractor and may exist on premise or off premise.</t>
  </si>
  <si>
    <t>Cloud Computing - NIST Definition of Deployment Models - Hybrid Cloud</t>
  </si>
  <si>
    <t>The Cloud infrastructure is a composition of two or more Clouds (private, community, or public) that remain unique entities but are bound together by standardized or proprietary technology that enables data and application portability (e.g., Cloud bursting for load balancing between Clouds).</t>
  </si>
  <si>
    <t>Cloud Computing - NIST Definition of Deployment Models - Private Cloud</t>
  </si>
  <si>
    <t>The Cloud infrastructure is operated solely for the Assessee. It may be managed by the organization or a third party and may exist on premise or off premise.</t>
  </si>
  <si>
    <t>Cloud Computing - NIST Definition of Deployment Models - Public Cloud</t>
  </si>
  <si>
    <t>The Cloud infrastructure is made available to the general public or a large industry group and is owned by the Assessee selling Cloud services.</t>
  </si>
  <si>
    <t>Cloud Computing - NIST Definition of Essential Characteristics - Broad Access Network</t>
  </si>
  <si>
    <t>Capabilities are available over the network and accessed through standard mechanisms that promote use by heterogeneous thin or thick client platforms (e.g., mobile phones, laptops, and PDAs).</t>
  </si>
  <si>
    <t>Cloud Computing - NIST Definition of Essential Characteristics - Measured Service</t>
  </si>
  <si>
    <t>Cloud systems automatically control and optimize resource use by leveraging a metering capability at some level of abstraction appropriate to the type of service (e.g., storage, processing, bandwidth, and active user accounts). Resource usage can be monitored, controlled, and reported, providing transparency for both the provider and consumer of the utilized service.</t>
  </si>
  <si>
    <t>Restricted administrative access to the management interfaces?</t>
  </si>
  <si>
    <t>Access control policy, Management of privileged access rights</t>
  </si>
  <si>
    <t>Cloud Computing - NIST Definition of Essential Characteristics - On-Demand Self-Service</t>
  </si>
  <si>
    <t>A consumer can unilaterally provision computing capabilities, such as server time and network storage, as needed automatically without requiring human interaction with each service’s provider.</t>
  </si>
  <si>
    <t>Cloud Computing - NIST Definition of Essential Characteristics - Rapid Elasticity</t>
  </si>
  <si>
    <t>Capabilities can be rapidly and elastically provisioned, in some cases automatically, to quickly scale out and rapidly released to quickly scale in. To the consumer, the capabilities available for provisioning often appear to be unlimited and can be purchased in any quantity at any time.</t>
  </si>
  <si>
    <t>Cloud Computing - NIST Definition of Essential Characteristics - Resource Pooling</t>
  </si>
  <si>
    <t xml:space="preserve">The provider’s computing resources are pooled to serve multiple consumers using a multi-tenant model, with different physical and virtual resources dynamically assigned and reassigned according to consumer demand. There is a sense of location independence in that the customer generally has no control or knowledge over the exact location of the provided resources but may be able to specify location at a higher level of abstraction (e.g., country, state, or datacenter). Examples of resources include storage, processing, memory, network bandwidth, and virtual machines. </t>
  </si>
  <si>
    <t>Cloud Computing - NIST Definition of Service Models - Cloud Infrastructure as a Service (IaaS)</t>
  </si>
  <si>
    <t xml:space="preserve"> The capability provided to the consumer is to provision processing, storage, networks, and other fundamental computing resources where the consumer is able to deploy and run arbitrary software, which can include operating systems and applications. The consumer does not manage or control the underlying Cloud infrastructure but has control over operating systems, storage, deployed applications, and possibly limited control of select networking components (e.g., host firewalls).</t>
  </si>
  <si>
    <t>Cloud Computing - NIST Definition of Service Models - Cloud Platform as a Service (PaaS)</t>
  </si>
  <si>
    <t xml:space="preserve"> The capability provided to the consumer is to deploy onto the Cloud infrastructure consumer-created or acquired applications created using programming languages and tools supported by the provider. The consumer does not manage or control the underlying Cloud infrastructure including network, servers, operating systems, or storage, but has control over the deployed applications and possibly application hosting environment configurations.</t>
  </si>
  <si>
    <t>Cloud Computing - NIST Definition of Service Models - Cloud Software as a Service (SaaS)</t>
  </si>
  <si>
    <t>The capability provided to the consumer is to use the provider’s applications running on a Cloud infrastructure. The applications are accessible from various client devices through a thin client interface such as a web browser (e.g., web-based email). The consumer does not manage or control the underlying Cloud infrastructure including network, servers, operating systems, storage, or even individual application capabilities, with the possible exception of limited user-specific application.</t>
  </si>
  <si>
    <t xml:space="preserve">Cloud Service Provider (CSP) </t>
  </si>
  <si>
    <t xml:space="preserve">The business or entity providing Cloud services. </t>
  </si>
  <si>
    <t>Cold Site</t>
  </si>
  <si>
    <t>A remote facility that provides the equipment necessary for data and process restoration.</t>
  </si>
  <si>
    <t>Co-Location</t>
  </si>
  <si>
    <t>A colocation (colo) is a data center facility in which a business can rent space for servers and other computing hardware. Typically, a colo provides the building, cooling, power, bandwidth and physical security while the customer provides servers and storage.</t>
  </si>
  <si>
    <t>Communications Plan</t>
  </si>
  <si>
    <t>A tool for communicating information on the considerations and implications of Assessee business continuity to improve decision making.</t>
  </si>
  <si>
    <t>Disabling unneeded hypervisor services (e.g., file-sharing between the guest and the host operating system)?</t>
  </si>
  <si>
    <t xml:space="preserve">Complex Password </t>
  </si>
  <si>
    <t xml:space="preserve">A password that combines alphabetic and non-alphabetic characters, such as special or numeric characters. </t>
  </si>
  <si>
    <t xml:space="preserve">Confidential Information </t>
  </si>
  <si>
    <t xml:space="preserve">Confidential information means any information and/or documents of the client or its affiliates to which the organization has had access, whether in oral, written, graphic or machine-readable form, and includes, but is not limited to: (i) trade secrets and work product; (ii) information relating to business plans or practices, sales, pricing, financial data or marketing plans or methods; (iii) software, applications, systems and networks, including source code, object code and documentation and commentary related thereto; (iv) information relating to one or more customers of the subscriber or its affiliates, including, but not limited to, the following (collectively, “client data”): (1) personal information such as a customer’s name, address, telephone number, account relationships, account numbers, account balances and account histories, (2) information concerning such customers that would be considered “nonpublic personal information” within the meaning of Title V of the Gramm-Leach Bliley Act of 1999 (Public Law 106-102, 113 Stat. 1338) and its implementing regulations, as the same may be amended from time to time and (3) information concerning such customers that is protected from disclosure by other applicable federal or state laws and regulations regarding privacy; (v) confidential information of third parties in the subscriber’s or its affiliates’ possession; (vi) security procedures and measures; and (vii) all other information related to the subscriber’s and/or its affiliates’ business(es). Except with respect to customer data, “client confidential information” does not include information that (i) is at the time of its disclosure publicly known; (ii) was rightfully known by licensor at the time of disclosure; or (iii) is lawfully received by licensor from a third party not bound by confidentiality obligations to the owner of such client confidential information. </t>
  </si>
  <si>
    <t>Confidentiality</t>
  </si>
  <si>
    <t>The protection of sensitive information from unauthorized disclosure and sensitive facilities due to physical, technical, or electronic penetration or exploitation.</t>
  </si>
  <si>
    <t>Configuration Management</t>
  </si>
  <si>
    <t>Is the practice of handling changes systematically so that a system maintains its integrity over time. 
The Information Technology Infrastructure Library (ITIL) specifies the use of a Configuration management system (CMS) or Configuration management database (CMDB) as a means of achieving industry best practices for Configuration Management. CMDBs are used to track Configuration Items (CIs) and the dependencies between them, where CIs represent the things in an enterprise that are worth tracking and managing, such as but not limited to computers, software, software licenses, racks, network devices, storage, and even the components within such items.
The benefits of a CMS/CMDB includes being able to perform functions like root cause analysis, impact analysis, change management, and current state assessment for future state strategy development.</t>
  </si>
  <si>
    <t>Constituent</t>
  </si>
  <si>
    <t>An active employee or contractor.</t>
  </si>
  <si>
    <t>Contractor</t>
  </si>
  <si>
    <t>A contracted professional with expertise in a particular domain or area.</t>
  </si>
  <si>
    <t>Covered Account</t>
  </si>
  <si>
    <t>A covered account is (1) an account primarily for personal, family, or household purposes, that involves or is designed to permit multiple payments or transactions, or (2) any other account for which there is a reasonably foreseeable risk to customers or the safety and soundness of the financial institution or creditor from identity theft. Each financial institution and creditor must periodically determine whether it offers or maintains a ‘‘covered account.’’</t>
  </si>
  <si>
    <t>Section 114 of the FACT Act
A. Red Flag Regulations and Guidelines</t>
  </si>
  <si>
    <t>Covered Entity</t>
  </si>
  <si>
    <t>(As defined by the HIPAA Rules requirement) A covered entity can be an Individual, a business and/or an agency who must comply with HIPAA rules to protect the privacy and security of health information and must provide individuals with certain rights related to their health information (i.e. Doctors, Health Insurance Companies, healthcare clearing house).</t>
  </si>
  <si>
    <t>Critical third party service provider</t>
  </si>
  <si>
    <t>A service provider that is so vital that the incapacity or unavailability of such may have a debilitating impact on the business utilizing the service provider. Provides a product or performs a service for which there is no backup or alternate provider.</t>
  </si>
  <si>
    <t xml:space="preserve">Cross Site Request Forgery (CSRF) </t>
  </si>
  <si>
    <t xml:space="preserve">An attack which can occur when a malicious website, email, blog, instant message (IM) or program causes a user’s web browser to perform unwanted action on a trusted website. CSRF allows an attacker to access functionality in a target web application via the victim’s already authenticated browser. </t>
  </si>
  <si>
    <t xml:space="preserve">Cross Site Scripting (XSS) </t>
  </si>
  <si>
    <t xml:space="preserve">A computer-related security vulnerability typically found in website applications. This hacking technique can enable attackers to inject client-side script into web pages viewed by other users. </t>
  </si>
  <si>
    <t xml:space="preserve">Data Controller </t>
  </si>
  <si>
    <t xml:space="preserve">Any person (including a public authority, agency or any other body) which alone or jointly with others determines the purposes and means of processing scoped privacy data (EU Directive). </t>
  </si>
  <si>
    <t xml:space="preserve">Data Flow </t>
  </si>
  <si>
    <t xml:space="preserve">A flow describing and/or depicting the scoped privacy data for a given data subject for a given country or jurisdiction. The data flow defines the scoped privacy data and the protected scoped privacy data collected, stored, used, accessed, shared and transferred across borders of the country or jurisdiction that are secured, retained and retired. </t>
  </si>
  <si>
    <t>Introspection capabilities to monitor the security of each guest operating system?</t>
  </si>
  <si>
    <t>Data segmentation and separation</t>
  </si>
  <si>
    <t xml:space="preserve">(see also Network Segmentation ) Better security can be achieved by not mixing trusted and untrusted applications, data, and networks. Segmentation on a cloud-computing infrastructure must provide an equivalent level of isolation as that achievable through physical network separation. Mechanisms to ensure appropriate isolation may be required at the network, operating system, and application layers; and most importantly, there should be guaranteed isolation of data that is stored. </t>
  </si>
  <si>
    <t>PCI_DSS_v2_Cloud_Guidelines</t>
  </si>
  <si>
    <t xml:space="preserve">Data Subject </t>
  </si>
  <si>
    <t xml:space="preserve">Any person who can be identified, directly or indirectly, by information that identifies one or more factors specific to his or her physical, physiological, mental, economic, cultural or social identity. In certain countries (such as Austria, Luxembourg and Italy), this also includes information concerning legal entities/corporations. </t>
  </si>
  <si>
    <t xml:space="preserve">Data Subject Category </t>
  </si>
  <si>
    <t xml:space="preserve">Includes, for example, employees, clients, business partners, customers or users. </t>
  </si>
  <si>
    <t>Demilitarized Zone (DMZ)</t>
  </si>
  <si>
    <t>A controlled network space, delimited by firewalls or other policy-enforcing devices, which is neither inside an organization's network nor directly part of the Internet. A DMZ is typically used to isolate the Assessee's most highly secured information assets while allowing predefined access to those assets that must provide or receive data outside of the Assessee. The access and services provided should be restricted to the absolute minimum required.</t>
  </si>
  <si>
    <t>Disaster Recovery</t>
  </si>
  <si>
    <t>The process, policies and procedures related to preparing for recovery or continuation of technology infrastructure critical to the Assessee after a natural or human-induced disaster. Disaster recovery is a subset of business continuity</t>
  </si>
  <si>
    <t>Electronic Health Records</t>
  </si>
  <si>
    <t>An Electronic Health Record (EHR) is an electronic version of a patients medical history, that is maintained by the provider over time, and may include all of the key administrative clinical data relevant to that persons care under a particular provider, including demographics, progress notes, problems, medications, vital signs, past medical history, immunizations, laboratory data and radiology reports The EHR automates access to information and has the potential to streamline the clinician's workflow. The EHR also has the ability to support other care-related activities directly or indirectly through various interfaces, including evidence-based decision support, quality management, and outcomes reporting.</t>
  </si>
  <si>
    <t xml:space="preserve">https://www.cms.gov/Medicare/E-health/EHealthRecords/index.html </t>
  </si>
  <si>
    <t>Electronic System</t>
  </si>
  <si>
    <t>The combination of hardware and software used to manage electronic information. A system which stores information from internal and external sources to facilitate better decision making.</t>
  </si>
  <si>
    <t>http://thelawdictionary.org/electronic-information-system/</t>
  </si>
  <si>
    <t xml:space="preserve">Emergency Periods </t>
  </si>
  <si>
    <t xml:space="preserve">Duration of time when a client’s service provider is experiencing an emergency event that has an impact on the client. </t>
  </si>
  <si>
    <t>Enclosed</t>
  </si>
  <si>
    <t>Closed in, surrounded, or included within.</t>
  </si>
  <si>
    <t>Encryption</t>
  </si>
  <si>
    <t>The process of taking an unencrypted message (plaintext), applying a mathematical function to it (encryption algorithm with a key) and producing an encrypted message (ciphertext). Use of encryption protects information between the encryption process and the decryption process (the inverse of encryption) against unauthorized disclosure</t>
  </si>
  <si>
    <t>ISACA CSX Fundamentals and pci_dss_glossary_v1-1</t>
  </si>
  <si>
    <t xml:space="preserve">Enterprise Risk Governance Program </t>
  </si>
  <si>
    <t xml:space="preserve">A program implemented, reviewed and maintained by an organization’s Executive Board (if applicable) and Senior Management to govern the relevant factors of risks to the organization. This risk factors can include but are not limited to the following: 
Strategic Risks 
Financial Risks 
Operational Risks 
IT and Infrastructure Risks </t>
  </si>
  <si>
    <t>Event</t>
  </si>
  <si>
    <t>Any detectable or discernible occurrence that has significance for the management of the IT Infrastructure or the delivery of IT service and evaluation of the impact a deviation might cause to the services. Events are typically notifications created by an IT service, Configuration Item (CI) or monitoring tool.</t>
  </si>
  <si>
    <t>Exception</t>
  </si>
  <si>
    <t>A result that deviates from the norm or expectation.</t>
  </si>
  <si>
    <t>Introspection capabilities to monitor the security of activity taking place between each guest operating system?</t>
  </si>
  <si>
    <t>Exclusion</t>
  </si>
  <si>
    <t>An item not fully covered by the question.</t>
  </si>
  <si>
    <t>External Parties</t>
  </si>
  <si>
    <t>Any entity other than the organization providing responses to the SIG. Examples include (but are not limited to) service providers, contractors/consultants, vendors, etc.</t>
  </si>
  <si>
    <t>External Vulnerability Scan</t>
  </si>
  <si>
    <t>A systematic review process executed from a network address outside of the Scoped Systems and Data network that uses software tools designed to search for and map systems for weaknesses in an application, computer or network. The intent is to determine if there are points of weakness in the security control system that can be exploited from outside the network.</t>
  </si>
  <si>
    <t>Externally Facing</t>
  </si>
  <si>
    <t>The network entry point that receives inbound traffic.</t>
  </si>
  <si>
    <t>Extranet</t>
  </si>
  <si>
    <t>An intranet that is partially accessible to authorized outsiders.</t>
  </si>
  <si>
    <t>Facility</t>
  </si>
  <si>
    <t>A structure or building, or multiple structures or buildings, in which operations are conducted for the services provided. These operations include handling, processing and storage of information, data or systems, as well as personnel that support the operations.</t>
  </si>
  <si>
    <t>Fire Suppression System</t>
  </si>
  <si>
    <t>A combination of sensors and equipment designed to detect the presence of heat/smoke/fire and actuate a fire retardant or fire extinguishing system.</t>
  </si>
  <si>
    <t>Firewall</t>
  </si>
  <si>
    <t>A set of related programs, located at a network gateway server, that protects the resources of private networks from other networks. Firewalls may be application/proxy, packet-filtering, or stateful-based. Examples of firewalls are Cisco PIX, Check Point Firewall, Juniper NetScreen and Cyberguard. (Though they contain some firewall functionality, routers are not included in this definition.)</t>
  </si>
  <si>
    <t>Firewall Rule</t>
  </si>
  <si>
    <t>Information added to the firewall configuration to define the Assessee's security policy through conditional statements that tell the firewall how to react in a particular situation.</t>
  </si>
  <si>
    <t>Fluid Sensor</t>
  </si>
  <si>
    <t>A mechanical device that is sensitive to the presence of water or moisture that transmits a signal to a measuring or control instrument.</t>
  </si>
  <si>
    <t>Gateway</t>
  </si>
  <si>
    <t>A node on a network that facilitates the communication of information between two or more nodes.</t>
  </si>
  <si>
    <t>General Perimeter</t>
  </si>
  <si>
    <t>An area with fully enclosed walls that extend from floor to ceiling (beyond raised floors and ceilings) surrounding the secure perimeter. This may be the same floor as the secure perimeter, if shared by other tenants in the facility, or the facility itself.</t>
  </si>
  <si>
    <t>Generator</t>
  </si>
  <si>
    <t>A device that converts mechanical energy to electrical energy via an engine (usually fuel-powered) that provides electrical current as input to a power source.</t>
  </si>
  <si>
    <t>Hardware Systems</t>
  </si>
  <si>
    <t>Includes servers and network devices.</t>
  </si>
  <si>
    <t>Heat Detector</t>
  </si>
  <si>
    <t>A mechanical device that is sensitive to temperature and transmits a signal to a measuring or control instrument.</t>
  </si>
  <si>
    <t>HIPAA</t>
  </si>
  <si>
    <t>Acronym that stands for the Health Insurance Portability and Accountability Act, a US law designed to provide privacy standards to protect patients' medical records and other health information provided to health plans, doctors, hospitals and other health care providers.
The HIPAA Privacy Rule pertains to all Protected Health Information (PHI) including paper and electronic and the Security Rule deals specifically with Electronic Protected Health Information (EPHI). The Security Rule lays out three types of security safeguards required for compliance: administrative, physical, and technical.</t>
  </si>
  <si>
    <t>http://www.medicinenet.com/script/main/art.asp?articlekey=31785
and Wikipedia</t>
  </si>
  <si>
    <t>HITECH</t>
  </si>
  <si>
    <t xml:space="preserve">Health Information Technology for Economic and Clinical Health Act was enacted to promote the adoption and meaningful use of health information technology. Subtitle D of the HITECH Act addresses the privacy and security concerns associated with the electronic transmission of health information, in part, through several provisions that strengthen the civil and criminal enforcement of the HIPAA rules. </t>
  </si>
  <si>
    <t>http://www.hhs.gov/hipaa/for-professionals/special-topics/HITECH-act-enforcement-interim-final-rule/index.html</t>
  </si>
  <si>
    <t>Hot Site</t>
  </si>
  <si>
    <t>A duplicate of the Assessee’s original site, with full computer systems and near-complete backups of user data.</t>
  </si>
  <si>
    <t>Separate network VLANs for host operating system communication with guest operating systems?</t>
  </si>
  <si>
    <t>HVAC</t>
  </si>
  <si>
    <t>HVAC (heating, ventilating/ventilation, and air conditioning) is the technology of indoor and vehicular environmental comfort. Its goal is to provide thermal comfort and acceptable indoor air quality.</t>
  </si>
  <si>
    <t>Hypervisor</t>
  </si>
  <si>
    <t>A piece of software that provides abstraction of all physical resources (such as central processing units, memory, network, and storage) and thus enables multiple computing stacks (consisting of an operating system, middleware and application programs) called virtual machines to be run on a single physical host.</t>
  </si>
  <si>
    <t>NIST SP 800-125B</t>
  </si>
  <si>
    <t>Hypervisor Console</t>
  </si>
  <si>
    <t>A control panel for a virtual machine manager (hypervisor) which allows multiple operating systems to share a single hardware processor.</t>
  </si>
  <si>
    <t>Immediate Perimeter</t>
  </si>
  <si>
    <t>A rack or cage that houses the Scoped Systems and Data.</t>
  </si>
  <si>
    <t>Incident</t>
  </si>
  <si>
    <t>Events outside normal operations that disrupt normal operational processes. An incident can be a relatively minor event, such as running out of disk space on a server, or a major disruption, such as a breach of database security and the loss of private and confidential customer information.</t>
  </si>
  <si>
    <t>Incident Management</t>
  </si>
  <si>
    <t>A term describing the activities of an organization to identify, analyze, and correct hazards to prevent a future re-occurrence. These incidents within a structured organization are normally dealt with by either an Incident Response Team (IRT), or an Incident Management Team (IMT). These are often designated before hand, or during the event and are placed in control of the organization whilst the incident is dealt with, to restore normal functions.</t>
  </si>
  <si>
    <t>Incident Severity</t>
  </si>
  <si>
    <t>A ranking of an event’s significance that uses, at a minimum, a three-point scale: minor, moderately severe, and severe. For each level of severity, the Assessee's IT department should define acceptable resolution times, escalation procedures, and reporting procedures.</t>
  </si>
  <si>
    <t xml:space="preserve">Information Assets </t>
  </si>
  <si>
    <t xml:space="preserve">Scoped target and/or system data utilized/owned by an organization. </t>
  </si>
  <si>
    <t>Information Security</t>
  </si>
  <si>
    <t>Smetimes shortened to InfoSec, is the practice of defending information from unauthorized access, use, disclosure, disruption, modification, inspection, recording or destruction. It is a general term that can be used regardless of the form the data may take (e.g. electronic, physical). An information security program should include all aspects of the sensitivity of corporate information, including confidentiality, integrity and availability.</t>
  </si>
  <si>
    <t>Information Security Review</t>
  </si>
  <si>
    <t>An information security assessment is a measurement of the security posture of a system or organization. The security posture is the way information security is implemented. Security assessments are risk-based assessments, due to their focus on vulnerabilities and impact. Security assessments rely on assessment methods that can accurately assess the Technology, People, and Process elements of security.</t>
  </si>
  <si>
    <t>Scoping Security Assessments - A Project Management Approach (SANS Institute Reading Room site - SANS Institute May 2011)</t>
  </si>
  <si>
    <t>Intermediate Distribution Frame IDF</t>
  </si>
  <si>
    <t>A free-standing or wall-mounted rack for managing and interconnecting the telecommunications cable between end user devices and a main distribution frame (MDF).</t>
  </si>
  <si>
    <t>Internal Vulnerability Scan</t>
  </si>
  <si>
    <t>A systematic review process using software tools designed to search for and map systems for weaknesses in an application, computer or network, executed from a network address within the Scoped Systems and Data network. Internal vulnerability scans are used to determine whether points of weakness in the security control system exist that could be exploited by a user with access to the internal network.</t>
  </si>
  <si>
    <t>Internet</t>
  </si>
  <si>
    <t>A global network connecting millions of computers. More than 100 countries are linked into exchanges of data, news and opinions.</t>
  </si>
  <si>
    <t>Internet Protocol (IP)</t>
  </si>
  <si>
    <t>A networking standard that allows messages to be sent back and forth over the Internet or other IP networks.</t>
  </si>
  <si>
    <t>Intranet</t>
  </si>
  <si>
    <t>An IP network that resides behind a firewall and is accessible only to people who are members of the same organization.</t>
  </si>
  <si>
    <t>Intrusion Detection Systems (IDS)</t>
  </si>
  <si>
    <t>A security inspection system for computers and networks that can allow for the inspection of systems activity and inbound/outbound network activity. The IDS key function identifies suspicious activity or patterns that may indicate a network or system attack.</t>
  </si>
  <si>
    <t>Intrusion Protection System (IPS)</t>
  </si>
  <si>
    <t>A more sophisticated Intrusion Detection System (IDS) that allows administrators to configure predefined actions to be taken if suspicious activity is detected.</t>
  </si>
  <si>
    <t>Inventory</t>
  </si>
  <si>
    <t>An itemized list of current assets.</t>
  </si>
  <si>
    <t>Local Backup</t>
  </si>
  <si>
    <t>A method for backing up data on the local system. For example, an attached tape or storage device.</t>
  </si>
  <si>
    <t>Main Distribution Frame</t>
  </si>
  <si>
    <t>A wiring rack that connects outside lines with internal lines. Main distribution frames are used to connect public or private lines entering the building to the Assessee’s internal networks</t>
  </si>
  <si>
    <t>Malware</t>
  </si>
  <si>
    <t>Is designed to secretly access a computer system without the owner’s informed consent. The expression is a general term (short for malicious software) used to mean a variety of forms of hostile, intrusive, or annoying software or program code. Malware includes computer viruses, worms, Trojan horses, spyware, dishonest adware, ransomware, crimeware, most rootkits, and other malicious and unwanted software or programs.</t>
  </si>
  <si>
    <t xml:space="preserve">http://ithandbook.ffiec.gov/glossary.aspx </t>
  </si>
  <si>
    <t>Guest operating systems communicate on separate VLAN's from other Guest operating systems that they do not need to communicate with?</t>
  </si>
  <si>
    <t>Man-trap</t>
  </si>
  <si>
    <t>Map of Dependencies</t>
  </si>
  <si>
    <t>A diagram that illustrates how a business process relates to its supporting capabilities. (“Supporting capabilities” include: people involved in the delivery of the business process, application software, middleware software, servers, storage, networking, physical facilities, and people involved in the IT and physical infrastructure management.)</t>
  </si>
  <si>
    <t>Master Change Log</t>
  </si>
  <si>
    <t>A document or database that contains a report of each change initiation request (CIR) (approved or rejected). The document or database must contain:
 - Reference to a CIR
 - Date submitted
 - Date of change
 - Name of affected system
 - Approval status (approved or rejected)</t>
  </si>
  <si>
    <t>MD5</t>
  </si>
  <si>
    <t>A one-way cryptographic hash algorithm that produces a unique 128-bit alphanumeric fingerprint of its input.</t>
  </si>
  <si>
    <t>Media</t>
  </si>
  <si>
    <t>Physical objects that store data, such as paper, hard disk drives, tapes, and compact disks (CDs).</t>
  </si>
  <si>
    <t>Mobile Code</t>
  </si>
  <si>
    <t>Mobile Device</t>
  </si>
  <si>
    <t xml:space="preserve"> smartphones, tablet computers, laptops; anyng that is not affixed to a desk or operates wirelessly</t>
  </si>
  <si>
    <t>Mobile Device Management Solution</t>
  </si>
  <si>
    <t>Mobile device management (MDM) is an industry term for the administration of mobile devices, such as smartphones, tablet computers, laptops and desktop computers. MDM is usually implemented with the use of a third party product that has management features for particular vendors of mobile devices. It can incorporate safeguards related to but not limited to password controls, remote wipe, remote lock, detection of jailbreak devices, encryption validation.</t>
  </si>
  <si>
    <t>Mobile Device Policy</t>
  </si>
  <si>
    <t>Policy implemented which governs the use of Mobile devices whether they be BYOD or corporate issued. This policy can incorporate details related to Security training, Terms of Use, constituent responsibilities, data handling and access controls.</t>
  </si>
  <si>
    <t>Modem</t>
  </si>
  <si>
    <t>A device that allows a computer or terminal to transmit data over an analog telephone line.</t>
  </si>
  <si>
    <t>Multi-factor Authentication</t>
  </si>
  <si>
    <t xml:space="preserve">Multifactor authentication requires the use of solutions from two or more of the three categories of factors: 
• Something the user knows (e.g., password, PIN). 
• Something the user has (e.g., ATM card, smart card). 
• Something the user is (e.g., biometric characteristic, such as a fingerprint). 
Using multiple solutions from the same category at different points in the process may be part of a layered security or other compensating control approach, but it would not constitute multifactor authentication. 
</t>
  </si>
  <si>
    <t>N+1</t>
  </si>
  <si>
    <t>N+1 redundancy is a form of resilience that ensures system availability in the event of component failure. Components (N) have at least one independent backup component (+1).</t>
  </si>
  <si>
    <t>Network Address Translation (NAT)</t>
  </si>
  <si>
    <t>A process of rewriting the source and/or destination addresses of IP packets as they pass through a network device.</t>
  </si>
  <si>
    <t>Network Devices</t>
  </si>
  <si>
    <t>Units that mediate data in a computer network. Computer networking devices are also called network equipment, Intermediate Systems (IS) or InterWorking Unit (IWU).</t>
  </si>
  <si>
    <t>Network Segment</t>
  </si>
  <si>
    <t>A portion of a computer network that is separated from the remainder of the network by a device such as a repeater, hub, bridge, switch or router. Each segment may contain one or multiple computers or other hosts. Network segments are typically established for throughput and/or security reasons.</t>
  </si>
  <si>
    <t>Network time protocol (NTP)</t>
  </si>
  <si>
    <t>A protocol designed to synchronize the clocks of computers over a network.</t>
  </si>
  <si>
    <t>Node</t>
  </si>
  <si>
    <t>Any physical device with a unique network address.</t>
  </si>
  <si>
    <t>Non-Employees</t>
  </si>
  <si>
    <t>Auditors, consultants, contractors, and vendors.</t>
  </si>
  <si>
    <t>Non-Public Information (NPI)</t>
  </si>
  <si>
    <t xml:space="preserve">Any personally identifiable or company proprietary information that is not publicly available. Non-public information includes but is not limited to: certain company proprietary information, such as internal policies and memorandums; and personal information such as an individual’s name, address or telephone number. It also includes information requiring higher levels of protection according to the company’s security policy, such as company proprietary trade secrets or personal information that bundles an individual’s name, address or telephone number with a Social Security number, driver’s license number, account number, credit or debit card number, personal identification number, health information, religious opinions or a user ID or password. </t>
  </si>
  <si>
    <t xml:space="preserve">Non-Public Personal Information (NPPI) </t>
  </si>
  <si>
    <t xml:space="preserve">Any personally identifiable information that is not publicly available. Non-public, personal information includes but is not limited to name, address, city, state, zip code, telephone number, Social Security number, credit card number, bank account number and financial history. </t>
  </si>
  <si>
    <t xml:space="preserve">Notice Consent Language </t>
  </si>
  <si>
    <t xml:space="preserve">Any data subject consent language in a privacy notice to be accepted by a data subject (expressly or by implication). The language may relate to consent to the entire privacy notice or to particular uses of the scoped privacy data where a data subject’s non-consent to this use of the scoped privacy data results in a data subject rejecting the privacy notice. Examples of uses include cross-border transfer of scoped privacy data, special use of the scoped privacy data or special local regulatory requirements. </t>
  </si>
  <si>
    <t xml:space="preserve">Open Web Application Security Project 
(OWASP) 
</t>
  </si>
  <si>
    <t xml:space="preserve">An open, online community dedicated to enabling organizations to conceive, develop, acquire, operate and maintain web applications that can be trusted. </t>
  </si>
  <si>
    <t>Owner</t>
  </si>
  <si>
    <t>An individual or entity that has approved management responsibility for controlling the production, development, maintenance, use and security of the assets. Ownership is not an indication of property rights to the asset.</t>
  </si>
  <si>
    <t>Ownership</t>
  </si>
  <si>
    <t>A formally assigned responsibility for a given asset.</t>
  </si>
  <si>
    <t>Penetration Testing</t>
  </si>
  <si>
    <t>A conventional security control and the one most widely used by software vendors.</t>
  </si>
  <si>
    <t>Host operating system management interface on a separate network than those used by guest operating systems?</t>
  </si>
  <si>
    <t>Permission</t>
  </si>
  <si>
    <t xml:space="preserve">Any data subject permission (opt in or opt out) required to use or share scoped privacy data that can be easily switched on and off, including for the following purposes: marketing, affiliate sharing, product use, promotions, newsletters, tailoring services to data subject’s particular requirements, behavioral and purchasing patterns, social networking and professional networking, excluding notice consent language. </t>
  </si>
  <si>
    <t>Personal Health Records</t>
  </si>
  <si>
    <t>A personal health record ( PHR ) is an electronic application used by patients to maintain and manage their health information in a private, secure, and confidential environment. PHRs are managed by patients.</t>
  </si>
  <si>
    <t>https://www.healthit.gov/providers-professionals/faqs/what-personal-health-record</t>
  </si>
  <si>
    <t>Personal Identification Number (PIN)</t>
  </si>
  <si>
    <t>A secret shared between a user and a system that can be used to authenticate the user to the system.</t>
  </si>
  <si>
    <t xml:space="preserve">Personally Identifiable Informatin (PII) </t>
  </si>
  <si>
    <t>NIST Special Publication 800-122 defines PII as "any information about an individual maintained by an agency, including (1) any information that can be used to distinguish or trace an individual's identity, such as name, social security number, date and place of birth, mother's maiden name, or biometric records; and (2) any other information that is linked or linkable to an individual, such as medical, educational, financial, and employment information."</t>
  </si>
  <si>
    <t>Wikipedia and NIST 800-122</t>
  </si>
  <si>
    <t>Physical Media</t>
  </si>
  <si>
    <t>Any portable device or substance (e.g., paper) used to store data for specific and legitimate purposes. Examples of physical media include:
 - Magnetic tapes and disks
 - Cartridges, including 9-track, DAT, and VHS
 - Optical disks in CD and DVD format
 - Microfilm/fiche
 - Paper (e.g., computer-generated reports and other printouts)
 - Static memory devices, such as USB memory sticks</t>
  </si>
  <si>
    <t>Port Scan</t>
  </si>
  <si>
    <t>A systematic scan of a computer's ports that identifies open doors. Used in managing networks, port scanning also can be used maliciously to find a weakened access point from which to break into computer.</t>
  </si>
  <si>
    <t>Post-Deployment Test Document</t>
  </si>
  <si>
    <t>A document that provides evidence that the change was tested and approved in the production environment. The document must contain:
 - Reference to a CIR
 - Identified deployment resources
 - Deployment start date
 - Deployment end date
 - Expected results
 - Actual results
 - Approval signature
 - Approval date</t>
  </si>
  <si>
    <t>Potential Access</t>
  </si>
  <si>
    <t>Under ordinary circumstances, individuals that are not permitted access to Scoped Data are, however, in certain circumstances able or are permitted access to Scoped Data. For example: a senior executive who reviews Scoped Data in the course of an investigation, or a courier and truck driver who picks up documents in a locked shred bin and transports them in the locked shred bin to a warehouse for shredding.</t>
  </si>
  <si>
    <t>Power Redundancy</t>
  </si>
  <si>
    <t>Any type of power delivery mechanism that provides continuous power to connected systems in the event of a failure in the main delivery mechanism for electricity. Such mechanisms include multiple electric feeds, automatic failover generators, and uninterruptible power supplies.</t>
  </si>
  <si>
    <t>Pre-Deployment Test Document</t>
  </si>
  <si>
    <t>A document (electronic or paper) that provides evidence that the requested changes were tested prior to deployment in the production environment. A pre-deployment test document is inspected for:
 - Reference to a CIR
 - Identified testing resources
 - Testing start date
 - Testing end date
 - Expected test results
 - Actual test results</t>
  </si>
  <si>
    <t xml:space="preserve">Privacy Incident </t>
  </si>
  <si>
    <t xml:space="preserve">A privacy incident is the unauthorized collection, use, access, retention or disclosure of personal or otherwise sensitive information. </t>
  </si>
  <si>
    <t xml:space="preserve">Privacy Inventory Flow </t>
  </si>
  <si>
    <t xml:space="preserve">The current scoped privacy data inventory/list and flow by data subject category that has been approved by management of the organization. A privacy inventory flow identifies the ownership of the scoped privacy data, its sources, collection methods, storage locations, uses (by who, where and for what purpose), sharing within the organization and among its third parties, trans-border flows and adequacy mechanisms chosen to ensure the protection of such scoped privacy data, security, retention and deletion schedules and mechanisms. </t>
  </si>
  <si>
    <t xml:space="preserve">Privacy Notice </t>
  </si>
  <si>
    <t xml:space="preserve">Notice given to data subjects on the collection, use, storage, sharing, transfer, retention and destruction of their scoped privacy data in accordance with privacy applicable law and organization policy. </t>
  </si>
  <si>
    <t xml:space="preserve">Privacy Policy </t>
  </si>
  <si>
    <t xml:space="preserve">An organization’s internal policy adopted for the life cycle of the scoped privacy data. </t>
  </si>
  <si>
    <t>Privacy Risk Assessment</t>
  </si>
  <si>
    <t xml:space="preserve">A privacy risk/impact assessment states what personally identifiable information (PII) is collected and explains how that information is maintained, how it will be protected and how it will be shared. 
A PIA should identify:
 - Whether the information being collected complies with privacy-related legal and regulatory compliance requirements.
 - The risks and effects of collecting, maintaining and disseminating PII.
 - Protections and processes for handling information to alleviate any potential privacy risks.
 - Options and methods for individuals to provide consent for the collection of their PII.
Generally Accepted Privacy Principles (GAPP) is a recognized framework for assessing privacy risk. GAPPoperationalizes complex privacy requirements into a single privacy objective that is supported by 10 privacy principles.
</t>
  </si>
  <si>
    <t>http://searchcompliance.techtarget.com/definition/Privacy-impact-assessment-PIA 
and http://www.aicpa.org/InterestAreas/InformationTechnology/Resources/Privacy/GenerallyAcceptedPrivacyPrinciples/DownloadableDocuments/10261378ExecOverviewGAPP.pdf</t>
  </si>
  <si>
    <t xml:space="preserve">Privileged Access </t>
  </si>
  <si>
    <t xml:space="preserve">This access grants an employee access to more than usual company data or make changes to the company network. Companies need privileged users because they have access to source code, file systems and other assets that allow them to upgrade the systems or make other technical changes. </t>
  </si>
  <si>
    <t>2016 AUP Glossary</t>
  </si>
  <si>
    <t>Protected Health Information (PHI)</t>
  </si>
  <si>
    <t>The Privacy Rule protects individually identifiable health information, called PHI, held or transmitted by a covered entity or its business associate, in any form, whether electronic, paper, or verbal. PHI includes information that relates to all of the following:
- The individualfs past, present, or future physical or mental health or condition
- The provision of health care to the individual
- The past, present, or future payment for the provision of health care to the individual PHI includes many common identifiers, such as name, address, birth date, and Social Security number.</t>
  </si>
  <si>
    <t>HIPAA BASICS FOR PROVIDERS: PRIVACY,
SECURITY, AND BREACH NOTIFICATION RULES</t>
  </si>
  <si>
    <t xml:space="preserve">Protected Scoped data </t>
  </si>
  <si>
    <t xml:space="preserve">Scoped data or any other data that requires a higher level of protection or special treatment due to its sensitivity under: security applicable law; company security policy; and/or as identified in the scope definition of protected scoped data of the Shared Assessments Standardized Information Gathering (SIG) questionnaire and Shared Assessments Agreed Upon Procedures (AUP), a tool for standardized onsite assessments. This may include: scoped data, such as name, address or telephone number in conjunction with Social Security number, driver’s license number, account number, credit or debit card number, personal identification number, user ID or password; an individual’s health information; company trade secrets or certain confidential information. Data that falls under the definitions of both scoped data and protected scoped data (for example, credit card details). </t>
  </si>
  <si>
    <t>Two factor authentication for access to the administrative interfaces?</t>
  </si>
  <si>
    <t xml:space="preserve">Protected Scoped Privacy data </t>
  </si>
  <si>
    <t xml:space="preserve">Any scoped privacy data required to have a higher level of protection or special treatment under privacy applicable law due to its sensitivity, e.g., encryption. This includes EU “sensitive personal data” (health, religion, criminal records, trade union membership, sexual orientation and race). In the US, protected scoped privacy data includes name, address or telephone number in conjunction with Social Security number, driver’s license number, account number, credit or debit card number, personal identification number or user ID or password. </t>
  </si>
  <si>
    <t>Protocol</t>
  </si>
  <si>
    <t>A set of rules and formats that enable the proper exchange of information between different systems.</t>
  </si>
  <si>
    <t>Publicly Accessible</t>
  </si>
  <si>
    <t>In networking terms, able to accept a connection originating from the public domain, e.g., the Internet.</t>
  </si>
  <si>
    <t>Quality Analysis and User Acceptance Testing (QA UAT)</t>
  </si>
  <si>
    <t xml:space="preserve">QA testing usually precedes UAT. QA examines the functional behavior of individual components and integrated feature-level capacity. UAT typically refers to the final testing process prior to deployment. </t>
  </si>
  <si>
    <t>Raised Floor</t>
  </si>
  <si>
    <t>Used in data center construction, a raised floor above the "true" floor allows air conditioning flow and wiring to pass freely under equipment. The space between the true and raised floors is accessed by removable floor tiles.</t>
  </si>
  <si>
    <t>Receiver Company</t>
  </si>
  <si>
    <t>The organization that has contracted with a service provider for a specific service.</t>
  </si>
  <si>
    <t xml:space="preserve">Recovery Time Objective (RTO) </t>
  </si>
  <si>
    <t xml:space="preserve">The targeted duration of time and a service level for which a business process must be restored after a disaster or disruption of service, in order to avoid unacceptable consequences, should a break occur in business continuity. </t>
  </si>
  <si>
    <t>Red Flag</t>
  </si>
  <si>
    <t>The Red Flags Rule requires many businesses and organizations to implement a written identity theft prevention program designed to detect the “red flags” of identity theft in their day-to-day operations, take steps to prevent the crime, and mitigate its damage. A program can help businesses spot suspicious patterns and prevent the costly consequences of identity theft. The Federal Trade Commission (FTC) enforces the Red Flags Rule with several other agencies.
“Red Flags Rule" is formally known as the "Identity Theft Red Flags and Address Discrepancies Under the Fair and Accurate Credit Transactions Act of 2003; Final Rule”. 
The rule applies only to federally regulated financial institutions, and through the FTC, to certain creditors. The term Covered Accounts is contained in the rule.</t>
  </si>
  <si>
    <t>ftc.gov and Web Hull</t>
  </si>
  <si>
    <t>Remediation</t>
  </si>
  <si>
    <t>The process by which organizations address information systems control deficiencies and maturity gaps to ensure that deficiencies are appropriately corrected.</t>
  </si>
  <si>
    <t>Remote Access</t>
  </si>
  <si>
    <t>Remote access refers to the ability to access a computer, such as a home computer or an office network computer, from a remote location. This allows employees to work offsite, such as at home or in another location, while still having access to a distant computer or network, such as the office network.</t>
  </si>
  <si>
    <t>Technopedia</t>
  </si>
  <si>
    <t xml:space="preserve">Removable Device </t>
  </si>
  <si>
    <t xml:space="preserve">Removable devices are any type of storage device that can be removed from a computer while the system is running. Examples of removable media include CDs, DVDs and Blu-Ray disks, as well as diskettes and USB drives. </t>
  </si>
  <si>
    <t>Residual Risk Rating Scoring Method</t>
  </si>
  <si>
    <t>A calculation of the risk that remains after security controls have been applied.</t>
  </si>
  <si>
    <t>Risk Assessment</t>
  </si>
  <si>
    <t>The process of identifying variables that have the potential to negatively impact an organization’s ability to conduct business. A prioritization of potential business disruptions based on severity and likelihood of occurrence. The risk assessment includes an analysis of threats based on the impact to the institution, its customers, and financial markets, rather than the nature of the threat.</t>
  </si>
  <si>
    <t>TechTarget and FFIEC IT Examination Handbook Glossary</t>
  </si>
  <si>
    <t>Risk Governance</t>
  </si>
  <si>
    <t>Governance refers to the actions, processes, traditions and institutions by which authority is exercised and decisions are taken and implemented. Risk governance applies the principles of good governance to the identification, assessment, management and communication of risks
Effective risk governance should provide the operating model and decision-making framework needed to identify and respond to risks.</t>
  </si>
  <si>
    <t>https://www.irgc.org/risk-governance/what-is-risk-governance/</t>
  </si>
  <si>
    <t>Risk Prioritization Scoring Method</t>
  </si>
  <si>
    <t>A systematic approach that quantifies risk in terms of loss potential, then sequences individual risks to determine the order in which compensating controls should be implemented.</t>
  </si>
  <si>
    <t>Risk Scenario</t>
  </si>
  <si>
    <t>An IT risk scenario is a description of an IT related event that can lead to a business impact, when and if it should occur. A risk scenario is characterized by:
- a threat actor
- a threat type
- event
- asset or resource affected
- time
The risk scenario structure differentiates between loss events (events generating the negative impact), vulnerabilities or vulnerability events (events contributing to the magnitude or frequency of loss events occurring), and threat events (circumstances or events that can trigger loss events).</t>
  </si>
  <si>
    <t xml:space="preserve">Role-Based User Access </t>
  </si>
  <si>
    <t xml:space="preserve">Role-based access control (RBAC) is a method of regulating access to computer or network resources based on the roles of individual users within an enterprise. Roles are defined according to job competency, authority and responsibility within the enterprise. </t>
  </si>
  <si>
    <t>Root cause analysis</t>
  </si>
  <si>
    <t>A root cause is a factor that caused a nonconformance and should be permanently eliminated through process improvement. Root Cause Analysis (RCA) describes a wide range of approaches, tools, and techniques used to uncover causes of problems. RCA is based on the basic idea that effective management requires more than merely “putting out fires” for problems that develop, but finding a way to prevent them.</t>
  </si>
  <si>
    <t>ASQ.org</t>
  </si>
  <si>
    <t>Safe Harbor</t>
  </si>
  <si>
    <t xml:space="preserve">Intended for U.S. organizations that process personal data collected in the EU, the Safe Harbor Principles are designed to assist eligible organizations to comply with the EU Data Protection Directive and maintain the privacy and integrity of that data. NOTE: The EU Privacy Shield program is the successor of the EU US Safe Harbor program. Announced in Feb 2016 it became operational on the 1st August 2016 </t>
  </si>
  <si>
    <t>https://www.privacytrust.com/guidance/safe_harbor.html</t>
  </si>
  <si>
    <t>Sanctions Check</t>
  </si>
  <si>
    <t>In most countries, organizations are prohibited by law from doing business with drugs and arms merchants and terrorist organizations. Sanctions lists ranging from OFAC to the EU Consolidated Lists to the Interpol Most Wanted to the Hong Kong and Singapore Monetary Authority exist. Part of due diligence in vendor selection should include screening of the third party against sanctions lists.</t>
  </si>
  <si>
    <t>should this be removed from the questionnaire? P.3.5</t>
  </si>
  <si>
    <t>Approval process before VMs can be created to avoid VM sprawl?</t>
  </si>
  <si>
    <t>Scoped Data</t>
  </si>
  <si>
    <t xml:space="preserve">A client’s non-public personal information (NPPI), protected health information (PHI), personal information (PI) or non-public information that is stored, transmitted or processed by the service provider. Scoped data may also include any data selected as being in scope by the organization or client at the scoping of the engagement. Any reference to scoped data includes protected scoped data, where applicable. </t>
  </si>
  <si>
    <t xml:space="preserve">Scoped Privacy Data </t>
  </si>
  <si>
    <t xml:space="preserve">Any information relating to a data subject, who can be identified directly or indirectly, by that information, and in particular, by reference to an identification number or to one or more factors specific to his or her physical, physiological, mental, economic, cultural or social identity. Examples of scoped privacy data include name, address, telephone number and email address. Scoped privacy data may exist in any media or format. Any reference to scoped privacy data includes protected scoped privacy data, where applicable. </t>
  </si>
  <si>
    <t>Scoped Systems and Data</t>
  </si>
  <si>
    <t>Computer hardware, software and/or Non-Public Personal Information that is stored, transmitted, or processed by the service provider in scope for the engagement.</t>
  </si>
  <si>
    <t>Scoping Meeting</t>
  </si>
  <si>
    <t>A meeting held prior to commencement of a Shared Assessments engagement, to determine the Scoped Systems and Data to be included in a company's Standardized Information Gathering Questionnaire (SIG) and Agreed Upon Procedures (AUP) assessment.</t>
  </si>
  <si>
    <t>Secure Code Review</t>
  </si>
  <si>
    <t>The process of identifying whether software code meets the Assessee's security requirements.</t>
  </si>
  <si>
    <t>Secure Perimeter</t>
  </si>
  <si>
    <t>A space fully enclosed by walls that surround the immediate perimeter and that extend from floor to ceiling (beyond raised floors and ceilings), which is contained, and whose points of entry are secured.</t>
  </si>
  <si>
    <t>Secure Socket Layer (SSL)</t>
  </si>
  <si>
    <t>A protocol developed by Netscape for transmitting private documents via the Internet. SSL uses a cryptographic system with two keys to encrypt data: a public key known to everyone and a private or secret key known only to the recipient of the message.</t>
  </si>
  <si>
    <t>Secure Workspace</t>
  </si>
  <si>
    <t>An environment from where people work from their desks with the purpose of accessing, editing or inputting Scoped Systems and Data on a computer, telephone or physical media, e.g., a BPO or call center environment.</t>
  </si>
  <si>
    <t>Secure Workspace Perimeter</t>
  </si>
  <si>
    <t>A space fully enclosed by walls that surround the Secure Workspace which is contained, and whose points of entry and exit are secured.</t>
  </si>
  <si>
    <t xml:space="preserve">Security Applicable Law </t>
  </si>
  <si>
    <t xml:space="preserve">Applicable laws, enactments, regulations, binding industry codes, regulatory permits and licenses which are in effect that address the protection, handling and security of scoped data and protected scoped data and that are determined to be in scope by the organization or client at the scoping of the engagement. </t>
  </si>
  <si>
    <t>Security Architecture Risk Analysis</t>
  </si>
  <si>
    <t>Defines concepts, methods, and techniques for analyzing the architecture and design of software systems for security flaws.</t>
  </si>
  <si>
    <t>Security Policy</t>
  </si>
  <si>
    <t>A published document or set of documents defining requirements for one or more aspects of information security.</t>
  </si>
  <si>
    <t>Segmentation / Separation (of data)</t>
  </si>
  <si>
    <t>see Data Segmentation / Separation</t>
  </si>
  <si>
    <t>Sensitive customer financial information</t>
  </si>
  <si>
    <t>A customer’s name, address, or telephone number, in conjunction with the customer’s social security number, driver’s license number, account number, credit or debit card number, or a personal identification number or password that would permit access to the customer’s account. Sensitive customer information also includes any combination of components of customer information that would allow someone to log onto or access the customer’s account, such as user name and password or password and account number.</t>
  </si>
  <si>
    <t>Interagency Guidance on Response Programs for Unauthorized Access to Customer Information and Customer Notice</t>
  </si>
  <si>
    <t xml:space="preserve">Sensitive Information </t>
  </si>
  <si>
    <t xml:space="preserve">Also known as “scoped data,” any customer data stored at the organization’s facility. This data may be stored in the form of physical media, digital media or any other storage medium. </t>
  </si>
  <si>
    <t>Server</t>
  </si>
  <si>
    <t>A computer that makes services, such as access to data files, programs, and peripheral devices, available to workstations on a network.</t>
  </si>
  <si>
    <t xml:space="preserve">Service Account </t>
  </si>
  <si>
    <t xml:space="preserve">A service account is a user account that has been created to run a particular piece of software or service. The account belongs to the software application instead of to an individual end user. </t>
  </si>
  <si>
    <t>Service Level Agreement (SLA)</t>
  </si>
  <si>
    <t>An agreement that details the responsibilities of an IT service provider, the rights of the service provider’s customers, and the penalties assessed when the service provider violates any element of the SLA. SLAs also identify and define the service, plus the supported products, evaluation criteria, and quality of service customers should expect. SLAs are typically measured in terms of metrics. Examples include processing completion times and systems availability times.</t>
  </si>
  <si>
    <t xml:space="preserve"> FFIEC IT Examination Handbook Glossary</t>
  </si>
  <si>
    <t>Service Provider</t>
  </si>
  <si>
    <t>An subcontractor that provides outsourced services, such as data processing, business operations, applications, systems or staffing.</t>
  </si>
  <si>
    <t>Service Set Identifier (SSID)</t>
  </si>
  <si>
    <t>A 32-character unique identifier attached to the header of packets sent over a wide area network to identify each packet as part of that network.</t>
  </si>
  <si>
    <t>Simple Mail Transfer Protocol (SMTP)</t>
  </si>
  <si>
    <t>The de facto standard for email transmissions across the Internet.</t>
  </si>
  <si>
    <t>Migration of VMs logged including source and target systems, time, user?</t>
  </si>
  <si>
    <t>Smoke Detector</t>
  </si>
  <si>
    <t>A mechanical device that is sensitive to the presence of smoke or particulate material in the air that transmits a signal to a measuring or control instrument.</t>
  </si>
  <si>
    <t>Software</t>
  </si>
  <si>
    <t>Vendor developed software code used for custom or commercial-off-the-shelf purposes.</t>
  </si>
  <si>
    <t>Software Architecture</t>
  </si>
  <si>
    <t>The process of defining a structured software solution that meets all of the technical and operational requirements, while optimizing common quality attributes such as performance, security, and manageability.</t>
  </si>
  <si>
    <t>Software Security Group</t>
  </si>
  <si>
    <t>A group whose charter is to assist in the design, review and implementation of software that protects the information and resources contained in and controlled by that software.</t>
  </si>
  <si>
    <t>Status Change</t>
  </si>
  <si>
    <t>Change to employment status that is recorded by human resources, such as promotions, demotions or departmental changes.</t>
  </si>
  <si>
    <t>Stewardship</t>
  </si>
  <si>
    <t>The act of managing and maintaining a given asset.</t>
  </si>
  <si>
    <t xml:space="preserve">Storage Facility </t>
  </si>
  <si>
    <t xml:space="preserve">The physical location where target systems and data are stored. </t>
  </si>
  <si>
    <t>Strong Password</t>
  </si>
  <si>
    <t>Password length must be a minimum of seven (7) characters, must not to contain a common usage word or a word found in the English dictionary, may not contain user name, any part of a full name or access level of the user and must contain characters from at least three (3) of the following four (4) classes of characters:
 • Upper case letters (A, B, C, ….Z)
 • Lower case letters (a, b, c, ….z)
 • Numbers (0,1, 2, …9)
 • Non-alphanumeric ("special characters") such as punctuation symbols</t>
  </si>
  <si>
    <t>Subcontractor</t>
  </si>
  <si>
    <t xml:space="preserve"> is a business or an individual that signs a contract to perform part or all of the obligations of another's contract.</t>
  </si>
  <si>
    <t>System Owner</t>
  </si>
  <si>
    <t>The business unit that retains financial ownership or decision rights for the business use of the asset.</t>
  </si>
  <si>
    <t>System Steward</t>
  </si>
  <si>
    <t>The primary assigned administrator responsible for maintenance and day-to-day tasks that support the business.</t>
  </si>
  <si>
    <t>Systems Development Life Cycle (SDLC)</t>
  </si>
  <si>
    <t xml:space="preserve">A process for planning, creating, developing, testing and deploying a software application or information system. </t>
  </si>
  <si>
    <t>Target System</t>
  </si>
  <si>
    <t xml:space="preserve">Computer hardware and software in scope for the engagement that contains scoped data. </t>
  </si>
  <si>
    <t>Third Party</t>
  </si>
  <si>
    <t>All entities or persons that work on behalf of the organization but are not its employees, including consultants, contingent workers, clients, business partners, service providers, subcontractors, vendors, suppliers, affiliates and any other person or entity that accesses Scoped Systems and Data.</t>
  </si>
  <si>
    <t>Threat Impact Calculation Method</t>
  </si>
  <si>
    <t>A systematic method of determining the loss potential of a particular threat, based on the value of assets affected.</t>
  </si>
  <si>
    <t>Threat Modeling</t>
  </si>
  <si>
    <t>Threat modeling allows you to systematically identify and rate the threats that are most likely to affect your system. By identifying and rating threats based on a solid understanding of the architecture and implementation of your application, you can address threats with appropriate countermeasures in a logical order, starting with the threats that present the greatest risk.
Threat modeling has a structured approach that is far more cost efficient and effective than applying security features in a haphazard manner without knowing precisely what threats each feature is supposed to address.</t>
  </si>
  <si>
    <t>Threat Probability Calculation Method</t>
  </si>
  <si>
    <t>A systematic method of determining the potential for a particular threat to occur, based on the likelihood of the occurrence collected from internal staff, past records, and official security records.
 Threats x Vulnerability x Asset Value = Total Risk
 (Threats x Vulnerability x Asset Value) x Controls Gap = Residual Risk</t>
  </si>
  <si>
    <t>Token</t>
  </si>
  <si>
    <t>A unique identifier generated on both a host and small, user-held device that allows the user to authenticate to the host.</t>
  </si>
  <si>
    <t xml:space="preserve">Transmission Control Protocol (TCP) </t>
  </si>
  <si>
    <t xml:space="preserve">A protocol of TCP/IP networks. TCP, the basic communication language (or protocol) of the Internet, enables two hosts to establish a connection and exchange streams of data. </t>
  </si>
  <si>
    <t>True Ceiling</t>
  </si>
  <si>
    <t>The permanent overhead interior surface of a room, constructed of solid building materials offering resistance to and evidence of unauthorized entry.</t>
  </si>
  <si>
    <t>True Floor</t>
  </si>
  <si>
    <t>The permanent bottom interior surface of a room, constructed of solid building materials offering resistance to and evidence of unauthorized entry.</t>
  </si>
  <si>
    <t>Two-factor Authentication</t>
  </si>
  <si>
    <t>(aka multi-factor authentication ) The process of using two or more factors to achieve authentication. Factors include something you know (e.g., password or personal identification number); something you have (e.g., cryptographic identification device or token); and something you are (e.g., biometric).</t>
  </si>
  <si>
    <t>FFIEC_CAT_App_C_Glossary_June_2015_PDF5</t>
  </si>
  <si>
    <t>VM's in the same host sharing the risk and data classification?</t>
  </si>
  <si>
    <t>UI</t>
  </si>
  <si>
    <t>In information technology, the user interface (UI) is everything designed into an information device with which a human being may interact -- including display screen, keyboard, mouse, light pen, the appearance of a desktop, illuminated characters, help messages, and how an application program or a Web site invites interaction and responds to it.</t>
  </si>
  <si>
    <t xml:space="preserve">TechTarget </t>
  </si>
  <si>
    <t>Separation of Development, Test, And Operational Facilities</t>
  </si>
  <si>
    <t>Unapproved</t>
  </si>
  <si>
    <t>Operating without consent.</t>
  </si>
  <si>
    <t>Unidentified</t>
  </si>
  <si>
    <t>Being or having an unknown or unnamed source.</t>
  </si>
  <si>
    <t>Uninterruptible Power Supply (UPS)</t>
  </si>
  <si>
    <t>A power supply consisting of a bank of batteries, which is continually charged. When power fails, the UPS becomes the source of electrical current for computer equipment until the batteries are discharged. A UPS is often connected to a generator that can provide electrical power indefinitely.</t>
  </si>
  <si>
    <t xml:space="preserve">User Datagram Protocol (UDP) </t>
  </si>
  <si>
    <t xml:space="preserve">A communications protocol within the Internet protocol suite. UDP, which uses a simple, connectionless transmission model with a minimum of protocol mechanism, performs similar functions as TCP (except datagrams are created instead of packets), but UDP lacks the flow-control and error-recovery functions, allowing for fewer system resources. </t>
  </si>
  <si>
    <t>Vendor Management</t>
  </si>
  <si>
    <t xml:space="preserve">Vendor management is a discipline that enables organizations to control costs, drive service excellence and mitigate risks to gain increased value from their vendors throughout the deal life cycle.
Vendor risk management (VRM) is a comprehensive plan for identifying and decreasing potential business uncertainties and legal liabilities regarding the hiring of 3rd party vendors for information technology (IT) products and services. </t>
  </si>
  <si>
    <t>Gartner IT Glossary and TechTarget</t>
  </si>
  <si>
    <t>Vibration Alarm Sensor</t>
  </si>
  <si>
    <t>An alarm that responds to vibrations in the surface onto which it is mounted. A normally closed switch momentarily opens when the sensor is subjected to a vibration of sufficiently large amplitude.</t>
  </si>
  <si>
    <t>Virtual Machine (VM)</t>
  </si>
  <si>
    <t>A virtual machine is a software computer that, like a physical computer, runs an operating system and applications. The virtual machine is comprised of a set of specification and configuration files and is backed by the physical resources of a host.</t>
  </si>
  <si>
    <t>vmware.com</t>
  </si>
  <si>
    <t>Virtual Private Network (VPN)</t>
  </si>
  <si>
    <t>A communication tunnel running through a shared network, such as the Internet, which uses encryption and other security mechanisms to ensure the data cannot be intercepted and that the data senders and receivers are authenticated.</t>
  </si>
  <si>
    <t>Volumetric Alarm Sensor</t>
  </si>
  <si>
    <t>An alarm sensor designed and employed to detect an unauthorized person in a confined space when the space is normally unoccupied. Such alarms include ultrasonic, microwave, and infrared sensors.</t>
  </si>
  <si>
    <t>Vulnerability</t>
  </si>
  <si>
    <t>A hardware, firmware, or software flaw that leaves an information system open to potential exploitation; a weakness in automated system security procedures, administrative controls, physical layout, internal controls, etc., that could be exploited to gain unauthorized access to information or to disrupt critical processing.</t>
  </si>
  <si>
    <t>Vulnerability Management</t>
  </si>
  <si>
    <t>Vulnerability management is the process in which vulnerabilities in IT are identified and the risks of these vulnerabilities are evaluated. This evaluation leads to correcting the vulnerabilities and removing the risk or a formal risk acceptance by the management of an organization (e.g. in case the impact of an attack would be low or the cost of correction does not outweigh possible damages to the organization).</t>
  </si>
  <si>
    <t>Implementing a vulnerability management process - SANS Institute Reading Room</t>
  </si>
  <si>
    <t>War Walk</t>
  </si>
  <si>
    <t>Also known as "war drive," using a laptop to "sniff" for wireless access points. War walking may be used to locate a public access point for personal use or as a controls assessment to identify access points that are inadequately secured and may indicate an elevated risk of breach.</t>
  </si>
  <si>
    <t>Warm Site</t>
  </si>
  <si>
    <t>A remote facility which replicates production data in set intervals.</t>
  </si>
  <si>
    <t>Water Sensor</t>
  </si>
  <si>
    <t>A mechanical device sensitive to the presence of water or moisture that transmits a signal to a measuring or control instrument.</t>
  </si>
  <si>
    <t xml:space="preserve">Whistleblowing Policy </t>
  </si>
  <si>
    <t xml:space="preserve">A policy protecting anyone who has and reports insider knowledge of illegal activities occurring in an organization. Whistleblowers can be employees, suppliers, contractors, clients or any individual who somehow becomes aware of illegal activities taking place in a business, either through witnessing the behavior or being told about it. </t>
  </si>
  <si>
    <t xml:space="preserve">Wireless Networks </t>
  </si>
  <si>
    <t xml:space="preserve">A wireless network, a.k.a. wireless local-area network (LAN), uses radio waves to connect devices such as laptops to the Internet and to your business network and its applications instead of physical cables like a wired network does. An example of wireless network is when you connect a laptop to a WiFi hotspot at a cafe, hotel, airport lounge or other public place you're connecting to that business's wireless network. </t>
  </si>
  <si>
    <t>Workstation</t>
  </si>
  <si>
    <t>(1) Single-user computers typically linked together to form a local area network, that can also be used as standalone systems. (2) In networking, any computer connected to a local area network, including a workstation or personal computer.</t>
  </si>
  <si>
    <t>VM's in the same host sharing system sensitivity level grouping (development and production not present on the same host)?</t>
  </si>
  <si>
    <t>XSS</t>
  </si>
  <si>
    <t>Cross-site scripting (XSS) is a type of computer security vulnerability typically found in web applications. XSS enables attackers to inject client-side scripts into web pages viewed by other users. A cross-site scripting vulnerability may be used by attackers to bypass access controls such as the same-origin policy.</t>
  </si>
  <si>
    <t>Are Data Containers used to process or store Scoped Data?</t>
  </si>
  <si>
    <t>Can clients prohibit containers from being used on scoped systems with sensitive or confidential information?</t>
  </si>
  <si>
    <t>Is there a Data Container (e.g. Docker) Security policy approved by management, communicated to constituents and an owner to maintain and review? If yes, does it require:</t>
  </si>
  <si>
    <t>Security requirements implemented as part of the container build process?</t>
  </si>
  <si>
    <t>Data Containers on the same host share share the same risk and data classification?</t>
  </si>
  <si>
    <t>External Container images to be signed and originate from a trusted registry?</t>
  </si>
  <si>
    <t>Containers are scanned for vulnerabilities and identified vulnerabilities are remediated?</t>
  </si>
  <si>
    <t>Seccomp profiles are enabled to reduce the number of potentially risky usable system calls?</t>
  </si>
  <si>
    <t>An Authorization Plug-In is enabled?</t>
  </si>
  <si>
    <t>Control Groups are enabled to reduce the kernel and system resources that a container can consume?</t>
  </si>
  <si>
    <t>Linux User Namespace Support is enabled to reduce the kernel and system resources that a container can access?</t>
  </si>
  <si>
    <t>Column</t>
  </si>
  <si>
    <t>Description</t>
  </si>
  <si>
    <r>
      <t>A
&lt;</t>
    </r>
    <r>
      <rPr>
        <b/>
        <i/>
        <sz val="11"/>
        <rFont val="Arial"/>
      </rPr>
      <t>Serial No</t>
    </r>
    <r>
      <rPr>
        <b/>
        <sz val="11"/>
        <rFont val="Arial"/>
      </rPr>
      <t>&gt;</t>
    </r>
  </si>
  <si>
    <t>This is a unique record for a question. This value is sequential starting with one on Tab A to the end of questions on last tab. Any row that is not a question will not have a number. The highest value used as a unique identifier is located on this tab in cell C22 (below).</t>
  </si>
  <si>
    <t>A4</t>
  </si>
  <si>
    <t>Calculates the highest serial number on the tab. This tab cell C22 identifies the highest serial number used so new question serial numbers can be used. Retired serial numbers are never re-used.</t>
  </si>
  <si>
    <r>
      <t>D
Conditional Formatting
&lt;</t>
    </r>
    <r>
      <rPr>
        <b/>
        <i/>
        <sz val="11"/>
        <rFont val="Arial"/>
      </rPr>
      <t>Response</t>
    </r>
    <r>
      <rPr>
        <b/>
        <sz val="11"/>
        <rFont val="Arial"/>
      </rPr>
      <t>&gt;</t>
    </r>
  </si>
  <si>
    <t>The conditional formatting looks in column J and U to determine the background of the cell. If the value in column J =1, conditional formatting sets the background to a hash (no response required) to indicated the top of a table question. If the value in column U = 1 the background will be green indicating a "Yes" response. If the value in column U = 2 than the background will turn orange indicating a "No" response. If the value in column U = 3 the background turns violet to indicate an N/A response. The default background is light blue.</t>
  </si>
  <si>
    <t>If this SIG will be a Master SIG to be used with the SMT, select Master below. If this SIG will be distributed leave blank.</t>
  </si>
  <si>
    <r>
      <t>E
Conditional Formatting
&lt;</t>
    </r>
    <r>
      <rPr>
        <b/>
        <i/>
        <sz val="11"/>
        <rFont val="Arial"/>
      </rPr>
      <t>Additional Information</t>
    </r>
    <r>
      <rPr>
        <b/>
        <sz val="11"/>
        <rFont val="Arial"/>
      </rPr>
      <t>&gt;</t>
    </r>
  </si>
  <si>
    <t>The conditional formatting looks in column J. If the value in column J =1, conditional formatting sets the background to a hash (no response required) to indicated the top of a table question.</t>
  </si>
  <si>
    <r>
      <t>I
&lt;</t>
    </r>
    <r>
      <rPr>
        <b/>
        <i/>
        <sz val="11"/>
        <rFont val="Arial"/>
      </rPr>
      <t>Q Depth</t>
    </r>
    <r>
      <rPr>
        <b/>
        <sz val="11"/>
        <rFont val="Arial"/>
      </rPr>
      <t>&gt;</t>
    </r>
  </si>
  <si>
    <t>Values in this column indicate the depth (number of decimal places) the question has.</t>
  </si>
  <si>
    <r>
      <t>J
&lt;</t>
    </r>
    <r>
      <rPr>
        <b/>
        <i/>
        <sz val="11"/>
        <rFont val="Arial"/>
      </rPr>
      <t>Table ID</t>
    </r>
    <r>
      <rPr>
        <b/>
        <sz val="11"/>
        <rFont val="Arial"/>
      </rPr>
      <t>&gt;</t>
    </r>
  </si>
  <si>
    <t>A value of "1" in this cell indicate the top of a table.</t>
  </si>
  <si>
    <r>
      <t>K
&lt;</t>
    </r>
    <r>
      <rPr>
        <b/>
        <i/>
        <sz val="11"/>
        <rFont val="Arial"/>
      </rPr>
      <t>1</t>
    </r>
    <r>
      <rPr>
        <b/>
        <sz val="11"/>
        <rFont val="Arial"/>
      </rPr>
      <t>&gt;</t>
    </r>
  </si>
  <si>
    <t>This formula is used to calculate the first digit of the question number. It looks to see if there is a value in the cell above, if not it assumes the value should be a 1. Next it looks to see if the depth is 1, If so, it will increment by one, if not it pulls down the value from the cell above.</t>
  </si>
  <si>
    <r>
      <t>L - O
&lt;</t>
    </r>
    <r>
      <rPr>
        <b/>
        <i/>
        <sz val="11"/>
        <rFont val="Arial"/>
      </rPr>
      <t>2 - 5</t>
    </r>
    <r>
      <rPr>
        <b/>
        <sz val="11"/>
        <rFont val="Arial"/>
      </rPr>
      <t>&gt;</t>
    </r>
  </si>
  <si>
    <t>This formula is used to calculate the second through fifth digits of the question number. It first looks at the cell above and if blank it assumes a 0. If not blank, it looks at it's next highest neighbor above to see if there is a transition, it there is a transition then it resets to 0, Lastly it looks at the question depth to see if it is the same depth as above. If so it increments, if not it will pull down the value from above.</t>
  </si>
  <si>
    <r>
      <t>P
&lt;</t>
    </r>
    <r>
      <rPr>
        <b/>
        <i/>
        <sz val="11"/>
        <rFont val="Arial"/>
      </rPr>
      <t>HL Ans</t>
    </r>
    <r>
      <rPr>
        <b/>
        <sz val="11"/>
        <rFont val="Arial"/>
      </rPr>
      <t>&gt;</t>
    </r>
  </si>
  <si>
    <t>This formula is used to carry over and convert the answer from the Lite tab to a number on the detail tabs. The VLOOKUP will search the L2_Array named field to find the question serial number and bring back the answer number in that array. For proper SMT operation, if Master (this tab, D6) is selected then high level responses are ignored.</t>
  </si>
  <si>
    <r>
      <t>Q
&lt;</t>
    </r>
    <r>
      <rPr>
        <b/>
        <i/>
        <sz val="11"/>
        <rFont val="Arial"/>
      </rPr>
      <t>Loc Ans</t>
    </r>
    <r>
      <rPr>
        <b/>
        <sz val="11"/>
        <rFont val="Arial"/>
      </rPr>
      <t>&gt;</t>
    </r>
  </si>
  <si>
    <t>This formula converts the local answer to a number. It first checks to see if the depth is not blank. If it is then assumes the answer should be blank. If the depth field is not blank the formula converts the local answer to a number. 0 = No answer, 1 = "Yes", 2 = "No" and 3 = "N/A".</t>
  </si>
  <si>
    <r>
      <t>R
&lt;</t>
    </r>
    <r>
      <rPr>
        <b/>
        <i/>
        <sz val="11"/>
        <rFont val="Arial"/>
      </rPr>
      <t>Comb Ans</t>
    </r>
    <r>
      <rPr>
        <b/>
        <sz val="11"/>
        <rFont val="Arial"/>
      </rPr>
      <t>&gt;</t>
    </r>
  </si>
  <si>
    <t>This formula is used to combine the high level answer and the local answer. If the question depth is blank a blank is assumed. Responses are evaluated in the following order 1st - Lite, 2nd - local response.</t>
  </si>
  <si>
    <r>
      <t>S
&lt;</t>
    </r>
    <r>
      <rPr>
        <b/>
        <i/>
        <sz val="11"/>
        <rFont val="Arial"/>
      </rPr>
      <t>Table Calc (Tot Q#)</t>
    </r>
    <r>
      <rPr>
        <b/>
        <sz val="11"/>
        <rFont val="Arial"/>
      </rPr>
      <t>&gt;</t>
    </r>
  </si>
  <si>
    <t>The value in this cell determines if the question is actually a question or if it is part of a response list for a question. The logic looks above, below and in column H to make the determination.</t>
  </si>
  <si>
    <r>
      <t>T
&lt;</t>
    </r>
    <r>
      <rPr>
        <b/>
        <i/>
        <sz val="11"/>
        <rFont val="Arial"/>
      </rPr>
      <t>Q Carry Dn</t>
    </r>
    <r>
      <rPr>
        <b/>
        <sz val="11"/>
        <rFont val="Arial"/>
      </rPr>
      <t>&gt;</t>
    </r>
  </si>
  <si>
    <t>This formula carries parent responses down to it's children. It first looks for a blank in the question depth and if blank will carry down the value from above. If the question has been answered it will bring over the question depth. If the questions not answered it will compare the local question depth to the previous value if the depth is greater the previous value will be carried down, if not it will turn to 0.</t>
  </si>
  <si>
    <r>
      <t>U
&lt;</t>
    </r>
    <r>
      <rPr>
        <b/>
        <i/>
        <sz val="11"/>
        <rFont val="Arial"/>
      </rPr>
      <t>Resp Calc</t>
    </r>
    <r>
      <rPr>
        <b/>
        <sz val="11"/>
        <rFont val="Arial"/>
      </rPr>
      <t>&gt;</t>
    </r>
  </si>
  <si>
    <t>This formula works with the Q Carry Dn formula to carry the value of the response down. If response is No or N/A those responses values are carried down to the next parent question. For proper SMT operation, if Master is selected (this tab, D6) response carry down is disabled.</t>
  </si>
  <si>
    <r>
      <t>V
&lt;</t>
    </r>
    <r>
      <rPr>
        <b/>
        <i/>
        <sz val="11"/>
        <rFont val="Arial"/>
      </rPr>
      <t>T Carry Dn</t>
    </r>
    <r>
      <rPr>
        <b/>
        <sz val="11"/>
        <rFont val="Arial"/>
      </rPr>
      <t>&gt;</t>
    </r>
  </si>
  <si>
    <t>The value in this cell identifies if a question in a table has been answered. If any value in a response list is answered the result will be rolled up the next cell until it reaches the list identifier.</t>
  </si>
  <si>
    <r>
      <t>W
&lt;</t>
    </r>
    <r>
      <rPr>
        <b/>
        <i/>
        <sz val="11"/>
        <rFont val="Arial"/>
      </rPr>
      <t>Final Ans</t>
    </r>
    <r>
      <rPr>
        <b/>
        <sz val="11"/>
        <rFont val="Arial"/>
      </rPr>
      <t>&gt;</t>
    </r>
  </si>
  <si>
    <t>The result in this cell determines if a question has been answered and is used to count the actual questions answered not answers as part of a response list. This is a simple AND function to combine the values in columns T, S and V.</t>
  </si>
  <si>
    <t>X
&lt;HL Chk&gt;</t>
  </si>
  <si>
    <t>Identifies if the question is duplicated on the Lite tab</t>
  </si>
  <si>
    <t>Column (Cell)</t>
  </si>
  <si>
    <t>Formula</t>
  </si>
  <si>
    <t>Highest Ser #</t>
  </si>
  <si>
    <t>Hard coded, unique serial number (Rows without questions have no serial numbers)</t>
  </si>
  <si>
    <t>A4 (some tabs location is different)</t>
  </si>
  <si>
    <t>MAX(An:An)</t>
  </si>
  <si>
    <t>D Conditional Formatting</t>
  </si>
  <si>
    <t>E Conditional Formatting</t>
  </si>
  <si>
    <t>Manually entered question depth value (0 - 5)</t>
  </si>
  <si>
    <t>Manually entered table top identifier (if 1 than table top)</t>
  </si>
  <si>
    <t>IF(Kn-1="",1,IF(In=1,Kn-1+1,Kn-1))</t>
  </si>
  <si>
    <t xml:space="preserve">L (M - O) are similar </t>
  </si>
  <si>
    <t>IF(Ln-1="",0,IF(Kn-1&lt;&gt;Kn,0,IF($In=2,Ln-1+1,Ln-1)))</t>
  </si>
  <si>
    <t>IF(OR(Master="Master",In=0,Jn=1),0,IF(ISNA(VLOOKUP(An,L2_Array,21,FALSE)),0,VLOOKUP(An,L2_Array,21,FALSE)))</t>
  </si>
  <si>
    <t>Q</t>
  </si>
  <si>
    <t>IF(In="","",IF(Dn="Yes",1,IF(Dn="No",2,IF(Dn="N/A",3,0))))</t>
  </si>
  <si>
    <t>R</t>
  </si>
  <si>
    <t>IF(In="","",IF(Pn&gt;0,Pn,IF(Qn&gt;0,Qn,0)))</t>
  </si>
  <si>
    <t>S</t>
  </si>
  <si>
    <t>IF(OR(In="",In=0),"",IF(OR(In=1,Sn-1=""),1,IF(OR(AND(Jn-1=1,(In-In-2&lt;&gt;0)),AND(Sn-1=0,In-1=I5),AND(Jn-1=1,In=In-2)),0,1)))</t>
  </si>
  <si>
    <t>IF(In="",Tn-1,IF(AND(Rn&gt;1,OR(Tn-1="",Tn-1=0,Tn-1&gt;=In)),In,IF(In&gt;Tn-1,Tn-1,0)))</t>
  </si>
  <si>
    <t>IF(Master="Master",Qn,IF(Un-1="",Rn,IF(OR(AND(Tn&gt;0,Rn&lt;Un-1),AND(Tn=1,Rn&lt;=Un-1)),Un-1,Rn)))</t>
  </si>
  <si>
    <t>V</t>
  </si>
  <si>
    <t>IF(In="","",IF(OR(AND(Sn-1=1,Tn=1),Rn&gt;0,AND(Sn+1=0,Vn+1=1)),1,0))</t>
  </si>
  <si>
    <t>W</t>
  </si>
  <si>
    <t>IF(In="","",IF(OR(AND(Tn&gt;0,Sn=1),AND(Sn=1,Vn=1)),1,0))</t>
  </si>
  <si>
    <t>IF(ISNA(VLOOKUP(An,L2_Array,1,FALSE)),"",1)</t>
  </si>
  <si>
    <t>Named Range</t>
  </si>
  <si>
    <t>Master</t>
  </si>
  <si>
    <t>Formula Notes'!$D$5</t>
  </si>
  <si>
    <t>L2_Array</t>
  </si>
  <si>
    <t>Lv2_Questions!$A$4:$U$568</t>
  </si>
  <si>
    <t>SIG_Data</t>
  </si>
  <si>
    <t>Full!$E$3:$H$951</t>
  </si>
  <si>
    <t>Sheet Protection</t>
  </si>
  <si>
    <t>8bdoz4XW</t>
  </si>
  <si>
    <t>Ser No.</t>
  </si>
  <si>
    <t>Depth</t>
  </si>
  <si>
    <t>Table</t>
  </si>
  <si>
    <t>SL ID</t>
  </si>
  <si>
    <t>SIG Question Text</t>
  </si>
  <si>
    <t>AUP 2017 Relevance</t>
  </si>
  <si>
    <t>Appendix J Section and Line Reference</t>
  </si>
  <si>
    <t>FFIEC CAT Tool_June 2015</t>
  </si>
  <si>
    <t>PCI 3.2_April 2016</t>
  </si>
  <si>
    <t>FFIEC IT Mgmt Handbook_Nov2015</t>
  </si>
  <si>
    <t>COBIT 4.1 Relevance</t>
  </si>
  <si>
    <t>NIST Cybersecurity Framework_February2014</t>
  </si>
  <si>
    <t>HIPAA Simplification_March2013</t>
  </si>
  <si>
    <t>Governance: Oversight
Risk Management: Risk Assessment</t>
  </si>
  <si>
    <t>D1.G.Ov.B.2
D1.RM.RA.B.1
D1.RM.RA.B.2</t>
  </si>
  <si>
    <t>1.A.1
3.B</t>
  </si>
  <si>
    <t>PO9.4</t>
  </si>
  <si>
    <t>ID.GV-4
ID.RA-5
ID.RM-1</t>
  </si>
  <si>
    <t>164.308 (a)(1)(ii)(A)</t>
  </si>
  <si>
    <t>Risk Management: Risk Assessment</t>
  </si>
  <si>
    <t>D1.RM.RA.B.1
D1.RM.RA.B.3</t>
  </si>
  <si>
    <t>PO9.1, PO9.2, PO9.4, DS4.1, DS4.3</t>
  </si>
  <si>
    <t>164.308 (a)(1)(ii)(B)</t>
  </si>
  <si>
    <t>D1.G.Ov.B.2
D1.RM.RA.B.1</t>
  </si>
  <si>
    <t>PR.AT-4</t>
  </si>
  <si>
    <t>D1.RM.RA.B.1</t>
  </si>
  <si>
    <t>ID.RA-3</t>
  </si>
  <si>
    <t>D1.RM.RA.B.1
D1.RM.RA.B.2</t>
  </si>
  <si>
    <t>164.308 (a)(5)(i)</t>
  </si>
  <si>
    <t>ID.RA-4
ID.RM-3</t>
  </si>
  <si>
    <t>ID.RA-4</t>
  </si>
  <si>
    <t>ID.RA-6
PR.IP-7</t>
  </si>
  <si>
    <t>164.308 (a)(2)</t>
  </si>
  <si>
    <t>1.A.2
2.A</t>
  </si>
  <si>
    <t>1.B.7(b)
2.A</t>
  </si>
  <si>
    <t>2.A</t>
  </si>
  <si>
    <t>ID.RM-2</t>
  </si>
  <si>
    <t>2.A
3.D.7</t>
  </si>
  <si>
    <t>1.A.3</t>
  </si>
  <si>
    <t>Detection, Response, and Mitigation: Detection</t>
  </si>
  <si>
    <t>D5.DRM.D.B.2</t>
  </si>
  <si>
    <t>DS1.1, DS1.2, DS1.3, DS2.4</t>
  </si>
  <si>
    <t>164.308 (b)</t>
  </si>
  <si>
    <t>Relationship Management: Due Diligence</t>
  </si>
  <si>
    <t>D4.RM.DD.B.2</t>
  </si>
  <si>
    <t>12.8
12.8.3
12.8.4</t>
  </si>
  <si>
    <t>3.C.3
3.C.5
3.C.8
12.8</t>
  </si>
  <si>
    <t>DS1.5, DS2.4, ME2.6</t>
  </si>
  <si>
    <t>PO4.14, DS2.1, DS2.3, DS5.4, DS5.9, DS5.11, DS12.3</t>
  </si>
  <si>
    <t>Relationship Management: Ongoing Monitoring</t>
  </si>
  <si>
    <t>D4.RM.OM.B.1</t>
  </si>
  <si>
    <t>12.8.4</t>
  </si>
  <si>
    <t>PO4.14, PO6.4, PO8.3, AI5.2, DS2.2, DS2.3, DS2.4, DS5.1, ME2.6</t>
  </si>
  <si>
    <t>DS1.5, DS2.2, DS2.3</t>
  </si>
  <si>
    <t>DS3.1, DS3.2, DS3.3</t>
  </si>
  <si>
    <t>PO3.4, AI1.1, AI1.4, AI2.4, AI2.8, AI4.4, AI7.7</t>
  </si>
  <si>
    <t>D4.RM.DD.B.1</t>
  </si>
  <si>
    <t>D4.RM.DD.B.1
D4.RM.DD.B.3</t>
  </si>
  <si>
    <t>Relationship Management: Due Diligence
Relationship Management: Ongoing Monitoring</t>
  </si>
  <si>
    <t>D4.RM.DD.B.1
D4.RM.OM.B.3</t>
  </si>
  <si>
    <t>5.1
12.8.5</t>
  </si>
  <si>
    <t>PO4.1, DS5.9, DS5.11</t>
  </si>
  <si>
    <t>5.2.b</t>
  </si>
  <si>
    <t>DS5.5, DS5.7, ME2.5</t>
  </si>
  <si>
    <t>DS5.9, DS5.11</t>
  </si>
  <si>
    <t>PO2.2, PO2.3, PO6.2, DS5.2, DS5.3, DS5.4</t>
  </si>
  <si>
    <t>3.A.1
3.C.3
3.C.5</t>
  </si>
  <si>
    <t>164.308 (b)(1)
164.314 (a)(1)</t>
  </si>
  <si>
    <t>Governance: Strategies &amp; Policies</t>
  </si>
  <si>
    <t>D1.G.SP.B.5</t>
  </si>
  <si>
    <t>PO6.4, DS5.5, ME2.2, ME2.5, ME4.7</t>
  </si>
  <si>
    <t>Corrective Controls: Remediation</t>
  </si>
  <si>
    <t>D3.CC.R.B.1</t>
  </si>
  <si>
    <t xml:space="preserve">164.308 (b) </t>
  </si>
  <si>
    <t>Risk Management: Audit
Corrective Controls: Remediation</t>
  </si>
  <si>
    <t>D1.RM.Au.B.4
D3.CC.R.B.1</t>
  </si>
  <si>
    <t>D1.G.SP.B.4</t>
  </si>
  <si>
    <t>5.4
10.9
12.2</t>
  </si>
  <si>
    <t>1.B.2
3.C.1
3.C.3(b)</t>
  </si>
  <si>
    <t>PO6.1, PO6.2, PO6.3, PO6.5, DS5.2, DS5.3, ME2.1</t>
  </si>
  <si>
    <t>ID.GV-1</t>
  </si>
  <si>
    <t>164.308 (a)(1)(i)</t>
  </si>
  <si>
    <t>PO3.1, PO5.3, PO5.4, PO6.3, PO9.4, DS5.2, DS5.3, ME2.2, ME2.5, ME2.7, ME4.7</t>
  </si>
  <si>
    <t>PO3.3, PO3.5, PO4.3, PO4.4, PO4.5, PO4.8, PO6.3, PO6.4, PO6.5, DS5.1</t>
  </si>
  <si>
    <t>12.8.4
12.11
12.11.1</t>
  </si>
  <si>
    <t>12.8.3</t>
  </si>
  <si>
    <t>Governance: IT Asset Management</t>
  </si>
  <si>
    <t xml:space="preserve">D1.G.IT.B.1
D1.G.IT.B.3
</t>
  </si>
  <si>
    <t>3.A.1</t>
  </si>
  <si>
    <t>164.306 (b)(2)(ii)</t>
  </si>
  <si>
    <t>D1.G.SP.B.5
D4.RM.OM.B.2</t>
  </si>
  <si>
    <t>D1.G.IT.B.2</t>
  </si>
  <si>
    <t>9.6.1</t>
  </si>
  <si>
    <t>PO2, AI2, DS9</t>
  </si>
  <si>
    <t>ID.AM-1
ID.AM-2</t>
  </si>
  <si>
    <t>164.310 (d)(1)</t>
  </si>
  <si>
    <t>Governance: Strategies &amp; Policies
Relationship Management: Contracts</t>
  </si>
  <si>
    <t>D1.G.SP.B.5
D4.RM.C.B.1</t>
  </si>
  <si>
    <t>12.8.2</t>
  </si>
  <si>
    <t>3.C.8</t>
  </si>
  <si>
    <t>Preventative Controls: Access and Data Management
Preventative Controls: Device/End-Point Security</t>
  </si>
  <si>
    <t>D3.PC.ADM.B.14
D3.PC.DEPS.B.1</t>
  </si>
  <si>
    <t>9.7.1</t>
  </si>
  <si>
    <t>DS5.4, DS5.7</t>
  </si>
  <si>
    <t>PR.PT-2</t>
  </si>
  <si>
    <t>AI6.3, DS5.7</t>
  </si>
  <si>
    <t>PR.DS-5</t>
  </si>
  <si>
    <t>3.5.3
3.6.1
3.6.4
3.6.5</t>
  </si>
  <si>
    <t>D1.G.SP.B.5
D4.RM.C.B.1
D4.RM.C.B.2
D4.RM.C.B.6</t>
  </si>
  <si>
    <t>3.6.1</t>
  </si>
  <si>
    <t>PO4.6, PO4.14, PO8.3, AI5.1, AI5.2, DS5.2, DS5.3, DS5.4</t>
  </si>
  <si>
    <t>D1.G.SP.B.5
D4.RM.C.B.1
D4.RM.C.B.2</t>
  </si>
  <si>
    <t>3.6.4</t>
  </si>
  <si>
    <t>Relationship Management: Contracts</t>
  </si>
  <si>
    <t>D4.RM.C.B.1</t>
  </si>
  <si>
    <t>D4.RM.C.B.1
D4.RM.C.B.4
D4.RM.C.B.5</t>
  </si>
  <si>
    <t>D1.G.SP.B.5
D4.RM.C.B.1
D4.RM.C.B.4
D4.RM.C.B.5</t>
  </si>
  <si>
    <t>D1.G.SP.B.5
D4.RM.C.B.1
D4.RM.C.B.3</t>
  </si>
  <si>
    <t>164.308 (a)(7)(ii)(E)</t>
  </si>
  <si>
    <t>D1.G.SP.B.5
D4.RM.C.B.1
D4.RM.C.B.4
D4.RM.C.B.6</t>
  </si>
  <si>
    <t>ID.AM-6</t>
  </si>
  <si>
    <t>D1.G.SP.B.5
D4.RM.C.B.1
D4.RM.C.B.4</t>
  </si>
  <si>
    <t>3.6.8
3.7</t>
  </si>
  <si>
    <t>PO4.6, PO4.8, PO6.3, PO7.1, PO7.2, PO7.3, DS5.4</t>
  </si>
  <si>
    <t>PR.AT-2
DE.DP-1</t>
  </si>
  <si>
    <t>164.308 (a)(3)</t>
  </si>
  <si>
    <t>12.6.2</t>
  </si>
  <si>
    <t>PO4.6, PO7.1, PO7.3, DS2.3</t>
  </si>
  <si>
    <t>Training and Culture: Training</t>
  </si>
  <si>
    <t>D1.TC.Tr.B.1
D1.TC.Tr.B.2</t>
  </si>
  <si>
    <t>1.A.2</t>
  </si>
  <si>
    <t>PO4.6, PO6.2, PO6.4, PO7.2, PO7.4, PO7.7, AI1.1, AI7.1, DS5.1, DS5.2, DS5.3, DS7.1, DS7.2</t>
  </si>
  <si>
    <t>PR.AT-1</t>
  </si>
  <si>
    <t>D1.TC.C.B.1</t>
  </si>
  <si>
    <t>PO4.8, PO7.8, DS5.6</t>
  </si>
  <si>
    <t>164.308 (a)(1)(ii)(C)</t>
  </si>
  <si>
    <t>Preventative Controls: Access and Data Management</t>
  </si>
  <si>
    <t>D3.PC.ADM.B.5</t>
  </si>
  <si>
    <t>164.308 (a)(3)(ii)(c)</t>
  </si>
  <si>
    <t>3.C.2</t>
  </si>
  <si>
    <t>1.B.7(a)</t>
  </si>
  <si>
    <t>164.310 (a)(2)(ii)</t>
  </si>
  <si>
    <t>Preventative Controls: Access and Data Management
Detective Controls: Event Detection</t>
  </si>
  <si>
    <t>D3.PC.ADM.B.11
D3.DC.ED.B.5</t>
  </si>
  <si>
    <t>PR.AC-2
PR.IP-5
PR.MA-1
PR.PT-3
DE.CM-2</t>
  </si>
  <si>
    <t>DS12.2, DS12.3</t>
  </si>
  <si>
    <t>164.310 (a)(2)(iii)</t>
  </si>
  <si>
    <t>AI1.1, AI4.4, DS13.1</t>
  </si>
  <si>
    <t>164.316 (a)</t>
  </si>
  <si>
    <t>D1.G.SP.B.1</t>
  </si>
  <si>
    <t>D1.G.IT.B.4</t>
  </si>
  <si>
    <t>3.C.6</t>
  </si>
  <si>
    <t>AI6.1, AI6.2, AI6.3, AI6.4, AI6.5</t>
  </si>
  <si>
    <t>164.308 (a)(8)
164.316 (b)(2)(iii)</t>
  </si>
  <si>
    <t>D1.G.SP.B.1
D1.G.SP.B.2</t>
  </si>
  <si>
    <t>1.A.2
1.A.3</t>
  </si>
  <si>
    <t>Incident Resilience Planning and Strategy: Testing</t>
  </si>
  <si>
    <t>D5.IR.PST.B.3</t>
  </si>
  <si>
    <t>9.6.2</t>
  </si>
  <si>
    <t>PR.IP-4</t>
  </si>
  <si>
    <t>164.310 (d)(2)(iv)</t>
  </si>
  <si>
    <t>164.308 (a)(7)(ii)(C)</t>
  </si>
  <si>
    <t>Training and Culture: Culture</t>
  </si>
  <si>
    <t>1.1.5
12.4
12.5</t>
  </si>
  <si>
    <t>ID.GV-2</t>
  </si>
  <si>
    <t>164.308 (a)(1)(ii)(D)(2)</t>
  </si>
  <si>
    <t>12.3
12.3.5</t>
  </si>
  <si>
    <t>PO4.10, PO6.2</t>
  </si>
  <si>
    <t>12.5.5</t>
  </si>
  <si>
    <t>164.308 (a)(4)(i)</t>
  </si>
  <si>
    <t>6.3.b</t>
  </si>
  <si>
    <t>6.3.2
6.4.5</t>
  </si>
  <si>
    <t>164.310 (b)</t>
  </si>
  <si>
    <t>5.1, 5.2</t>
  </si>
  <si>
    <t>2.2.2, 2.2.4, 2.2.5</t>
  </si>
  <si>
    <t>11.3.1, 11.3.2</t>
  </si>
  <si>
    <t xml:space="preserve">3.4, 3.5, 3.6, 4.1 </t>
  </si>
  <si>
    <t>164.312 (a)(2)(iv)
164.312 (e)(2)(ii)</t>
  </si>
  <si>
    <t>164.312 (e)(1)</t>
  </si>
  <si>
    <t>1.1.5, 1.1.6, 1.2, 2.2, 6.2, 11.2, 11.5</t>
  </si>
  <si>
    <t>164.310 (c )</t>
  </si>
  <si>
    <t>12.3, 12.4, 12.5</t>
  </si>
  <si>
    <t>164.308 (a)(1)(i)
164.308 (a)(3)(ii)(C)</t>
  </si>
  <si>
    <t>D3.PC.ADM.B.6</t>
  </si>
  <si>
    <t>8.1.1
12.3.2</t>
  </si>
  <si>
    <t>DS5.4</t>
  </si>
  <si>
    <t>PR.AC-1</t>
  </si>
  <si>
    <t>164.312 (a)(2)(i)</t>
  </si>
  <si>
    <t>164.310 (a)(1)</t>
  </si>
  <si>
    <t>12.3.8
12.3.9
12.3.10</t>
  </si>
  <si>
    <t>D1.G.SP.B.6</t>
  </si>
  <si>
    <t>DS5.3</t>
  </si>
  <si>
    <t>12.5.3</t>
  </si>
  <si>
    <t>164.308 (a)(5)(ii)(D)</t>
  </si>
  <si>
    <t>164.310 (d)(2)(i)</t>
  </si>
  <si>
    <t>D3.PC.ADM.B.15</t>
  </si>
  <si>
    <t>12.3.9</t>
  </si>
  <si>
    <t>AI1.2, AI2.4, DS5.7, DS5.10, DS5.11</t>
  </si>
  <si>
    <t>1.2
1.3
1.4
11</t>
  </si>
  <si>
    <t>ID.RA-1</t>
  </si>
  <si>
    <t>12.3.10</t>
  </si>
  <si>
    <t>Risk Management: Audit</t>
  </si>
  <si>
    <t>D1.RM.Au.B.4</t>
  </si>
  <si>
    <t>DE.DP-5</t>
  </si>
  <si>
    <t>D1.G.SP.B.7</t>
  </si>
  <si>
    <t>Monitoring and Analyzing: Monitoring and Analyzing</t>
  </si>
  <si>
    <t>D2.MA.MA.B.2</t>
  </si>
  <si>
    <t>Preventative Controls: Secure Coding
Detective Controls: Threat and Vulnerability Detection</t>
  </si>
  <si>
    <t>D3.PC.SC.B.3
D3.DC.TVD.B.1</t>
  </si>
  <si>
    <t>AI2.4, AI7.4, AI7.6, DS11.3, DS11.6</t>
  </si>
  <si>
    <t>3.C.3
3.C.5</t>
  </si>
  <si>
    <t>PR.IP-1
PR.IP-2
PR.IP-12</t>
  </si>
  <si>
    <t>Resources: Staffing
Detective Controls: Event Detection</t>
  </si>
  <si>
    <t>D1.R.St.B.1
D1.R.St.B.2
D3.DC.ED.B.4</t>
  </si>
  <si>
    <t>1.B.1</t>
  </si>
  <si>
    <t>PR.AT-5
DE.DP-1</t>
  </si>
  <si>
    <t>Preventive Controls: Access and Data Management</t>
  </si>
  <si>
    <t>D3.PC.ADM.B.10</t>
  </si>
  <si>
    <t>6.4.1
6.4.3</t>
  </si>
  <si>
    <t>PR.DS-7</t>
  </si>
  <si>
    <t>Preventative Controls: Secure Coding</t>
  </si>
  <si>
    <t>D3.PC.SC.B.1</t>
  </si>
  <si>
    <t>PR.IP-2
DE.CM-7</t>
  </si>
  <si>
    <t>PO4.4, PO4.5, PO4.6, PO4.8, PO4.10, PO6.5, DS5.1, DS5.2, DS5.3</t>
  </si>
  <si>
    <t>PR.IP-3</t>
  </si>
  <si>
    <t>164.308 (a)(6)</t>
  </si>
  <si>
    <t>6.4.3</t>
  </si>
  <si>
    <t>AI3.3, DS2.4, DS9.1, DS9.2, DS11.6</t>
  </si>
  <si>
    <t>6.4
12.5.2
12.11
12.11.1</t>
  </si>
  <si>
    <t>PO4.4, PO4.6, PO4.8, PO4.9, PO4.10</t>
  </si>
  <si>
    <t>AI2.6, AI6.2, AI6.3, AI7.2</t>
  </si>
  <si>
    <t>Governance: Strategies &amp; Policies
Threat Intelligence: Threat Intelligence and Information</t>
  </si>
  <si>
    <t>D1.G.SP.B.3
D2.TI.TII.B.1</t>
  </si>
  <si>
    <t>PO4.15, DS4.1, DS4.2</t>
  </si>
  <si>
    <t>PO4.11, AI3.4, AI7.4</t>
  </si>
  <si>
    <t>12.11
12.11.1</t>
  </si>
  <si>
    <t>PO4.8, PO6.2, ME2.1, ME2.2, ME2.3, ME2.4, ME2.5, ME2.6, ME2.7</t>
  </si>
  <si>
    <t>D3.PC.SC.B.2</t>
  </si>
  <si>
    <t>6.3.2</t>
  </si>
  <si>
    <t>ID.RA-2
DE.CM-1</t>
  </si>
  <si>
    <t>D1.G.IT.B.1</t>
  </si>
  <si>
    <t>Incident Resilience Planning and Strategy: Planning</t>
  </si>
  <si>
    <t>D5.IR.PSP.B.1</t>
  </si>
  <si>
    <t>11.1.2
12.10</t>
  </si>
  <si>
    <t>3.C.3</t>
  </si>
  <si>
    <t>164.308 (a)(6)(i)</t>
  </si>
  <si>
    <t>D5.DRM.D.B.3</t>
  </si>
  <si>
    <t>12.10.1</t>
  </si>
  <si>
    <t>PO9.3, DS5.6, DS8.2</t>
  </si>
  <si>
    <t>PR.IP-9
RS.RP-1
RS.AN-2</t>
  </si>
  <si>
    <t>164.308 (a)(6)(ii)</t>
  </si>
  <si>
    <t>D5.IR.PSP.B.2</t>
  </si>
  <si>
    <t>WP.1.E.3, WP.1.G.10</t>
  </si>
  <si>
    <t>Risk Management: Risk Management Program
Incident Resilience Planning and Strategy: Planning</t>
  </si>
  <si>
    <t>D1.RM.RMP.B.1
D5.IR.PSP.B.6</t>
  </si>
  <si>
    <t>1.B.4
3.C.4</t>
  </si>
  <si>
    <t>ID.BE-5
PR.IP-9</t>
  </si>
  <si>
    <t>164.308 (a)(7)</t>
  </si>
  <si>
    <t>D5.IR.PSP.B.5</t>
  </si>
  <si>
    <t>3.B</t>
  </si>
  <si>
    <t>ID.BE-4
RS.AN-2</t>
  </si>
  <si>
    <t>12.3.3</t>
  </si>
  <si>
    <t>PO4.9, DS9.2</t>
  </si>
  <si>
    <t>1.A.3
3.B</t>
  </si>
  <si>
    <t>PO3.1, DS4.4, DS4.5, DS4.6, DS4.7, DS4.10</t>
  </si>
  <si>
    <t>RS.IM-2</t>
  </si>
  <si>
    <t>7
12.3.1</t>
  </si>
  <si>
    <t>PO3.1, PO9.1, PO9.2, DS4.1, DS4.3, DS4.8, DS8.3</t>
  </si>
  <si>
    <t>RS.CO-4
RC.CO-3</t>
  </si>
  <si>
    <t>Strategic Considerations - Third Party Management. Line 124</t>
  </si>
  <si>
    <t>Testing with Third Party TSPs lines 236-237</t>
  </si>
  <si>
    <t>D3.PC.ADM.B.18
D3.PC.DEPS.B.1</t>
  </si>
  <si>
    <t>ID.AM-5
PR.DS-5
DE.AE-1</t>
  </si>
  <si>
    <t>12.3.4</t>
  </si>
  <si>
    <t>DE.AE-1</t>
  </si>
  <si>
    <t>PO6.2, DS11.6</t>
  </si>
  <si>
    <t>Preventative Controls: Device/End-Point Security</t>
  </si>
  <si>
    <t>D3.PC.DEPS.B.1</t>
  </si>
  <si>
    <t>PO2.3, DS11.2, DS11.3, DS11.4</t>
  </si>
  <si>
    <t>164.310 (d)(2)(iii)</t>
  </si>
  <si>
    <t>PO6, AI2, DS5</t>
  </si>
  <si>
    <t>9.5.1</t>
  </si>
  <si>
    <t>1.B.7( c )
3.D.4</t>
  </si>
  <si>
    <t>D3.PC.ADM.B.18</t>
  </si>
  <si>
    <t>3.1.a</t>
  </si>
  <si>
    <t>PO4.8, DS11.2</t>
  </si>
  <si>
    <t>164.105 (c)(2)</t>
  </si>
  <si>
    <t>DS11.3, DS11.4</t>
  </si>
  <si>
    <t xml:space="preserve">
PR.IP-6</t>
  </si>
  <si>
    <t>ID.GV-3</t>
  </si>
  <si>
    <t>9.8.2</t>
  </si>
  <si>
    <t>DS11.4</t>
  </si>
  <si>
    <t>164.310 (d)(2)(ii)</t>
  </si>
  <si>
    <t>164.312 (e)</t>
  </si>
  <si>
    <t>D3.PC.ADM.B.14</t>
  </si>
  <si>
    <t>AI3.3, AI6.2, AI6.3, DS5.5, DS5.7, DS9.2</t>
  </si>
  <si>
    <t>DS5.5, DS5.7</t>
  </si>
  <si>
    <t>DE.CM-5</t>
  </si>
  <si>
    <t>PO6.2, DS5.4</t>
  </si>
  <si>
    <t>D3.PC.ADM.B.13</t>
  </si>
  <si>
    <t>DS 5.5, ME1.2, ME2.2, ME2.5, ME4.7</t>
  </si>
  <si>
    <t>AI2.3, DS5.7</t>
  </si>
  <si>
    <t>10.5.4</t>
  </si>
  <si>
    <t>DS5.7, DS5.9, DS5.11</t>
  </si>
  <si>
    <t>Preventive Controls: Infrastructure Management
Corrective Controls: Patch Management</t>
  </si>
  <si>
    <t>D3.PC.IM.B.1
D3.PC.IM.B.2
D3.PC.IM.B.10
D3.CC.PM.B.1</t>
  </si>
  <si>
    <t>1.1
6.2
10.2.4</t>
  </si>
  <si>
    <t>1.2.1</t>
  </si>
  <si>
    <t>PR.PT-4</t>
  </si>
  <si>
    <t>DS5.7</t>
  </si>
  <si>
    <t>Corrective Controls: Patch Management</t>
  </si>
  <si>
    <t>D3.CC.PM.B.1</t>
  </si>
  <si>
    <t>DS11.6</t>
  </si>
  <si>
    <t>DE.CM-1
DE.CM-7</t>
  </si>
  <si>
    <t>Preventative Controls: Infrastructure Management</t>
  </si>
  <si>
    <t>D3.PC.IM.B.10</t>
  </si>
  <si>
    <t>Detective Controls: Threat and Vulnerability Detection</t>
  </si>
  <si>
    <t>D3.DC.TVD.B.4</t>
  </si>
  <si>
    <t>3.5
3.5.1
3.6
4.1
4.3</t>
  </si>
  <si>
    <t>6.5.3</t>
  </si>
  <si>
    <t>PO2.3, PO6.2, DS11.1</t>
  </si>
  <si>
    <t>3.7
12.8.2</t>
  </si>
  <si>
    <t>164.502 (e) 
164.504 (e)</t>
  </si>
  <si>
    <t>164.306 (a)</t>
  </si>
  <si>
    <t>164.308 (a)(3)(i)</t>
  </si>
  <si>
    <t>Detective Controls: Anomalous Activity Detection</t>
  </si>
  <si>
    <t>D3.DC.AAD.B.2</t>
  </si>
  <si>
    <t>Preventative Controls: Infrastructure Management
Detective Controls: Threat and Vulnerability Detection</t>
  </si>
  <si>
    <t>D3.PC.IM.B.4
D3.DC.TVD.B.2</t>
  </si>
  <si>
    <t>5.1
5.1.1
5.2
5.3
5.4</t>
  </si>
  <si>
    <t>164.310 (c)</t>
  </si>
  <si>
    <t>DE.CM-8</t>
  </si>
  <si>
    <t>3.3
3.4</t>
  </si>
  <si>
    <t>11.2.3</t>
  </si>
  <si>
    <t>11.2
11.2.2</t>
  </si>
  <si>
    <t>DS5.9</t>
  </si>
  <si>
    <t>DS5</t>
  </si>
  <si>
    <t>AI2.3, AI2.4, DS5.7</t>
  </si>
  <si>
    <t>3.6.2, 3.6.3</t>
  </si>
  <si>
    <t>3.5.2
3.6.6
3.6.7
3.7.8</t>
  </si>
  <si>
    <t>PO4.11, DS5.4</t>
  </si>
  <si>
    <t>DE.CM-4</t>
  </si>
  <si>
    <t>2.1.1</t>
  </si>
  <si>
    <t>ScaledLarge</t>
  </si>
  <si>
    <t>TabAuto</t>
  </si>
  <si>
    <t>QuesInclude</t>
  </si>
  <si>
    <t>Enable</t>
  </si>
  <si>
    <t>PO4.6, PO7.1, PO7.6, DS2.3</t>
  </si>
  <si>
    <t>12.3.5</t>
  </si>
  <si>
    <t>12.1
12.10.4</t>
  </si>
  <si>
    <t>12.6.1
12.6.2</t>
  </si>
  <si>
    <t>PO7.8, DS5.4</t>
  </si>
  <si>
    <t>Resources: Staffing
Training and Culture: Training</t>
  </si>
  <si>
    <t>D1.R.St.B.2
D1.TC.Tr.B.1</t>
  </si>
  <si>
    <t>DS12.1, DS12.2</t>
  </si>
  <si>
    <t>DE.CM-3</t>
  </si>
  <si>
    <t>DS5.7, DS12.4</t>
  </si>
  <si>
    <t>DS12.4</t>
  </si>
  <si>
    <t>DS12.4, DS12.5</t>
  </si>
  <si>
    <t>DS5.7, DS12.1, DS12.3</t>
  </si>
  <si>
    <t>PR.IP-7</t>
  </si>
  <si>
    <t>D3.PC.IM.B.9</t>
  </si>
  <si>
    <t>PO6.2, DS12.2</t>
  </si>
  <si>
    <t>164.310 (a)(2)(iv)</t>
  </si>
  <si>
    <t>AI3.3, DS12.5, DS13.5</t>
  </si>
  <si>
    <t>164.316 (b)</t>
  </si>
  <si>
    <t>6.4.6</t>
  </si>
  <si>
    <t>164.308 (a)(8)</t>
  </si>
  <si>
    <t>6.4.5.2</t>
  </si>
  <si>
    <t>6.4.5.3</t>
  </si>
  <si>
    <t>PR.DS-6</t>
  </si>
  <si>
    <t>6.4.5.1</t>
  </si>
  <si>
    <t>6.4.5.4</t>
  </si>
  <si>
    <t>6.3.2
6.4.5.3</t>
  </si>
  <si>
    <t>Governance: IT Asset Management
Preventative Controls: Infrastructure Management</t>
  </si>
  <si>
    <t>D1.G.IT.B.4
D3.PC.IM.B.7</t>
  </si>
  <si>
    <t>PR.AC-5</t>
  </si>
  <si>
    <t>6.4.1</t>
  </si>
  <si>
    <t>PR.IP-12</t>
  </si>
  <si>
    <t>DS4.9, DS11.2, DS11.5, DS11.6</t>
  </si>
  <si>
    <t>PO2.3, PO3.4, AI5.2, DS2.3</t>
  </si>
  <si>
    <t>1.2.3</t>
  </si>
  <si>
    <t>DS5.7, DS5.9, DS5.11, DS9.2</t>
  </si>
  <si>
    <t>PR.DS-3</t>
  </si>
  <si>
    <t>D2.MA.MA.B.1</t>
  </si>
  <si>
    <t>PR.DS-2</t>
  </si>
  <si>
    <t>1.1.7</t>
  </si>
  <si>
    <t>PR.DS-1</t>
  </si>
  <si>
    <t>DE.CM-7</t>
  </si>
  <si>
    <t>164.312 (a)(1)</t>
  </si>
  <si>
    <t>D3.PC.ADM.B.1
D3.PC.ADM.B.6</t>
  </si>
  <si>
    <t>PR.AC-4
PR.MA-1
PR.PT-3
DE.CM-2</t>
  </si>
  <si>
    <t>8.1.4</t>
  </si>
  <si>
    <t>D3.PC.ADM.B.2</t>
  </si>
  <si>
    <t>PR.PT-1</t>
  </si>
  <si>
    <t>164.312 (b)</t>
  </si>
  <si>
    <t>D3.PC.ADM.B.4</t>
  </si>
  <si>
    <t>10.6.2</t>
  </si>
  <si>
    <t>Preventative Controls: Access and Data Management
Detective Controls: Anomalous Activity Detection</t>
  </si>
  <si>
    <t>D3.PC.ADM.B.3
D3.PC.ADM.B.4
D3.DC.AAD.B.5</t>
  </si>
  <si>
    <t>D3.PC.ADM.B.3</t>
  </si>
  <si>
    <t>12.5.4</t>
  </si>
  <si>
    <t>164.308 (a)(5)(ii)(C)</t>
  </si>
  <si>
    <t>D3.PC.ADM.B.7</t>
  </si>
  <si>
    <t xml:space="preserve">PR.AC-3
DE.CM-1
</t>
  </si>
  <si>
    <t>164,312 (d)</t>
  </si>
  <si>
    <t>8.2.4</t>
  </si>
  <si>
    <t>PO6.2, DS5.7</t>
  </si>
  <si>
    <t>12.3.8</t>
  </si>
  <si>
    <t>D3.PC.ADM.B.12</t>
  </si>
  <si>
    <t>Preventative Controls: Infrastructure Management
Preventative Controls: Access and Data Management</t>
  </si>
  <si>
    <t>D3.PC.IM.B.9
D3.PC.ADM.B.7</t>
  </si>
  <si>
    <t>D3.PC.ADM.B.9
D3.PC.ADM.B.15</t>
  </si>
  <si>
    <t>PR.MA-2</t>
  </si>
  <si>
    <t>PO6.2, DS5.2, DS5.3, DS5.7</t>
  </si>
  <si>
    <t>AI1.2, AI2.4, AI3.2</t>
  </si>
  <si>
    <t>1.1.6
6.1
12.1.1</t>
  </si>
  <si>
    <t>2.2.1</t>
  </si>
  <si>
    <t>AI2.3</t>
  </si>
  <si>
    <t>6.5.1
6.5.7</t>
  </si>
  <si>
    <t>Preventive Controls: Infrastructure Management</t>
  </si>
  <si>
    <t>D3.PC.IM.B.5</t>
  </si>
  <si>
    <t>ID.RA-1
ID.RA-3</t>
  </si>
  <si>
    <t>6.3
6.7</t>
  </si>
  <si>
    <t>4.1.1</t>
  </si>
  <si>
    <t>4.1.1
6.5.4</t>
  </si>
  <si>
    <t>6.5.5</t>
  </si>
  <si>
    <t>10.5.5</t>
  </si>
  <si>
    <t>6.3.2, 6.4.5.3</t>
  </si>
  <si>
    <t>6.4.2</t>
  </si>
  <si>
    <t>8.1.8</t>
  </si>
  <si>
    <t>PO8.3, AI2.7, AI5.2, DS2.4, PO8</t>
  </si>
  <si>
    <t>6.4.1.a</t>
  </si>
  <si>
    <t>6.3.1
6.4.4</t>
  </si>
  <si>
    <t>DS5.7, DS9.1</t>
  </si>
  <si>
    <t>6.4
11.5</t>
  </si>
  <si>
    <t>6.1
6.5.8
6.5.10</t>
  </si>
  <si>
    <t>6.1, 6.5</t>
  </si>
  <si>
    <t>3.D.6</t>
  </si>
  <si>
    <t>DE.DP-3</t>
  </si>
  <si>
    <t>12.5.2</t>
  </si>
  <si>
    <t>DE.DP-4</t>
  </si>
  <si>
    <t>11.2.1</t>
  </si>
  <si>
    <t>Incident Resilience Planning and Strategy: Planning
Detection, Response, and Mitigation: Detection
Escalation and Reporting: Escalation and Reporting</t>
  </si>
  <si>
    <t>D5.IR.PSP.B.2
D5.DRM.D.B.3
D5.ER.ER.B.1</t>
  </si>
  <si>
    <t>10.8
12.5.3</t>
  </si>
  <si>
    <t>RS.CO-2</t>
  </si>
  <si>
    <t>Detection, Response, and Mitigation: Detection
Escalation and Reporting: Escalation and Reporting</t>
  </si>
  <si>
    <t>D5.DRM.D.B.3
D5.ER.ER.B.1</t>
  </si>
  <si>
    <t>Incident Resilience Planning and Strategy: Planning
Escalation and Reporting: Escalation and Reporting</t>
  </si>
  <si>
    <t>D5.IR.PSP.B.3
D5.IR.PSP.B.4
D5.ER.ER.B.1</t>
  </si>
  <si>
    <t>11.5.1
12.5
12.10.3</t>
  </si>
  <si>
    <t>RS.CO-1</t>
  </si>
  <si>
    <t>Detective Controls: Anmalous Activity Detection</t>
  </si>
  <si>
    <t>D3.DC.AAD.B.3</t>
  </si>
  <si>
    <t>AI2.3, DS5.6, DS5.7, DS8.2, DS8.3, DS8.4</t>
  </si>
  <si>
    <t>RS.CO-3
RS.IM-2</t>
  </si>
  <si>
    <t>10.8.1
12.5.3</t>
  </si>
  <si>
    <t>PR.IP-10
DE.AE-5</t>
  </si>
  <si>
    <t>Information Sharing: Information Sharing
Escalation and Reporting: Escalation and Reporting</t>
  </si>
  <si>
    <t>D2.IS.IS.B.2
D2.IS.IS.B.3
D5.ER.ER.B.2</t>
  </si>
  <si>
    <t>PO9.3, DS5.5, DS5.6, DS5.7, DS8.2, DS8.3</t>
  </si>
  <si>
    <t>RS.AN-3</t>
  </si>
  <si>
    <t>Detective Controls: Threat and Vulnerability Detection
Detective Controls: Anomalous Activity Detection</t>
  </si>
  <si>
    <t>D3.DC.TVD.B.2
D3.DC.AAD.B.1</t>
  </si>
  <si>
    <t>12.5.2
12.10.5</t>
  </si>
  <si>
    <t>DE.AE-5
RS.AN-4</t>
  </si>
  <si>
    <t>D3.DC.AAD.B.1</t>
  </si>
  <si>
    <t>12.10.5</t>
  </si>
  <si>
    <t>PO6.1, DS5.6, DS8.2</t>
  </si>
  <si>
    <t>Detective Controls: Threat and Vulnerability Detection
Detective Controls: Anmalous Activity Detection</t>
  </si>
  <si>
    <t>Detective Controls: Anmalous Activity Detection
Incident Resilience Planning and Strategy: Planning</t>
  </si>
  <si>
    <t>D3.DC.AAD.B.1
D5.IR.PSP.B.6</t>
  </si>
  <si>
    <t>Detection, Response, and Mitigation: Response and Mitigation</t>
  </si>
  <si>
    <t>D5.DRM.RM.B.1</t>
  </si>
  <si>
    <t>RS.MI-1</t>
  </si>
  <si>
    <t>RS.MI-2</t>
  </si>
  <si>
    <t>Escalation and Reporting: Escalation and Reporting</t>
  </si>
  <si>
    <t>D5.ER.ER.B.4</t>
  </si>
  <si>
    <t>PO5.4, AI4.4, DS8.4, DS8.5, DS10.1, DS10.2</t>
  </si>
  <si>
    <t>RS.IM-1</t>
  </si>
  <si>
    <t>12.10.2</t>
  </si>
  <si>
    <t>Governance: Oversight</t>
  </si>
  <si>
    <t>D1.G.Ov.B.3</t>
  </si>
  <si>
    <t>DS4.1, DS8.1, DS8.3</t>
  </si>
  <si>
    <t>RS.CO-2
RS.CO-3</t>
  </si>
  <si>
    <t>DE.AE-2</t>
  </si>
  <si>
    <t>RS.IM-1
RC.IM-1</t>
  </si>
  <si>
    <t>DS4.2, DS4.8</t>
  </si>
  <si>
    <t>PR.DS-4</t>
  </si>
  <si>
    <t>Connections: Connections
Incident Resilience Planning and Strategy: Planning</t>
  </si>
  <si>
    <t>D4.C.C.B.1
D5.IR.PSP.B.5</t>
  </si>
  <si>
    <t>Strategic Considerations - Third Party Management. Lines 134-135</t>
  </si>
  <si>
    <t>Governance: Oversight
Relationship Management: Ongoing Monitoring</t>
  </si>
  <si>
    <t>D1.G.Ov.B.5
D4.RM.OM.B.3</t>
  </si>
  <si>
    <t>DE.AE-4
DE.DP-4
RS.AN-1
RC.IM.2
RC.CO-2</t>
  </si>
  <si>
    <t>Information Sharing: Information Sharing</t>
  </si>
  <si>
    <t>D2.IS.IS.B.1</t>
  </si>
  <si>
    <t>RS.MI-3</t>
  </si>
  <si>
    <t>RC.CO-1</t>
  </si>
  <si>
    <t>Background and Purpose Testing with Third Party TSPs lines 22 &amp; 232</t>
  </si>
  <si>
    <t>Background and Purpose Testing with Third Party TSPs - Testing Scenarios lines 19-22, 232, and 251-252</t>
  </si>
  <si>
    <t>D5.IR.PST.B.1</t>
  </si>
  <si>
    <t>Relationship Management: Ongoing Monitoring
Incident Resilience Planning and Strategy: Testing</t>
  </si>
  <si>
    <t>D4.RM.OM.B.3
D5.IR.PST.B.2</t>
  </si>
  <si>
    <t>Testing with Third Party TSPs line 212</t>
  </si>
  <si>
    <t>Testing with Third Party TSPs line 244-245</t>
  </si>
  <si>
    <t>Testing with Third Party TSPs line 241-242</t>
  </si>
  <si>
    <t>Testing Scenarios lines255-256</t>
  </si>
  <si>
    <t>Testing with Third Party TSPs line 247</t>
  </si>
  <si>
    <t>Testing Complexity Strategic Considerations - Testing with TSPs lines 282 and 313</t>
  </si>
  <si>
    <t>Strategic Considerations - Testing with TSPs lines 313 and 315</t>
  </si>
  <si>
    <t>Testing Scenarios lines256-257</t>
  </si>
  <si>
    <t>Testing with Third Party TSPs lines 234-235
Strategic Considerations - Testing with TSPs lines 319-320</t>
  </si>
  <si>
    <t>Testing with Third Party TSPs lines 217-219
Strategic Considerations - Testing with TSPs lines 322-323</t>
  </si>
  <si>
    <t>Cyber Resilience lines 332-333</t>
  </si>
  <si>
    <t>Cyber Resilience line 336</t>
  </si>
  <si>
    <t>Cyber Resilience line 348</t>
  </si>
  <si>
    <t>Cyber Resilience line 355</t>
  </si>
  <si>
    <t>Cyber Resilience line 398</t>
  </si>
  <si>
    <t>D1.G.Ov.B.5</t>
  </si>
  <si>
    <t>Cyber Resilience line 412</t>
  </si>
  <si>
    <t>D5.ER.ER.B.3</t>
  </si>
  <si>
    <t>164.502 (j)(1)</t>
  </si>
  <si>
    <t>D1.TC.Tr.B.3</t>
  </si>
  <si>
    <t>DE.CM-1
PR.DS-5
DE.DP-2
DE.DP-3
RS.MI-3</t>
  </si>
  <si>
    <t>Connections: Connections</t>
  </si>
  <si>
    <t>D4.C.C.B.3</t>
  </si>
  <si>
    <t>D4.C.C.B.4</t>
  </si>
  <si>
    <t>D1.G.RM.Au.B.1
D1.RM.Au.B.2
D1.RM.Au.B.3</t>
  </si>
  <si>
    <t>164.312(2)(iii)</t>
  </si>
  <si>
    <t>D3.PC.ADM.B.16</t>
  </si>
  <si>
    <t>10.2.6</t>
  </si>
  <si>
    <t>1.1.1</t>
  </si>
  <si>
    <t>D3.PC.ADM.B.8</t>
  </si>
  <si>
    <t>1.2
1.2.1</t>
  </si>
  <si>
    <t>Preventive Controls: Infrastructure Management
Detective Controls: Threat and Vulnerability Detection</t>
  </si>
  <si>
    <t>D3.PC.IM.B.3
D3.DC.TVD.B.2</t>
  </si>
  <si>
    <t>1.1.4</t>
  </si>
  <si>
    <t>D3.PC.IM.B.3</t>
  </si>
  <si>
    <t>10.4.1</t>
  </si>
  <si>
    <t>D3.PC.IM.B.6</t>
  </si>
  <si>
    <t>12.3.2</t>
  </si>
  <si>
    <t>D4.C.C.B.2</t>
  </si>
  <si>
    <t>D3.CC.PM.B.1
D3.CC.PM.B.2</t>
  </si>
  <si>
    <t>1.3.7</t>
  </si>
  <si>
    <t>D3.DC.TVD.B.3</t>
  </si>
  <si>
    <t>D3.DC.TVD.B.3
D3.DC.AAD.B.1</t>
  </si>
  <si>
    <t>12.5.5, 12.10.3</t>
  </si>
  <si>
    <t>7.1.4</t>
  </si>
  <si>
    <t>11.1.1</t>
  </si>
  <si>
    <t>4.1.1
8.2.1</t>
  </si>
  <si>
    <t>Detective Controls: Anomalous Activity Detection
Detective Controls: Event Detection</t>
  </si>
  <si>
    <t>D3.DC.AAD.B.1
D3.DC.ED.B.2
D3.DC.ED.B.3</t>
  </si>
  <si>
    <t>3.C.3(a)</t>
  </si>
  <si>
    <t>164.520 (b)(1)(vi)</t>
  </si>
  <si>
    <t>164.504 (e)(2)(ii)(F)
164.520 (b)(1)(iv)(D)
164.526 (a)</t>
  </si>
  <si>
    <t>164.308 (a)(1)(ii)(D)</t>
  </si>
  <si>
    <t>164.520 (b)(2)(ii)</t>
  </si>
  <si>
    <t>11.3.1
11.3.4</t>
  </si>
  <si>
    <t>11.3.2
11.3.4</t>
  </si>
  <si>
    <t>11.3.3</t>
  </si>
  <si>
    <t>6.3.1</t>
  </si>
  <si>
    <t>6.4.5</t>
  </si>
  <si>
    <t>DE.CM-8
RS.AN-1
RS.MI-3</t>
  </si>
  <si>
    <t>AC4, AC6, DS5.11</t>
  </si>
  <si>
    <t>10.2.5</t>
  </si>
  <si>
    <t>AC3, AC4, AC5, AC6</t>
  </si>
  <si>
    <t>10.2.4</t>
  </si>
  <si>
    <t>10.5.2</t>
  </si>
  <si>
    <t>8.2.5</t>
  </si>
  <si>
    <t>8.2.6</t>
  </si>
  <si>
    <t>8.1.6</t>
  </si>
  <si>
    <t>1.2; 1.2.3</t>
  </si>
  <si>
    <t>10.1, 10.2</t>
  </si>
  <si>
    <t>2.6, 1.1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</si>
</sst>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0"/>
      <color rgb="FF000000"/>
      <name val="Arial"/>
    </font>
    <font>
      <sz val="10"/>
      <name val="Arial"/>
    </font>
    <font>
      <b/>
      <sz val="18"/>
      <name val="Arial"/>
    </font>
    <font>
      <sz val="11"/>
      <name val="Arial"/>
    </font>
    <font>
      <b/>
      <sz val="14"/>
      <name val="Arial"/>
    </font>
    <font>
      <b/>
      <sz val="11"/>
      <name val="Arial"/>
    </font>
    <font>
      <b/>
      <sz val="10"/>
      <name val="Arial"/>
    </font>
    <font>
      <sz val="12"/>
      <name val="Arial"/>
    </font>
    <font>
      <u/>
      <sz val="11"/>
      <color rgb="FF0000D4"/>
      <name val="Arial"/>
    </font>
    <font>
      <u/>
      <sz val="11"/>
      <color rgb="FF0000D4"/>
      <name val="Arial"/>
    </font>
    <font>
      <u/>
      <sz val="11"/>
      <color rgb="FF0000D4"/>
      <name val="Arial"/>
    </font>
    <font>
      <u/>
      <sz val="11"/>
      <color rgb="FF0000D4"/>
      <name val="Arial"/>
    </font>
    <font>
      <sz val="10"/>
      <name val="Arial"/>
    </font>
    <font>
      <u/>
      <sz val="11"/>
      <color rgb="FF0000D4"/>
      <name val="Arial"/>
    </font>
    <font>
      <u/>
      <sz val="11"/>
      <color rgb="FF0000D4"/>
      <name val="Arial"/>
    </font>
    <font>
      <b/>
      <sz val="10"/>
      <color rgb="FFFFFFFF"/>
      <name val="Arial"/>
    </font>
    <font>
      <sz val="10"/>
      <color rgb="FFFFFFFF"/>
      <name val="Arial"/>
    </font>
    <font>
      <sz val="6"/>
      <name val="Arial"/>
    </font>
    <font>
      <sz val="8"/>
      <name val="Arial"/>
    </font>
    <font>
      <sz val="10"/>
      <name val="Arial"/>
    </font>
    <font>
      <i/>
      <sz val="11"/>
      <name val="Arial"/>
    </font>
    <font>
      <b/>
      <sz val="10"/>
      <color rgb="FFFF0000"/>
      <name val="Arial"/>
    </font>
    <font>
      <sz val="18"/>
      <name val="Arial"/>
    </font>
    <font>
      <sz val="11"/>
      <color rgb="FFCC4125"/>
      <name val="Arial"/>
    </font>
    <font>
      <sz val="11"/>
      <name val="Calibri"/>
    </font>
    <font>
      <sz val="11"/>
      <color rgb="FF000000"/>
      <name val="Arial"/>
    </font>
    <font>
      <b/>
      <i/>
      <sz val="11"/>
      <name val="Arial"/>
    </font>
  </fonts>
  <fills count="10">
    <fill>
      <patternFill patternType="none"/>
    </fill>
    <fill>
      <patternFill patternType="gray125"/>
    </fill>
    <fill>
      <patternFill patternType="solid">
        <fgColor rgb="FFCCFFFF"/>
        <bgColor rgb="FFCCFFFF"/>
      </patternFill>
    </fill>
    <fill>
      <patternFill patternType="solid">
        <fgColor rgb="FFFFFF00"/>
        <bgColor rgb="FFFFFF00"/>
      </patternFill>
    </fill>
    <fill>
      <patternFill patternType="solid">
        <fgColor rgb="FF99CC00"/>
        <bgColor rgb="FF99CC00"/>
      </patternFill>
    </fill>
    <fill>
      <patternFill patternType="solid">
        <fgColor rgb="FFFBD4B4"/>
        <bgColor rgb="FFFBD4B4"/>
      </patternFill>
    </fill>
    <fill>
      <patternFill patternType="solid">
        <fgColor rgb="FFCC99FF"/>
        <bgColor rgb="FFCC99FF"/>
      </patternFill>
    </fill>
    <fill>
      <patternFill patternType="solid">
        <fgColor rgb="FFFFFFFF"/>
        <bgColor rgb="FFFFFFFF"/>
      </patternFill>
    </fill>
    <fill>
      <patternFill patternType="solid">
        <fgColor rgb="FFCDFFFF"/>
        <bgColor rgb="FFCDFFFF"/>
      </patternFill>
    </fill>
    <fill>
      <patternFill patternType="solid">
        <fgColor rgb="FFD8D8D8"/>
        <bgColor rgb="FFD8D8D8"/>
      </patternFill>
    </fill>
  </fills>
  <borders count="37">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s>
  <cellStyleXfs count="1">
    <xf numFmtId="0" fontId="0" fillId="0" borderId="0"/>
  </cellStyleXfs>
  <cellXfs count="218">
    <xf numFmtId="0" fontId="0" fillId="0" borderId="0" xfId="0" applyFont="1" applyAlignment="1"/>
    <xf numFmtId="0" fontId="1" fillId="0" borderId="0" xfId="0" applyFont="1" applyAlignment="1">
      <alignment vertical="top"/>
    </xf>
    <xf numFmtId="0" fontId="1" fillId="0" borderId="1" xfId="0" applyFont="1" applyBorder="1" applyAlignment="1">
      <alignment vertical="top"/>
    </xf>
    <xf numFmtId="0" fontId="2" fillId="0" borderId="2" xfId="0" applyFont="1" applyBorder="1" applyAlignment="1">
      <alignment vertical="top"/>
    </xf>
    <xf numFmtId="0" fontId="2" fillId="0" borderId="3" xfId="0" applyFont="1" applyBorder="1" applyAlignment="1">
      <alignment vertical="top"/>
    </xf>
    <xf numFmtId="0" fontId="3" fillId="0" borderId="1" xfId="0" applyFont="1" applyBorder="1" applyAlignment="1">
      <alignment vertical="top" wrapText="1"/>
    </xf>
    <xf numFmtId="0" fontId="4" fillId="0" borderId="1" xfId="0" applyFont="1" applyBorder="1" applyAlignment="1">
      <alignment vertical="top"/>
    </xf>
    <xf numFmtId="0" fontId="5" fillId="0" borderId="4" xfId="0" applyFont="1" applyBorder="1" applyAlignment="1">
      <alignment vertical="top" wrapText="1"/>
    </xf>
    <xf numFmtId="0" fontId="1" fillId="0" borderId="4" xfId="0" applyFont="1" applyBorder="1" applyAlignment="1">
      <alignment vertical="top" wrapText="1"/>
    </xf>
    <xf numFmtId="0" fontId="3" fillId="0" borderId="4" xfId="0" applyFont="1" applyBorder="1" applyAlignment="1">
      <alignment vertical="top" wrapText="1"/>
    </xf>
    <xf numFmtId="0" fontId="6" fillId="0" borderId="4" xfId="0" applyFont="1" applyBorder="1" applyAlignment="1">
      <alignment vertical="top" wrapText="1"/>
    </xf>
    <xf numFmtId="0" fontId="5" fillId="0" borderId="2" xfId="0" applyFont="1" applyBorder="1" applyAlignment="1">
      <alignment vertical="top"/>
    </xf>
    <xf numFmtId="0" fontId="1" fillId="0" borderId="4" xfId="0" quotePrefix="1" applyFont="1" applyBorder="1" applyAlignment="1">
      <alignment vertical="top" wrapText="1"/>
    </xf>
    <xf numFmtId="0" fontId="1" fillId="0" borderId="4" xfId="0" applyFont="1" applyBorder="1" applyAlignment="1">
      <alignment vertical="top"/>
    </xf>
    <xf numFmtId="0" fontId="3" fillId="0" borderId="5" xfId="0" applyFont="1" applyBorder="1" applyAlignment="1">
      <alignment vertical="top" wrapText="1"/>
    </xf>
    <xf numFmtId="0" fontId="3" fillId="2" borderId="3" xfId="0" applyFont="1" applyFill="1" applyBorder="1" applyAlignment="1">
      <alignment vertical="top"/>
    </xf>
    <xf numFmtId="0" fontId="1" fillId="0" borderId="4" xfId="0" applyFont="1" applyBorder="1" applyAlignment="1">
      <alignment horizontal="left" vertical="top" wrapText="1"/>
    </xf>
    <xf numFmtId="0" fontId="3" fillId="2" borderId="6" xfId="0" applyFont="1" applyFill="1" applyBorder="1" applyAlignment="1">
      <alignment vertical="top"/>
    </xf>
    <xf numFmtId="0" fontId="7" fillId="0" borderId="4" xfId="0" applyFont="1" applyBorder="1" applyAlignment="1">
      <alignment vertical="top" wrapText="1"/>
    </xf>
    <xf numFmtId="0" fontId="5" fillId="0" borderId="4" xfId="0" applyFont="1" applyBorder="1" applyAlignment="1">
      <alignment vertical="top"/>
    </xf>
    <xf numFmtId="0" fontId="1" fillId="0" borderId="5" xfId="0" applyFont="1" applyBorder="1" applyAlignment="1">
      <alignment vertical="top"/>
    </xf>
    <xf numFmtId="0" fontId="5" fillId="2" borderId="6" xfId="0" applyFont="1" applyFill="1" applyBorder="1" applyAlignment="1">
      <alignment vertical="top"/>
    </xf>
    <xf numFmtId="0" fontId="3" fillId="0" borderId="4" xfId="0" applyFont="1" applyBorder="1" applyAlignment="1">
      <alignment vertical="top"/>
    </xf>
    <xf numFmtId="0" fontId="8" fillId="0" borderId="4" xfId="0" applyFont="1" applyBorder="1" applyAlignment="1">
      <alignment vertical="top"/>
    </xf>
    <xf numFmtId="0" fontId="9" fillId="0" borderId="5" xfId="0" applyFont="1" applyBorder="1" applyAlignment="1">
      <alignment vertical="top"/>
    </xf>
    <xf numFmtId="0" fontId="3" fillId="0" borderId="0" xfId="0" applyFont="1" applyAlignment="1">
      <alignment vertical="top"/>
    </xf>
    <xf numFmtId="0" fontId="3" fillId="2" borderId="6" xfId="0" quotePrefix="1" applyFont="1" applyFill="1" applyBorder="1" applyAlignment="1">
      <alignment vertical="top"/>
    </xf>
    <xf numFmtId="49" fontId="3" fillId="2" borderId="6" xfId="0" quotePrefix="1" applyNumberFormat="1" applyFont="1" applyFill="1" applyBorder="1" applyAlignment="1">
      <alignment vertical="top"/>
    </xf>
    <xf numFmtId="0" fontId="1" fillId="2" borderId="6" xfId="0" applyFont="1" applyFill="1" applyBorder="1" applyAlignment="1">
      <alignment vertical="top"/>
    </xf>
    <xf numFmtId="0" fontId="3" fillId="2" borderId="7" xfId="0" applyFont="1" applyFill="1" applyBorder="1" applyAlignment="1">
      <alignment vertical="top"/>
    </xf>
    <xf numFmtId="0" fontId="5" fillId="0" borderId="0" xfId="0" applyFont="1" applyAlignment="1">
      <alignment vertical="top"/>
    </xf>
    <xf numFmtId="0" fontId="3" fillId="2" borderId="6" xfId="0" applyFont="1" applyFill="1" applyBorder="1" applyAlignment="1">
      <alignment horizontal="left" vertical="top"/>
    </xf>
    <xf numFmtId="0" fontId="5" fillId="2" borderId="6" xfId="0" applyFont="1" applyFill="1" applyBorder="1" applyAlignment="1">
      <alignment horizontal="left" vertical="top"/>
    </xf>
    <xf numFmtId="0" fontId="10" fillId="2" borderId="6" xfId="0" applyFont="1" applyFill="1" applyBorder="1" applyAlignment="1">
      <alignment vertical="top"/>
    </xf>
    <xf numFmtId="0" fontId="11" fillId="2" borderId="7" xfId="0" applyFont="1" applyFill="1" applyBorder="1" applyAlignment="1">
      <alignment vertical="top"/>
    </xf>
    <xf numFmtId="0" fontId="3" fillId="2" borderId="7" xfId="0" applyFont="1" applyFill="1" applyBorder="1" applyAlignment="1">
      <alignment horizontal="left" vertical="top"/>
    </xf>
    <xf numFmtId="0" fontId="1" fillId="0" borderId="0" xfId="0" applyFont="1"/>
    <xf numFmtId="0" fontId="2" fillId="0" borderId="8" xfId="0" applyFont="1" applyBorder="1" applyAlignment="1">
      <alignment vertical="top"/>
    </xf>
    <xf numFmtId="0" fontId="1" fillId="0" borderId="9" xfId="0" applyFont="1" applyBorder="1" applyAlignment="1">
      <alignment vertical="top"/>
    </xf>
    <xf numFmtId="0" fontId="4" fillId="0" borderId="10" xfId="0" applyFont="1" applyBorder="1" applyAlignment="1">
      <alignment horizontal="center" vertical="top"/>
    </xf>
    <xf numFmtId="0" fontId="1" fillId="0" borderId="11" xfId="0" applyFont="1" applyBorder="1" applyAlignment="1">
      <alignment vertical="top"/>
    </xf>
    <xf numFmtId="0" fontId="5" fillId="0" borderId="12" xfId="0" applyFont="1" applyBorder="1" applyAlignment="1">
      <alignment vertical="top"/>
    </xf>
    <xf numFmtId="0" fontId="1" fillId="0" borderId="13" xfId="0" applyFont="1" applyBorder="1" applyAlignment="1">
      <alignment vertical="top"/>
    </xf>
    <xf numFmtId="0" fontId="4" fillId="0" borderId="0" xfId="0" applyFont="1" applyAlignment="1">
      <alignment horizontal="center" vertical="top"/>
    </xf>
    <xf numFmtId="0" fontId="1" fillId="0" borderId="14" xfId="0" applyFont="1" applyBorder="1" applyAlignment="1">
      <alignment vertical="top"/>
    </xf>
    <xf numFmtId="0" fontId="5" fillId="0" borderId="2" xfId="0" applyFont="1" applyBorder="1" applyAlignment="1">
      <alignment horizontal="center" vertical="top" wrapText="1"/>
    </xf>
    <xf numFmtId="0" fontId="5" fillId="0" borderId="3" xfId="0" applyFont="1" applyBorder="1" applyAlignment="1">
      <alignment vertical="top" wrapText="1"/>
    </xf>
    <xf numFmtId="0" fontId="5" fillId="0" borderId="7" xfId="0" applyFont="1" applyBorder="1" applyAlignment="1">
      <alignment vertical="top" wrapText="1"/>
    </xf>
    <xf numFmtId="0" fontId="3" fillId="0" borderId="2" xfId="0" applyFont="1" applyBorder="1"/>
    <xf numFmtId="0" fontId="5" fillId="0" borderId="2" xfId="0" applyFont="1" applyBorder="1" applyAlignment="1">
      <alignment horizontal="center" vertical="top"/>
    </xf>
    <xf numFmtId="0" fontId="1" fillId="0" borderId="2" xfId="0" applyFont="1" applyBorder="1" applyAlignment="1">
      <alignment horizontal="center"/>
    </xf>
    <xf numFmtId="0" fontId="5" fillId="0" borderId="2" xfId="0" applyFont="1" applyBorder="1" applyAlignment="1">
      <alignment horizontal="right" vertical="top"/>
    </xf>
    <xf numFmtId="0" fontId="13" fillId="0" borderId="2" xfId="0" applyFont="1" applyBorder="1"/>
    <xf numFmtId="0" fontId="3" fillId="0" borderId="2" xfId="0" applyFont="1" applyBorder="1" applyAlignment="1">
      <alignment horizontal="right" vertical="top"/>
    </xf>
    <xf numFmtId="0" fontId="3" fillId="0" borderId="2" xfId="0" applyFont="1" applyBorder="1" applyAlignment="1">
      <alignment vertical="top"/>
    </xf>
    <xf numFmtId="0" fontId="5" fillId="2" borderId="2" xfId="0" applyFont="1" applyFill="1" applyBorder="1" applyAlignment="1">
      <alignment horizontal="right" vertical="top"/>
    </xf>
    <xf numFmtId="9" fontId="3" fillId="0" borderId="2" xfId="0" applyNumberFormat="1" applyFont="1" applyBorder="1" applyAlignment="1">
      <alignment horizontal="right" vertical="top"/>
    </xf>
    <xf numFmtId="0" fontId="14" fillId="0" borderId="2" xfId="0" applyFont="1" applyBorder="1" applyAlignment="1">
      <alignment vertical="top"/>
    </xf>
    <xf numFmtId="0" fontId="15" fillId="0" borderId="0" xfId="0" applyFont="1" applyAlignment="1">
      <alignment horizontal="center" vertical="top"/>
    </xf>
    <xf numFmtId="0" fontId="16" fillId="0" borderId="0" xfId="0" applyFont="1" applyAlignment="1">
      <alignment vertical="top"/>
    </xf>
    <xf numFmtId="0" fontId="2" fillId="0" borderId="18" xfId="0" applyFont="1" applyBorder="1" applyAlignment="1">
      <alignment vertical="top"/>
    </xf>
    <xf numFmtId="0" fontId="2" fillId="0" borderId="10" xfId="0" applyFont="1" applyBorder="1" applyAlignment="1">
      <alignment vertical="top" wrapText="1"/>
    </xf>
    <xf numFmtId="0" fontId="4" fillId="0" borderId="19" xfId="0" applyFont="1" applyBorder="1" applyAlignment="1">
      <alignment horizontal="center" vertical="top"/>
    </xf>
    <xf numFmtId="0" fontId="17" fillId="0" borderId="0" xfId="0" applyFont="1" applyAlignment="1">
      <alignment vertical="top" textRotation="90"/>
    </xf>
    <xf numFmtId="0" fontId="5" fillId="0" borderId="20" xfId="0" applyFont="1" applyBorder="1" applyAlignment="1">
      <alignment vertical="top"/>
    </xf>
    <xf numFmtId="9" fontId="5" fillId="0" borderId="0" xfId="0" applyNumberFormat="1" applyFont="1" applyAlignment="1">
      <alignment horizontal="right" vertical="top" wrapText="1"/>
    </xf>
    <xf numFmtId="9" fontId="5" fillId="0" borderId="21" xfId="0" applyNumberFormat="1" applyFont="1" applyBorder="1" applyAlignment="1">
      <alignment vertical="top" wrapText="1"/>
    </xf>
    <xf numFmtId="0" fontId="18" fillId="0" borderId="0" xfId="0" applyFont="1" applyAlignment="1">
      <alignment vertical="top"/>
    </xf>
    <xf numFmtId="0" fontId="18" fillId="0" borderId="0" xfId="0" applyFont="1" applyAlignment="1">
      <alignment vertical="top" wrapText="1"/>
    </xf>
    <xf numFmtId="0" fontId="3" fillId="0" borderId="22" xfId="0" applyFont="1" applyBorder="1" applyAlignment="1">
      <alignment vertical="top" wrapText="1"/>
    </xf>
    <xf numFmtId="0" fontId="3" fillId="0" borderId="24" xfId="0" applyFont="1" applyBorder="1" applyAlignment="1">
      <alignment vertical="top" wrapText="1"/>
    </xf>
    <xf numFmtId="0" fontId="5" fillId="0" borderId="2" xfId="0" applyFont="1" applyBorder="1" applyAlignment="1">
      <alignment vertical="top" wrapText="1"/>
    </xf>
    <xf numFmtId="0" fontId="5" fillId="0" borderId="5" xfId="0" applyFont="1" applyBorder="1" applyAlignment="1">
      <alignment vertical="top" wrapText="1"/>
    </xf>
    <xf numFmtId="14" fontId="5" fillId="0" borderId="5" xfId="0" applyNumberFormat="1" applyFont="1" applyBorder="1" applyAlignment="1">
      <alignment horizontal="right" vertical="top" wrapText="1"/>
    </xf>
    <xf numFmtId="0" fontId="19" fillId="0" borderId="25" xfId="0" applyFont="1" applyBorder="1" applyAlignment="1">
      <alignment vertical="top"/>
    </xf>
    <xf numFmtId="0" fontId="3" fillId="0" borderId="24" xfId="0" applyFont="1" applyBorder="1" applyAlignment="1">
      <alignment horizontal="left" vertical="top" wrapText="1"/>
    </xf>
    <xf numFmtId="0" fontId="3" fillId="0" borderId="22" xfId="0" applyFont="1" applyBorder="1" applyAlignment="1">
      <alignment horizontal="left" vertical="top" wrapText="1"/>
    </xf>
    <xf numFmtId="0" fontId="2" fillId="0" borderId="8" xfId="0" applyFont="1" applyBorder="1" applyAlignment="1">
      <alignment vertical="top" wrapText="1"/>
    </xf>
    <xf numFmtId="0" fontId="20" fillId="0" borderId="26" xfId="0" applyFont="1" applyBorder="1" applyAlignment="1">
      <alignment horizontal="center" vertical="top" wrapText="1"/>
    </xf>
    <xf numFmtId="0" fontId="5" fillId="0" borderId="9" xfId="0" applyFont="1" applyBorder="1" applyAlignment="1">
      <alignment vertical="top"/>
    </xf>
    <xf numFmtId="0" fontId="5" fillId="0" borderId="27" xfId="0" applyFont="1" applyBorder="1" applyAlignment="1">
      <alignment horizontal="center" vertical="top" wrapText="1"/>
    </xf>
    <xf numFmtId="0" fontId="5" fillId="0" borderId="19" xfId="0" applyFont="1" applyBorder="1" applyAlignment="1">
      <alignment horizontal="center" vertical="top"/>
    </xf>
    <xf numFmtId="0" fontId="5" fillId="0" borderId="26" xfId="0" applyFont="1" applyBorder="1" applyAlignment="1">
      <alignment vertical="top" wrapText="1"/>
    </xf>
    <xf numFmtId="0" fontId="5" fillId="0" borderId="28" xfId="0" applyFont="1" applyBorder="1" applyAlignment="1">
      <alignment vertical="top" wrapText="1"/>
    </xf>
    <xf numFmtId="0" fontId="3" fillId="0" borderId="2" xfId="0" quotePrefix="1" applyFont="1" applyBorder="1" applyAlignment="1">
      <alignment horizontal="left" vertical="top" wrapText="1"/>
    </xf>
    <xf numFmtId="0" fontId="5" fillId="0" borderId="2" xfId="0" applyFont="1" applyBorder="1" applyAlignment="1">
      <alignment vertical="top" wrapText="1"/>
    </xf>
    <xf numFmtId="0" fontId="5" fillId="0" borderId="2" xfId="0" applyFont="1" applyBorder="1" applyAlignment="1">
      <alignment vertical="top" wrapText="1"/>
    </xf>
    <xf numFmtId="0" fontId="3" fillId="0" borderId="5" xfId="0" applyFont="1" applyBorder="1" applyAlignment="1">
      <alignment vertical="top" wrapText="1"/>
    </xf>
    <xf numFmtId="0" fontId="3" fillId="2" borderId="2" xfId="0" applyFont="1" applyFill="1" applyBorder="1" applyAlignment="1">
      <alignment vertical="top"/>
    </xf>
    <xf numFmtId="0" fontId="21" fillId="2" borderId="2" xfId="0" applyFont="1" applyFill="1" applyBorder="1" applyAlignment="1">
      <alignment vertical="top"/>
    </xf>
    <xf numFmtId="0" fontId="3" fillId="2" borderId="29" xfId="0" applyFont="1" applyFill="1" applyBorder="1" applyAlignment="1">
      <alignment vertical="top" wrapText="1"/>
    </xf>
    <xf numFmtId="0" fontId="3" fillId="2" borderId="30" xfId="0" applyFont="1" applyFill="1" applyBorder="1" applyAlignment="1">
      <alignment vertical="top" wrapText="1"/>
    </xf>
    <xf numFmtId="0" fontId="3" fillId="2" borderId="2" xfId="0" applyFont="1" applyFill="1" applyBorder="1" applyAlignment="1">
      <alignment vertical="top" wrapText="1"/>
    </xf>
    <xf numFmtId="0" fontId="3" fillId="0" borderId="0" xfId="0" quotePrefix="1" applyFont="1" applyAlignment="1">
      <alignment vertical="top" wrapText="1"/>
    </xf>
    <xf numFmtId="0" fontId="22" fillId="0" borderId="10" xfId="0" applyFont="1" applyBorder="1" applyAlignment="1">
      <alignment vertical="top"/>
    </xf>
    <xf numFmtId="0" fontId="6" fillId="0" borderId="10" xfId="0" applyFont="1" applyBorder="1" applyAlignment="1">
      <alignment vertical="top"/>
    </xf>
    <xf numFmtId="0" fontId="6" fillId="0" borderId="10" xfId="0" applyFont="1" applyBorder="1" applyAlignment="1">
      <alignment horizontal="right" vertical="top"/>
    </xf>
    <xf numFmtId="0" fontId="1" fillId="0" borderId="10" xfId="0" applyFont="1" applyBorder="1" applyAlignment="1">
      <alignment vertical="top"/>
    </xf>
    <xf numFmtId="0" fontId="22" fillId="0" borderId="19" xfId="0" applyFont="1" applyBorder="1" applyAlignment="1">
      <alignment vertical="top"/>
    </xf>
    <xf numFmtId="0" fontId="1" fillId="0" borderId="20" xfId="0" applyFont="1" applyBorder="1" applyAlignment="1">
      <alignment vertical="top"/>
    </xf>
    <xf numFmtId="0" fontId="6" fillId="0" borderId="31" xfId="0" applyFont="1" applyBorder="1" applyAlignment="1">
      <alignment horizontal="right" vertical="top"/>
    </xf>
    <xf numFmtId="0" fontId="6" fillId="0" borderId="32" xfId="0" applyFont="1" applyBorder="1" applyAlignment="1">
      <alignment vertical="top"/>
    </xf>
    <xf numFmtId="9" fontId="6" fillId="0" borderId="32" xfId="0" applyNumberFormat="1" applyFont="1" applyBorder="1" applyAlignment="1">
      <alignment horizontal="right" vertical="top"/>
    </xf>
    <xf numFmtId="0" fontId="6" fillId="0" borderId="2" xfId="0" applyFont="1" applyBorder="1" applyAlignment="1">
      <alignment horizontal="right" vertical="top"/>
    </xf>
    <xf numFmtId="0" fontId="6" fillId="2" borderId="30" xfId="0" applyFont="1" applyFill="1" applyBorder="1" applyAlignment="1">
      <alignment vertical="top"/>
    </xf>
    <xf numFmtId="0" fontId="1" fillId="0" borderId="32" xfId="0" applyFont="1" applyBorder="1" applyAlignment="1">
      <alignment vertical="top"/>
    </xf>
    <xf numFmtId="0" fontId="6" fillId="0" borderId="33" xfId="0" applyFont="1" applyBorder="1" applyAlignment="1">
      <alignment vertical="top"/>
    </xf>
    <xf numFmtId="0" fontId="1" fillId="0" borderId="0" xfId="0" applyFont="1" applyAlignment="1">
      <alignment vertical="top" textRotation="90"/>
    </xf>
    <xf numFmtId="0" fontId="1" fillId="0" borderId="0" xfId="0" applyFont="1" applyAlignment="1">
      <alignment horizontal="left" vertical="top" textRotation="90"/>
    </xf>
    <xf numFmtId="0" fontId="15" fillId="0" borderId="0" xfId="0" applyFont="1" applyAlignment="1">
      <alignment horizontal="center" vertical="top" textRotation="90" wrapText="1"/>
    </xf>
    <xf numFmtId="0" fontId="1" fillId="0" borderId="0" xfId="0" applyFont="1" applyAlignment="1">
      <alignment horizontal="left" vertical="top"/>
    </xf>
    <xf numFmtId="0" fontId="5" fillId="0" borderId="22" xfId="0" applyFont="1" applyBorder="1" applyAlignment="1">
      <alignment horizontal="right" vertical="top"/>
    </xf>
    <xf numFmtId="0" fontId="5" fillId="0" borderId="34" xfId="0" applyFont="1" applyBorder="1" applyAlignment="1">
      <alignment horizontal="center" vertical="top"/>
    </xf>
    <xf numFmtId="0" fontId="5" fillId="0" borderId="34" xfId="0" applyFont="1" applyBorder="1" applyAlignment="1">
      <alignment vertical="top"/>
    </xf>
    <xf numFmtId="0" fontId="5" fillId="0" borderId="24" xfId="0" applyFont="1" applyBorder="1" applyAlignment="1">
      <alignment vertical="top"/>
    </xf>
    <xf numFmtId="0" fontId="3" fillId="0" borderId="2" xfId="0" applyFont="1" applyBorder="1" applyAlignment="1">
      <alignment horizontal="left" vertical="top"/>
    </xf>
    <xf numFmtId="0" fontId="3" fillId="0" borderId="0" xfId="0" applyFont="1" applyAlignment="1">
      <alignment horizontal="left" vertical="top"/>
    </xf>
    <xf numFmtId="0" fontId="3" fillId="0" borderId="2" xfId="0" applyFont="1" applyBorder="1" applyAlignment="1">
      <alignment vertical="top" wrapText="1"/>
    </xf>
    <xf numFmtId="0" fontId="3" fillId="2" borderId="2" xfId="0" applyFont="1" applyFill="1" applyBorder="1" applyAlignment="1">
      <alignment vertical="top" wrapText="1"/>
    </xf>
    <xf numFmtId="0" fontId="3" fillId="0" borderId="2" xfId="0" applyFont="1" applyBorder="1" applyAlignment="1">
      <alignment horizontal="center" vertical="top" wrapText="1"/>
    </xf>
    <xf numFmtId="0" fontId="3" fillId="0" borderId="2" xfId="0" applyFont="1" applyBorder="1" applyAlignment="1">
      <alignment horizontal="left" vertical="top" wrapText="1"/>
    </xf>
    <xf numFmtId="0" fontId="2" fillId="0" borderId="10" xfId="0" applyFont="1" applyBorder="1" applyAlignment="1">
      <alignment vertical="top"/>
    </xf>
    <xf numFmtId="0" fontId="3" fillId="2" borderId="24" xfId="0" applyFont="1" applyFill="1" applyBorder="1" applyAlignment="1">
      <alignment vertical="top" wrapText="1"/>
    </xf>
    <xf numFmtId="0" fontId="1" fillId="0" borderId="19" xfId="0" applyFont="1" applyBorder="1" applyAlignment="1">
      <alignment vertical="top"/>
    </xf>
    <xf numFmtId="0" fontId="19" fillId="2" borderId="24" xfId="0" applyFont="1" applyFill="1" applyBorder="1" applyAlignment="1">
      <alignment vertical="top"/>
    </xf>
    <xf numFmtId="0" fontId="1" fillId="0" borderId="33" xfId="0" applyFont="1" applyBorder="1" applyAlignment="1">
      <alignment vertical="top"/>
    </xf>
    <xf numFmtId="0" fontId="3" fillId="2" borderId="33" xfId="0" applyFont="1" applyFill="1" applyBorder="1" applyAlignment="1">
      <alignment vertical="top" wrapText="1"/>
    </xf>
    <xf numFmtId="0" fontId="3" fillId="0" borderId="24" xfId="0" applyFont="1" applyBorder="1" applyAlignment="1">
      <alignment vertical="top"/>
    </xf>
    <xf numFmtId="0" fontId="5" fillId="0" borderId="2" xfId="0" applyFont="1" applyBorder="1" applyAlignment="1">
      <alignment horizontal="left" vertical="top"/>
    </xf>
    <xf numFmtId="0" fontId="19" fillId="2" borderId="33" xfId="0" applyFont="1" applyFill="1" applyBorder="1" applyAlignment="1">
      <alignment vertical="top"/>
    </xf>
    <xf numFmtId="0" fontId="3" fillId="2" borderId="33" xfId="0" applyFont="1" applyFill="1" applyBorder="1" applyAlignment="1">
      <alignment vertical="top" wrapText="1"/>
    </xf>
    <xf numFmtId="0" fontId="3" fillId="2" borderId="2" xfId="0" applyFont="1" applyFill="1" applyBorder="1" applyAlignment="1">
      <alignment wrapText="1"/>
    </xf>
    <xf numFmtId="0" fontId="3" fillId="2" borderId="33" xfId="0" applyFont="1" applyFill="1" applyBorder="1" applyAlignment="1">
      <alignment vertical="top" wrapText="1"/>
    </xf>
    <xf numFmtId="0" fontId="19" fillId="2" borderId="33" xfId="0" applyFont="1" applyFill="1" applyBorder="1" applyAlignment="1">
      <alignment vertical="top"/>
    </xf>
    <xf numFmtId="0" fontId="3" fillId="3" borderId="2" xfId="0" applyFont="1" applyFill="1" applyBorder="1" applyAlignment="1">
      <alignment vertical="top" wrapText="1"/>
    </xf>
    <xf numFmtId="0" fontId="3" fillId="0" borderId="33" xfId="0" applyFont="1" applyBorder="1" applyAlignment="1">
      <alignment vertical="top" wrapText="1"/>
    </xf>
    <xf numFmtId="0" fontId="3" fillId="4" borderId="33" xfId="0" applyFont="1" applyFill="1" applyBorder="1" applyAlignment="1">
      <alignment vertical="top" wrapText="1"/>
    </xf>
    <xf numFmtId="0" fontId="3" fillId="0" borderId="33" xfId="0" applyFont="1" applyBorder="1" applyAlignment="1">
      <alignment vertical="top" wrapText="1"/>
    </xf>
    <xf numFmtId="0" fontId="3" fillId="5" borderId="33" xfId="0" applyFont="1" applyFill="1" applyBorder="1" applyAlignment="1">
      <alignment vertical="top" wrapText="1"/>
    </xf>
    <xf numFmtId="0" fontId="3" fillId="6" borderId="33" xfId="0" applyFont="1" applyFill="1" applyBorder="1" applyAlignment="1">
      <alignment vertical="top" wrapText="1"/>
    </xf>
    <xf numFmtId="0" fontId="5" fillId="0" borderId="5" xfId="0" applyFont="1" applyBorder="1" applyAlignment="1">
      <alignment vertical="top" wrapText="1"/>
    </xf>
    <xf numFmtId="0" fontId="5" fillId="0" borderId="24" xfId="0" applyFont="1" applyBorder="1" applyAlignment="1">
      <alignment horizontal="center" vertical="top"/>
    </xf>
    <xf numFmtId="0" fontId="3" fillId="0" borderId="2" xfId="0" applyFont="1" applyBorder="1" applyAlignment="1">
      <alignment vertical="top" wrapText="1"/>
    </xf>
    <xf numFmtId="0" fontId="3" fillId="7" borderId="2" xfId="0" applyFont="1" applyFill="1" applyBorder="1" applyAlignment="1">
      <alignment horizontal="left" vertical="top" wrapText="1"/>
    </xf>
    <xf numFmtId="0" fontId="5" fillId="0" borderId="3" xfId="0" applyFont="1" applyBorder="1" applyAlignment="1">
      <alignment horizontal="center" vertical="top"/>
    </xf>
    <xf numFmtId="0" fontId="5" fillId="0" borderId="3" xfId="0" applyFont="1" applyBorder="1" applyAlignment="1">
      <alignment vertical="top"/>
    </xf>
    <xf numFmtId="0" fontId="5" fillId="0" borderId="8" xfId="0" applyFont="1" applyBorder="1" applyAlignment="1">
      <alignment vertical="top"/>
    </xf>
    <xf numFmtId="0" fontId="1" fillId="0" borderId="10" xfId="0" applyFont="1" applyBorder="1" applyAlignment="1">
      <alignment vertical="top" wrapText="1"/>
    </xf>
    <xf numFmtId="0" fontId="1" fillId="0" borderId="32" xfId="0" applyFont="1" applyBorder="1" applyAlignment="1">
      <alignment vertical="top" wrapText="1"/>
    </xf>
    <xf numFmtId="0" fontId="3" fillId="0" borderId="20" xfId="0" applyFont="1" applyBorder="1" applyAlignment="1">
      <alignment vertical="top"/>
    </xf>
    <xf numFmtId="0" fontId="3" fillId="0" borderId="21" xfId="0" applyFont="1" applyBorder="1" applyAlignment="1">
      <alignment vertical="top"/>
    </xf>
    <xf numFmtId="0" fontId="23" fillId="0" borderId="2" xfId="0" applyFont="1" applyBorder="1" applyAlignment="1">
      <alignment horizontal="left" vertical="top" wrapText="1"/>
    </xf>
    <xf numFmtId="0" fontId="23" fillId="2" borderId="2" xfId="0" applyFont="1" applyFill="1" applyBorder="1" applyAlignment="1">
      <alignment vertical="top" wrapText="1"/>
    </xf>
    <xf numFmtId="0" fontId="23" fillId="2" borderId="2" xfId="0" applyFont="1" applyFill="1" applyBorder="1" applyAlignment="1">
      <alignment vertical="top" wrapText="1"/>
    </xf>
    <xf numFmtId="0" fontId="3" fillId="0" borderId="2" xfId="0" quotePrefix="1" applyFont="1" applyBorder="1" applyAlignment="1">
      <alignment vertical="top" wrapText="1"/>
    </xf>
    <xf numFmtId="0" fontId="5" fillId="0" borderId="30" xfId="0" applyFont="1" applyBorder="1" applyAlignment="1">
      <alignment vertical="top"/>
    </xf>
    <xf numFmtId="0" fontId="3" fillId="2" borderId="2" xfId="0" applyFont="1" applyFill="1" applyBorder="1" applyAlignment="1">
      <alignment horizontal="center" vertical="center" wrapText="1"/>
    </xf>
    <xf numFmtId="0" fontId="3" fillId="0" borderId="2" xfId="0" applyFont="1" applyBorder="1" applyAlignment="1">
      <alignment horizontal="center" vertical="center" wrapText="1"/>
    </xf>
    <xf numFmtId="0" fontId="24" fillId="0" borderId="2" xfId="0" applyFont="1" applyBorder="1" applyAlignment="1">
      <alignment horizontal="center" vertical="top" wrapText="1"/>
    </xf>
    <xf numFmtId="0" fontId="24" fillId="0" borderId="24" xfId="0" applyFont="1" applyBorder="1" applyAlignment="1">
      <alignment vertical="top"/>
    </xf>
    <xf numFmtId="0" fontId="5" fillId="2" borderId="2" xfId="0" applyFont="1" applyFill="1" applyBorder="1" applyAlignment="1">
      <alignment vertical="top" wrapText="1"/>
    </xf>
    <xf numFmtId="0" fontId="3" fillId="8" borderId="2" xfId="0" applyFont="1" applyFill="1" applyBorder="1" applyAlignment="1">
      <alignment vertical="top" wrapText="1"/>
    </xf>
    <xf numFmtId="0" fontId="24" fillId="0" borderId="2" xfId="0" applyFont="1" applyBorder="1" applyAlignment="1">
      <alignment horizontal="center" vertical="top"/>
    </xf>
    <xf numFmtId="0" fontId="3" fillId="0" borderId="2" xfId="0" applyFont="1" applyBorder="1" applyAlignment="1">
      <alignment horizontal="center" vertical="top"/>
    </xf>
    <xf numFmtId="0" fontId="25" fillId="2" borderId="2" xfId="0" applyFont="1" applyFill="1" applyBorder="1" applyAlignment="1">
      <alignment vertical="top" wrapText="1"/>
    </xf>
    <xf numFmtId="0" fontId="1" fillId="0" borderId="31" xfId="0" applyFont="1" applyBorder="1" applyAlignment="1">
      <alignment vertical="top"/>
    </xf>
    <xf numFmtId="0" fontId="25" fillId="2" borderId="0" xfId="0" applyFont="1" applyFill="1" applyAlignment="1">
      <alignment horizontal="left" wrapText="1"/>
    </xf>
    <xf numFmtId="0" fontId="6" fillId="2" borderId="30" xfId="0" applyFont="1" applyFill="1" applyBorder="1" applyAlignment="1">
      <alignment vertical="top"/>
    </xf>
    <xf numFmtId="0" fontId="3" fillId="2" borderId="2" xfId="0" applyFont="1" applyFill="1" applyBorder="1" applyAlignment="1">
      <alignment vertical="center" wrapText="1"/>
    </xf>
    <xf numFmtId="0" fontId="3" fillId="0" borderId="9" xfId="0" applyFont="1" applyBorder="1" applyAlignment="1">
      <alignment vertical="top"/>
    </xf>
    <xf numFmtId="0" fontId="3" fillId="0" borderId="11" xfId="0" applyFont="1" applyBorder="1" applyAlignment="1">
      <alignment vertical="top"/>
    </xf>
    <xf numFmtId="0" fontId="3" fillId="0" borderId="26" xfId="0" applyFont="1" applyBorder="1" applyAlignment="1">
      <alignment vertical="top"/>
    </xf>
    <xf numFmtId="0" fontId="3" fillId="0" borderId="27" xfId="0" applyFont="1" applyBorder="1" applyAlignment="1">
      <alignment vertical="top"/>
    </xf>
    <xf numFmtId="0" fontId="3" fillId="0" borderId="28" xfId="0" applyFont="1" applyBorder="1" applyAlignment="1">
      <alignment vertical="top"/>
    </xf>
    <xf numFmtId="0" fontId="5" fillId="0" borderId="22" xfId="0" applyFont="1" applyBorder="1" applyAlignment="1">
      <alignment horizontal="right" vertical="top" wrapText="1"/>
    </xf>
    <xf numFmtId="0" fontId="3" fillId="0" borderId="34" xfId="0" applyFont="1" applyBorder="1" applyAlignment="1">
      <alignment horizontal="center" vertical="top" wrapText="1"/>
    </xf>
    <xf numFmtId="0" fontId="3" fillId="0" borderId="2" xfId="0" applyFont="1" applyBorder="1" applyAlignment="1">
      <alignment horizontal="right" vertical="top" wrapText="1"/>
    </xf>
    <xf numFmtId="0" fontId="3" fillId="0" borderId="34" xfId="0" applyFont="1" applyBorder="1" applyAlignment="1">
      <alignment horizontal="left" vertical="top" wrapText="1"/>
    </xf>
    <xf numFmtId="0" fontId="5" fillId="0" borderId="0" xfId="0" applyFont="1" applyAlignment="1">
      <alignment vertical="top" wrapText="1"/>
    </xf>
    <xf numFmtId="0" fontId="3" fillId="0" borderId="0" xfId="0" applyFont="1" applyAlignment="1">
      <alignment vertical="top" wrapText="1"/>
    </xf>
    <xf numFmtId="0" fontId="2" fillId="0" borderId="8" xfId="0" applyFont="1" applyBorder="1" applyAlignment="1">
      <alignment horizontal="left" vertical="top"/>
    </xf>
    <xf numFmtId="0" fontId="2" fillId="0" borderId="9" xfId="0" applyFont="1" applyBorder="1" applyAlignment="1">
      <alignment horizontal="left" vertical="top" wrapText="1"/>
    </xf>
    <xf numFmtId="0" fontId="2" fillId="0" borderId="11" xfId="0" applyFont="1" applyBorder="1" applyAlignment="1">
      <alignment horizontal="left" vertical="top" wrapText="1"/>
    </xf>
    <xf numFmtId="0" fontId="5" fillId="0" borderId="12" xfId="0" applyFont="1" applyBorder="1" applyAlignment="1">
      <alignment vertical="top" wrapText="1"/>
    </xf>
    <xf numFmtId="0" fontId="5" fillId="0" borderId="27" xfId="0" applyFont="1" applyBorder="1" applyAlignment="1">
      <alignment vertical="top" wrapText="1"/>
    </xf>
    <xf numFmtId="0" fontId="1" fillId="0" borderId="2" xfId="0" applyFont="1" applyBorder="1" applyAlignment="1">
      <alignment vertical="top" wrapText="1"/>
    </xf>
    <xf numFmtId="0" fontId="5" fillId="0" borderId="11" xfId="0" applyFont="1" applyBorder="1" applyAlignment="1">
      <alignment vertical="top" wrapText="1"/>
    </xf>
    <xf numFmtId="0" fontId="5" fillId="0" borderId="26" xfId="0" applyFont="1" applyBorder="1" applyAlignment="1">
      <alignment vertical="top"/>
    </xf>
    <xf numFmtId="0" fontId="3" fillId="0" borderId="34" xfId="0" applyFont="1" applyBorder="1" applyAlignment="1">
      <alignment vertical="top" wrapText="1"/>
    </xf>
    <xf numFmtId="0" fontId="5" fillId="0" borderId="29" xfId="0" applyFont="1" applyBorder="1" applyAlignment="1">
      <alignment vertical="top"/>
    </xf>
    <xf numFmtId="0" fontId="5" fillId="0" borderId="36" xfId="0" applyFont="1" applyBorder="1" applyAlignment="1">
      <alignment vertical="top"/>
    </xf>
    <xf numFmtId="0" fontId="3" fillId="0" borderId="2" xfId="0" applyFont="1" applyBorder="1" applyAlignment="1">
      <alignment wrapText="1"/>
    </xf>
    <xf numFmtId="0" fontId="5" fillId="0" borderId="36" xfId="0" applyFont="1" applyBorder="1" applyAlignment="1">
      <alignment vertical="top" wrapText="1"/>
    </xf>
    <xf numFmtId="0" fontId="3" fillId="0" borderId="34" xfId="0" applyFont="1" applyBorder="1" applyAlignment="1">
      <alignment vertical="top"/>
    </xf>
    <xf numFmtId="0" fontId="5" fillId="0" borderId="36" xfId="0" applyFont="1" applyBorder="1" applyAlignment="1">
      <alignment horizontal="left" vertical="top" wrapText="1"/>
    </xf>
    <xf numFmtId="0" fontId="5" fillId="0" borderId="30" xfId="0" applyFont="1" applyBorder="1" applyAlignment="1">
      <alignment vertical="top" wrapText="1"/>
    </xf>
    <xf numFmtId="0" fontId="25" fillId="0" borderId="2" xfId="0" quotePrefix="1" applyFont="1" applyBorder="1" applyAlignment="1">
      <alignment horizontal="left" vertical="top" wrapText="1"/>
    </xf>
    <xf numFmtId="0" fontId="25" fillId="0" borderId="2" xfId="0" quotePrefix="1" applyFont="1" applyBorder="1" applyAlignment="1">
      <alignment horizontal="left" vertical="top"/>
    </xf>
    <xf numFmtId="0" fontId="25" fillId="0" borderId="0" xfId="0" applyFont="1" applyAlignment="1">
      <alignment horizontal="left" vertical="top"/>
    </xf>
    <xf numFmtId="2" fontId="3" fillId="0" borderId="2" xfId="0" applyNumberFormat="1" applyFont="1" applyBorder="1" applyAlignment="1">
      <alignment horizontal="left" vertical="top" wrapText="1"/>
    </xf>
    <xf numFmtId="0" fontId="3" fillId="9" borderId="36" xfId="0" applyFont="1" applyFill="1" applyBorder="1" applyAlignment="1">
      <alignment vertical="top" wrapText="1"/>
    </xf>
    <xf numFmtId="0" fontId="3" fillId="9" borderId="36" xfId="0" applyFont="1" applyFill="1" applyBorder="1" applyAlignment="1">
      <alignment horizontal="left" vertical="top" wrapText="1"/>
    </xf>
    <xf numFmtId="0" fontId="3" fillId="0" borderId="0" xfId="0" applyFont="1" applyAlignment="1">
      <alignment horizontal="left" vertical="top" wrapText="1"/>
    </xf>
    <xf numFmtId="0" fontId="3" fillId="0" borderId="10" xfId="0" applyFont="1" applyBorder="1" applyAlignment="1">
      <alignment vertical="top" wrapText="1"/>
    </xf>
    <xf numFmtId="0" fontId="3" fillId="0" borderId="10" xfId="0" applyFont="1" applyBorder="1" applyAlignment="1">
      <alignment horizontal="left" vertical="top" wrapText="1"/>
    </xf>
    <xf numFmtId="0" fontId="3" fillId="0" borderId="15" xfId="0" applyFont="1" applyBorder="1" applyAlignment="1">
      <alignment vertical="top" wrapText="1"/>
    </xf>
    <xf numFmtId="0" fontId="12" fillId="0" borderId="16" xfId="0" applyFont="1" applyBorder="1"/>
    <xf numFmtId="0" fontId="12" fillId="0" borderId="17" xfId="0" applyFont="1" applyBorder="1"/>
    <xf numFmtId="0" fontId="5" fillId="0" borderId="22" xfId="0" applyFont="1" applyBorder="1" applyAlignment="1">
      <alignment horizontal="center" vertical="top" wrapText="1"/>
    </xf>
    <xf numFmtId="0" fontId="12" fillId="0" borderId="23" xfId="0" applyFont="1" applyBorder="1"/>
    <xf numFmtId="0" fontId="5" fillId="0" borderId="32" xfId="0" applyFont="1" applyBorder="1" applyAlignment="1">
      <alignment horizontal="center" vertical="top"/>
    </xf>
    <xf numFmtId="0" fontId="12" fillId="0" borderId="32" xfId="0" applyFont="1" applyBorder="1"/>
    <xf numFmtId="0" fontId="5" fillId="0" borderId="34" xfId="0" applyFont="1" applyBorder="1" applyAlignment="1">
      <alignment vertical="top" wrapText="1"/>
    </xf>
    <xf numFmtId="0" fontId="12" fillId="0" borderId="34" xfId="0" applyFont="1" applyBorder="1"/>
    <xf numFmtId="0" fontId="12" fillId="0" borderId="24" xfId="0" applyFont="1" applyBorder="1"/>
    <xf numFmtId="0" fontId="5" fillId="0" borderId="34" xfId="0" applyFont="1" applyBorder="1" applyAlignment="1">
      <alignment horizontal="center" vertical="top"/>
    </xf>
    <xf numFmtId="0" fontId="5" fillId="0" borderId="22" xfId="0" applyFont="1" applyBorder="1" applyAlignment="1">
      <alignment horizontal="center" vertical="top"/>
    </xf>
    <xf numFmtId="0" fontId="5" fillId="0" borderId="35" xfId="0" applyFont="1" applyBorder="1" applyAlignment="1">
      <alignment horizontal="center" vertical="top" wrapText="1"/>
    </xf>
  </cellXfs>
  <cellStyles count="1">
    <cellStyle name="Normal" xfId="0" builtinId="0"/>
  </cellStyles>
  <dxfs count="383">
    <dxf>
      <font>
        <b/>
      </font>
      <fill>
        <patternFill patternType="none"/>
      </fill>
    </dxf>
    <dxf>
      <font>
        <b/>
      </font>
      <fill>
        <patternFill patternType="none"/>
      </fill>
    </dxf>
    <dxf>
      <fill>
        <patternFill patternType="solid">
          <fgColor rgb="FFFF0000"/>
          <bgColor rgb="FFFF0000"/>
        </patternFill>
      </fill>
    </dxf>
    <dxf>
      <fill>
        <patternFill patternType="solid">
          <fgColor rgb="FFFF0000"/>
          <bgColor rgb="FFFF0000"/>
        </patternFill>
      </fill>
    </dxf>
    <dxf>
      <font>
        <b/>
      </font>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ont>
        <b/>
      </font>
      <fill>
        <patternFill patternType="none"/>
      </fill>
    </dxf>
    <dxf>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ont>
        <b/>
      </font>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ont>
        <b/>
      </font>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ont>
        <b/>
      </font>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ont>
        <b/>
      </font>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ont>
        <b/>
      </font>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ont>
        <b/>
      </font>
      <fill>
        <patternFill patternType="none"/>
      </fill>
    </dxf>
    <dxf>
      <font>
        <b/>
      </font>
      <fill>
        <patternFill patternType="none"/>
      </fill>
    </dxf>
    <dxf>
      <font>
        <b/>
      </font>
      <fill>
        <patternFill patternType="none"/>
      </fill>
    </dxf>
    <dxf>
      <font>
        <b/>
      </font>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ont>
        <b/>
      </font>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ont>
        <b/>
      </font>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ont>
        <b/>
      </font>
      <fill>
        <patternFill patternType="none"/>
      </fill>
    </dxf>
    <dxf>
      <font>
        <b/>
      </font>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ont>
        <b/>
      </font>
      <fill>
        <patternFill patternType="none"/>
      </fill>
    </dxf>
    <dxf>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ont>
        <b/>
      </font>
      <fill>
        <patternFill patternType="none"/>
      </fill>
    </dxf>
    <dxf>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ont>
        <b/>
      </font>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ont>
        <b/>
      </font>
      <fill>
        <patternFill patternType="none"/>
      </fill>
    </dxf>
    <dxf>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ont>
        <b/>
      </font>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ont>
        <b/>
      </font>
      <fill>
        <patternFill patternType="none"/>
      </fill>
    </dxf>
    <dxf>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ont>
        <b/>
      </font>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ont>
        <b/>
      </font>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ont>
        <b/>
      </font>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ont>
        <b/>
      </font>
      <fill>
        <patternFill patternType="none"/>
      </fill>
    </dxf>
    <dxf>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ont>
        <b/>
      </font>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ont>
        <b/>
      </font>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ont>
        <b/>
      </font>
      <fill>
        <patternFill patternType="none"/>
      </fill>
    </dxf>
    <dxf>
      <fill>
        <patternFill patternType="none"/>
      </fill>
    </dxf>
    <dxf>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ont>
        <b/>
      </font>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ont>
        <b/>
      </font>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ont>
        <b/>
      </font>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ill>
        <patternFill patternType="none"/>
      </fill>
    </dxf>
    <dxf>
      <fill>
        <patternFill patternType="none"/>
      </fill>
    </dxf>
    <dxf>
      <fill>
        <patternFill patternType="none"/>
      </fill>
      <border>
        <left style="thin">
          <color rgb="FF000000"/>
        </left>
        <right style="thin">
          <color rgb="FF000000"/>
        </right>
        <top style="thin">
          <color rgb="FF000000"/>
        </top>
        <bottom style="thin">
          <color rgb="FF000000"/>
        </bottom>
      </border>
    </dxf>
    <dxf>
      <fill>
        <patternFill patternType="solid">
          <fgColor rgb="FF00B0F0"/>
          <bgColor rgb="FF00B0F0"/>
        </patternFill>
      </fill>
    </dxf>
    <dxf>
      <fill>
        <patternFill patternType="solid">
          <fgColor rgb="FF9999FF"/>
          <bgColor rgb="FF9999FF"/>
        </patternFill>
      </fill>
    </dxf>
    <dxf>
      <font>
        <b/>
      </font>
      <fill>
        <patternFill patternType="none"/>
      </fill>
    </dxf>
    <dxf>
      <fill>
        <patternFill patternType="solid">
          <fgColor rgb="FF9999FF"/>
          <bgColor rgb="FF9999FF"/>
        </patternFill>
      </fill>
    </dxf>
    <dxf>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ill>
        <patternFill patternType="none"/>
      </fill>
    </dxf>
    <dxf>
      <fill>
        <patternFill patternType="none"/>
      </fill>
      <border>
        <left style="thin">
          <color rgb="FF000000"/>
        </left>
        <right style="thin">
          <color rgb="FF000000"/>
        </right>
        <top style="thin">
          <color rgb="FF000000"/>
        </top>
        <bottom style="thin">
          <color rgb="FF000000"/>
        </bottom>
      </border>
    </dxf>
    <dxf>
      <fill>
        <patternFill patternType="solid">
          <fgColor rgb="FF00B0F0"/>
          <bgColor rgb="FF00B0F0"/>
        </patternFill>
      </fill>
    </dxf>
    <dxf>
      <font>
        <b/>
      </font>
      <fill>
        <patternFill patternType="none"/>
      </fill>
    </dxf>
    <dxf>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ill>
        <patternFill patternType="none"/>
      </fill>
    </dxf>
    <dxf>
      <fill>
        <patternFill patternType="none"/>
      </fill>
      <border>
        <left style="thin">
          <color rgb="FF000000"/>
        </left>
        <right style="thin">
          <color rgb="FF000000"/>
        </right>
        <top style="thin">
          <color rgb="FF000000"/>
        </top>
        <bottom style="thin">
          <color rgb="FF000000"/>
        </bottom>
      </border>
    </dxf>
    <dxf>
      <fill>
        <patternFill patternType="solid">
          <fgColor rgb="FF00B0F0"/>
          <bgColor rgb="FF00B0F0"/>
        </patternFill>
      </fill>
    </dxf>
    <dxf>
      <fill>
        <patternFill patternType="solid">
          <fgColor rgb="FF9999FF"/>
          <bgColor rgb="FF9999FF"/>
        </patternFill>
      </fill>
    </dxf>
    <dxf>
      <font>
        <b/>
      </font>
      <fill>
        <patternFill patternType="none"/>
      </fill>
    </dxf>
    <dxf>
      <fill>
        <patternFill patternType="solid">
          <fgColor rgb="FF9999FF"/>
          <bgColor rgb="FF9999FF"/>
        </patternFill>
      </fill>
    </dxf>
    <dxf>
      <fill>
        <patternFill patternType="solid">
          <fgColor rgb="FF00B0F0"/>
          <bgColor rgb="FF00B0F0"/>
        </patternFill>
      </fill>
    </dxf>
    <dxf>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ill>
        <patternFill patternType="none"/>
      </fill>
    </dxf>
    <dxf>
      <fill>
        <patternFill patternType="none"/>
      </fill>
      <border>
        <left style="thin">
          <color rgb="FF000000"/>
        </left>
        <right style="thin">
          <color rgb="FF000000"/>
        </right>
        <top style="thin">
          <color rgb="FF000000"/>
        </top>
        <bottom style="thin">
          <color rgb="FF000000"/>
        </bottom>
      </border>
    </dxf>
    <dxf>
      <font>
        <b/>
      </font>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ill>
        <patternFill patternType="none"/>
      </fill>
      <border>
        <left style="thin">
          <color rgb="FF000000"/>
        </left>
        <right style="thin">
          <color rgb="FF000000"/>
        </right>
        <top style="thin">
          <color rgb="FF000000"/>
        </top>
        <bottom style="thin">
          <color rgb="FF000000"/>
        </bottom>
      </border>
    </dxf>
    <dxf>
      <fill>
        <patternFill patternType="none"/>
      </fill>
    </dxf>
    <dxf>
      <fill>
        <patternFill patternType="none"/>
      </fill>
    </dxf>
    <dxf>
      <fill>
        <patternFill patternType="solid">
          <fgColor rgb="FF00B0F0"/>
          <bgColor rgb="FF00B0F0"/>
        </patternFill>
      </fill>
    </dxf>
    <dxf>
      <fill>
        <patternFill patternType="solid">
          <fgColor rgb="FF9999FF"/>
          <bgColor rgb="FF9999FF"/>
        </patternFill>
      </fill>
    </dxf>
    <dxf>
      <font>
        <b/>
      </font>
      <fill>
        <patternFill patternType="none"/>
      </fill>
    </dxf>
    <dxf>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ill>
        <patternFill patternType="none"/>
      </fill>
    </dxf>
    <dxf>
      <fill>
        <patternFill patternType="solid">
          <fgColor rgb="FF00B0F0"/>
          <bgColor rgb="FF00B0F0"/>
        </patternFill>
      </fill>
    </dxf>
    <dxf>
      <fill>
        <patternFill patternType="none"/>
      </fill>
      <border>
        <left style="thin">
          <color rgb="FF000000"/>
        </left>
        <right style="thin">
          <color rgb="FF000000"/>
        </right>
        <top style="thin">
          <color rgb="FF000000"/>
        </top>
        <bottom style="thin">
          <color rgb="FF000000"/>
        </bottom>
      </border>
    </dxf>
    <dxf>
      <fill>
        <patternFill patternType="solid">
          <fgColor rgb="FF9999FF"/>
          <bgColor rgb="FF9999FF"/>
        </patternFill>
      </fill>
    </dxf>
    <dxf>
      <font>
        <b/>
      </font>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ill>
        <patternFill patternType="none"/>
      </fill>
    </dxf>
    <dxf>
      <fill>
        <patternFill patternType="none"/>
      </fill>
    </dxf>
    <dxf>
      <fill>
        <patternFill patternType="none"/>
      </fill>
      <border>
        <left style="thin">
          <color rgb="FF000000"/>
        </left>
        <right style="thin">
          <color rgb="FF000000"/>
        </right>
        <top style="thin">
          <color rgb="FF000000"/>
        </top>
        <bottom style="thin">
          <color rgb="FF000000"/>
        </bottom>
      </border>
    </dxf>
    <dxf>
      <fill>
        <patternFill patternType="solid">
          <fgColor rgb="FF00B0F0"/>
          <bgColor rgb="FF00B0F0"/>
        </patternFill>
      </fill>
    </dxf>
    <dxf>
      <fill>
        <patternFill patternType="solid">
          <fgColor rgb="FF9999FF"/>
          <bgColor rgb="FF9999FF"/>
        </patternFill>
      </fill>
    </dxf>
    <dxf>
      <font>
        <b/>
      </font>
      <fill>
        <patternFill patternType="none"/>
      </fill>
    </dxf>
    <dxf>
      <fill>
        <patternFill patternType="none"/>
      </fill>
      <border>
        <left style="thin">
          <color rgb="FF000000"/>
        </left>
        <right style="thin">
          <color rgb="FF000000"/>
        </right>
        <top style="thin">
          <color rgb="FF000000"/>
        </top>
        <bottom style="thin">
          <color rgb="FF000000"/>
        </bottom>
      </border>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ill>
        <patternFill patternType="none"/>
      </fill>
    </dxf>
    <dxf>
      <fill>
        <patternFill patternType="none"/>
      </fill>
    </dxf>
    <dxf>
      <fill>
        <patternFill patternType="none"/>
      </fill>
      <border>
        <left style="thin">
          <color rgb="FF000000"/>
        </left>
        <right style="thin">
          <color rgb="FF000000"/>
        </right>
        <top style="thin">
          <color rgb="FF000000"/>
        </top>
        <bottom style="thin">
          <color rgb="FF000000"/>
        </bottom>
      </border>
    </dxf>
    <dxf>
      <fill>
        <patternFill patternType="solid">
          <fgColor rgb="FF00B0F0"/>
          <bgColor rgb="FF00B0F0"/>
        </patternFill>
      </fill>
    </dxf>
    <dxf>
      <fill>
        <patternFill patternType="solid">
          <fgColor rgb="FF9999FF"/>
          <bgColor rgb="FF9999FF"/>
        </patternFill>
      </fill>
    </dxf>
    <dxf>
      <font>
        <b/>
      </font>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border>
        <left style="thin">
          <color rgb="FF000000"/>
        </left>
        <right style="thin">
          <color rgb="FF000000"/>
        </right>
        <top style="thin">
          <color rgb="FF000000"/>
        </top>
        <bottom style="thin">
          <color rgb="FF000000"/>
        </bottom>
      </border>
    </dxf>
    <dxf>
      <fill>
        <patternFill patternType="solid">
          <fgColor rgb="FF00B0F0"/>
          <bgColor rgb="FF00B0F0"/>
        </patternFill>
      </fill>
    </dxf>
    <dxf>
      <fill>
        <patternFill patternType="none"/>
      </fill>
    </dxf>
    <dxf>
      <fill>
        <patternFill patternType="none"/>
      </fill>
    </dxf>
    <dxf>
      <fill>
        <patternFill patternType="none"/>
      </fill>
    </dxf>
    <dxf>
      <fill>
        <patternFill patternType="solid">
          <fgColor rgb="FF95B3D7"/>
          <bgColor rgb="FF95B3D7"/>
        </patternFill>
      </fill>
    </dxf>
    <dxf>
      <font>
        <b/>
      </font>
      <fill>
        <patternFill patternType="none"/>
      </fill>
    </dxf>
    <dxf>
      <fill>
        <patternFill patternType="solid">
          <fgColor rgb="FF9999FF"/>
          <bgColor rgb="FF9999FF"/>
        </patternFill>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solid">
          <fgColor rgb="FF00B0F0"/>
          <bgColor rgb="FF00B0F0"/>
        </patternFill>
      </fill>
    </dxf>
    <dxf>
      <fill>
        <patternFill patternType="none"/>
      </fill>
    </dxf>
    <dxf>
      <fill>
        <patternFill patternType="none"/>
      </fill>
    </dxf>
    <dxf>
      <fill>
        <patternFill patternType="none"/>
      </fill>
    </dxf>
    <dxf>
      <fill>
        <patternFill patternType="none"/>
      </fill>
      <border>
        <left style="thin">
          <color rgb="FF000000"/>
        </left>
        <right style="thin">
          <color rgb="FF000000"/>
        </right>
        <top style="thin">
          <color rgb="FF000000"/>
        </top>
        <bottom style="thin">
          <color rgb="FF000000"/>
        </bottom>
      </border>
    </dxf>
    <dxf>
      <font>
        <b/>
      </font>
      <fill>
        <patternFill patternType="none"/>
      </fill>
    </dxf>
    <dxf>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ill>
        <patternFill patternType="none"/>
      </fill>
    </dxf>
    <dxf>
      <fill>
        <patternFill patternType="none"/>
      </fill>
      <border>
        <left style="thin">
          <color rgb="FF000000"/>
        </left>
        <right style="thin">
          <color rgb="FF000000"/>
        </right>
        <top style="thin">
          <color rgb="FF000000"/>
        </top>
        <bottom style="thin">
          <color rgb="FF000000"/>
        </bottom>
      </border>
    </dxf>
    <dxf>
      <fill>
        <patternFill patternType="solid">
          <fgColor rgb="FF00B0F0"/>
          <bgColor rgb="FF00B0F0"/>
        </patternFill>
      </fill>
    </dxf>
    <dxf>
      <fill>
        <patternFill patternType="solid">
          <fgColor rgb="FF9999FF"/>
          <bgColor rgb="FF9999FF"/>
        </patternFill>
      </fill>
    </dxf>
    <dxf>
      <font>
        <b/>
      </font>
      <fill>
        <patternFill patternType="none"/>
      </fill>
    </dxf>
    <dxf>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ill>
        <patternFill patternType="none"/>
      </fill>
    </dxf>
    <dxf>
      <fill>
        <patternFill patternType="none"/>
      </fill>
      <border>
        <left style="thin">
          <color rgb="FF000000"/>
        </left>
        <right style="thin">
          <color rgb="FF000000"/>
        </right>
        <top style="thin">
          <color rgb="FF000000"/>
        </top>
        <bottom style="thin">
          <color rgb="FF000000"/>
        </bottom>
      </border>
    </dxf>
    <dxf>
      <fill>
        <patternFill patternType="solid">
          <fgColor rgb="FF00B0F0"/>
          <bgColor rgb="FF00B0F0"/>
        </patternFill>
      </fill>
    </dxf>
    <dxf>
      <font>
        <b/>
      </font>
      <fill>
        <patternFill patternType="none"/>
      </fill>
    </dxf>
    <dxf>
      <fill>
        <patternFill patternType="solid">
          <fgColor rgb="FF9999FF"/>
          <bgColor rgb="FF9999FF"/>
        </patternFill>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ill>
        <patternFill patternType="none"/>
      </fill>
    </dxf>
    <dxf>
      <fill>
        <patternFill patternType="none"/>
      </fill>
    </dxf>
    <dxf>
      <fill>
        <patternFill patternType="none"/>
      </fill>
      <border>
        <left style="thin">
          <color rgb="FF000000"/>
        </left>
        <right style="thin">
          <color rgb="FF000000"/>
        </right>
        <top style="thin">
          <color rgb="FF000000"/>
        </top>
        <bottom style="thin">
          <color rgb="FF000000"/>
        </bottom>
      </border>
    </dxf>
    <dxf>
      <fill>
        <patternFill patternType="solid">
          <fgColor rgb="FF00B0F0"/>
          <bgColor rgb="FF00B0F0"/>
        </patternFill>
      </fill>
    </dxf>
    <dxf>
      <fill>
        <patternFill patternType="solid">
          <fgColor rgb="FF9999FF"/>
          <bgColor rgb="FF9999FF"/>
        </patternFill>
      </fill>
    </dxf>
    <dxf>
      <font>
        <b/>
      </font>
      <fill>
        <patternFill patternType="none"/>
      </fill>
    </dxf>
    <dxf>
      <fill>
        <patternFill patternType="solid">
          <fgColor rgb="FF00B0F0"/>
          <bgColor rgb="FF00B0F0"/>
        </patternFill>
      </fill>
    </dxf>
    <dxf>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ill>
        <patternFill patternType="none"/>
      </fill>
    </dxf>
    <dxf>
      <fill>
        <patternFill patternType="none"/>
      </fill>
      <border>
        <left style="thin">
          <color rgb="FF000000"/>
        </left>
        <right style="thin">
          <color rgb="FF000000"/>
        </right>
        <top style="thin">
          <color rgb="FF000000"/>
        </top>
        <bottom style="thin">
          <color rgb="FF000000"/>
        </bottom>
      </border>
    </dxf>
    <dxf>
      <fill>
        <patternFill patternType="solid">
          <fgColor rgb="FF9999FF"/>
          <bgColor rgb="FF9999FF"/>
        </patternFill>
      </fill>
    </dxf>
    <dxf>
      <font>
        <b/>
      </font>
      <fill>
        <patternFill patternType="none"/>
      </fill>
    </dxf>
    <dxf>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ill>
        <patternFill patternType="none"/>
      </fill>
    </dxf>
    <dxf>
      <fill>
        <patternFill patternType="none"/>
      </fill>
      <border>
        <left style="thin">
          <color rgb="FF000000"/>
        </left>
        <right style="thin">
          <color rgb="FF000000"/>
        </right>
        <top style="thin">
          <color rgb="FF000000"/>
        </top>
        <bottom style="thin">
          <color rgb="FF000000"/>
        </bottom>
      </border>
    </dxf>
    <dxf>
      <fill>
        <patternFill patternType="solid">
          <fgColor rgb="FF00B0F0"/>
          <bgColor rgb="FF00B0F0"/>
        </patternFill>
      </fill>
    </dxf>
    <dxf>
      <fill>
        <patternFill patternType="solid">
          <fgColor rgb="FF9999FF"/>
          <bgColor rgb="FF9999FF"/>
        </patternFill>
      </fill>
    </dxf>
    <dxf>
      <font>
        <b/>
      </font>
      <fill>
        <patternFill patternType="none"/>
      </fill>
    </dxf>
    <dxf>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ill>
        <patternFill patternType="none"/>
      </fill>
    </dxf>
    <dxf>
      <fill>
        <patternFill patternType="none"/>
      </fill>
      <border>
        <left style="thin">
          <color rgb="FF000000"/>
        </left>
        <right style="thin">
          <color rgb="FF000000"/>
        </right>
        <top style="thin">
          <color rgb="FF000000"/>
        </top>
        <bottom style="thin">
          <color rgb="FF000000"/>
        </bottom>
      </border>
    </dxf>
    <dxf>
      <fill>
        <patternFill patternType="solid">
          <fgColor rgb="FF00B0F0"/>
          <bgColor rgb="FF00B0F0"/>
        </patternFill>
      </fill>
    </dxf>
    <dxf>
      <fill>
        <patternFill patternType="solid">
          <fgColor rgb="FF9999FF"/>
          <bgColor rgb="FF9999FF"/>
        </patternFill>
      </fill>
    </dxf>
    <dxf>
      <font>
        <b/>
      </font>
      <fill>
        <patternFill patternType="none"/>
      </fill>
    </dxf>
    <dxf>
      <fill>
        <patternFill patternType="solid">
          <fgColor rgb="FF9999FF"/>
          <bgColor rgb="FF9999FF"/>
        </patternFill>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border>
        <left style="thin">
          <color rgb="FF000000"/>
        </left>
        <right style="thin">
          <color rgb="FF000000"/>
        </right>
        <top style="thin">
          <color rgb="FF000000"/>
        </top>
        <bottom style="thin">
          <color rgb="FF000000"/>
        </bottom>
      </border>
    </dxf>
    <dxf>
      <fill>
        <patternFill patternType="none"/>
      </fill>
    </dxf>
    <dxf>
      <font>
        <b/>
      </font>
      <fill>
        <patternFill patternType="none"/>
      </fill>
    </dxf>
    <dxf>
      <fill>
        <patternFill patternType="none"/>
      </fill>
    </dxf>
    <dxf>
      <fill>
        <patternFill patternType="none"/>
      </fill>
    </dxf>
    <dxf>
      <fill>
        <patternFill patternType="solid">
          <fgColor rgb="FF00B0F0"/>
          <bgColor rgb="FF00B0F0"/>
        </patternFill>
      </fill>
    </dxf>
    <dxf>
      <fill>
        <patternFill patternType="none"/>
      </fill>
    </dxf>
    <dxf>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solid">
          <fgColor rgb="FF9999FF"/>
          <bgColor rgb="FF9999FF"/>
        </patternFill>
      </fill>
    </dxf>
    <dxf>
      <fill>
        <patternFill patternType="solid">
          <fgColor rgb="FFFF0000"/>
          <bgColor rgb="FFFF0000"/>
        </patternFill>
      </fill>
    </dxf>
    <dxf>
      <font>
        <b/>
      </font>
      <fill>
        <patternFill patternType="none"/>
      </fill>
    </dxf>
    <dxf>
      <fill>
        <patternFill patternType="none"/>
      </fill>
      <border>
        <left style="thin">
          <color rgb="FF000000"/>
        </left>
        <right style="thin">
          <color rgb="FF000000"/>
        </right>
        <top style="thin">
          <color rgb="FF000000"/>
        </top>
        <bottom style="thin">
          <color rgb="FF000000"/>
        </bottom>
      </border>
    </dxf>
    <dxf>
      <fill>
        <patternFill patternType="solid">
          <fgColor rgb="FF9999FF"/>
          <bgColor rgb="FF9999FF"/>
        </patternFill>
      </fill>
    </dxf>
    <dxf>
      <fill>
        <patternFill patternType="solid">
          <fgColor rgb="FFCCFFFF"/>
          <bgColor rgb="FFCCFFFF"/>
        </patternFill>
      </fill>
    </dxf>
    <dxf>
      <fill>
        <patternFill patternType="none"/>
      </fill>
    </dxf>
    <dxf>
      <fill>
        <patternFill patternType="solid">
          <fgColor rgb="FFCCFFFF"/>
          <bgColor rgb="FFCCFFFF"/>
        </patternFill>
      </fill>
    </dxf>
    <dxf>
      <fill>
        <patternFill patternType="none"/>
      </fill>
    </dxf>
    <dxf>
      <fill>
        <patternFill patternType="solid">
          <fgColor rgb="FF9999FF"/>
          <bgColor rgb="FF9999FF"/>
        </patternFill>
      </fill>
    </dxf>
    <dxf>
      <fill>
        <patternFill patternType="solid">
          <fgColor rgb="FFCCFFFF"/>
          <bgColor rgb="FFCCFFFF"/>
        </patternFill>
      </fill>
    </dxf>
    <dxf>
      <fill>
        <patternFill patternType="none"/>
      </fill>
    </dxf>
    <dxf>
      <fill>
        <patternFill patternType="none"/>
      </fill>
    </dxf>
    <dxf>
      <fill>
        <patternFill patternType="none"/>
      </fill>
    </dxf>
    <dxf>
      <fill>
        <patternFill patternType="solid">
          <fgColor rgb="FF9999FF"/>
          <bgColor rgb="FF9999FF"/>
        </patternFill>
      </fill>
    </dxf>
    <dxf>
      <fill>
        <patternFill patternType="none"/>
      </fill>
    </dxf>
    <dxf>
      <fill>
        <patternFill patternType="none"/>
      </fill>
    </dxf>
    <dxf>
      <fill>
        <patternFill patternType="solid">
          <fgColor rgb="FF9999FF"/>
          <bgColor rgb="FF9999FF"/>
        </patternFill>
      </fill>
    </dxf>
    <dxf>
      <fill>
        <patternFill patternType="solid">
          <fgColor rgb="FF9999FF"/>
          <bgColor rgb="FF9999FF"/>
        </patternFill>
      </fill>
    </dxf>
    <dxf>
      <fill>
        <patternFill patternType="none"/>
      </fill>
    </dxf>
    <dxf>
      <fill>
        <patternFill patternType="none"/>
      </fill>
    </dxf>
    <dxf>
      <fill>
        <patternFill patternType="solid">
          <fgColor rgb="FFFBD4B4"/>
          <bgColor rgb="FFFBD4B4"/>
        </patternFill>
      </fill>
    </dxf>
    <dxf>
      <fill>
        <patternFill patternType="solid">
          <fgColor rgb="FFCC99FF"/>
          <bgColor rgb="FFCC99FF"/>
        </patternFill>
      </fill>
    </dxf>
    <dxf>
      <fill>
        <patternFill patternType="solid">
          <fgColor rgb="FF99CC00"/>
          <bgColor rgb="FF99CC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19050</xdr:rowOff>
    </xdr:from>
    <xdr:ext cx="2362200" cy="895350"/>
    <xdr:pic>
      <xdr:nvPicPr>
        <xdr:cNvPr id="2" name="image1.jpg" descr="SA-logo-Sans-BITS.jp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ig_lite.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g_lite"/>
    </sheetNames>
    <sheetDataSet>
      <sheetData sheetId="0">
        <row r="59">
          <cell r="E59" t="str">
            <v>Yes</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workbookViewId="0"/>
  </sheetViews>
  <sheetFormatPr defaultColWidth="14.42578125" defaultRowHeight="15" customHeight="1"/>
  <cols>
    <col min="1" max="1" width="1" customWidth="1"/>
    <col min="2" max="2" width="108.85546875" customWidth="1"/>
    <col min="3" max="26" width="9.140625" customWidth="1"/>
  </cols>
  <sheetData>
    <row r="1" spans="1:26" ht="3.75" customHeight="1">
      <c r="A1" s="1"/>
      <c r="B1" s="1"/>
      <c r="C1" s="1"/>
      <c r="D1" s="1"/>
      <c r="E1" s="1"/>
      <c r="F1" s="1"/>
      <c r="G1" s="1"/>
      <c r="H1" s="1"/>
      <c r="I1" s="1"/>
      <c r="J1" s="1"/>
      <c r="K1" s="1"/>
      <c r="L1" s="1"/>
      <c r="M1" s="1"/>
      <c r="N1" s="1"/>
      <c r="O1" s="1"/>
      <c r="P1" s="1"/>
      <c r="Q1" s="1"/>
      <c r="R1" s="1"/>
      <c r="S1" s="1"/>
      <c r="T1" s="1"/>
      <c r="U1" s="1"/>
      <c r="V1" s="1"/>
      <c r="W1" s="1"/>
      <c r="X1" s="1"/>
      <c r="Y1" s="1"/>
      <c r="Z1" s="1"/>
    </row>
    <row r="2" spans="1:26" ht="12.75" customHeight="1">
      <c r="A2" s="1"/>
      <c r="B2" s="3" t="s">
        <v>1</v>
      </c>
      <c r="C2" s="1"/>
      <c r="D2" s="1"/>
      <c r="E2" s="1"/>
      <c r="F2" s="1"/>
      <c r="G2" s="1"/>
      <c r="H2" s="1"/>
      <c r="I2" s="1"/>
      <c r="J2" s="1"/>
      <c r="K2" s="1"/>
      <c r="L2" s="1"/>
      <c r="M2" s="1"/>
      <c r="N2" s="1"/>
      <c r="O2" s="1"/>
      <c r="P2" s="1"/>
      <c r="Q2" s="1"/>
      <c r="R2" s="1"/>
      <c r="S2" s="1"/>
      <c r="T2" s="1"/>
      <c r="U2" s="1"/>
      <c r="V2" s="1"/>
      <c r="W2" s="1"/>
      <c r="X2" s="1"/>
      <c r="Y2" s="1"/>
      <c r="Z2" s="1"/>
    </row>
    <row r="3" spans="1:26" ht="12.75" customHeight="1">
      <c r="A3" s="1"/>
      <c r="B3" s="5"/>
      <c r="C3" s="1"/>
      <c r="D3" s="1"/>
      <c r="E3" s="1"/>
      <c r="F3" s="1"/>
      <c r="G3" s="1"/>
      <c r="H3" s="1"/>
      <c r="I3" s="1"/>
      <c r="J3" s="1"/>
      <c r="K3" s="1"/>
      <c r="L3" s="1"/>
      <c r="M3" s="1"/>
      <c r="N3" s="1"/>
      <c r="O3" s="1"/>
      <c r="P3" s="1"/>
      <c r="Q3" s="1"/>
      <c r="R3" s="1"/>
      <c r="S3" s="1"/>
      <c r="T3" s="1"/>
      <c r="U3" s="1"/>
      <c r="V3" s="1"/>
      <c r="W3" s="1"/>
      <c r="X3" s="1"/>
      <c r="Y3" s="1"/>
      <c r="Z3" s="1"/>
    </row>
    <row r="4" spans="1:26" ht="12.75" customHeight="1">
      <c r="A4" s="1"/>
      <c r="B4" s="7" t="s">
        <v>4</v>
      </c>
      <c r="C4" s="1"/>
      <c r="D4" s="1"/>
      <c r="E4" s="1"/>
      <c r="F4" s="1"/>
      <c r="G4" s="1"/>
      <c r="H4" s="1"/>
      <c r="I4" s="1"/>
      <c r="J4" s="1"/>
      <c r="K4" s="1"/>
      <c r="L4" s="1"/>
      <c r="M4" s="1"/>
      <c r="N4" s="1"/>
      <c r="O4" s="1"/>
      <c r="P4" s="1"/>
      <c r="Q4" s="1"/>
      <c r="R4" s="1"/>
      <c r="S4" s="1"/>
      <c r="T4" s="1"/>
      <c r="U4" s="1"/>
      <c r="V4" s="1"/>
      <c r="W4" s="1"/>
      <c r="X4" s="1"/>
      <c r="Y4" s="1"/>
      <c r="Z4" s="1"/>
    </row>
    <row r="5" spans="1:26" ht="12.75" customHeight="1">
      <c r="A5" s="1"/>
      <c r="B5" s="9"/>
      <c r="C5" s="1"/>
      <c r="D5" s="1"/>
      <c r="E5" s="1"/>
      <c r="F5" s="1"/>
      <c r="G5" s="1"/>
      <c r="H5" s="1"/>
      <c r="I5" s="1"/>
      <c r="J5" s="1"/>
      <c r="K5" s="1"/>
      <c r="L5" s="1"/>
      <c r="M5" s="1"/>
      <c r="N5" s="1"/>
      <c r="O5" s="1"/>
      <c r="P5" s="1"/>
      <c r="Q5" s="1"/>
      <c r="R5" s="1"/>
      <c r="S5" s="1"/>
      <c r="T5" s="1"/>
      <c r="U5" s="1"/>
      <c r="V5" s="1"/>
      <c r="W5" s="1"/>
      <c r="X5" s="1"/>
      <c r="Y5" s="1"/>
      <c r="Z5" s="1"/>
    </row>
    <row r="6" spans="1:26" ht="31.5" customHeight="1">
      <c r="A6" s="1"/>
      <c r="B6" s="9" t="s">
        <v>7</v>
      </c>
      <c r="C6" s="1"/>
      <c r="D6" s="1"/>
      <c r="E6" s="1"/>
      <c r="F6" s="1"/>
      <c r="G6" s="1"/>
      <c r="H6" s="1"/>
      <c r="I6" s="1"/>
      <c r="J6" s="1"/>
      <c r="K6" s="1"/>
      <c r="L6" s="1"/>
      <c r="M6" s="1"/>
      <c r="N6" s="1"/>
      <c r="O6" s="1"/>
      <c r="P6" s="1"/>
      <c r="Q6" s="1"/>
      <c r="R6" s="1"/>
      <c r="S6" s="1"/>
      <c r="T6" s="1"/>
      <c r="U6" s="1"/>
      <c r="V6" s="1"/>
      <c r="W6" s="1"/>
      <c r="X6" s="1"/>
      <c r="Y6" s="1"/>
      <c r="Z6" s="1"/>
    </row>
    <row r="7" spans="1:26" ht="12.75" customHeight="1">
      <c r="A7" s="1"/>
      <c r="B7" s="9"/>
      <c r="C7" s="1"/>
      <c r="D7" s="1"/>
      <c r="E7" s="1"/>
      <c r="F7" s="1"/>
      <c r="G7" s="1"/>
      <c r="H7" s="1"/>
      <c r="I7" s="1"/>
      <c r="J7" s="1"/>
      <c r="K7" s="1"/>
      <c r="L7" s="1"/>
      <c r="M7" s="1"/>
      <c r="N7" s="1"/>
      <c r="O7" s="1"/>
      <c r="P7" s="1"/>
      <c r="Q7" s="1"/>
      <c r="R7" s="1"/>
      <c r="S7" s="1"/>
      <c r="T7" s="1"/>
      <c r="U7" s="1"/>
      <c r="V7" s="1"/>
      <c r="W7" s="1"/>
      <c r="X7" s="1"/>
      <c r="Y7" s="1"/>
      <c r="Z7" s="1"/>
    </row>
    <row r="8" spans="1:26" ht="12.75" customHeight="1">
      <c r="A8" s="1"/>
      <c r="B8" s="9" t="s">
        <v>8</v>
      </c>
      <c r="C8" s="1"/>
      <c r="D8" s="1"/>
      <c r="E8" s="1"/>
      <c r="F8" s="1"/>
      <c r="G8" s="1"/>
      <c r="H8" s="1"/>
      <c r="I8" s="1"/>
      <c r="J8" s="1"/>
      <c r="K8" s="1"/>
      <c r="L8" s="1"/>
      <c r="M8" s="1"/>
      <c r="N8" s="1"/>
      <c r="O8" s="1"/>
      <c r="P8" s="1"/>
      <c r="Q8" s="1"/>
      <c r="R8" s="1"/>
      <c r="S8" s="1"/>
      <c r="T8" s="1"/>
      <c r="U8" s="1"/>
      <c r="V8" s="1"/>
      <c r="W8" s="1"/>
      <c r="X8" s="1"/>
      <c r="Y8" s="1"/>
      <c r="Z8" s="1"/>
    </row>
    <row r="9" spans="1:26" ht="12.75" customHeight="1">
      <c r="A9" s="1"/>
      <c r="B9" s="9"/>
      <c r="C9" s="1"/>
      <c r="D9" s="1"/>
      <c r="E9" s="1"/>
      <c r="F9" s="1"/>
      <c r="G9" s="1"/>
      <c r="H9" s="1"/>
      <c r="I9" s="1"/>
      <c r="J9" s="1"/>
      <c r="K9" s="1"/>
      <c r="L9" s="1"/>
      <c r="M9" s="1"/>
      <c r="N9" s="1"/>
      <c r="O9" s="1"/>
      <c r="P9" s="1"/>
      <c r="Q9" s="1"/>
      <c r="R9" s="1"/>
      <c r="S9" s="1"/>
      <c r="T9" s="1"/>
      <c r="U9" s="1"/>
      <c r="V9" s="1"/>
      <c r="W9" s="1"/>
      <c r="X9" s="1"/>
      <c r="Y9" s="1"/>
      <c r="Z9" s="1"/>
    </row>
    <row r="10" spans="1:26" ht="12.75" customHeight="1">
      <c r="A10" s="1"/>
      <c r="B10" s="9" t="s">
        <v>11</v>
      </c>
      <c r="C10" s="1"/>
      <c r="D10" s="1"/>
      <c r="E10" s="1"/>
      <c r="F10" s="1"/>
      <c r="G10" s="1"/>
      <c r="H10" s="1"/>
      <c r="I10" s="1"/>
      <c r="J10" s="1"/>
      <c r="K10" s="1"/>
      <c r="L10" s="1"/>
      <c r="M10" s="1"/>
      <c r="N10" s="1"/>
      <c r="O10" s="1"/>
      <c r="P10" s="1"/>
      <c r="Q10" s="1"/>
      <c r="R10" s="1"/>
      <c r="S10" s="1"/>
      <c r="T10" s="1"/>
      <c r="U10" s="1"/>
      <c r="V10" s="1"/>
      <c r="W10" s="1"/>
      <c r="X10" s="1"/>
      <c r="Y10" s="1"/>
      <c r="Z10" s="1"/>
    </row>
    <row r="11" spans="1:26" ht="12.75" customHeight="1">
      <c r="A11" s="1"/>
      <c r="B11" s="9"/>
      <c r="C11" s="1"/>
      <c r="D11" s="1"/>
      <c r="E11" s="1"/>
      <c r="F11" s="1"/>
      <c r="G11" s="1"/>
      <c r="H11" s="1"/>
      <c r="I11" s="1"/>
      <c r="J11" s="1"/>
      <c r="K11" s="1"/>
      <c r="L11" s="1"/>
      <c r="M11" s="1"/>
      <c r="N11" s="1"/>
      <c r="O11" s="1"/>
      <c r="P11" s="1"/>
      <c r="Q11" s="1"/>
      <c r="R11" s="1"/>
      <c r="S11" s="1"/>
      <c r="T11" s="1"/>
      <c r="U11" s="1"/>
      <c r="V11" s="1"/>
      <c r="W11" s="1"/>
      <c r="X11" s="1"/>
      <c r="Y11" s="1"/>
      <c r="Z11" s="1"/>
    </row>
    <row r="12" spans="1:26" ht="34.5" customHeight="1">
      <c r="A12" s="1"/>
      <c r="B12" s="9" t="s">
        <v>12</v>
      </c>
      <c r="C12" s="1"/>
      <c r="D12" s="1"/>
      <c r="E12" s="1"/>
      <c r="F12" s="1"/>
      <c r="G12" s="1"/>
      <c r="H12" s="1"/>
      <c r="I12" s="1"/>
      <c r="J12" s="1"/>
      <c r="K12" s="1"/>
      <c r="L12" s="1"/>
      <c r="M12" s="1"/>
      <c r="N12" s="1"/>
      <c r="O12" s="1"/>
      <c r="P12" s="1"/>
      <c r="Q12" s="1"/>
      <c r="R12" s="1"/>
      <c r="S12" s="1"/>
      <c r="T12" s="1"/>
      <c r="U12" s="1"/>
      <c r="V12" s="1"/>
      <c r="W12" s="1"/>
      <c r="X12" s="1"/>
      <c r="Y12" s="1"/>
      <c r="Z12" s="1"/>
    </row>
    <row r="13" spans="1:26" ht="12.75" customHeight="1">
      <c r="A13" s="1"/>
      <c r="B13" s="14"/>
      <c r="C13" s="1"/>
      <c r="D13" s="1"/>
      <c r="E13" s="1"/>
      <c r="F13" s="1"/>
      <c r="G13" s="1"/>
      <c r="H13" s="1"/>
      <c r="I13" s="1"/>
      <c r="J13" s="1"/>
      <c r="K13" s="1"/>
      <c r="L13" s="1"/>
      <c r="M13" s="1"/>
      <c r="N13" s="1"/>
      <c r="O13" s="1"/>
      <c r="P13" s="1"/>
      <c r="Q13" s="1"/>
      <c r="R13" s="1"/>
      <c r="S13" s="1"/>
      <c r="T13" s="1"/>
      <c r="U13" s="1"/>
      <c r="V13" s="1"/>
      <c r="W13" s="1"/>
      <c r="X13" s="1"/>
      <c r="Y13" s="1"/>
      <c r="Z13" s="1"/>
    </row>
    <row r="14" spans="1:26" ht="12.7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25" right="0.25" top="0.75" bottom="0.75" header="0" footer="0"/>
  <pageSetup fitToHeight="0" orientation="landscape"/>
  <headerFooter>
    <oddHeader>&amp;LShared Assessments Program&amp;CStandardized Information Gathering (SIG) Questionnaire&amp;R Version 2017</oddHeader>
    <oddFooter>&amp;L&amp;A&amp;CPage &amp;P of  Page(s)</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Z1000"/>
  <sheetViews>
    <sheetView showGridLines="0" workbookViewId="0"/>
  </sheetViews>
  <sheetFormatPr defaultColWidth="14.42578125" defaultRowHeight="15" customHeight="1"/>
  <cols>
    <col min="1" max="1" width="1" customWidth="1"/>
    <col min="2" max="2" width="152.28515625" customWidth="1"/>
    <col min="3" max="26" width="9.140625" customWidth="1"/>
  </cols>
  <sheetData>
    <row r="1" spans="1:26" ht="3.75" customHeight="1">
      <c r="A1" s="1"/>
      <c r="B1" s="1"/>
      <c r="C1" s="1"/>
      <c r="D1" s="1"/>
      <c r="E1" s="1"/>
      <c r="F1" s="1"/>
      <c r="G1" s="1"/>
      <c r="H1" s="1"/>
      <c r="I1" s="1"/>
      <c r="J1" s="1"/>
      <c r="K1" s="1"/>
      <c r="L1" s="1"/>
      <c r="M1" s="1"/>
      <c r="N1" s="1"/>
      <c r="O1" s="1"/>
      <c r="P1" s="1"/>
      <c r="Q1" s="1"/>
      <c r="R1" s="1"/>
      <c r="S1" s="1"/>
      <c r="T1" s="1"/>
      <c r="U1" s="1"/>
      <c r="V1" s="1"/>
      <c r="W1" s="1"/>
      <c r="X1" s="1"/>
      <c r="Y1" s="1"/>
      <c r="Z1" s="1"/>
    </row>
    <row r="2" spans="1:26" ht="12.75" customHeight="1">
      <c r="A2" s="1"/>
      <c r="B2" s="4" t="s">
        <v>0</v>
      </c>
      <c r="C2" s="1"/>
      <c r="D2" s="1"/>
      <c r="E2" s="1"/>
      <c r="F2" s="1"/>
      <c r="G2" s="1"/>
      <c r="H2" s="1"/>
      <c r="I2" s="1"/>
      <c r="J2" s="1"/>
      <c r="K2" s="1"/>
      <c r="L2" s="1"/>
      <c r="M2" s="1"/>
      <c r="N2" s="1"/>
      <c r="O2" s="1"/>
      <c r="P2" s="1"/>
      <c r="Q2" s="1"/>
      <c r="R2" s="1"/>
      <c r="S2" s="1"/>
      <c r="T2" s="1"/>
      <c r="U2" s="1"/>
      <c r="V2" s="1"/>
      <c r="W2" s="1"/>
      <c r="X2" s="1"/>
      <c r="Y2" s="1"/>
      <c r="Z2" s="1"/>
    </row>
    <row r="3" spans="1:26" ht="12.75" customHeight="1">
      <c r="A3" s="1"/>
      <c r="B3" s="6" t="s">
        <v>3</v>
      </c>
      <c r="C3" s="1"/>
      <c r="D3" s="1"/>
      <c r="E3" s="1"/>
      <c r="F3" s="1"/>
      <c r="G3" s="1"/>
      <c r="H3" s="1"/>
      <c r="I3" s="1"/>
      <c r="J3" s="1"/>
      <c r="K3" s="1"/>
      <c r="L3" s="1"/>
      <c r="M3" s="1"/>
      <c r="N3" s="1"/>
      <c r="O3" s="1"/>
      <c r="P3" s="1"/>
      <c r="Q3" s="1"/>
      <c r="R3" s="1"/>
      <c r="S3" s="1"/>
      <c r="T3" s="1"/>
      <c r="U3" s="1"/>
      <c r="V3" s="1"/>
      <c r="W3" s="1"/>
      <c r="X3" s="1"/>
      <c r="Y3" s="1"/>
      <c r="Z3" s="1"/>
    </row>
    <row r="4" spans="1:26" ht="12.75" customHeight="1">
      <c r="A4" s="1"/>
      <c r="B4" s="8" t="s">
        <v>5</v>
      </c>
      <c r="C4" s="1"/>
      <c r="D4" s="1"/>
      <c r="E4" s="1"/>
      <c r="F4" s="1"/>
      <c r="G4" s="1"/>
      <c r="H4" s="1"/>
      <c r="I4" s="1"/>
      <c r="J4" s="1"/>
      <c r="K4" s="1"/>
      <c r="L4" s="1"/>
      <c r="M4" s="1"/>
      <c r="N4" s="1"/>
      <c r="O4" s="1"/>
      <c r="P4" s="1"/>
      <c r="Q4" s="1"/>
      <c r="R4" s="1"/>
      <c r="S4" s="1"/>
      <c r="T4" s="1"/>
      <c r="U4" s="1"/>
      <c r="V4" s="1"/>
      <c r="W4" s="1"/>
      <c r="X4" s="1"/>
      <c r="Y4" s="1"/>
      <c r="Z4" s="1"/>
    </row>
    <row r="5" spans="1:26" ht="12.75" customHeight="1">
      <c r="A5" s="1"/>
      <c r="B5" s="8"/>
      <c r="C5" s="1"/>
      <c r="D5" s="1"/>
      <c r="E5" s="1"/>
      <c r="F5" s="1"/>
      <c r="G5" s="1"/>
      <c r="H5" s="1"/>
      <c r="I5" s="1"/>
      <c r="J5" s="1"/>
      <c r="K5" s="1"/>
      <c r="L5" s="1"/>
      <c r="M5" s="1"/>
      <c r="N5" s="1"/>
      <c r="O5" s="1"/>
      <c r="P5" s="1"/>
      <c r="Q5" s="1"/>
      <c r="R5" s="1"/>
      <c r="S5" s="1"/>
      <c r="T5" s="1"/>
      <c r="U5" s="1"/>
      <c r="V5" s="1"/>
      <c r="W5" s="1"/>
      <c r="X5" s="1"/>
      <c r="Y5" s="1"/>
      <c r="Z5" s="1"/>
    </row>
    <row r="6" spans="1:26" ht="19.5" customHeight="1">
      <c r="A6" s="1"/>
      <c r="B6" s="10" t="s">
        <v>6</v>
      </c>
      <c r="C6" s="1"/>
      <c r="D6" s="1"/>
      <c r="E6" s="1"/>
      <c r="F6" s="1"/>
      <c r="G6" s="1"/>
      <c r="H6" s="1"/>
      <c r="I6" s="1"/>
      <c r="J6" s="1"/>
      <c r="K6" s="1"/>
      <c r="L6" s="1"/>
      <c r="M6" s="1"/>
      <c r="N6" s="1"/>
      <c r="O6" s="1"/>
      <c r="P6" s="1"/>
      <c r="Q6" s="1"/>
      <c r="R6" s="1"/>
      <c r="S6" s="1"/>
      <c r="T6" s="1"/>
      <c r="U6" s="1"/>
      <c r="V6" s="1"/>
      <c r="W6" s="1"/>
      <c r="X6" s="1"/>
      <c r="Y6" s="1"/>
      <c r="Z6" s="1"/>
    </row>
    <row r="7" spans="1:26" ht="7.5" customHeight="1">
      <c r="A7" s="1"/>
      <c r="B7" s="8"/>
      <c r="C7" s="1"/>
      <c r="D7" s="1"/>
      <c r="E7" s="1"/>
      <c r="F7" s="1"/>
      <c r="G7" s="1"/>
      <c r="H7" s="1"/>
      <c r="I7" s="1"/>
      <c r="J7" s="1"/>
      <c r="K7" s="1"/>
      <c r="L7" s="1"/>
      <c r="M7" s="1"/>
      <c r="N7" s="1"/>
      <c r="O7" s="1"/>
      <c r="P7" s="1"/>
      <c r="Q7" s="1"/>
      <c r="R7" s="1"/>
      <c r="S7" s="1"/>
      <c r="T7" s="1"/>
      <c r="U7" s="1"/>
      <c r="V7" s="1"/>
      <c r="W7" s="1"/>
      <c r="X7" s="1"/>
      <c r="Y7" s="1"/>
      <c r="Z7" s="1"/>
    </row>
    <row r="8" spans="1:26" ht="13.5" customHeight="1">
      <c r="A8" s="1"/>
      <c r="B8" s="12" t="s">
        <v>9</v>
      </c>
      <c r="C8" s="1"/>
      <c r="D8" s="1"/>
      <c r="E8" s="1"/>
      <c r="F8" s="1"/>
      <c r="G8" s="1"/>
      <c r="H8" s="1"/>
      <c r="I8" s="1"/>
      <c r="J8" s="1"/>
      <c r="K8" s="1"/>
      <c r="L8" s="1"/>
      <c r="M8" s="1"/>
      <c r="N8" s="1"/>
      <c r="O8" s="1"/>
      <c r="P8" s="1"/>
      <c r="Q8" s="1"/>
      <c r="R8" s="1"/>
      <c r="S8" s="1"/>
      <c r="T8" s="1"/>
      <c r="U8" s="1"/>
      <c r="V8" s="1"/>
      <c r="W8" s="1"/>
      <c r="X8" s="1"/>
      <c r="Y8" s="1"/>
      <c r="Z8" s="1"/>
    </row>
    <row r="9" spans="1:26" ht="15" customHeight="1">
      <c r="A9" s="1"/>
      <c r="B9" s="12" t="s">
        <v>13</v>
      </c>
      <c r="C9" s="1"/>
      <c r="D9" s="1"/>
      <c r="E9" s="1"/>
      <c r="F9" s="1"/>
      <c r="G9" s="1"/>
      <c r="H9" s="1"/>
      <c r="I9" s="1"/>
      <c r="J9" s="1"/>
      <c r="K9" s="1"/>
      <c r="L9" s="1"/>
      <c r="M9" s="1"/>
      <c r="N9" s="1"/>
      <c r="O9" s="1"/>
      <c r="P9" s="1"/>
      <c r="Q9" s="1"/>
      <c r="R9" s="1"/>
      <c r="S9" s="1"/>
      <c r="T9" s="1"/>
      <c r="U9" s="1"/>
      <c r="V9" s="1"/>
      <c r="W9" s="1"/>
      <c r="X9" s="1"/>
      <c r="Y9" s="1"/>
      <c r="Z9" s="1"/>
    </row>
    <row r="10" spans="1:26" ht="12.75" customHeight="1">
      <c r="A10" s="1"/>
      <c r="B10" s="8" t="s">
        <v>14</v>
      </c>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c r="A11" s="1"/>
      <c r="B11" s="12" t="s">
        <v>16</v>
      </c>
      <c r="C11" s="1"/>
      <c r="D11" s="1"/>
      <c r="E11" s="1"/>
      <c r="F11" s="1"/>
      <c r="G11" s="1"/>
      <c r="H11" s="1"/>
      <c r="I11" s="1"/>
      <c r="J11" s="1"/>
      <c r="K11" s="1"/>
      <c r="L11" s="1"/>
      <c r="M11" s="1"/>
      <c r="N11" s="1"/>
      <c r="O11" s="1"/>
      <c r="P11" s="1"/>
      <c r="Q11" s="1"/>
      <c r="R11" s="1"/>
      <c r="S11" s="1"/>
      <c r="T11" s="1"/>
      <c r="U11" s="1"/>
      <c r="V11" s="1"/>
      <c r="W11" s="1"/>
      <c r="X11" s="1"/>
      <c r="Y11" s="1"/>
      <c r="Z11" s="1"/>
    </row>
    <row r="12" spans="1:26" ht="12" customHeight="1">
      <c r="A12" s="1"/>
      <c r="B12" s="16" t="s">
        <v>17</v>
      </c>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c r="A13" s="1"/>
      <c r="B13" s="12" t="s">
        <v>19</v>
      </c>
      <c r="C13" s="1"/>
      <c r="D13" s="1"/>
      <c r="E13" s="1"/>
      <c r="F13" s="1"/>
      <c r="G13" s="1"/>
      <c r="H13" s="1"/>
      <c r="I13" s="1"/>
      <c r="J13" s="1"/>
      <c r="K13" s="1"/>
      <c r="L13" s="1"/>
      <c r="M13" s="1"/>
      <c r="N13" s="1"/>
      <c r="O13" s="1"/>
      <c r="P13" s="1"/>
      <c r="Q13" s="1"/>
      <c r="R13" s="1"/>
      <c r="S13" s="1"/>
      <c r="T13" s="1"/>
      <c r="U13" s="1"/>
      <c r="V13" s="1"/>
      <c r="W13" s="1"/>
      <c r="X13" s="1"/>
      <c r="Y13" s="1"/>
      <c r="Z13" s="1"/>
    </row>
    <row r="14" spans="1:26" ht="11.25" customHeight="1">
      <c r="A14" s="1"/>
      <c r="B14" s="16" t="s">
        <v>20</v>
      </c>
      <c r="C14" s="1"/>
      <c r="D14" s="1"/>
      <c r="E14" s="1"/>
      <c r="F14" s="1"/>
      <c r="G14" s="1"/>
      <c r="H14" s="1"/>
      <c r="I14" s="1"/>
      <c r="J14" s="1"/>
      <c r="K14" s="1"/>
      <c r="L14" s="1"/>
      <c r="M14" s="1"/>
      <c r="N14" s="1"/>
      <c r="O14" s="1"/>
      <c r="P14" s="1"/>
      <c r="Q14" s="1"/>
      <c r="R14" s="1"/>
      <c r="S14" s="1"/>
      <c r="T14" s="1"/>
      <c r="U14" s="1"/>
      <c r="V14" s="1"/>
      <c r="W14" s="1"/>
      <c r="X14" s="1"/>
      <c r="Y14" s="1"/>
      <c r="Z14" s="1"/>
    </row>
    <row r="15" spans="1:26" ht="57.75" customHeight="1">
      <c r="A15" s="1"/>
      <c r="B15" s="8" t="s">
        <v>23</v>
      </c>
      <c r="C15" s="1"/>
      <c r="D15" s="1"/>
      <c r="E15" s="1"/>
      <c r="F15" s="1"/>
      <c r="G15" s="1"/>
      <c r="H15" s="1"/>
      <c r="I15" s="1"/>
      <c r="J15" s="1"/>
      <c r="K15" s="1"/>
      <c r="L15" s="1"/>
      <c r="M15" s="1"/>
      <c r="N15" s="1"/>
      <c r="O15" s="1"/>
      <c r="P15" s="1"/>
      <c r="Q15" s="1"/>
      <c r="R15" s="1"/>
      <c r="S15" s="1"/>
      <c r="T15" s="1"/>
      <c r="U15" s="1"/>
      <c r="V15" s="1"/>
      <c r="W15" s="1"/>
      <c r="X15" s="1"/>
      <c r="Y15" s="1"/>
      <c r="Z15" s="1"/>
    </row>
    <row r="16" spans="1:26" ht="130.5" customHeight="1">
      <c r="A16" s="1"/>
      <c r="B16" s="18" t="s">
        <v>26</v>
      </c>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c r="A17" s="1"/>
      <c r="B17" s="20"/>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25" right="0.25" top="0.75" bottom="0.75" header="0" footer="0"/>
  <pageSetup fitToHeight="0" orientation="landscape"/>
  <headerFooter>
    <oddHeader>&amp;LShared Assessments Program&amp;CStandardized Information Gathering (SIG) Questionnaire&amp;R Version 2017</oddHeader>
    <oddFooter>&amp;L&amp;A&amp;CPage &amp;P of  Page(s)</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Z1000"/>
  <sheetViews>
    <sheetView showGridLines="0" workbookViewId="0"/>
  </sheetViews>
  <sheetFormatPr defaultColWidth="14.42578125" defaultRowHeight="15" customHeight="1"/>
  <cols>
    <col min="1" max="1" width="1" customWidth="1"/>
    <col min="2" max="2" width="61.42578125" customWidth="1"/>
    <col min="3" max="3" width="1" customWidth="1"/>
    <col min="4" max="4" width="85" customWidth="1"/>
    <col min="5" max="5" width="1" customWidth="1"/>
    <col min="6" max="6" width="93.42578125" customWidth="1"/>
    <col min="7" max="26" width="9.140625" customWidth="1"/>
  </cols>
  <sheetData>
    <row r="1" spans="1:26" ht="3.75" customHeight="1">
      <c r="A1" s="1"/>
      <c r="B1" s="1"/>
      <c r="C1" s="1"/>
      <c r="D1" s="1"/>
      <c r="E1" s="1"/>
      <c r="F1" s="1"/>
      <c r="G1" s="1"/>
      <c r="H1" s="1"/>
      <c r="I1" s="1"/>
      <c r="J1" s="1"/>
      <c r="K1" s="1"/>
      <c r="L1" s="1"/>
      <c r="M1" s="1"/>
      <c r="N1" s="1"/>
      <c r="O1" s="1"/>
      <c r="P1" s="1"/>
      <c r="Q1" s="1"/>
      <c r="R1" s="1"/>
      <c r="S1" s="1"/>
      <c r="T1" s="1"/>
      <c r="U1" s="1"/>
      <c r="V1" s="1"/>
      <c r="W1" s="1"/>
      <c r="X1" s="1"/>
      <c r="Y1" s="1"/>
      <c r="Z1" s="1"/>
    </row>
    <row r="2" spans="1:26" ht="12.75" customHeight="1">
      <c r="A2" s="1"/>
      <c r="B2" s="2"/>
      <c r="C2" s="1"/>
      <c r="D2" s="11" t="s">
        <v>2</v>
      </c>
      <c r="E2" s="1"/>
      <c r="F2" s="11" t="s">
        <v>10</v>
      </c>
      <c r="G2" s="1"/>
      <c r="H2" s="1"/>
      <c r="I2" s="1"/>
      <c r="J2" s="1"/>
      <c r="K2" s="1"/>
      <c r="L2" s="1"/>
      <c r="M2" s="1"/>
      <c r="N2" s="1"/>
      <c r="O2" s="1"/>
      <c r="P2" s="1"/>
      <c r="Q2" s="1"/>
      <c r="R2" s="1"/>
      <c r="S2" s="1"/>
      <c r="T2" s="1"/>
      <c r="U2" s="1"/>
      <c r="V2" s="1"/>
      <c r="W2" s="1"/>
      <c r="X2" s="1"/>
      <c r="Y2" s="1"/>
      <c r="Z2" s="1"/>
    </row>
    <row r="3" spans="1:26" ht="14.25" customHeight="1">
      <c r="A3" s="1"/>
      <c r="B3" s="13"/>
      <c r="C3" s="1"/>
      <c r="D3" s="15" t="s">
        <v>15</v>
      </c>
      <c r="E3" s="1"/>
      <c r="F3" s="17" t="s">
        <v>18</v>
      </c>
      <c r="G3" s="1"/>
      <c r="H3" s="1"/>
      <c r="I3" s="1"/>
      <c r="J3" s="1"/>
      <c r="K3" s="1"/>
      <c r="L3" s="1"/>
      <c r="M3" s="1"/>
      <c r="N3" s="1"/>
      <c r="O3" s="1"/>
      <c r="P3" s="1"/>
      <c r="Q3" s="1"/>
      <c r="R3" s="1"/>
      <c r="S3" s="1"/>
      <c r="T3" s="1"/>
      <c r="U3" s="1"/>
      <c r="V3" s="1"/>
      <c r="W3" s="1"/>
      <c r="X3" s="1"/>
      <c r="Y3" s="1"/>
      <c r="Z3" s="1"/>
    </row>
    <row r="4" spans="1:26" ht="12.75" customHeight="1">
      <c r="A4" s="1"/>
      <c r="B4" s="13"/>
      <c r="C4" s="1"/>
      <c r="D4" s="17" t="s">
        <v>21</v>
      </c>
      <c r="E4" s="1"/>
      <c r="F4" s="17" t="s">
        <v>22</v>
      </c>
      <c r="G4" s="1"/>
      <c r="H4" s="1"/>
      <c r="I4" s="1"/>
      <c r="J4" s="1"/>
      <c r="K4" s="1"/>
      <c r="L4" s="1"/>
      <c r="M4" s="1"/>
      <c r="N4" s="1"/>
      <c r="O4" s="1"/>
      <c r="P4" s="1"/>
      <c r="Q4" s="1"/>
      <c r="R4" s="1"/>
      <c r="S4" s="1"/>
      <c r="T4" s="1"/>
      <c r="U4" s="1"/>
      <c r="V4" s="1"/>
      <c r="W4" s="1"/>
      <c r="X4" s="1"/>
      <c r="Y4" s="1"/>
      <c r="Z4" s="1"/>
    </row>
    <row r="5" spans="1:26" ht="12.75" customHeight="1">
      <c r="A5" s="1"/>
      <c r="B5" s="13"/>
      <c r="C5" s="1"/>
      <c r="D5" s="17" t="s">
        <v>24</v>
      </c>
      <c r="E5" s="1"/>
      <c r="F5" s="17" t="s">
        <v>25</v>
      </c>
      <c r="G5" s="1"/>
      <c r="H5" s="1"/>
      <c r="I5" s="1"/>
      <c r="J5" s="1"/>
      <c r="K5" s="1"/>
      <c r="L5" s="1"/>
      <c r="M5" s="1"/>
      <c r="N5" s="1"/>
      <c r="O5" s="1"/>
      <c r="P5" s="1"/>
      <c r="Q5" s="1"/>
      <c r="R5" s="1"/>
      <c r="S5" s="1"/>
      <c r="T5" s="1"/>
      <c r="U5" s="1"/>
      <c r="V5" s="1"/>
      <c r="W5" s="1"/>
      <c r="X5" s="1"/>
      <c r="Y5" s="1"/>
      <c r="Z5" s="1"/>
    </row>
    <row r="6" spans="1:26" ht="12.75" customHeight="1">
      <c r="A6" s="1"/>
      <c r="B6" s="13"/>
      <c r="C6" s="1"/>
      <c r="D6" s="17" t="s">
        <v>27</v>
      </c>
      <c r="E6" s="1"/>
      <c r="F6" s="17" t="s">
        <v>28</v>
      </c>
      <c r="G6" s="1"/>
      <c r="H6" s="1"/>
      <c r="I6" s="1"/>
      <c r="J6" s="1"/>
      <c r="K6" s="1"/>
      <c r="L6" s="1"/>
      <c r="M6" s="1"/>
      <c r="N6" s="1"/>
      <c r="O6" s="1"/>
      <c r="P6" s="1"/>
      <c r="Q6" s="1"/>
      <c r="R6" s="1"/>
      <c r="S6" s="1"/>
      <c r="T6" s="1"/>
      <c r="U6" s="1"/>
      <c r="V6" s="1"/>
      <c r="W6" s="1"/>
      <c r="X6" s="1"/>
      <c r="Y6" s="1"/>
      <c r="Z6" s="1"/>
    </row>
    <row r="7" spans="1:26" ht="12.75" customHeight="1">
      <c r="A7" s="1"/>
      <c r="B7" s="13"/>
      <c r="C7" s="1"/>
      <c r="D7" s="17" t="s">
        <v>29</v>
      </c>
      <c r="E7" s="1"/>
      <c r="F7" s="17" t="s">
        <v>30</v>
      </c>
      <c r="G7" s="1"/>
      <c r="H7" s="1"/>
      <c r="I7" s="1"/>
      <c r="J7" s="1"/>
      <c r="K7" s="1"/>
      <c r="L7" s="1"/>
      <c r="M7" s="1"/>
      <c r="N7" s="1"/>
      <c r="O7" s="1"/>
      <c r="P7" s="1"/>
      <c r="Q7" s="1"/>
      <c r="R7" s="1"/>
      <c r="S7" s="1"/>
      <c r="T7" s="1"/>
      <c r="U7" s="1"/>
      <c r="V7" s="1"/>
      <c r="W7" s="1"/>
      <c r="X7" s="1"/>
      <c r="Y7" s="1"/>
      <c r="Z7" s="1"/>
    </row>
    <row r="8" spans="1:26" ht="12.75" customHeight="1">
      <c r="A8" s="1"/>
      <c r="B8" s="13"/>
      <c r="C8" s="1"/>
      <c r="D8" s="17" t="s">
        <v>31</v>
      </c>
      <c r="E8" s="1"/>
      <c r="F8" s="17"/>
      <c r="G8" s="1"/>
      <c r="H8" s="1"/>
      <c r="I8" s="1"/>
      <c r="J8" s="1"/>
      <c r="K8" s="1"/>
      <c r="L8" s="1"/>
      <c r="M8" s="1"/>
      <c r="N8" s="1"/>
      <c r="O8" s="1"/>
      <c r="P8" s="1"/>
      <c r="Q8" s="1"/>
      <c r="R8" s="1"/>
      <c r="S8" s="1"/>
      <c r="T8" s="1"/>
      <c r="U8" s="1"/>
      <c r="V8" s="1"/>
      <c r="W8" s="1"/>
      <c r="X8" s="1"/>
      <c r="Y8" s="1"/>
      <c r="Z8" s="1"/>
    </row>
    <row r="9" spans="1:26" ht="12.75" customHeight="1">
      <c r="A9" s="1"/>
      <c r="B9" s="19" t="s">
        <v>32</v>
      </c>
      <c r="C9" s="1"/>
      <c r="D9" s="17" t="s">
        <v>33</v>
      </c>
      <c r="E9" s="1"/>
      <c r="F9" s="17" t="s">
        <v>34</v>
      </c>
      <c r="G9" s="1"/>
      <c r="H9" s="1"/>
      <c r="I9" s="1"/>
      <c r="J9" s="1"/>
      <c r="K9" s="1"/>
      <c r="L9" s="1"/>
      <c r="M9" s="1"/>
      <c r="N9" s="1"/>
      <c r="O9" s="1"/>
      <c r="P9" s="1"/>
      <c r="Q9" s="1"/>
      <c r="R9" s="1"/>
      <c r="S9" s="1"/>
      <c r="T9" s="1"/>
      <c r="U9" s="1"/>
      <c r="V9" s="1"/>
      <c r="W9" s="1"/>
      <c r="X9" s="1"/>
      <c r="Y9" s="1"/>
      <c r="Z9" s="1"/>
    </row>
    <row r="10" spans="1:26" ht="15" customHeight="1">
      <c r="A10" s="1"/>
      <c r="B10" s="19" t="s">
        <v>35</v>
      </c>
      <c r="C10" s="1"/>
      <c r="D10" s="17"/>
      <c r="E10" s="1"/>
      <c r="F10" s="17" t="s">
        <v>36</v>
      </c>
      <c r="G10" s="1"/>
      <c r="H10" s="1"/>
      <c r="I10" s="1"/>
      <c r="J10" s="1"/>
      <c r="K10" s="1"/>
      <c r="L10" s="1"/>
      <c r="M10" s="1"/>
      <c r="N10" s="1"/>
      <c r="O10" s="1"/>
      <c r="P10" s="1"/>
      <c r="Q10" s="1"/>
      <c r="R10" s="1"/>
      <c r="S10" s="1"/>
      <c r="T10" s="1"/>
      <c r="U10" s="1"/>
      <c r="V10" s="1"/>
      <c r="W10" s="1"/>
      <c r="X10" s="1"/>
      <c r="Y10" s="1"/>
      <c r="Z10" s="1"/>
    </row>
    <row r="11" spans="1:26" ht="12.75" customHeight="1">
      <c r="A11" s="1"/>
      <c r="B11" s="19" t="s">
        <v>37</v>
      </c>
      <c r="C11" s="1"/>
      <c r="D11" s="17" t="s">
        <v>38</v>
      </c>
      <c r="E11" s="1"/>
      <c r="F11" s="17"/>
      <c r="G11" s="1"/>
      <c r="H11" s="1"/>
      <c r="I11" s="1"/>
      <c r="J11" s="1"/>
      <c r="K11" s="1"/>
      <c r="L11" s="1"/>
      <c r="M11" s="1"/>
      <c r="N11" s="1"/>
      <c r="O11" s="1"/>
      <c r="P11" s="1"/>
      <c r="Q11" s="1"/>
      <c r="R11" s="1"/>
      <c r="S11" s="1"/>
      <c r="T11" s="1"/>
      <c r="U11" s="1"/>
      <c r="V11" s="1"/>
      <c r="W11" s="1"/>
      <c r="X11" s="1"/>
      <c r="Y11" s="1"/>
      <c r="Z11" s="1"/>
    </row>
    <row r="12" spans="1:26" ht="12.75" customHeight="1">
      <c r="A12" s="1"/>
      <c r="B12" s="19" t="s">
        <v>39</v>
      </c>
      <c r="C12" s="1"/>
      <c r="D12" s="17" t="s">
        <v>40</v>
      </c>
      <c r="E12" s="1"/>
      <c r="F12" s="21" t="s">
        <v>41</v>
      </c>
      <c r="G12" s="1"/>
      <c r="H12" s="1"/>
      <c r="I12" s="1"/>
      <c r="J12" s="1"/>
      <c r="K12" s="1"/>
      <c r="L12" s="1"/>
      <c r="M12" s="1"/>
      <c r="N12" s="1"/>
      <c r="O12" s="1"/>
      <c r="P12" s="1"/>
      <c r="Q12" s="1"/>
      <c r="R12" s="1"/>
      <c r="S12" s="1"/>
      <c r="T12" s="1"/>
      <c r="U12" s="1"/>
      <c r="V12" s="1"/>
      <c r="W12" s="1"/>
      <c r="X12" s="1"/>
      <c r="Y12" s="1"/>
      <c r="Z12" s="1"/>
    </row>
    <row r="13" spans="1:26" ht="12.75" customHeight="1">
      <c r="A13" s="1"/>
      <c r="B13" s="22"/>
      <c r="C13" s="1"/>
      <c r="D13" s="17" t="s">
        <v>42</v>
      </c>
      <c r="E13" s="1"/>
      <c r="F13" s="17" t="s">
        <v>43</v>
      </c>
      <c r="G13" s="1"/>
      <c r="H13" s="1"/>
      <c r="I13" s="1"/>
      <c r="J13" s="1"/>
      <c r="K13" s="1"/>
      <c r="L13" s="1"/>
      <c r="M13" s="1"/>
      <c r="N13" s="1"/>
      <c r="O13" s="1"/>
      <c r="P13" s="1"/>
      <c r="Q13" s="1"/>
      <c r="R13" s="1"/>
      <c r="S13" s="1"/>
      <c r="T13" s="1"/>
      <c r="U13" s="1"/>
      <c r="V13" s="1"/>
      <c r="W13" s="1"/>
      <c r="X13" s="1"/>
      <c r="Y13" s="1"/>
      <c r="Z13" s="1"/>
    </row>
    <row r="14" spans="1:26" ht="12.75" customHeight="1">
      <c r="A14" s="1"/>
      <c r="B14" s="23" t="s">
        <v>44</v>
      </c>
      <c r="C14" s="1"/>
      <c r="D14" s="17" t="s">
        <v>45</v>
      </c>
      <c r="E14" s="1"/>
      <c r="F14" s="17" t="s">
        <v>46</v>
      </c>
      <c r="G14" s="1"/>
      <c r="H14" s="1"/>
      <c r="I14" s="1"/>
      <c r="J14" s="1"/>
      <c r="K14" s="1"/>
      <c r="L14" s="1"/>
      <c r="M14" s="1"/>
      <c r="N14" s="1"/>
      <c r="O14" s="1"/>
      <c r="P14" s="1"/>
      <c r="Q14" s="1"/>
      <c r="R14" s="1"/>
      <c r="S14" s="1"/>
      <c r="T14" s="1"/>
      <c r="U14" s="1"/>
      <c r="V14" s="1"/>
      <c r="W14" s="1"/>
      <c r="X14" s="1"/>
      <c r="Y14" s="1"/>
      <c r="Z14" s="1"/>
    </row>
    <row r="15" spans="1:26" ht="12.75" customHeight="1">
      <c r="A15" s="1"/>
      <c r="B15" s="24" t="s">
        <v>47</v>
      </c>
      <c r="C15" s="1"/>
      <c r="D15" s="17" t="s">
        <v>48</v>
      </c>
      <c r="E15" s="1"/>
      <c r="F15" s="17" t="s">
        <v>49</v>
      </c>
      <c r="G15" s="1"/>
      <c r="H15" s="1"/>
      <c r="I15" s="1"/>
      <c r="J15" s="1"/>
      <c r="K15" s="1"/>
      <c r="L15" s="1"/>
      <c r="M15" s="1"/>
      <c r="N15" s="1"/>
      <c r="O15" s="1"/>
      <c r="P15" s="1"/>
      <c r="Q15" s="1"/>
      <c r="R15" s="1"/>
      <c r="S15" s="1"/>
      <c r="T15" s="1"/>
      <c r="U15" s="1"/>
      <c r="V15" s="1"/>
      <c r="W15" s="1"/>
      <c r="X15" s="1"/>
      <c r="Y15" s="1"/>
      <c r="Z15" s="1"/>
    </row>
    <row r="16" spans="1:26" ht="12.75" customHeight="1">
      <c r="A16" s="1"/>
      <c r="B16" s="25"/>
      <c r="C16" s="1"/>
      <c r="D16" s="26" t="s">
        <v>50</v>
      </c>
      <c r="E16" s="1"/>
      <c r="F16" s="17" t="s">
        <v>51</v>
      </c>
      <c r="G16" s="1"/>
      <c r="H16" s="1"/>
      <c r="I16" s="1"/>
      <c r="J16" s="1"/>
      <c r="K16" s="1"/>
      <c r="L16" s="1"/>
      <c r="M16" s="1"/>
      <c r="N16" s="1"/>
      <c r="O16" s="1"/>
      <c r="P16" s="1"/>
      <c r="Q16" s="1"/>
      <c r="R16" s="1"/>
      <c r="S16" s="1"/>
      <c r="T16" s="1"/>
      <c r="U16" s="1"/>
      <c r="V16" s="1"/>
      <c r="W16" s="1"/>
      <c r="X16" s="1"/>
      <c r="Y16" s="1"/>
      <c r="Z16" s="1"/>
    </row>
    <row r="17" spans="1:26" ht="12.75" customHeight="1">
      <c r="A17" s="1"/>
      <c r="B17" s="15" t="s">
        <v>52</v>
      </c>
      <c r="C17" s="1"/>
      <c r="D17" s="27" t="s">
        <v>53</v>
      </c>
      <c r="E17" s="1"/>
      <c r="F17" s="17" t="s">
        <v>54</v>
      </c>
      <c r="G17" s="1"/>
      <c r="H17" s="1"/>
      <c r="I17" s="1"/>
      <c r="J17" s="1"/>
      <c r="K17" s="1"/>
      <c r="L17" s="1"/>
      <c r="M17" s="1"/>
      <c r="N17" s="1"/>
      <c r="O17" s="1"/>
      <c r="P17" s="1"/>
      <c r="Q17" s="1"/>
      <c r="R17" s="1"/>
      <c r="S17" s="1"/>
      <c r="T17" s="1"/>
      <c r="U17" s="1"/>
      <c r="V17" s="1"/>
      <c r="W17" s="1"/>
      <c r="X17" s="1"/>
      <c r="Y17" s="1"/>
      <c r="Z17" s="1"/>
    </row>
    <row r="18" spans="1:26" ht="12.75" customHeight="1">
      <c r="A18" s="1"/>
      <c r="B18" s="17"/>
      <c r="C18" s="1"/>
      <c r="D18" s="26" t="s">
        <v>55</v>
      </c>
      <c r="E18" s="1"/>
      <c r="F18" s="17" t="s">
        <v>56</v>
      </c>
      <c r="G18" s="1"/>
      <c r="H18" s="1"/>
      <c r="I18" s="1"/>
      <c r="J18" s="1"/>
      <c r="K18" s="1"/>
      <c r="L18" s="1"/>
      <c r="M18" s="1"/>
      <c r="N18" s="1"/>
      <c r="O18" s="1"/>
      <c r="P18" s="1"/>
      <c r="Q18" s="1"/>
      <c r="R18" s="1"/>
      <c r="S18" s="1"/>
      <c r="T18" s="1"/>
      <c r="U18" s="1"/>
      <c r="V18" s="1"/>
      <c r="W18" s="1"/>
      <c r="X18" s="1"/>
      <c r="Y18" s="1"/>
      <c r="Z18" s="1"/>
    </row>
    <row r="19" spans="1:26" ht="12.75" customHeight="1">
      <c r="A19" s="1"/>
      <c r="B19" s="17"/>
      <c r="C19" s="1"/>
      <c r="D19" s="26" t="s">
        <v>57</v>
      </c>
      <c r="E19" s="1"/>
      <c r="F19" s="17" t="s">
        <v>58</v>
      </c>
      <c r="G19" s="1"/>
      <c r="H19" s="1"/>
      <c r="I19" s="1"/>
      <c r="J19" s="1"/>
      <c r="K19" s="1"/>
      <c r="L19" s="1"/>
      <c r="M19" s="1"/>
      <c r="N19" s="1"/>
      <c r="O19" s="1"/>
      <c r="P19" s="1"/>
      <c r="Q19" s="1"/>
      <c r="R19" s="1"/>
      <c r="S19" s="1"/>
      <c r="T19" s="1"/>
      <c r="U19" s="1"/>
      <c r="V19" s="1"/>
      <c r="W19" s="1"/>
      <c r="X19" s="1"/>
      <c r="Y19" s="1"/>
      <c r="Z19" s="1"/>
    </row>
    <row r="20" spans="1:26" ht="12.75" customHeight="1">
      <c r="A20" s="1"/>
      <c r="B20" s="17"/>
      <c r="C20" s="1"/>
      <c r="D20" s="26" t="s">
        <v>59</v>
      </c>
      <c r="E20" s="1"/>
      <c r="F20" s="28"/>
      <c r="G20" s="1"/>
      <c r="H20" s="1"/>
      <c r="I20" s="1"/>
      <c r="J20" s="1"/>
      <c r="K20" s="1"/>
      <c r="L20" s="1"/>
      <c r="M20" s="1"/>
      <c r="N20" s="1"/>
      <c r="O20" s="1"/>
      <c r="P20" s="1"/>
      <c r="Q20" s="1"/>
      <c r="R20" s="1"/>
      <c r="S20" s="1"/>
      <c r="T20" s="1"/>
      <c r="U20" s="1"/>
      <c r="V20" s="1"/>
      <c r="W20" s="1"/>
      <c r="X20" s="1"/>
      <c r="Y20" s="1"/>
      <c r="Z20" s="1"/>
    </row>
    <row r="21" spans="1:26" ht="12.75" customHeight="1">
      <c r="A21" s="1"/>
      <c r="B21" s="17"/>
      <c r="C21" s="1"/>
      <c r="D21" s="17"/>
      <c r="E21" s="1"/>
      <c r="F21" s="17" t="s">
        <v>60</v>
      </c>
      <c r="G21" s="1"/>
      <c r="H21" s="1"/>
      <c r="I21" s="1"/>
      <c r="J21" s="1"/>
      <c r="K21" s="1"/>
      <c r="L21" s="1"/>
      <c r="M21" s="1"/>
      <c r="N21" s="1"/>
      <c r="O21" s="1"/>
      <c r="P21" s="1"/>
      <c r="Q21" s="1"/>
      <c r="R21" s="1"/>
      <c r="S21" s="1"/>
      <c r="T21" s="1"/>
      <c r="U21" s="1"/>
      <c r="V21" s="1"/>
      <c r="W21" s="1"/>
      <c r="X21" s="1"/>
      <c r="Y21" s="1"/>
      <c r="Z21" s="1"/>
    </row>
    <row r="22" spans="1:26" ht="12.75" customHeight="1">
      <c r="A22" s="1"/>
      <c r="B22" s="17"/>
      <c r="C22" s="1"/>
      <c r="D22" s="17" t="s">
        <v>61</v>
      </c>
      <c r="E22" s="1"/>
      <c r="F22" s="29"/>
      <c r="G22" s="1"/>
      <c r="H22" s="1"/>
      <c r="I22" s="1"/>
      <c r="J22" s="1"/>
      <c r="K22" s="1"/>
      <c r="L22" s="1"/>
      <c r="M22" s="1"/>
      <c r="N22" s="1"/>
      <c r="O22" s="1"/>
      <c r="P22" s="1"/>
      <c r="Q22" s="1"/>
      <c r="R22" s="1"/>
      <c r="S22" s="1"/>
      <c r="T22" s="1"/>
      <c r="U22" s="1"/>
      <c r="V22" s="1"/>
      <c r="W22" s="1"/>
      <c r="X22" s="1"/>
      <c r="Y22" s="1"/>
      <c r="Z22" s="1"/>
    </row>
    <row r="23" spans="1:26" ht="12.75" customHeight="1">
      <c r="A23" s="1"/>
      <c r="B23" s="17"/>
      <c r="C23" s="1"/>
      <c r="D23" s="17" t="s">
        <v>62</v>
      </c>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21"/>
      <c r="C24" s="1"/>
      <c r="D24" s="17" t="s">
        <v>63</v>
      </c>
      <c r="E24" s="1"/>
      <c r="F24" s="30"/>
      <c r="G24" s="1"/>
      <c r="H24" s="1"/>
      <c r="I24" s="1"/>
      <c r="J24" s="1"/>
      <c r="K24" s="1"/>
      <c r="L24" s="1"/>
      <c r="M24" s="1"/>
      <c r="N24" s="1"/>
      <c r="O24" s="1"/>
      <c r="P24" s="1"/>
      <c r="Q24" s="1"/>
      <c r="R24" s="1"/>
      <c r="S24" s="1"/>
      <c r="T24" s="1"/>
      <c r="U24" s="1"/>
      <c r="V24" s="1"/>
      <c r="W24" s="1"/>
      <c r="X24" s="1"/>
      <c r="Y24" s="1"/>
      <c r="Z24" s="1"/>
    </row>
    <row r="25" spans="1:26" ht="12.75" customHeight="1">
      <c r="A25" s="1"/>
      <c r="B25" s="21"/>
      <c r="C25" s="1"/>
      <c r="D25" s="17" t="s">
        <v>64</v>
      </c>
      <c r="E25" s="1"/>
      <c r="F25" s="25"/>
      <c r="G25" s="1"/>
      <c r="H25" s="1"/>
      <c r="I25" s="1"/>
      <c r="J25" s="1"/>
      <c r="K25" s="1"/>
      <c r="L25" s="1"/>
      <c r="M25" s="1"/>
      <c r="N25" s="1"/>
      <c r="O25" s="1"/>
      <c r="P25" s="1"/>
      <c r="Q25" s="1"/>
      <c r="R25" s="1"/>
      <c r="S25" s="1"/>
      <c r="T25" s="1"/>
      <c r="U25" s="1"/>
      <c r="V25" s="1"/>
      <c r="W25" s="1"/>
      <c r="X25" s="1"/>
      <c r="Y25" s="1"/>
      <c r="Z25" s="1"/>
    </row>
    <row r="26" spans="1:26" ht="12.75" customHeight="1">
      <c r="A26" s="1"/>
      <c r="B26" s="21"/>
      <c r="C26" s="1"/>
      <c r="D26" s="31" t="s">
        <v>65</v>
      </c>
      <c r="E26" s="1"/>
      <c r="F26" s="25"/>
      <c r="G26" s="1"/>
      <c r="H26" s="1"/>
      <c r="I26" s="1"/>
      <c r="J26" s="1"/>
      <c r="K26" s="1"/>
      <c r="L26" s="1"/>
      <c r="M26" s="1"/>
      <c r="N26" s="1"/>
      <c r="O26" s="1"/>
      <c r="P26" s="1"/>
      <c r="Q26" s="1"/>
      <c r="R26" s="1"/>
      <c r="S26" s="1"/>
      <c r="T26" s="1"/>
      <c r="U26" s="1"/>
      <c r="V26" s="1"/>
      <c r="W26" s="1"/>
      <c r="X26" s="1"/>
      <c r="Y26" s="1"/>
      <c r="Z26" s="1"/>
    </row>
    <row r="27" spans="1:26" ht="12.75" customHeight="1">
      <c r="A27" s="1"/>
      <c r="B27" s="21"/>
      <c r="C27" s="1"/>
      <c r="D27" s="32" t="s">
        <v>66</v>
      </c>
      <c r="E27" s="1"/>
      <c r="F27" s="25"/>
      <c r="G27" s="1"/>
      <c r="H27" s="1"/>
      <c r="I27" s="1"/>
      <c r="J27" s="1"/>
      <c r="K27" s="1"/>
      <c r="L27" s="1"/>
      <c r="M27" s="1"/>
      <c r="N27" s="1"/>
      <c r="O27" s="1"/>
      <c r="P27" s="1"/>
      <c r="Q27" s="1"/>
      <c r="R27" s="1"/>
      <c r="S27" s="1"/>
      <c r="T27" s="1"/>
      <c r="U27" s="1"/>
      <c r="V27" s="1"/>
      <c r="W27" s="1"/>
      <c r="X27" s="1"/>
      <c r="Y27" s="1"/>
      <c r="Z27" s="1"/>
    </row>
    <row r="28" spans="1:26" ht="12.75" customHeight="1">
      <c r="A28" s="1"/>
      <c r="B28" s="17"/>
      <c r="C28" s="1"/>
      <c r="D28" s="31" t="s">
        <v>67</v>
      </c>
      <c r="E28" s="1"/>
      <c r="F28" s="25"/>
      <c r="G28" s="1"/>
      <c r="H28" s="1"/>
      <c r="I28" s="1"/>
      <c r="J28" s="1"/>
      <c r="K28" s="1"/>
      <c r="L28" s="1"/>
      <c r="M28" s="1"/>
      <c r="N28" s="1"/>
      <c r="O28" s="1"/>
      <c r="P28" s="1"/>
      <c r="Q28" s="1"/>
      <c r="R28" s="1"/>
      <c r="S28" s="1"/>
      <c r="T28" s="1"/>
      <c r="U28" s="1"/>
      <c r="V28" s="1"/>
      <c r="W28" s="1"/>
      <c r="X28" s="1"/>
      <c r="Y28" s="1"/>
      <c r="Z28" s="1"/>
    </row>
    <row r="29" spans="1:26" ht="12.75" customHeight="1">
      <c r="A29" s="1"/>
      <c r="B29" s="33"/>
      <c r="C29" s="1"/>
      <c r="D29" s="31" t="s">
        <v>68</v>
      </c>
      <c r="E29" s="1"/>
      <c r="F29" s="25"/>
      <c r="G29" s="1"/>
      <c r="H29" s="1"/>
      <c r="I29" s="1"/>
      <c r="J29" s="1"/>
      <c r="K29" s="1"/>
      <c r="L29" s="1"/>
      <c r="M29" s="1"/>
      <c r="N29" s="1"/>
      <c r="O29" s="1"/>
      <c r="P29" s="1"/>
      <c r="Q29" s="1"/>
      <c r="R29" s="1"/>
      <c r="S29" s="1"/>
      <c r="T29" s="1"/>
      <c r="U29" s="1"/>
      <c r="V29" s="1"/>
      <c r="W29" s="1"/>
      <c r="X29" s="1"/>
      <c r="Y29" s="1"/>
      <c r="Z29" s="1"/>
    </row>
    <row r="30" spans="1:26" ht="12.75" customHeight="1">
      <c r="A30" s="1"/>
      <c r="B30" s="34"/>
      <c r="C30" s="1"/>
      <c r="D30" s="31" t="s">
        <v>69</v>
      </c>
      <c r="E30" s="1"/>
      <c r="F30" s="25"/>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7" t="s">
        <v>70</v>
      </c>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31" t="s">
        <v>71</v>
      </c>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7" t="s">
        <v>72</v>
      </c>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3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32" t="s">
        <v>73</v>
      </c>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31" t="s">
        <v>67</v>
      </c>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31" t="s">
        <v>68</v>
      </c>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31" t="s">
        <v>74</v>
      </c>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31" t="s">
        <v>75</v>
      </c>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31" t="s">
        <v>76</v>
      </c>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31" t="s">
        <v>70</v>
      </c>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31" t="s">
        <v>77</v>
      </c>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31" t="s">
        <v>78</v>
      </c>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3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31" t="s">
        <v>79</v>
      </c>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35" t="s">
        <v>80</v>
      </c>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ref="B14" location="Business Information!D4" display="Business InformationMaster" xr:uid="{00000000-0004-0000-0200-000000000000}"/>
    <hyperlink ref="B15" location="null!A6" display="M. Additional Questions" xr:uid="{00000000-0004-0000-0200-000001000000}"/>
  </hyperlinks>
  <pageMargins left="0.25" right="0.25" top="0.75" bottom="0.75" header="0" footer="0"/>
  <pageSetup fitToHeight="0" orientation="landscape"/>
  <headerFooter>
    <oddHeader>&amp;LShared Assessments Program&amp;CStandardized Information Gathering (SIG) Questionnaire&amp;R Version 2017</oddHeader>
    <oddFooter>&amp;L&amp;A&amp;CPage &amp;P of  Page(s)</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00"/>
  <sheetViews>
    <sheetView showGridLines="0" workbookViewId="0"/>
  </sheetViews>
  <sheetFormatPr defaultColWidth="14.42578125" defaultRowHeight="15" customHeight="1"/>
  <cols>
    <col min="1" max="1" width="1" customWidth="1"/>
    <col min="2" max="2" width="47.42578125" customWidth="1"/>
    <col min="3" max="9" width="23.42578125" customWidth="1"/>
    <col min="10" max="26" width="8.85546875" customWidth="1"/>
  </cols>
  <sheetData>
    <row r="1" spans="1:26" ht="3.75" customHeight="1">
      <c r="A1" s="36"/>
      <c r="B1" s="36"/>
      <c r="C1" s="36"/>
      <c r="D1" s="36"/>
      <c r="E1" s="36"/>
      <c r="F1" s="36"/>
      <c r="G1" s="36"/>
      <c r="H1" s="36"/>
      <c r="I1" s="36"/>
      <c r="J1" s="36"/>
      <c r="K1" s="36"/>
      <c r="L1" s="36"/>
      <c r="M1" s="36"/>
      <c r="N1" s="36"/>
      <c r="O1" s="36"/>
      <c r="P1" s="36"/>
      <c r="Q1" s="36"/>
      <c r="R1" s="36"/>
      <c r="S1" s="36"/>
      <c r="T1" s="36"/>
      <c r="U1" s="36"/>
      <c r="V1" s="36"/>
      <c r="W1" s="36"/>
      <c r="X1" s="36"/>
      <c r="Y1" s="36"/>
      <c r="Z1" s="36"/>
    </row>
    <row r="2" spans="1:26" ht="26.25" customHeight="1">
      <c r="A2" s="36"/>
      <c r="B2" s="37" t="s">
        <v>81</v>
      </c>
      <c r="C2" s="38"/>
      <c r="D2" s="38"/>
      <c r="E2" s="39"/>
      <c r="F2" s="38"/>
      <c r="G2" s="38"/>
      <c r="H2" s="38"/>
      <c r="I2" s="40"/>
    </row>
    <row r="3" spans="1:26" ht="19.5" customHeight="1">
      <c r="A3" s="36"/>
      <c r="B3" s="41" t="s">
        <v>82</v>
      </c>
      <c r="C3" s="42"/>
      <c r="D3" s="42"/>
      <c r="E3" s="43"/>
      <c r="F3" s="42"/>
      <c r="G3" s="42"/>
      <c r="H3" s="42"/>
      <c r="I3" s="44"/>
    </row>
    <row r="4" spans="1:26" ht="179.25" customHeight="1">
      <c r="A4" s="36"/>
      <c r="B4" s="205" t="s">
        <v>83</v>
      </c>
      <c r="C4" s="206"/>
      <c r="D4" s="206"/>
      <c r="E4" s="206"/>
      <c r="F4" s="206"/>
      <c r="G4" s="206"/>
      <c r="H4" s="206"/>
      <c r="I4" s="207"/>
    </row>
    <row r="5" spans="1:26" ht="12.75" customHeight="1">
      <c r="A5" s="36"/>
      <c r="B5" s="45" t="s">
        <v>84</v>
      </c>
      <c r="C5" s="46" t="s">
        <v>86</v>
      </c>
      <c r="D5" s="46" t="s">
        <v>87</v>
      </c>
      <c r="E5" s="46" t="s">
        <v>88</v>
      </c>
      <c r="F5" s="46" t="s">
        <v>89</v>
      </c>
      <c r="G5" s="46" t="s">
        <v>90</v>
      </c>
      <c r="H5" s="46" t="s">
        <v>91</v>
      </c>
      <c r="I5" s="46" t="s">
        <v>92</v>
      </c>
    </row>
    <row r="6" spans="1:26" ht="12.75" customHeight="1">
      <c r="A6" s="36"/>
      <c r="B6" s="47" t="s">
        <v>93</v>
      </c>
      <c r="C6" s="47"/>
      <c r="D6" s="47"/>
      <c r="E6" s="47"/>
      <c r="F6" s="47"/>
      <c r="G6" s="47"/>
      <c r="H6" s="47"/>
      <c r="I6" s="47"/>
    </row>
    <row r="7" spans="1:26" ht="12.75" customHeight="1">
      <c r="A7" s="36"/>
      <c r="B7" s="48" t="s">
        <v>95</v>
      </c>
      <c r="C7" s="50" t="s">
        <v>98</v>
      </c>
      <c r="D7" s="50"/>
      <c r="E7" s="50"/>
      <c r="F7" s="50"/>
      <c r="G7" s="50"/>
      <c r="H7" s="50"/>
      <c r="I7" s="50"/>
    </row>
    <row r="8" spans="1:26" ht="12.75" customHeight="1">
      <c r="A8" s="36"/>
      <c r="B8" s="48" t="s">
        <v>101</v>
      </c>
      <c r="C8" s="50" t="s">
        <v>98</v>
      </c>
      <c r="D8" s="50"/>
      <c r="E8" s="50"/>
      <c r="F8" s="50"/>
      <c r="G8" s="50"/>
      <c r="H8" s="50"/>
      <c r="I8" s="50"/>
    </row>
    <row r="9" spans="1:26" ht="12.75" customHeight="1">
      <c r="A9" s="36"/>
      <c r="B9" s="48" t="s">
        <v>102</v>
      </c>
      <c r="C9" s="50" t="s">
        <v>98</v>
      </c>
      <c r="D9" s="50"/>
      <c r="E9" s="50"/>
      <c r="F9" s="50"/>
      <c r="G9" s="50"/>
      <c r="H9" s="50"/>
      <c r="I9" s="50"/>
    </row>
    <row r="10" spans="1:26" ht="12.75" customHeight="1">
      <c r="A10" s="36"/>
      <c r="B10" s="48" t="s">
        <v>103</v>
      </c>
      <c r="C10" s="50"/>
      <c r="D10" s="50" t="s">
        <v>98</v>
      </c>
      <c r="E10" s="50"/>
      <c r="F10" s="50"/>
      <c r="G10" s="50"/>
      <c r="H10" s="50"/>
      <c r="I10" s="50"/>
    </row>
    <row r="11" spans="1:26" ht="12.75" customHeight="1">
      <c r="A11" s="36"/>
      <c r="B11" s="48" t="s">
        <v>104</v>
      </c>
      <c r="C11" s="50"/>
      <c r="D11" s="50"/>
      <c r="E11" s="50"/>
      <c r="F11" s="50"/>
      <c r="G11" s="50"/>
      <c r="H11" s="50"/>
      <c r="I11" s="50"/>
    </row>
    <row r="12" spans="1:26" ht="12.75" customHeight="1">
      <c r="A12" s="36"/>
      <c r="B12" s="48" t="s">
        <v>105</v>
      </c>
      <c r="C12" s="50"/>
      <c r="D12" s="50"/>
      <c r="E12" s="50"/>
      <c r="F12" s="50" t="s">
        <v>98</v>
      </c>
      <c r="G12" s="50"/>
      <c r="H12" s="50"/>
      <c r="I12" s="50"/>
    </row>
    <row r="13" spans="1:26" ht="12.75" customHeight="1">
      <c r="A13" s="36"/>
      <c r="B13" s="48" t="s">
        <v>106</v>
      </c>
      <c r="C13" s="50"/>
      <c r="D13" s="50"/>
      <c r="E13" s="50"/>
      <c r="F13" s="50"/>
      <c r="G13" s="50"/>
      <c r="H13" s="50"/>
      <c r="I13" s="50"/>
    </row>
    <row r="14" spans="1:26" ht="12.75" customHeight="1">
      <c r="A14" s="36"/>
      <c r="B14" s="48" t="s">
        <v>107</v>
      </c>
      <c r="C14" s="50"/>
      <c r="D14" s="50"/>
      <c r="E14" s="50" t="s">
        <v>98</v>
      </c>
      <c r="F14" s="50"/>
      <c r="G14" s="50" t="s">
        <v>98</v>
      </c>
      <c r="H14" s="50" t="s">
        <v>98</v>
      </c>
      <c r="I14" s="50"/>
    </row>
    <row r="15" spans="1:26" ht="12.75" customHeight="1">
      <c r="A15" s="36"/>
      <c r="B15" s="48" t="s">
        <v>108</v>
      </c>
      <c r="C15" s="50"/>
      <c r="D15" s="50"/>
      <c r="E15" s="50"/>
      <c r="F15" s="50"/>
      <c r="G15" s="50" t="s">
        <v>98</v>
      </c>
      <c r="H15" s="50" t="s">
        <v>98</v>
      </c>
      <c r="I15" s="50"/>
    </row>
    <row r="16" spans="1:26" ht="12.75" customHeight="1">
      <c r="A16" s="36"/>
      <c r="B16" s="48" t="s">
        <v>110</v>
      </c>
      <c r="C16" s="50"/>
      <c r="D16" s="50"/>
      <c r="E16" s="50"/>
      <c r="F16" s="50"/>
      <c r="G16" s="50"/>
      <c r="H16" s="50"/>
      <c r="I16" s="50" t="s">
        <v>98</v>
      </c>
    </row>
    <row r="17" spans="1:9" ht="12.75" customHeight="1">
      <c r="A17" s="36"/>
      <c r="B17" s="48" t="s">
        <v>111</v>
      </c>
      <c r="C17" s="50"/>
      <c r="D17" s="50"/>
      <c r="E17" s="50"/>
      <c r="F17" s="50"/>
      <c r="G17" s="50"/>
      <c r="H17" s="50"/>
      <c r="I17" s="50" t="s">
        <v>98</v>
      </c>
    </row>
    <row r="18" spans="1:9" ht="12.75" customHeight="1">
      <c r="A18" s="36"/>
      <c r="B18" s="48" t="s">
        <v>112</v>
      </c>
      <c r="C18" s="50"/>
      <c r="D18" s="50"/>
      <c r="E18" s="50"/>
      <c r="F18" s="50"/>
      <c r="G18" s="50"/>
      <c r="H18" s="50"/>
      <c r="I18" s="50"/>
    </row>
    <row r="19" spans="1:9" ht="12.75" customHeight="1">
      <c r="A19" s="36"/>
      <c r="B19" s="48" t="s">
        <v>113</v>
      </c>
      <c r="C19" s="50"/>
      <c r="D19" s="50"/>
      <c r="E19" s="50"/>
      <c r="F19" s="50"/>
      <c r="G19" s="50" t="s">
        <v>98</v>
      </c>
      <c r="H19" s="50" t="s">
        <v>98</v>
      </c>
      <c r="I19" s="50"/>
    </row>
    <row r="20" spans="1:9" ht="12.75" customHeight="1">
      <c r="A20" s="36"/>
      <c r="B20" s="48" t="s">
        <v>114</v>
      </c>
      <c r="C20" s="50"/>
      <c r="D20" s="50"/>
      <c r="E20" s="50"/>
      <c r="F20" s="50"/>
      <c r="G20" s="50"/>
      <c r="H20" s="50"/>
      <c r="I20" s="50"/>
    </row>
    <row r="21" spans="1:9" ht="12.75" customHeight="1">
      <c r="A21" s="36"/>
      <c r="B21" s="48" t="s">
        <v>115</v>
      </c>
      <c r="C21" s="50"/>
      <c r="D21" s="50"/>
      <c r="E21" s="50"/>
      <c r="F21" s="50"/>
      <c r="G21" s="50"/>
      <c r="H21" s="50"/>
      <c r="I21" s="50"/>
    </row>
    <row r="22" spans="1:9" ht="12.75" customHeight="1">
      <c r="A22" s="36"/>
      <c r="B22" s="48" t="s">
        <v>116</v>
      </c>
      <c r="C22" s="50"/>
      <c r="D22" s="50"/>
      <c r="E22" s="50"/>
      <c r="F22" s="50"/>
      <c r="G22" s="50" t="s">
        <v>98</v>
      </c>
      <c r="H22" s="50" t="s">
        <v>98</v>
      </c>
      <c r="I22" s="50"/>
    </row>
    <row r="23" spans="1:9" ht="12.75" customHeight="1">
      <c r="A23" s="36"/>
      <c r="B23" s="48" t="s">
        <v>117</v>
      </c>
      <c r="C23" s="50"/>
      <c r="D23" s="50"/>
      <c r="E23" s="50"/>
      <c r="F23" s="50"/>
      <c r="G23" s="50" t="s">
        <v>98</v>
      </c>
      <c r="H23" s="50" t="s">
        <v>98</v>
      </c>
      <c r="I23" s="50"/>
    </row>
    <row r="24" spans="1:9" ht="12.75" customHeight="1">
      <c r="A24" s="36"/>
    </row>
    <row r="25" spans="1:9" ht="12.75" customHeight="1">
      <c r="A25" s="36"/>
    </row>
    <row r="26" spans="1:9" ht="12.75" customHeight="1">
      <c r="A26" s="36"/>
    </row>
    <row r="27" spans="1:9" ht="12.75" customHeight="1">
      <c r="A27" s="36"/>
    </row>
    <row r="28" spans="1:9" ht="12.75" customHeight="1">
      <c r="A28" s="36"/>
    </row>
    <row r="29" spans="1:9" ht="12.75" customHeight="1">
      <c r="A29" s="36"/>
    </row>
    <row r="30" spans="1:9" ht="12.75" customHeight="1">
      <c r="A30" s="36"/>
    </row>
    <row r="31" spans="1:9" ht="12.75" customHeight="1">
      <c r="A31" s="36"/>
    </row>
    <row r="32" spans="1:9" ht="12.75" customHeight="1">
      <c r="A32" s="36"/>
    </row>
    <row r="33" spans="1:1" ht="12.75" customHeight="1">
      <c r="A33" s="36"/>
    </row>
    <row r="34" spans="1:1" ht="12.75" customHeight="1">
      <c r="A34" s="36"/>
    </row>
    <row r="35" spans="1:1" ht="12.75" customHeight="1">
      <c r="A35" s="36"/>
    </row>
    <row r="36" spans="1:1" ht="12.75" customHeight="1">
      <c r="A36" s="36"/>
    </row>
    <row r="37" spans="1:1" ht="12.75" customHeight="1">
      <c r="A37" s="36"/>
    </row>
    <row r="38" spans="1:1" ht="12.75" customHeight="1">
      <c r="A38" s="36"/>
    </row>
    <row r="39" spans="1:1" ht="12.75" customHeight="1">
      <c r="A39" s="36"/>
    </row>
    <row r="40" spans="1:1" ht="12.75" customHeight="1">
      <c r="A40" s="36"/>
    </row>
    <row r="41" spans="1:1" ht="12.75" customHeight="1">
      <c r="A41" s="36"/>
    </row>
    <row r="42" spans="1:1" ht="12.75" customHeight="1">
      <c r="A42" s="36"/>
    </row>
    <row r="43" spans="1:1" ht="12.75" customHeight="1">
      <c r="A43" s="36"/>
    </row>
    <row r="44" spans="1:1" ht="12.75" customHeight="1">
      <c r="A44" s="36"/>
    </row>
    <row r="45" spans="1:1" ht="12.75" customHeight="1">
      <c r="A45" s="36"/>
    </row>
    <row r="46" spans="1:1" ht="12.75" customHeight="1">
      <c r="A46" s="36"/>
    </row>
    <row r="47" spans="1:1" ht="12.75" customHeight="1">
      <c r="A47" s="36"/>
    </row>
    <row r="48" spans="1:1" ht="12.75" customHeight="1">
      <c r="A48" s="36"/>
    </row>
    <row r="49" spans="1:1" ht="12.75" customHeight="1">
      <c r="A49" s="36"/>
    </row>
    <row r="50" spans="1:1" ht="12.75" customHeight="1">
      <c r="A50" s="36"/>
    </row>
    <row r="51" spans="1:1" ht="12.75" customHeight="1">
      <c r="A51" s="36"/>
    </row>
    <row r="52" spans="1:1" ht="12.75" customHeight="1">
      <c r="A52" s="36"/>
    </row>
    <row r="53" spans="1:1" ht="12.75" customHeight="1">
      <c r="A53" s="36"/>
    </row>
    <row r="54" spans="1:1" ht="12.75" customHeight="1">
      <c r="A54" s="36"/>
    </row>
    <row r="55" spans="1:1" ht="12.75" customHeight="1">
      <c r="A55" s="36"/>
    </row>
    <row r="56" spans="1:1" ht="12.75" customHeight="1">
      <c r="A56" s="36"/>
    </row>
    <row r="57" spans="1:1" ht="12.75" customHeight="1">
      <c r="A57" s="36"/>
    </row>
    <row r="58" spans="1:1" ht="12.75" customHeight="1">
      <c r="A58" s="36"/>
    </row>
    <row r="59" spans="1:1" ht="12.75" customHeight="1">
      <c r="A59" s="36"/>
    </row>
    <row r="60" spans="1:1" ht="12.75" customHeight="1">
      <c r="A60" s="36"/>
    </row>
    <row r="61" spans="1:1" ht="12.75" customHeight="1">
      <c r="A61" s="36"/>
    </row>
    <row r="62" spans="1:1" ht="12.75" customHeight="1">
      <c r="A62" s="36"/>
    </row>
    <row r="63" spans="1:1" ht="12.75" customHeight="1">
      <c r="A63" s="36"/>
    </row>
    <row r="64" spans="1:1" ht="12.75" customHeight="1">
      <c r="A64" s="36"/>
    </row>
    <row r="65" spans="1:1" ht="12.75" customHeight="1">
      <c r="A65" s="36"/>
    </row>
    <row r="66" spans="1:1" ht="12.75" customHeight="1">
      <c r="A66" s="36"/>
    </row>
    <row r="67" spans="1:1" ht="12.75" customHeight="1">
      <c r="A67" s="36"/>
    </row>
    <row r="68" spans="1:1" ht="12.75" customHeight="1">
      <c r="A68" s="36"/>
    </row>
    <row r="69" spans="1:1" ht="12.75" customHeight="1">
      <c r="A69" s="36"/>
    </row>
    <row r="70" spans="1:1" ht="12.75" customHeight="1">
      <c r="A70" s="36"/>
    </row>
    <row r="71" spans="1:1" ht="12.75" customHeight="1">
      <c r="A71" s="36"/>
    </row>
    <row r="72" spans="1:1" ht="12.75" customHeight="1">
      <c r="A72" s="36"/>
    </row>
    <row r="73" spans="1:1" ht="12.75" customHeight="1">
      <c r="A73" s="36"/>
    </row>
    <row r="74" spans="1:1" ht="12.75" customHeight="1">
      <c r="A74" s="36"/>
    </row>
    <row r="75" spans="1:1" ht="12.75" customHeight="1">
      <c r="A75" s="36"/>
    </row>
    <row r="76" spans="1:1" ht="12.75" customHeight="1">
      <c r="A76" s="36"/>
    </row>
    <row r="77" spans="1:1" ht="12.75" customHeight="1">
      <c r="A77" s="36"/>
    </row>
    <row r="78" spans="1:1" ht="12.75" customHeight="1">
      <c r="A78" s="36"/>
    </row>
    <row r="79" spans="1:1" ht="12.75" customHeight="1">
      <c r="A79" s="36"/>
    </row>
    <row r="80" spans="1:1" ht="12.75" customHeight="1">
      <c r="A80" s="36"/>
    </row>
    <row r="81" spans="1:1" ht="12.75" customHeight="1">
      <c r="A81" s="36"/>
    </row>
    <row r="82" spans="1:1" ht="12.75" customHeight="1">
      <c r="A82" s="36"/>
    </row>
    <row r="83" spans="1:1" ht="12.75" customHeight="1">
      <c r="A83" s="36"/>
    </row>
    <row r="84" spans="1:1" ht="12.75" customHeight="1">
      <c r="A84" s="36"/>
    </row>
    <row r="85" spans="1:1" ht="12.75" customHeight="1">
      <c r="A85" s="36"/>
    </row>
    <row r="86" spans="1:1" ht="12.75" customHeight="1">
      <c r="A86" s="36"/>
    </row>
    <row r="87" spans="1:1" ht="12.75" customHeight="1">
      <c r="A87" s="36"/>
    </row>
    <row r="88" spans="1:1" ht="12.75" customHeight="1">
      <c r="A88" s="36"/>
    </row>
    <row r="89" spans="1:1" ht="12.75" customHeight="1">
      <c r="A89" s="36"/>
    </row>
    <row r="90" spans="1:1" ht="12.75" customHeight="1">
      <c r="A90" s="36"/>
    </row>
    <row r="91" spans="1:1" ht="12.75" customHeight="1">
      <c r="A91" s="36"/>
    </row>
    <row r="92" spans="1:1" ht="12.75" customHeight="1">
      <c r="A92" s="36"/>
    </row>
    <row r="93" spans="1:1" ht="12.75" customHeight="1">
      <c r="A93" s="36"/>
    </row>
    <row r="94" spans="1:1" ht="12.75" customHeight="1">
      <c r="A94" s="36"/>
    </row>
    <row r="95" spans="1:1" ht="12.75" customHeight="1">
      <c r="A95" s="36"/>
    </row>
    <row r="96" spans="1:1" ht="12.75" customHeight="1">
      <c r="A96" s="36"/>
    </row>
    <row r="97" spans="1:1" ht="12.75" customHeight="1">
      <c r="A97" s="36"/>
    </row>
    <row r="98" spans="1:1" ht="12.75" customHeight="1">
      <c r="A98" s="36"/>
    </row>
    <row r="99" spans="1:1" ht="12.75" customHeight="1">
      <c r="A99" s="36"/>
    </row>
    <row r="100" spans="1:1" ht="12.75" customHeight="1">
      <c r="A100" s="36"/>
    </row>
    <row r="101" spans="1:1" ht="12.75" customHeight="1">
      <c r="A101" s="36"/>
    </row>
    <row r="102" spans="1:1" ht="12.75" customHeight="1">
      <c r="A102" s="36"/>
    </row>
    <row r="103" spans="1:1" ht="12.75" customHeight="1">
      <c r="A103" s="36"/>
    </row>
    <row r="104" spans="1:1" ht="12.75" customHeight="1">
      <c r="A104" s="36"/>
    </row>
    <row r="105" spans="1:1" ht="12.75" customHeight="1">
      <c r="A105" s="36"/>
    </row>
    <row r="106" spans="1:1" ht="12.75" customHeight="1">
      <c r="A106" s="36"/>
    </row>
    <row r="107" spans="1:1" ht="12.75" customHeight="1">
      <c r="A107" s="36"/>
    </row>
    <row r="108" spans="1:1" ht="12.75" customHeight="1">
      <c r="A108" s="36"/>
    </row>
    <row r="109" spans="1:1" ht="12.75" customHeight="1">
      <c r="A109" s="36"/>
    </row>
    <row r="110" spans="1:1" ht="12.75" customHeight="1">
      <c r="A110" s="36"/>
    </row>
    <row r="111" spans="1:1" ht="12.75" customHeight="1">
      <c r="A111" s="36"/>
    </row>
    <row r="112" spans="1:1" ht="12.75" customHeight="1">
      <c r="A112" s="36"/>
    </row>
    <row r="113" spans="1:1" ht="12.75" customHeight="1">
      <c r="A113" s="36"/>
    </row>
    <row r="114" spans="1:1" ht="12.75" customHeight="1">
      <c r="A114" s="36"/>
    </row>
    <row r="115" spans="1:1" ht="12.75" customHeight="1">
      <c r="A115" s="36"/>
    </row>
    <row r="116" spans="1:1" ht="12.75" customHeight="1">
      <c r="A116" s="36"/>
    </row>
    <row r="117" spans="1:1" ht="12.75" customHeight="1">
      <c r="A117" s="36"/>
    </row>
    <row r="118" spans="1:1" ht="12.75" customHeight="1">
      <c r="A118" s="36"/>
    </row>
    <row r="119" spans="1:1" ht="12.75" customHeight="1">
      <c r="A119" s="36"/>
    </row>
    <row r="120" spans="1:1" ht="12.75" customHeight="1">
      <c r="A120" s="36"/>
    </row>
    <row r="121" spans="1:1" ht="12.75" customHeight="1">
      <c r="A121" s="36"/>
    </row>
    <row r="122" spans="1:1" ht="12.75" customHeight="1">
      <c r="A122" s="36"/>
    </row>
    <row r="123" spans="1:1" ht="12.75" customHeight="1">
      <c r="A123" s="36"/>
    </row>
    <row r="124" spans="1:1" ht="12.75" customHeight="1">
      <c r="A124" s="36"/>
    </row>
    <row r="125" spans="1:1" ht="12.75" customHeight="1">
      <c r="A125" s="36"/>
    </row>
    <row r="126" spans="1:1" ht="12.75" customHeight="1">
      <c r="A126" s="36"/>
    </row>
    <row r="127" spans="1:1" ht="12.75" customHeight="1">
      <c r="A127" s="36"/>
    </row>
    <row r="128" spans="1:1" ht="12.75" customHeight="1">
      <c r="A128" s="36"/>
    </row>
    <row r="129" spans="1:1" ht="12.75" customHeight="1">
      <c r="A129" s="36"/>
    </row>
    <row r="130" spans="1:1" ht="12.75" customHeight="1">
      <c r="A130" s="36"/>
    </row>
    <row r="131" spans="1:1" ht="12.75" customHeight="1">
      <c r="A131" s="36"/>
    </row>
    <row r="132" spans="1:1" ht="12.75" customHeight="1">
      <c r="A132" s="36"/>
    </row>
    <row r="133" spans="1:1" ht="12.75" customHeight="1">
      <c r="A133" s="36"/>
    </row>
    <row r="134" spans="1:1" ht="12.75" customHeight="1">
      <c r="A134" s="36"/>
    </row>
    <row r="135" spans="1:1" ht="12.75" customHeight="1">
      <c r="A135" s="36"/>
    </row>
    <row r="136" spans="1:1" ht="12.75" customHeight="1">
      <c r="A136" s="36"/>
    </row>
    <row r="137" spans="1:1" ht="12.75" customHeight="1">
      <c r="A137" s="36"/>
    </row>
    <row r="138" spans="1:1" ht="12.75" customHeight="1">
      <c r="A138" s="36"/>
    </row>
    <row r="139" spans="1:1" ht="12.75" customHeight="1">
      <c r="A139" s="36"/>
    </row>
    <row r="140" spans="1:1" ht="12.75" customHeight="1">
      <c r="A140" s="36"/>
    </row>
    <row r="141" spans="1:1" ht="12.75" customHeight="1">
      <c r="A141" s="36"/>
    </row>
    <row r="142" spans="1:1" ht="12.75" customHeight="1">
      <c r="A142" s="36"/>
    </row>
    <row r="143" spans="1:1" ht="12.75" customHeight="1">
      <c r="A143" s="36"/>
    </row>
    <row r="144" spans="1:1" ht="12.75" customHeight="1">
      <c r="A144" s="36"/>
    </row>
    <row r="145" spans="1:1" ht="12.75" customHeight="1">
      <c r="A145" s="36"/>
    </row>
    <row r="146" spans="1:1" ht="12.75" customHeight="1">
      <c r="A146" s="36"/>
    </row>
    <row r="147" spans="1:1" ht="12.75" customHeight="1">
      <c r="A147" s="36"/>
    </row>
    <row r="148" spans="1:1" ht="12.75" customHeight="1">
      <c r="A148" s="36"/>
    </row>
    <row r="149" spans="1:1" ht="12.75" customHeight="1">
      <c r="A149" s="36"/>
    </row>
    <row r="150" spans="1:1" ht="12.75" customHeight="1">
      <c r="A150" s="36"/>
    </row>
    <row r="151" spans="1:1" ht="12.75" customHeight="1">
      <c r="A151" s="36"/>
    </row>
    <row r="152" spans="1:1" ht="12.75" customHeight="1">
      <c r="A152" s="36"/>
    </row>
    <row r="153" spans="1:1" ht="12.75" customHeight="1">
      <c r="A153" s="36"/>
    </row>
    <row r="154" spans="1:1" ht="12.75" customHeight="1">
      <c r="A154" s="36"/>
    </row>
    <row r="155" spans="1:1" ht="12.75" customHeight="1">
      <c r="A155" s="36"/>
    </row>
    <row r="156" spans="1:1" ht="12.75" customHeight="1">
      <c r="A156" s="36"/>
    </row>
    <row r="157" spans="1:1" ht="12.75" customHeight="1">
      <c r="A157" s="36"/>
    </row>
    <row r="158" spans="1:1" ht="12.75" customHeight="1">
      <c r="A158" s="36"/>
    </row>
    <row r="159" spans="1:1" ht="12.75" customHeight="1">
      <c r="A159" s="36"/>
    </row>
    <row r="160" spans="1:1" ht="12.75" customHeight="1">
      <c r="A160" s="36"/>
    </row>
    <row r="161" spans="1:1" ht="12.75" customHeight="1">
      <c r="A161" s="36"/>
    </row>
    <row r="162" spans="1:1" ht="12.75" customHeight="1">
      <c r="A162" s="36"/>
    </row>
    <row r="163" spans="1:1" ht="12.75" customHeight="1">
      <c r="A163" s="36"/>
    </row>
    <row r="164" spans="1:1" ht="12.75" customHeight="1">
      <c r="A164" s="36"/>
    </row>
    <row r="165" spans="1:1" ht="12.75" customHeight="1">
      <c r="A165" s="36"/>
    </row>
    <row r="166" spans="1:1" ht="12.75" customHeight="1">
      <c r="A166" s="36"/>
    </row>
    <row r="167" spans="1:1" ht="12.75" customHeight="1">
      <c r="A167" s="36"/>
    </row>
    <row r="168" spans="1:1" ht="12.75" customHeight="1">
      <c r="A168" s="36"/>
    </row>
    <row r="169" spans="1:1" ht="12.75" customHeight="1">
      <c r="A169" s="36"/>
    </row>
    <row r="170" spans="1:1" ht="12.75" customHeight="1">
      <c r="A170" s="36"/>
    </row>
    <row r="171" spans="1:1" ht="12.75" customHeight="1">
      <c r="A171" s="36"/>
    </row>
    <row r="172" spans="1:1" ht="12.75" customHeight="1">
      <c r="A172" s="36"/>
    </row>
    <row r="173" spans="1:1" ht="12.75" customHeight="1">
      <c r="A173" s="36"/>
    </row>
    <row r="174" spans="1:1" ht="12.75" customHeight="1">
      <c r="A174" s="36"/>
    </row>
    <row r="175" spans="1:1" ht="12.75" customHeight="1">
      <c r="A175" s="36"/>
    </row>
    <row r="176" spans="1:1" ht="12.75" customHeight="1">
      <c r="A176" s="36"/>
    </row>
    <row r="177" spans="1:1" ht="12.75" customHeight="1">
      <c r="A177" s="36"/>
    </row>
    <row r="178" spans="1:1" ht="12.75" customHeight="1">
      <c r="A178" s="36"/>
    </row>
    <row r="179" spans="1:1" ht="12.75" customHeight="1">
      <c r="A179" s="36"/>
    </row>
    <row r="180" spans="1:1" ht="12.75" customHeight="1">
      <c r="A180" s="36"/>
    </row>
    <row r="181" spans="1:1" ht="12.75" customHeight="1">
      <c r="A181" s="36"/>
    </row>
    <row r="182" spans="1:1" ht="12.75" customHeight="1">
      <c r="A182" s="36"/>
    </row>
    <row r="183" spans="1:1" ht="12.75" customHeight="1">
      <c r="A183" s="36"/>
    </row>
    <row r="184" spans="1:1" ht="12.75" customHeight="1">
      <c r="A184" s="36"/>
    </row>
    <row r="185" spans="1:1" ht="12.75" customHeight="1">
      <c r="A185" s="36"/>
    </row>
    <row r="186" spans="1:1" ht="12.75" customHeight="1">
      <c r="A186" s="36"/>
    </row>
    <row r="187" spans="1:1" ht="12.75" customHeight="1">
      <c r="A187" s="36"/>
    </row>
    <row r="188" spans="1:1" ht="12.75" customHeight="1">
      <c r="A188" s="36"/>
    </row>
    <row r="189" spans="1:1" ht="12.75" customHeight="1">
      <c r="A189" s="36"/>
    </row>
    <row r="190" spans="1:1" ht="12.75" customHeight="1">
      <c r="A190" s="36"/>
    </row>
    <row r="191" spans="1:1" ht="12.75" customHeight="1">
      <c r="A191" s="36"/>
    </row>
    <row r="192" spans="1:1" ht="12.75" customHeight="1">
      <c r="A192" s="36"/>
    </row>
    <row r="193" spans="1:1" ht="12.75" customHeight="1">
      <c r="A193" s="36"/>
    </row>
    <row r="194" spans="1:1" ht="12.75" customHeight="1">
      <c r="A194" s="36"/>
    </row>
    <row r="195" spans="1:1" ht="12.75" customHeight="1">
      <c r="A195" s="36"/>
    </row>
    <row r="196" spans="1:1" ht="12.75" customHeight="1">
      <c r="A196" s="36"/>
    </row>
    <row r="197" spans="1:1" ht="12.75" customHeight="1">
      <c r="A197" s="36"/>
    </row>
    <row r="198" spans="1:1" ht="12.75" customHeight="1">
      <c r="A198" s="36"/>
    </row>
    <row r="199" spans="1:1" ht="12.75" customHeight="1">
      <c r="A199" s="36"/>
    </row>
    <row r="200" spans="1:1" ht="12.75" customHeight="1">
      <c r="A200" s="36"/>
    </row>
    <row r="201" spans="1:1" ht="12.75" customHeight="1">
      <c r="A201" s="36"/>
    </row>
    <row r="202" spans="1:1" ht="12.75" customHeight="1">
      <c r="A202" s="36"/>
    </row>
    <row r="203" spans="1:1" ht="12.75" customHeight="1">
      <c r="A203" s="36"/>
    </row>
    <row r="204" spans="1:1" ht="12.75" customHeight="1">
      <c r="A204" s="36"/>
    </row>
    <row r="205" spans="1:1" ht="12.75" customHeight="1">
      <c r="A205" s="36"/>
    </row>
    <row r="206" spans="1:1" ht="12.75" customHeight="1">
      <c r="A206" s="36"/>
    </row>
    <row r="207" spans="1:1" ht="12.75" customHeight="1">
      <c r="A207" s="36"/>
    </row>
    <row r="208" spans="1:1" ht="12.75" customHeight="1">
      <c r="A208" s="36"/>
    </row>
    <row r="209" spans="1:1" ht="12.75" customHeight="1">
      <c r="A209" s="36"/>
    </row>
    <row r="210" spans="1:1" ht="12.75" customHeight="1">
      <c r="A210" s="36"/>
    </row>
    <row r="211" spans="1:1" ht="12.75" customHeight="1">
      <c r="A211" s="36"/>
    </row>
    <row r="212" spans="1:1" ht="12.75" customHeight="1">
      <c r="A212" s="36"/>
    </row>
    <row r="213" spans="1:1" ht="12.75" customHeight="1">
      <c r="A213" s="36"/>
    </row>
    <row r="214" spans="1:1" ht="12.75" customHeight="1">
      <c r="A214" s="36"/>
    </row>
    <row r="215" spans="1:1" ht="12.75" customHeight="1">
      <c r="A215" s="36"/>
    </row>
    <row r="216" spans="1:1" ht="12.75" customHeight="1">
      <c r="A216" s="36"/>
    </row>
    <row r="217" spans="1:1" ht="12.75" customHeight="1">
      <c r="A217" s="36"/>
    </row>
    <row r="218" spans="1:1" ht="12.75" customHeight="1">
      <c r="A218" s="36"/>
    </row>
    <row r="219" spans="1:1" ht="12.75" customHeight="1">
      <c r="A219" s="36"/>
    </row>
    <row r="220" spans="1:1" ht="12.75" customHeight="1">
      <c r="A220" s="36"/>
    </row>
    <row r="221" spans="1:1" ht="12.75" customHeight="1">
      <c r="A221" s="36"/>
    </row>
    <row r="222" spans="1:1" ht="12.75" customHeight="1">
      <c r="A222" s="36"/>
    </row>
    <row r="223" spans="1:1" ht="12.75" customHeight="1">
      <c r="A223" s="36"/>
    </row>
    <row r="224" spans="1:1" ht="12.75" customHeight="1">
      <c r="A224" s="36"/>
    </row>
    <row r="225" spans="1:1" ht="12.75" customHeight="1">
      <c r="A225" s="36"/>
    </row>
    <row r="226" spans="1:1" ht="12.75" customHeight="1">
      <c r="A226" s="36"/>
    </row>
    <row r="227" spans="1:1" ht="12.75" customHeight="1">
      <c r="A227" s="36"/>
    </row>
    <row r="228" spans="1:1" ht="12.75" customHeight="1">
      <c r="A228" s="36"/>
    </row>
    <row r="229" spans="1:1" ht="12.75" customHeight="1">
      <c r="A229" s="36"/>
    </row>
    <row r="230" spans="1:1" ht="12.75" customHeight="1">
      <c r="A230" s="36"/>
    </row>
    <row r="231" spans="1:1" ht="12.75" customHeight="1">
      <c r="A231" s="36"/>
    </row>
    <row r="232" spans="1:1" ht="12.75" customHeight="1">
      <c r="A232" s="36"/>
    </row>
    <row r="233" spans="1:1" ht="12.75" customHeight="1">
      <c r="A233" s="36"/>
    </row>
    <row r="234" spans="1:1" ht="12.75" customHeight="1">
      <c r="A234" s="36"/>
    </row>
    <row r="235" spans="1:1" ht="12.75" customHeight="1">
      <c r="A235" s="36"/>
    </row>
    <row r="236" spans="1:1" ht="12.75" customHeight="1">
      <c r="A236" s="36"/>
    </row>
    <row r="237" spans="1:1" ht="12.75" customHeight="1">
      <c r="A237" s="36"/>
    </row>
    <row r="238" spans="1:1" ht="12.75" customHeight="1">
      <c r="A238" s="36"/>
    </row>
    <row r="239" spans="1:1" ht="12.75" customHeight="1">
      <c r="A239" s="36"/>
    </row>
    <row r="240" spans="1:1" ht="12.75" customHeight="1">
      <c r="A240" s="36"/>
    </row>
    <row r="241" spans="1:1" ht="12.75" customHeight="1">
      <c r="A241" s="36"/>
    </row>
    <row r="242" spans="1:1" ht="12.75" customHeight="1">
      <c r="A242" s="36"/>
    </row>
    <row r="243" spans="1:1" ht="12.75" customHeight="1">
      <c r="A243" s="36"/>
    </row>
    <row r="244" spans="1:1" ht="12.75" customHeight="1">
      <c r="A244" s="36"/>
    </row>
    <row r="245" spans="1:1" ht="12.75" customHeight="1">
      <c r="A245" s="36"/>
    </row>
    <row r="246" spans="1:1" ht="12.75" customHeight="1">
      <c r="A246" s="36"/>
    </row>
    <row r="247" spans="1:1" ht="12.75" customHeight="1">
      <c r="A247" s="36"/>
    </row>
    <row r="248" spans="1:1" ht="12.75" customHeight="1">
      <c r="A248" s="36"/>
    </row>
    <row r="249" spans="1:1" ht="12.75" customHeight="1">
      <c r="A249" s="36"/>
    </row>
    <row r="250" spans="1:1" ht="12.75" customHeight="1">
      <c r="A250" s="36"/>
    </row>
    <row r="251" spans="1:1" ht="12.75" customHeight="1">
      <c r="A251" s="36"/>
    </row>
    <row r="252" spans="1:1" ht="12.75" customHeight="1">
      <c r="A252" s="36"/>
    </row>
    <row r="253" spans="1:1" ht="12.75" customHeight="1">
      <c r="A253" s="36"/>
    </row>
    <row r="254" spans="1:1" ht="12.75" customHeight="1">
      <c r="A254" s="36"/>
    </row>
    <row r="255" spans="1:1" ht="12.75" customHeight="1">
      <c r="A255" s="36"/>
    </row>
    <row r="256" spans="1:1" ht="12.75" customHeight="1">
      <c r="A256" s="36"/>
    </row>
    <row r="257" spans="1:1" ht="12.75" customHeight="1">
      <c r="A257" s="36"/>
    </row>
    <row r="258" spans="1:1" ht="12.75" customHeight="1">
      <c r="A258" s="36"/>
    </row>
    <row r="259" spans="1:1" ht="12.75" customHeight="1">
      <c r="A259" s="36"/>
    </row>
    <row r="260" spans="1:1" ht="12.75" customHeight="1">
      <c r="A260" s="36"/>
    </row>
    <row r="261" spans="1:1" ht="12.75" customHeight="1">
      <c r="A261" s="36"/>
    </row>
    <row r="262" spans="1:1" ht="12.75" customHeight="1">
      <c r="A262" s="36"/>
    </row>
    <row r="263" spans="1:1" ht="12.75" customHeight="1">
      <c r="A263" s="36"/>
    </row>
    <row r="264" spans="1:1" ht="12.75" customHeight="1">
      <c r="A264" s="36"/>
    </row>
    <row r="265" spans="1:1" ht="12.75" customHeight="1">
      <c r="A265" s="36"/>
    </row>
    <row r="266" spans="1:1" ht="12.75" customHeight="1">
      <c r="A266" s="36"/>
    </row>
    <row r="267" spans="1:1" ht="12.75" customHeight="1">
      <c r="A267" s="36"/>
    </row>
    <row r="268" spans="1:1" ht="12.75" customHeight="1">
      <c r="A268" s="36"/>
    </row>
    <row r="269" spans="1:1" ht="12.75" customHeight="1">
      <c r="A269" s="36"/>
    </row>
    <row r="270" spans="1:1" ht="12.75" customHeight="1">
      <c r="A270" s="36"/>
    </row>
    <row r="271" spans="1:1" ht="12.75" customHeight="1">
      <c r="A271" s="36"/>
    </row>
    <row r="272" spans="1:1" ht="12.75" customHeight="1">
      <c r="A272" s="36"/>
    </row>
    <row r="273" spans="1:1" ht="12.75" customHeight="1">
      <c r="A273" s="36"/>
    </row>
    <row r="274" spans="1:1" ht="12.75" customHeight="1">
      <c r="A274" s="36"/>
    </row>
    <row r="275" spans="1:1" ht="12.75" customHeight="1">
      <c r="A275" s="36"/>
    </row>
    <row r="276" spans="1:1" ht="12.75" customHeight="1">
      <c r="A276" s="36"/>
    </row>
    <row r="277" spans="1:1" ht="12.75" customHeight="1">
      <c r="A277" s="36"/>
    </row>
    <row r="278" spans="1:1" ht="12.75" customHeight="1">
      <c r="A278" s="36"/>
    </row>
    <row r="279" spans="1:1" ht="12.75" customHeight="1">
      <c r="A279" s="36"/>
    </row>
    <row r="280" spans="1:1" ht="12.75" customHeight="1">
      <c r="A280" s="36"/>
    </row>
    <row r="281" spans="1:1" ht="12.75" customHeight="1">
      <c r="A281" s="36"/>
    </row>
    <row r="282" spans="1:1" ht="12.75" customHeight="1">
      <c r="A282" s="36"/>
    </row>
    <row r="283" spans="1:1" ht="12.75" customHeight="1">
      <c r="A283" s="36"/>
    </row>
    <row r="284" spans="1:1" ht="12.75" customHeight="1">
      <c r="A284" s="36"/>
    </row>
    <row r="285" spans="1:1" ht="12.75" customHeight="1">
      <c r="A285" s="36"/>
    </row>
    <row r="286" spans="1:1" ht="12.75" customHeight="1">
      <c r="A286" s="36"/>
    </row>
    <row r="287" spans="1:1" ht="12.75" customHeight="1">
      <c r="A287" s="36"/>
    </row>
    <row r="288" spans="1:1" ht="12.75" customHeight="1">
      <c r="A288" s="36"/>
    </row>
    <row r="289" spans="1:1" ht="12.75" customHeight="1">
      <c r="A289" s="36"/>
    </row>
    <row r="290" spans="1:1" ht="12.75" customHeight="1">
      <c r="A290" s="36"/>
    </row>
    <row r="291" spans="1:1" ht="12.75" customHeight="1">
      <c r="A291" s="36"/>
    </row>
    <row r="292" spans="1:1" ht="12.75" customHeight="1">
      <c r="A292" s="36"/>
    </row>
    <row r="293" spans="1:1" ht="12.75" customHeight="1">
      <c r="A293" s="36"/>
    </row>
    <row r="294" spans="1:1" ht="12.75" customHeight="1">
      <c r="A294" s="36"/>
    </row>
    <row r="295" spans="1:1" ht="12.75" customHeight="1">
      <c r="A295" s="36"/>
    </row>
    <row r="296" spans="1:1" ht="12.75" customHeight="1">
      <c r="A296" s="36"/>
    </row>
    <row r="297" spans="1:1" ht="12.75" customHeight="1">
      <c r="A297" s="36"/>
    </row>
    <row r="298" spans="1:1" ht="12.75" customHeight="1">
      <c r="A298" s="36"/>
    </row>
    <row r="299" spans="1:1" ht="12.75" customHeight="1">
      <c r="A299" s="36"/>
    </row>
    <row r="300" spans="1:1" ht="12.75" customHeight="1">
      <c r="A300" s="36"/>
    </row>
    <row r="301" spans="1:1" ht="12.75" customHeight="1">
      <c r="A301" s="36"/>
    </row>
    <row r="302" spans="1:1" ht="12.75" customHeight="1">
      <c r="A302" s="36"/>
    </row>
    <row r="303" spans="1:1" ht="12.75" customHeight="1">
      <c r="A303" s="36"/>
    </row>
    <row r="304" spans="1:1" ht="12.75" customHeight="1">
      <c r="A304" s="36"/>
    </row>
    <row r="305" spans="1:1" ht="12.75" customHeight="1">
      <c r="A305" s="36"/>
    </row>
    <row r="306" spans="1:1" ht="12.75" customHeight="1">
      <c r="A306" s="36"/>
    </row>
    <row r="307" spans="1:1" ht="12.75" customHeight="1">
      <c r="A307" s="36"/>
    </row>
    <row r="308" spans="1:1" ht="12.75" customHeight="1">
      <c r="A308" s="36"/>
    </row>
    <row r="309" spans="1:1" ht="12.75" customHeight="1">
      <c r="A309" s="36"/>
    </row>
    <row r="310" spans="1:1" ht="12.75" customHeight="1">
      <c r="A310" s="36"/>
    </row>
    <row r="311" spans="1:1" ht="12.75" customHeight="1">
      <c r="A311" s="36"/>
    </row>
    <row r="312" spans="1:1" ht="12.75" customHeight="1">
      <c r="A312" s="36"/>
    </row>
    <row r="313" spans="1:1" ht="12.75" customHeight="1">
      <c r="A313" s="36"/>
    </row>
    <row r="314" spans="1:1" ht="12.75" customHeight="1">
      <c r="A314" s="36"/>
    </row>
    <row r="315" spans="1:1" ht="12.75" customHeight="1">
      <c r="A315" s="36"/>
    </row>
    <row r="316" spans="1:1" ht="12.75" customHeight="1">
      <c r="A316" s="36"/>
    </row>
    <row r="317" spans="1:1" ht="12.75" customHeight="1">
      <c r="A317" s="36"/>
    </row>
    <row r="318" spans="1:1" ht="12.75" customHeight="1">
      <c r="A318" s="36"/>
    </row>
    <row r="319" spans="1:1" ht="12.75" customHeight="1">
      <c r="A319" s="36"/>
    </row>
    <row r="320" spans="1:1" ht="12.75" customHeight="1">
      <c r="A320" s="36"/>
    </row>
    <row r="321" spans="1:1" ht="12.75" customHeight="1">
      <c r="A321" s="36"/>
    </row>
    <row r="322" spans="1:1" ht="12.75" customHeight="1">
      <c r="A322" s="36"/>
    </row>
    <row r="323" spans="1:1" ht="12.75" customHeight="1">
      <c r="A323" s="36"/>
    </row>
    <row r="324" spans="1:1" ht="12.75" customHeight="1">
      <c r="A324" s="36"/>
    </row>
    <row r="325" spans="1:1" ht="12.75" customHeight="1">
      <c r="A325" s="36"/>
    </row>
    <row r="326" spans="1:1" ht="12.75" customHeight="1">
      <c r="A326" s="36"/>
    </row>
    <row r="327" spans="1:1" ht="12.75" customHeight="1">
      <c r="A327" s="36"/>
    </row>
    <row r="328" spans="1:1" ht="12.75" customHeight="1">
      <c r="A328" s="36"/>
    </row>
    <row r="329" spans="1:1" ht="12.75" customHeight="1">
      <c r="A329" s="36"/>
    </row>
    <row r="330" spans="1:1" ht="12.75" customHeight="1">
      <c r="A330" s="36"/>
    </row>
    <row r="331" spans="1:1" ht="12.75" customHeight="1">
      <c r="A331" s="36"/>
    </row>
    <row r="332" spans="1:1" ht="12.75" customHeight="1">
      <c r="A332" s="36"/>
    </row>
    <row r="333" spans="1:1" ht="12.75" customHeight="1">
      <c r="A333" s="36"/>
    </row>
    <row r="334" spans="1:1" ht="12.75" customHeight="1">
      <c r="A334" s="36"/>
    </row>
    <row r="335" spans="1:1" ht="12.75" customHeight="1">
      <c r="A335" s="36"/>
    </row>
    <row r="336" spans="1:1" ht="12.75" customHeight="1">
      <c r="A336" s="36"/>
    </row>
    <row r="337" spans="1:1" ht="12.75" customHeight="1">
      <c r="A337" s="36"/>
    </row>
    <row r="338" spans="1:1" ht="12.75" customHeight="1">
      <c r="A338" s="36"/>
    </row>
    <row r="339" spans="1:1" ht="12.75" customHeight="1">
      <c r="A339" s="36"/>
    </row>
    <row r="340" spans="1:1" ht="12.75" customHeight="1">
      <c r="A340" s="36"/>
    </row>
    <row r="341" spans="1:1" ht="12.75" customHeight="1">
      <c r="A341" s="36"/>
    </row>
    <row r="342" spans="1:1" ht="12.75" customHeight="1">
      <c r="A342" s="36"/>
    </row>
    <row r="343" spans="1:1" ht="12.75" customHeight="1">
      <c r="A343" s="36"/>
    </row>
    <row r="344" spans="1:1" ht="12.75" customHeight="1">
      <c r="A344" s="36"/>
    </row>
    <row r="345" spans="1:1" ht="12.75" customHeight="1">
      <c r="A345" s="36"/>
    </row>
    <row r="346" spans="1:1" ht="12.75" customHeight="1">
      <c r="A346" s="36"/>
    </row>
    <row r="347" spans="1:1" ht="12.75" customHeight="1">
      <c r="A347" s="36"/>
    </row>
    <row r="348" spans="1:1" ht="12.75" customHeight="1">
      <c r="A348" s="36"/>
    </row>
    <row r="349" spans="1:1" ht="12.75" customHeight="1">
      <c r="A349" s="36"/>
    </row>
    <row r="350" spans="1:1" ht="12.75" customHeight="1">
      <c r="A350" s="36"/>
    </row>
    <row r="351" spans="1:1" ht="12.75" customHeight="1">
      <c r="A351" s="36"/>
    </row>
    <row r="352" spans="1:1" ht="12.75" customHeight="1">
      <c r="A352" s="36"/>
    </row>
    <row r="353" spans="1:1" ht="12.75" customHeight="1">
      <c r="A353" s="36"/>
    </row>
    <row r="354" spans="1:1" ht="12.75" customHeight="1">
      <c r="A354" s="36"/>
    </row>
    <row r="355" spans="1:1" ht="12.75" customHeight="1">
      <c r="A355" s="36"/>
    </row>
    <row r="356" spans="1:1" ht="12.75" customHeight="1">
      <c r="A356" s="36"/>
    </row>
    <row r="357" spans="1:1" ht="12.75" customHeight="1">
      <c r="A357" s="36"/>
    </row>
    <row r="358" spans="1:1" ht="12.75" customHeight="1">
      <c r="A358" s="36"/>
    </row>
    <row r="359" spans="1:1" ht="12.75" customHeight="1">
      <c r="A359" s="36"/>
    </row>
    <row r="360" spans="1:1" ht="12.75" customHeight="1">
      <c r="A360" s="36"/>
    </row>
    <row r="361" spans="1:1" ht="12.75" customHeight="1">
      <c r="A361" s="36"/>
    </row>
    <row r="362" spans="1:1" ht="12.75" customHeight="1">
      <c r="A362" s="36"/>
    </row>
    <row r="363" spans="1:1" ht="12.75" customHeight="1">
      <c r="A363" s="36"/>
    </row>
    <row r="364" spans="1:1" ht="12.75" customHeight="1">
      <c r="A364" s="36"/>
    </row>
    <row r="365" spans="1:1" ht="12.75" customHeight="1">
      <c r="A365" s="36"/>
    </row>
    <row r="366" spans="1:1" ht="12.75" customHeight="1">
      <c r="A366" s="36"/>
    </row>
    <row r="367" spans="1:1" ht="12.75" customHeight="1">
      <c r="A367" s="36"/>
    </row>
    <row r="368" spans="1:1" ht="12.75" customHeight="1">
      <c r="A368" s="36"/>
    </row>
    <row r="369" spans="1:1" ht="12.75" customHeight="1">
      <c r="A369" s="36"/>
    </row>
    <row r="370" spans="1:1" ht="12.75" customHeight="1">
      <c r="A370" s="36"/>
    </row>
    <row r="371" spans="1:1" ht="12.75" customHeight="1">
      <c r="A371" s="36"/>
    </row>
    <row r="372" spans="1:1" ht="12.75" customHeight="1">
      <c r="A372" s="36"/>
    </row>
    <row r="373" spans="1:1" ht="12.75" customHeight="1">
      <c r="A373" s="36"/>
    </row>
    <row r="374" spans="1:1" ht="12.75" customHeight="1">
      <c r="A374" s="36"/>
    </row>
    <row r="375" spans="1:1" ht="12.75" customHeight="1">
      <c r="A375" s="36"/>
    </row>
    <row r="376" spans="1:1" ht="12.75" customHeight="1">
      <c r="A376" s="36"/>
    </row>
    <row r="377" spans="1:1" ht="12.75" customHeight="1">
      <c r="A377" s="36"/>
    </row>
    <row r="378" spans="1:1" ht="12.75" customHeight="1">
      <c r="A378" s="36"/>
    </row>
    <row r="379" spans="1:1" ht="12.75" customHeight="1">
      <c r="A379" s="36"/>
    </row>
    <row r="380" spans="1:1" ht="12.75" customHeight="1">
      <c r="A380" s="36"/>
    </row>
    <row r="381" spans="1:1" ht="12.75" customHeight="1">
      <c r="A381" s="36"/>
    </row>
    <row r="382" spans="1:1" ht="12.75" customHeight="1">
      <c r="A382" s="36"/>
    </row>
    <row r="383" spans="1:1" ht="12.75" customHeight="1">
      <c r="A383" s="36"/>
    </row>
    <row r="384" spans="1:1" ht="12.75" customHeight="1">
      <c r="A384" s="36"/>
    </row>
    <row r="385" spans="1:1" ht="12.75" customHeight="1">
      <c r="A385" s="36"/>
    </row>
    <row r="386" spans="1:1" ht="12.75" customHeight="1">
      <c r="A386" s="36"/>
    </row>
    <row r="387" spans="1:1" ht="12.75" customHeight="1">
      <c r="A387" s="36"/>
    </row>
    <row r="388" spans="1:1" ht="12.75" customHeight="1">
      <c r="A388" s="36"/>
    </row>
    <row r="389" spans="1:1" ht="12.75" customHeight="1">
      <c r="A389" s="36"/>
    </row>
    <row r="390" spans="1:1" ht="12.75" customHeight="1">
      <c r="A390" s="36"/>
    </row>
    <row r="391" spans="1:1" ht="12.75" customHeight="1">
      <c r="A391" s="36"/>
    </row>
    <row r="392" spans="1:1" ht="12.75" customHeight="1">
      <c r="A392" s="36"/>
    </row>
    <row r="393" spans="1:1" ht="12.75" customHeight="1">
      <c r="A393" s="36"/>
    </row>
    <row r="394" spans="1:1" ht="12.75" customHeight="1">
      <c r="A394" s="36"/>
    </row>
    <row r="395" spans="1:1" ht="12.75" customHeight="1">
      <c r="A395" s="36"/>
    </row>
    <row r="396" spans="1:1" ht="12.75" customHeight="1">
      <c r="A396" s="36"/>
    </row>
    <row r="397" spans="1:1" ht="12.75" customHeight="1">
      <c r="A397" s="36"/>
    </row>
    <row r="398" spans="1:1" ht="12.75" customHeight="1">
      <c r="A398" s="36"/>
    </row>
    <row r="399" spans="1:1" ht="12.75" customHeight="1">
      <c r="A399" s="36"/>
    </row>
    <row r="400" spans="1:1" ht="12.75" customHeight="1">
      <c r="A400" s="36"/>
    </row>
    <row r="401" spans="1:1" ht="12.75" customHeight="1">
      <c r="A401" s="36"/>
    </row>
    <row r="402" spans="1:1" ht="12.75" customHeight="1">
      <c r="A402" s="36"/>
    </row>
    <row r="403" spans="1:1" ht="12.75" customHeight="1">
      <c r="A403" s="36"/>
    </row>
    <row r="404" spans="1:1" ht="12.75" customHeight="1">
      <c r="A404" s="36"/>
    </row>
    <row r="405" spans="1:1" ht="12.75" customHeight="1">
      <c r="A405" s="36"/>
    </row>
    <row r="406" spans="1:1" ht="12.75" customHeight="1">
      <c r="A406" s="36"/>
    </row>
    <row r="407" spans="1:1" ht="12.75" customHeight="1">
      <c r="A407" s="36"/>
    </row>
    <row r="408" spans="1:1" ht="12.75" customHeight="1">
      <c r="A408" s="36"/>
    </row>
    <row r="409" spans="1:1" ht="12.75" customHeight="1">
      <c r="A409" s="36"/>
    </row>
    <row r="410" spans="1:1" ht="12.75" customHeight="1">
      <c r="A410" s="36"/>
    </row>
    <row r="411" spans="1:1" ht="12.75" customHeight="1">
      <c r="A411" s="36"/>
    </row>
    <row r="412" spans="1:1" ht="12.75" customHeight="1">
      <c r="A412" s="36"/>
    </row>
    <row r="413" spans="1:1" ht="12.75" customHeight="1">
      <c r="A413" s="36"/>
    </row>
    <row r="414" spans="1:1" ht="12.75" customHeight="1">
      <c r="A414" s="36"/>
    </row>
    <row r="415" spans="1:1" ht="12.75" customHeight="1">
      <c r="A415" s="36"/>
    </row>
    <row r="416" spans="1:1" ht="12.75" customHeight="1">
      <c r="A416" s="36"/>
    </row>
    <row r="417" spans="1:1" ht="12.75" customHeight="1">
      <c r="A417" s="36"/>
    </row>
    <row r="418" spans="1:1" ht="12.75" customHeight="1">
      <c r="A418" s="36"/>
    </row>
    <row r="419" spans="1:1" ht="12.75" customHeight="1">
      <c r="A419" s="36"/>
    </row>
    <row r="420" spans="1:1" ht="12.75" customHeight="1">
      <c r="A420" s="36"/>
    </row>
    <row r="421" spans="1:1" ht="12.75" customHeight="1">
      <c r="A421" s="36"/>
    </row>
    <row r="422" spans="1:1" ht="12.75" customHeight="1">
      <c r="A422" s="36"/>
    </row>
    <row r="423" spans="1:1" ht="12.75" customHeight="1">
      <c r="A423" s="36"/>
    </row>
    <row r="424" spans="1:1" ht="12.75" customHeight="1">
      <c r="A424" s="36"/>
    </row>
    <row r="425" spans="1:1" ht="12.75" customHeight="1">
      <c r="A425" s="36"/>
    </row>
    <row r="426" spans="1:1" ht="12.75" customHeight="1">
      <c r="A426" s="36"/>
    </row>
    <row r="427" spans="1:1" ht="12.75" customHeight="1">
      <c r="A427" s="36"/>
    </row>
    <row r="428" spans="1:1" ht="12.75" customHeight="1">
      <c r="A428" s="36"/>
    </row>
    <row r="429" spans="1:1" ht="12.75" customHeight="1">
      <c r="A429" s="36"/>
    </row>
    <row r="430" spans="1:1" ht="12.75" customHeight="1">
      <c r="A430" s="36"/>
    </row>
    <row r="431" spans="1:1" ht="12.75" customHeight="1">
      <c r="A431" s="36"/>
    </row>
    <row r="432" spans="1:1" ht="12.75" customHeight="1">
      <c r="A432" s="36"/>
    </row>
    <row r="433" spans="1:1" ht="12.75" customHeight="1">
      <c r="A433" s="36"/>
    </row>
    <row r="434" spans="1:1" ht="12.75" customHeight="1">
      <c r="A434" s="36"/>
    </row>
    <row r="435" spans="1:1" ht="12.75" customHeight="1">
      <c r="A435" s="36"/>
    </row>
    <row r="436" spans="1:1" ht="12.75" customHeight="1">
      <c r="A436" s="36"/>
    </row>
    <row r="437" spans="1:1" ht="12.75" customHeight="1">
      <c r="A437" s="36"/>
    </row>
    <row r="438" spans="1:1" ht="12.75" customHeight="1">
      <c r="A438" s="36"/>
    </row>
    <row r="439" spans="1:1" ht="12.75" customHeight="1">
      <c r="A439" s="36"/>
    </row>
    <row r="440" spans="1:1" ht="12.75" customHeight="1">
      <c r="A440" s="36"/>
    </row>
    <row r="441" spans="1:1" ht="12.75" customHeight="1">
      <c r="A441" s="36"/>
    </row>
    <row r="442" spans="1:1" ht="12.75" customHeight="1">
      <c r="A442" s="36"/>
    </row>
    <row r="443" spans="1:1" ht="12.75" customHeight="1">
      <c r="A443" s="36"/>
    </row>
    <row r="444" spans="1:1" ht="12.75" customHeight="1">
      <c r="A444" s="36"/>
    </row>
    <row r="445" spans="1:1" ht="12.75" customHeight="1">
      <c r="A445" s="36"/>
    </row>
    <row r="446" spans="1:1" ht="12.75" customHeight="1">
      <c r="A446" s="36"/>
    </row>
    <row r="447" spans="1:1" ht="12.75" customHeight="1">
      <c r="A447" s="36"/>
    </row>
    <row r="448" spans="1:1" ht="12.75" customHeight="1">
      <c r="A448" s="36"/>
    </row>
    <row r="449" spans="1:1" ht="12.75" customHeight="1">
      <c r="A449" s="36"/>
    </row>
    <row r="450" spans="1:1" ht="12.75" customHeight="1">
      <c r="A450" s="36"/>
    </row>
    <row r="451" spans="1:1" ht="12.75" customHeight="1">
      <c r="A451" s="36"/>
    </row>
    <row r="452" spans="1:1" ht="12.75" customHeight="1">
      <c r="A452" s="36"/>
    </row>
    <row r="453" spans="1:1" ht="12.75" customHeight="1">
      <c r="A453" s="36"/>
    </row>
    <row r="454" spans="1:1" ht="12.75" customHeight="1">
      <c r="A454" s="36"/>
    </row>
    <row r="455" spans="1:1" ht="12.75" customHeight="1">
      <c r="A455" s="36"/>
    </row>
    <row r="456" spans="1:1" ht="12.75" customHeight="1">
      <c r="A456" s="36"/>
    </row>
    <row r="457" spans="1:1" ht="12.75" customHeight="1">
      <c r="A457" s="36"/>
    </row>
    <row r="458" spans="1:1" ht="12.75" customHeight="1">
      <c r="A458" s="36"/>
    </row>
    <row r="459" spans="1:1" ht="12.75" customHeight="1">
      <c r="A459" s="36"/>
    </row>
    <row r="460" spans="1:1" ht="12.75" customHeight="1">
      <c r="A460" s="36"/>
    </row>
    <row r="461" spans="1:1" ht="12.75" customHeight="1">
      <c r="A461" s="36"/>
    </row>
    <row r="462" spans="1:1" ht="12.75" customHeight="1">
      <c r="A462" s="36"/>
    </row>
    <row r="463" spans="1:1" ht="12.75" customHeight="1">
      <c r="A463" s="36"/>
    </row>
    <row r="464" spans="1:1" ht="12.75" customHeight="1">
      <c r="A464" s="36"/>
    </row>
    <row r="465" spans="1:1" ht="12.75" customHeight="1">
      <c r="A465" s="36"/>
    </row>
    <row r="466" spans="1:1" ht="12.75" customHeight="1">
      <c r="A466" s="36"/>
    </row>
    <row r="467" spans="1:1" ht="12.75" customHeight="1">
      <c r="A467" s="36"/>
    </row>
    <row r="468" spans="1:1" ht="12.75" customHeight="1">
      <c r="A468" s="36"/>
    </row>
    <row r="469" spans="1:1" ht="12.75" customHeight="1">
      <c r="A469" s="36"/>
    </row>
    <row r="470" spans="1:1" ht="12.75" customHeight="1">
      <c r="A470" s="36"/>
    </row>
    <row r="471" spans="1:1" ht="12.75" customHeight="1">
      <c r="A471" s="36"/>
    </row>
    <row r="472" spans="1:1" ht="12.75" customHeight="1">
      <c r="A472" s="36"/>
    </row>
    <row r="473" spans="1:1" ht="12.75" customHeight="1">
      <c r="A473" s="36"/>
    </row>
    <row r="474" spans="1:1" ht="12.75" customHeight="1">
      <c r="A474" s="36"/>
    </row>
    <row r="475" spans="1:1" ht="12.75" customHeight="1">
      <c r="A475" s="36"/>
    </row>
    <row r="476" spans="1:1" ht="12.75" customHeight="1">
      <c r="A476" s="36"/>
    </row>
    <row r="477" spans="1:1" ht="12.75" customHeight="1">
      <c r="A477" s="36"/>
    </row>
    <row r="478" spans="1:1" ht="12.75" customHeight="1">
      <c r="A478" s="36"/>
    </row>
    <row r="479" spans="1:1" ht="12.75" customHeight="1">
      <c r="A479" s="36"/>
    </row>
    <row r="480" spans="1:1" ht="12.75" customHeight="1">
      <c r="A480" s="36"/>
    </row>
    <row r="481" spans="1:1" ht="12.75" customHeight="1">
      <c r="A481" s="36"/>
    </row>
    <row r="482" spans="1:1" ht="12.75" customHeight="1">
      <c r="A482" s="36"/>
    </row>
    <row r="483" spans="1:1" ht="12.75" customHeight="1">
      <c r="A483" s="36"/>
    </row>
    <row r="484" spans="1:1" ht="12.75" customHeight="1">
      <c r="A484" s="36"/>
    </row>
    <row r="485" spans="1:1" ht="12.75" customHeight="1">
      <c r="A485" s="36"/>
    </row>
    <row r="486" spans="1:1" ht="12.75" customHeight="1">
      <c r="A486" s="36"/>
    </row>
    <row r="487" spans="1:1" ht="12.75" customHeight="1">
      <c r="A487" s="36"/>
    </row>
    <row r="488" spans="1:1" ht="12.75" customHeight="1">
      <c r="A488" s="36"/>
    </row>
    <row r="489" spans="1:1" ht="12.75" customHeight="1">
      <c r="A489" s="36"/>
    </row>
    <row r="490" spans="1:1" ht="12.75" customHeight="1">
      <c r="A490" s="36"/>
    </row>
    <row r="491" spans="1:1" ht="12.75" customHeight="1">
      <c r="A491" s="36"/>
    </row>
    <row r="492" spans="1:1" ht="12.75" customHeight="1">
      <c r="A492" s="36"/>
    </row>
    <row r="493" spans="1:1" ht="12.75" customHeight="1">
      <c r="A493" s="36"/>
    </row>
    <row r="494" spans="1:1" ht="12.75" customHeight="1">
      <c r="A494" s="36"/>
    </row>
    <row r="495" spans="1:1" ht="12.75" customHeight="1">
      <c r="A495" s="36"/>
    </row>
    <row r="496" spans="1:1" ht="12.75" customHeight="1">
      <c r="A496" s="36"/>
    </row>
    <row r="497" spans="1:1" ht="12.75" customHeight="1">
      <c r="A497" s="36"/>
    </row>
    <row r="498" spans="1:1" ht="12.75" customHeight="1">
      <c r="A498" s="36"/>
    </row>
    <row r="499" spans="1:1" ht="12.75" customHeight="1">
      <c r="A499" s="36"/>
    </row>
    <row r="500" spans="1:1" ht="12.75" customHeight="1">
      <c r="A500" s="36"/>
    </row>
    <row r="501" spans="1:1" ht="12.75" customHeight="1">
      <c r="A501" s="36"/>
    </row>
    <row r="502" spans="1:1" ht="12.75" customHeight="1">
      <c r="A502" s="36"/>
    </row>
    <row r="503" spans="1:1" ht="12.75" customHeight="1">
      <c r="A503" s="36"/>
    </row>
    <row r="504" spans="1:1" ht="12.75" customHeight="1">
      <c r="A504" s="36"/>
    </row>
    <row r="505" spans="1:1" ht="12.75" customHeight="1">
      <c r="A505" s="36"/>
    </row>
    <row r="506" spans="1:1" ht="12.75" customHeight="1">
      <c r="A506" s="36"/>
    </row>
    <row r="507" spans="1:1" ht="12.75" customHeight="1">
      <c r="A507" s="36"/>
    </row>
    <row r="508" spans="1:1" ht="12.75" customHeight="1">
      <c r="A508" s="36"/>
    </row>
    <row r="509" spans="1:1" ht="12.75" customHeight="1">
      <c r="A509" s="36"/>
    </row>
    <row r="510" spans="1:1" ht="12.75" customHeight="1">
      <c r="A510" s="36"/>
    </row>
    <row r="511" spans="1:1" ht="12.75" customHeight="1">
      <c r="A511" s="36"/>
    </row>
    <row r="512" spans="1:1" ht="12.75" customHeight="1">
      <c r="A512" s="36"/>
    </row>
    <row r="513" spans="1:1" ht="12.75" customHeight="1">
      <c r="A513" s="36"/>
    </row>
    <row r="514" spans="1:1" ht="12.75" customHeight="1">
      <c r="A514" s="36"/>
    </row>
    <row r="515" spans="1:1" ht="12.75" customHeight="1">
      <c r="A515" s="36"/>
    </row>
    <row r="516" spans="1:1" ht="12.75" customHeight="1">
      <c r="A516" s="36"/>
    </row>
    <row r="517" spans="1:1" ht="12.75" customHeight="1">
      <c r="A517" s="36"/>
    </row>
    <row r="518" spans="1:1" ht="12.75" customHeight="1">
      <c r="A518" s="36"/>
    </row>
    <row r="519" spans="1:1" ht="12.75" customHeight="1">
      <c r="A519" s="36"/>
    </row>
    <row r="520" spans="1:1" ht="12.75" customHeight="1">
      <c r="A520" s="36"/>
    </row>
    <row r="521" spans="1:1" ht="12.75" customHeight="1">
      <c r="A521" s="36"/>
    </row>
    <row r="522" spans="1:1" ht="12.75" customHeight="1">
      <c r="A522" s="36"/>
    </row>
    <row r="523" spans="1:1" ht="12.75" customHeight="1">
      <c r="A523" s="36"/>
    </row>
    <row r="524" spans="1:1" ht="12.75" customHeight="1">
      <c r="A524" s="36"/>
    </row>
    <row r="525" spans="1:1" ht="12.75" customHeight="1">
      <c r="A525" s="36"/>
    </row>
    <row r="526" spans="1:1" ht="12.75" customHeight="1">
      <c r="A526" s="36"/>
    </row>
    <row r="527" spans="1:1" ht="12.75" customHeight="1">
      <c r="A527" s="36"/>
    </row>
    <row r="528" spans="1:1" ht="12.75" customHeight="1">
      <c r="A528" s="36"/>
    </row>
    <row r="529" spans="1:1" ht="12.75" customHeight="1">
      <c r="A529" s="36"/>
    </row>
    <row r="530" spans="1:1" ht="12.75" customHeight="1">
      <c r="A530" s="36"/>
    </row>
    <row r="531" spans="1:1" ht="12.75" customHeight="1">
      <c r="A531" s="36"/>
    </row>
    <row r="532" spans="1:1" ht="12.75" customHeight="1">
      <c r="A532" s="36"/>
    </row>
    <row r="533" spans="1:1" ht="12.75" customHeight="1">
      <c r="A533" s="36"/>
    </row>
    <row r="534" spans="1:1" ht="12.75" customHeight="1">
      <c r="A534" s="36"/>
    </row>
    <row r="535" spans="1:1" ht="12.75" customHeight="1">
      <c r="A535" s="36"/>
    </row>
    <row r="536" spans="1:1" ht="12.75" customHeight="1">
      <c r="A536" s="36"/>
    </row>
    <row r="537" spans="1:1" ht="12.75" customHeight="1">
      <c r="A537" s="36"/>
    </row>
    <row r="538" spans="1:1" ht="12.75" customHeight="1">
      <c r="A538" s="36"/>
    </row>
    <row r="539" spans="1:1" ht="12.75" customHeight="1">
      <c r="A539" s="36"/>
    </row>
    <row r="540" spans="1:1" ht="12.75" customHeight="1">
      <c r="A540" s="36"/>
    </row>
    <row r="541" spans="1:1" ht="12.75" customHeight="1">
      <c r="A541" s="36"/>
    </row>
    <row r="542" spans="1:1" ht="12.75" customHeight="1">
      <c r="A542" s="36"/>
    </row>
    <row r="543" spans="1:1" ht="12.75" customHeight="1">
      <c r="A543" s="36"/>
    </row>
    <row r="544" spans="1:1" ht="12.75" customHeight="1">
      <c r="A544" s="36"/>
    </row>
    <row r="545" spans="1:1" ht="12.75" customHeight="1">
      <c r="A545" s="36"/>
    </row>
    <row r="546" spans="1:1" ht="12.75" customHeight="1">
      <c r="A546" s="36"/>
    </row>
    <row r="547" spans="1:1" ht="12.75" customHeight="1">
      <c r="A547" s="36"/>
    </row>
    <row r="548" spans="1:1" ht="12.75" customHeight="1">
      <c r="A548" s="36"/>
    </row>
    <row r="549" spans="1:1" ht="12.75" customHeight="1">
      <c r="A549" s="36"/>
    </row>
    <row r="550" spans="1:1" ht="12.75" customHeight="1">
      <c r="A550" s="36"/>
    </row>
    <row r="551" spans="1:1" ht="12.75" customHeight="1">
      <c r="A551" s="36"/>
    </row>
    <row r="552" spans="1:1" ht="12.75" customHeight="1">
      <c r="A552" s="36"/>
    </row>
    <row r="553" spans="1:1" ht="12.75" customHeight="1">
      <c r="A553" s="36"/>
    </row>
    <row r="554" spans="1:1" ht="12.75" customHeight="1">
      <c r="A554" s="36"/>
    </row>
    <row r="555" spans="1:1" ht="12.75" customHeight="1">
      <c r="A555" s="36"/>
    </row>
    <row r="556" spans="1:1" ht="12.75" customHeight="1">
      <c r="A556" s="36"/>
    </row>
    <row r="557" spans="1:1" ht="12.75" customHeight="1">
      <c r="A557" s="36"/>
    </row>
    <row r="558" spans="1:1" ht="12.75" customHeight="1">
      <c r="A558" s="36"/>
    </row>
    <row r="559" spans="1:1" ht="12.75" customHeight="1">
      <c r="A559" s="36"/>
    </row>
    <row r="560" spans="1:1" ht="12.75" customHeight="1">
      <c r="A560" s="36"/>
    </row>
    <row r="561" spans="1:1" ht="12.75" customHeight="1">
      <c r="A561" s="36"/>
    </row>
    <row r="562" spans="1:1" ht="12.75" customHeight="1">
      <c r="A562" s="36"/>
    </row>
    <row r="563" spans="1:1" ht="12.75" customHeight="1">
      <c r="A563" s="36"/>
    </row>
    <row r="564" spans="1:1" ht="12.75" customHeight="1">
      <c r="A564" s="36"/>
    </row>
    <row r="565" spans="1:1" ht="12.75" customHeight="1">
      <c r="A565" s="36"/>
    </row>
    <row r="566" spans="1:1" ht="12.75" customHeight="1">
      <c r="A566" s="36"/>
    </row>
    <row r="567" spans="1:1" ht="12.75" customHeight="1">
      <c r="A567" s="36"/>
    </row>
    <row r="568" spans="1:1" ht="12.75" customHeight="1">
      <c r="A568" s="36"/>
    </row>
    <row r="569" spans="1:1" ht="12.75" customHeight="1">
      <c r="A569" s="36"/>
    </row>
    <row r="570" spans="1:1" ht="12.75" customHeight="1">
      <c r="A570" s="36"/>
    </row>
    <row r="571" spans="1:1" ht="12.75" customHeight="1">
      <c r="A571" s="36"/>
    </row>
    <row r="572" spans="1:1" ht="12.75" customHeight="1">
      <c r="A572" s="36"/>
    </row>
    <row r="573" spans="1:1" ht="12.75" customHeight="1">
      <c r="A573" s="36"/>
    </row>
    <row r="574" spans="1:1" ht="12.75" customHeight="1">
      <c r="A574" s="36"/>
    </row>
    <row r="575" spans="1:1" ht="12.75" customHeight="1">
      <c r="A575" s="36"/>
    </row>
    <row r="576" spans="1:1" ht="12.75" customHeight="1">
      <c r="A576" s="36"/>
    </row>
    <row r="577" spans="1:1" ht="12.75" customHeight="1">
      <c r="A577" s="36"/>
    </row>
    <row r="578" spans="1:1" ht="12.75" customHeight="1">
      <c r="A578" s="36"/>
    </row>
    <row r="579" spans="1:1" ht="12.75" customHeight="1">
      <c r="A579" s="36"/>
    </row>
    <row r="580" spans="1:1" ht="12.75" customHeight="1">
      <c r="A580" s="36"/>
    </row>
    <row r="581" spans="1:1" ht="12.75" customHeight="1">
      <c r="A581" s="36"/>
    </row>
    <row r="582" spans="1:1" ht="12.75" customHeight="1">
      <c r="A582" s="36"/>
    </row>
    <row r="583" spans="1:1" ht="12.75" customHeight="1">
      <c r="A583" s="36"/>
    </row>
    <row r="584" spans="1:1" ht="12.75" customHeight="1">
      <c r="A584" s="36"/>
    </row>
    <row r="585" spans="1:1" ht="12.75" customHeight="1">
      <c r="A585" s="36"/>
    </row>
    <row r="586" spans="1:1" ht="12.75" customHeight="1">
      <c r="A586" s="36"/>
    </row>
    <row r="587" spans="1:1" ht="12.75" customHeight="1">
      <c r="A587" s="36"/>
    </row>
    <row r="588" spans="1:1" ht="12.75" customHeight="1">
      <c r="A588" s="36"/>
    </row>
    <row r="589" spans="1:1" ht="12.75" customHeight="1">
      <c r="A589" s="36"/>
    </row>
    <row r="590" spans="1:1" ht="12.75" customHeight="1">
      <c r="A590" s="36"/>
    </row>
    <row r="591" spans="1:1" ht="12.75" customHeight="1">
      <c r="A591" s="36"/>
    </row>
    <row r="592" spans="1:1" ht="12.75" customHeight="1">
      <c r="A592" s="36"/>
    </row>
    <row r="593" spans="1:1" ht="12.75" customHeight="1">
      <c r="A593" s="36"/>
    </row>
    <row r="594" spans="1:1" ht="12.75" customHeight="1">
      <c r="A594" s="36"/>
    </row>
    <row r="595" spans="1:1" ht="12.75" customHeight="1">
      <c r="A595" s="36"/>
    </row>
    <row r="596" spans="1:1" ht="12.75" customHeight="1">
      <c r="A596" s="36"/>
    </row>
    <row r="597" spans="1:1" ht="12.75" customHeight="1">
      <c r="A597" s="36"/>
    </row>
    <row r="598" spans="1:1" ht="12.75" customHeight="1">
      <c r="A598" s="36"/>
    </row>
    <row r="599" spans="1:1" ht="12.75" customHeight="1">
      <c r="A599" s="36"/>
    </row>
    <row r="600" spans="1:1" ht="12.75" customHeight="1">
      <c r="A600" s="36"/>
    </row>
    <row r="601" spans="1:1" ht="12.75" customHeight="1">
      <c r="A601" s="36"/>
    </row>
    <row r="602" spans="1:1" ht="12.75" customHeight="1">
      <c r="A602" s="36"/>
    </row>
    <row r="603" spans="1:1" ht="12.75" customHeight="1">
      <c r="A603" s="36"/>
    </row>
    <row r="604" spans="1:1" ht="12.75" customHeight="1">
      <c r="A604" s="36"/>
    </row>
    <row r="605" spans="1:1" ht="12.75" customHeight="1">
      <c r="A605" s="36"/>
    </row>
    <row r="606" spans="1:1" ht="12.75" customHeight="1">
      <c r="A606" s="36"/>
    </row>
    <row r="607" spans="1:1" ht="12.75" customHeight="1">
      <c r="A607" s="36"/>
    </row>
    <row r="608" spans="1:1" ht="12.75" customHeight="1">
      <c r="A608" s="36"/>
    </row>
    <row r="609" spans="1:1" ht="12.75" customHeight="1">
      <c r="A609" s="36"/>
    </row>
    <row r="610" spans="1:1" ht="12.75" customHeight="1">
      <c r="A610" s="36"/>
    </row>
    <row r="611" spans="1:1" ht="12.75" customHeight="1">
      <c r="A611" s="36"/>
    </row>
    <row r="612" spans="1:1" ht="12.75" customHeight="1">
      <c r="A612" s="36"/>
    </row>
    <row r="613" spans="1:1" ht="12.75" customHeight="1">
      <c r="A613" s="36"/>
    </row>
    <row r="614" spans="1:1" ht="12.75" customHeight="1">
      <c r="A614" s="36"/>
    </row>
    <row r="615" spans="1:1" ht="12.75" customHeight="1">
      <c r="A615" s="36"/>
    </row>
    <row r="616" spans="1:1" ht="12.75" customHeight="1">
      <c r="A616" s="36"/>
    </row>
    <row r="617" spans="1:1" ht="12.75" customHeight="1">
      <c r="A617" s="36"/>
    </row>
    <row r="618" spans="1:1" ht="12.75" customHeight="1">
      <c r="A618" s="36"/>
    </row>
    <row r="619" spans="1:1" ht="12.75" customHeight="1">
      <c r="A619" s="36"/>
    </row>
    <row r="620" spans="1:1" ht="12.75" customHeight="1">
      <c r="A620" s="36"/>
    </row>
    <row r="621" spans="1:1" ht="12.75" customHeight="1">
      <c r="A621" s="36"/>
    </row>
    <row r="622" spans="1:1" ht="12.75" customHeight="1">
      <c r="A622" s="36"/>
    </row>
    <row r="623" spans="1:1" ht="12.75" customHeight="1">
      <c r="A623" s="36"/>
    </row>
    <row r="624" spans="1:1" ht="12.75" customHeight="1">
      <c r="A624" s="36"/>
    </row>
    <row r="625" spans="1:1" ht="12.75" customHeight="1">
      <c r="A625" s="36"/>
    </row>
    <row r="626" spans="1:1" ht="12.75" customHeight="1">
      <c r="A626" s="36"/>
    </row>
    <row r="627" spans="1:1" ht="12.75" customHeight="1">
      <c r="A627" s="36"/>
    </row>
    <row r="628" spans="1:1" ht="12.75" customHeight="1">
      <c r="A628" s="36"/>
    </row>
    <row r="629" spans="1:1" ht="12.75" customHeight="1">
      <c r="A629" s="36"/>
    </row>
    <row r="630" spans="1:1" ht="12.75" customHeight="1">
      <c r="A630" s="36"/>
    </row>
    <row r="631" spans="1:1" ht="12.75" customHeight="1">
      <c r="A631" s="36"/>
    </row>
    <row r="632" spans="1:1" ht="12.75" customHeight="1">
      <c r="A632" s="36"/>
    </row>
    <row r="633" spans="1:1" ht="12.75" customHeight="1">
      <c r="A633" s="36"/>
    </row>
    <row r="634" spans="1:1" ht="12.75" customHeight="1">
      <c r="A634" s="36"/>
    </row>
    <row r="635" spans="1:1" ht="12.75" customHeight="1">
      <c r="A635" s="36"/>
    </row>
    <row r="636" spans="1:1" ht="12.75" customHeight="1">
      <c r="A636" s="36"/>
    </row>
    <row r="637" spans="1:1" ht="12.75" customHeight="1">
      <c r="A637" s="36"/>
    </row>
    <row r="638" spans="1:1" ht="12.75" customHeight="1">
      <c r="A638" s="36"/>
    </row>
    <row r="639" spans="1:1" ht="12.75" customHeight="1">
      <c r="A639" s="36"/>
    </row>
    <row r="640" spans="1:1" ht="12.75" customHeight="1">
      <c r="A640" s="36"/>
    </row>
    <row r="641" spans="1:1" ht="12.75" customHeight="1">
      <c r="A641" s="36"/>
    </row>
    <row r="642" spans="1:1" ht="12.75" customHeight="1">
      <c r="A642" s="36"/>
    </row>
    <row r="643" spans="1:1" ht="12.75" customHeight="1">
      <c r="A643" s="36"/>
    </row>
    <row r="644" spans="1:1" ht="12.75" customHeight="1">
      <c r="A644" s="36"/>
    </row>
    <row r="645" spans="1:1" ht="12.75" customHeight="1">
      <c r="A645" s="36"/>
    </row>
    <row r="646" spans="1:1" ht="12.75" customHeight="1">
      <c r="A646" s="36"/>
    </row>
    <row r="647" spans="1:1" ht="12.75" customHeight="1">
      <c r="A647" s="36"/>
    </row>
    <row r="648" spans="1:1" ht="12.75" customHeight="1">
      <c r="A648" s="36"/>
    </row>
    <row r="649" spans="1:1" ht="12.75" customHeight="1">
      <c r="A649" s="36"/>
    </row>
    <row r="650" spans="1:1" ht="12.75" customHeight="1">
      <c r="A650" s="36"/>
    </row>
    <row r="651" spans="1:1" ht="12.75" customHeight="1">
      <c r="A651" s="36"/>
    </row>
    <row r="652" spans="1:1" ht="12.75" customHeight="1">
      <c r="A652" s="36"/>
    </row>
    <row r="653" spans="1:1" ht="12.75" customHeight="1">
      <c r="A653" s="36"/>
    </row>
    <row r="654" spans="1:1" ht="12.75" customHeight="1">
      <c r="A654" s="36"/>
    </row>
    <row r="655" spans="1:1" ht="12.75" customHeight="1">
      <c r="A655" s="36"/>
    </row>
    <row r="656" spans="1:1" ht="12.75" customHeight="1">
      <c r="A656" s="36"/>
    </row>
    <row r="657" spans="1:1" ht="12.75" customHeight="1">
      <c r="A657" s="36"/>
    </row>
    <row r="658" spans="1:1" ht="12.75" customHeight="1">
      <c r="A658" s="36"/>
    </row>
    <row r="659" spans="1:1" ht="12.75" customHeight="1">
      <c r="A659" s="36"/>
    </row>
    <row r="660" spans="1:1" ht="12.75" customHeight="1">
      <c r="A660" s="36"/>
    </row>
    <row r="661" spans="1:1" ht="12.75" customHeight="1">
      <c r="A661" s="36"/>
    </row>
    <row r="662" spans="1:1" ht="12.75" customHeight="1">
      <c r="A662" s="36"/>
    </row>
    <row r="663" spans="1:1" ht="12.75" customHeight="1">
      <c r="A663" s="36"/>
    </row>
    <row r="664" spans="1:1" ht="12.75" customHeight="1">
      <c r="A664" s="36"/>
    </row>
    <row r="665" spans="1:1" ht="12.75" customHeight="1">
      <c r="A665" s="36"/>
    </row>
    <row r="666" spans="1:1" ht="12.75" customHeight="1">
      <c r="A666" s="36"/>
    </row>
    <row r="667" spans="1:1" ht="12.75" customHeight="1">
      <c r="A667" s="36"/>
    </row>
    <row r="668" spans="1:1" ht="12.75" customHeight="1">
      <c r="A668" s="36"/>
    </row>
    <row r="669" spans="1:1" ht="12.75" customHeight="1">
      <c r="A669" s="36"/>
    </row>
    <row r="670" spans="1:1" ht="12.75" customHeight="1">
      <c r="A670" s="36"/>
    </row>
    <row r="671" spans="1:1" ht="12.75" customHeight="1">
      <c r="A671" s="36"/>
    </row>
    <row r="672" spans="1:1" ht="12.75" customHeight="1">
      <c r="A672" s="36"/>
    </row>
    <row r="673" spans="1:1" ht="12.75" customHeight="1">
      <c r="A673" s="36"/>
    </row>
    <row r="674" spans="1:1" ht="12.75" customHeight="1">
      <c r="A674" s="36"/>
    </row>
    <row r="675" spans="1:1" ht="12.75" customHeight="1">
      <c r="A675" s="36"/>
    </row>
    <row r="676" spans="1:1" ht="12.75" customHeight="1">
      <c r="A676" s="36"/>
    </row>
    <row r="677" spans="1:1" ht="12.75" customHeight="1">
      <c r="A677" s="36"/>
    </row>
    <row r="678" spans="1:1" ht="12.75" customHeight="1">
      <c r="A678" s="36"/>
    </row>
    <row r="679" spans="1:1" ht="12.75" customHeight="1">
      <c r="A679" s="36"/>
    </row>
    <row r="680" spans="1:1" ht="12.75" customHeight="1">
      <c r="A680" s="36"/>
    </row>
    <row r="681" spans="1:1" ht="12.75" customHeight="1">
      <c r="A681" s="36"/>
    </row>
    <row r="682" spans="1:1" ht="12.75" customHeight="1">
      <c r="A682" s="36"/>
    </row>
    <row r="683" spans="1:1" ht="12.75" customHeight="1">
      <c r="A683" s="36"/>
    </row>
    <row r="684" spans="1:1" ht="12.75" customHeight="1">
      <c r="A684" s="36"/>
    </row>
    <row r="685" spans="1:1" ht="12.75" customHeight="1">
      <c r="A685" s="36"/>
    </row>
    <row r="686" spans="1:1" ht="12.75" customHeight="1">
      <c r="A686" s="36"/>
    </row>
    <row r="687" spans="1:1" ht="12.75" customHeight="1">
      <c r="A687" s="36"/>
    </row>
    <row r="688" spans="1:1" ht="12.75" customHeight="1">
      <c r="A688" s="36"/>
    </row>
    <row r="689" spans="1:1" ht="12.75" customHeight="1">
      <c r="A689" s="36"/>
    </row>
    <row r="690" spans="1:1" ht="12.75" customHeight="1">
      <c r="A690" s="36"/>
    </row>
    <row r="691" spans="1:1" ht="12.75" customHeight="1">
      <c r="A691" s="36"/>
    </row>
    <row r="692" spans="1:1" ht="12.75" customHeight="1">
      <c r="A692" s="36"/>
    </row>
    <row r="693" spans="1:1" ht="12.75" customHeight="1">
      <c r="A693" s="36"/>
    </row>
    <row r="694" spans="1:1" ht="12.75" customHeight="1">
      <c r="A694" s="36"/>
    </row>
    <row r="695" spans="1:1" ht="12.75" customHeight="1">
      <c r="A695" s="36"/>
    </row>
    <row r="696" spans="1:1" ht="12.75" customHeight="1">
      <c r="A696" s="36"/>
    </row>
    <row r="697" spans="1:1" ht="12.75" customHeight="1">
      <c r="A697" s="36"/>
    </row>
    <row r="698" spans="1:1" ht="12.75" customHeight="1">
      <c r="A698" s="36"/>
    </row>
    <row r="699" spans="1:1" ht="12.75" customHeight="1">
      <c r="A699" s="36"/>
    </row>
    <row r="700" spans="1:1" ht="12.75" customHeight="1">
      <c r="A700" s="36"/>
    </row>
    <row r="701" spans="1:1" ht="12.75" customHeight="1">
      <c r="A701" s="36"/>
    </row>
    <row r="702" spans="1:1" ht="12.75" customHeight="1">
      <c r="A702" s="36"/>
    </row>
    <row r="703" spans="1:1" ht="12.75" customHeight="1">
      <c r="A703" s="36"/>
    </row>
    <row r="704" spans="1:1" ht="12.75" customHeight="1">
      <c r="A704" s="36"/>
    </row>
    <row r="705" spans="1:1" ht="12.75" customHeight="1">
      <c r="A705" s="36"/>
    </row>
    <row r="706" spans="1:1" ht="12.75" customHeight="1">
      <c r="A706" s="36"/>
    </row>
    <row r="707" spans="1:1" ht="12.75" customHeight="1">
      <c r="A707" s="36"/>
    </row>
    <row r="708" spans="1:1" ht="12.75" customHeight="1">
      <c r="A708" s="36"/>
    </row>
    <row r="709" spans="1:1" ht="12.75" customHeight="1">
      <c r="A709" s="36"/>
    </row>
    <row r="710" spans="1:1" ht="12.75" customHeight="1">
      <c r="A710" s="36"/>
    </row>
    <row r="711" spans="1:1" ht="12.75" customHeight="1">
      <c r="A711" s="36"/>
    </row>
    <row r="712" spans="1:1" ht="12.75" customHeight="1">
      <c r="A712" s="36"/>
    </row>
    <row r="713" spans="1:1" ht="12.75" customHeight="1">
      <c r="A713" s="36"/>
    </row>
    <row r="714" spans="1:1" ht="12.75" customHeight="1">
      <c r="A714" s="36"/>
    </row>
    <row r="715" spans="1:1" ht="12.75" customHeight="1">
      <c r="A715" s="36"/>
    </row>
    <row r="716" spans="1:1" ht="12.75" customHeight="1">
      <c r="A716" s="36"/>
    </row>
    <row r="717" spans="1:1" ht="12.75" customHeight="1">
      <c r="A717" s="36"/>
    </row>
    <row r="718" spans="1:1" ht="12.75" customHeight="1">
      <c r="A718" s="36"/>
    </row>
    <row r="719" spans="1:1" ht="12.75" customHeight="1">
      <c r="A719" s="36"/>
    </row>
    <row r="720" spans="1:1" ht="12.75" customHeight="1">
      <c r="A720" s="36"/>
    </row>
    <row r="721" spans="1:1" ht="12.75" customHeight="1">
      <c r="A721" s="36"/>
    </row>
    <row r="722" spans="1:1" ht="12.75" customHeight="1">
      <c r="A722" s="36"/>
    </row>
    <row r="723" spans="1:1" ht="12.75" customHeight="1">
      <c r="A723" s="36"/>
    </row>
    <row r="724" spans="1:1" ht="12.75" customHeight="1">
      <c r="A724" s="36"/>
    </row>
    <row r="725" spans="1:1" ht="12.75" customHeight="1">
      <c r="A725" s="36"/>
    </row>
    <row r="726" spans="1:1" ht="12.75" customHeight="1">
      <c r="A726" s="36"/>
    </row>
    <row r="727" spans="1:1" ht="12.75" customHeight="1">
      <c r="A727" s="36"/>
    </row>
    <row r="728" spans="1:1" ht="12.75" customHeight="1">
      <c r="A728" s="36"/>
    </row>
    <row r="729" spans="1:1" ht="12.75" customHeight="1">
      <c r="A729" s="36"/>
    </row>
    <row r="730" spans="1:1" ht="12.75" customHeight="1">
      <c r="A730" s="36"/>
    </row>
    <row r="731" spans="1:1" ht="12.75" customHeight="1">
      <c r="A731" s="36"/>
    </row>
    <row r="732" spans="1:1" ht="12.75" customHeight="1">
      <c r="A732" s="36"/>
    </row>
    <row r="733" spans="1:1" ht="12.75" customHeight="1">
      <c r="A733" s="36"/>
    </row>
    <row r="734" spans="1:1" ht="12.75" customHeight="1">
      <c r="A734" s="36"/>
    </row>
    <row r="735" spans="1:1" ht="12.75" customHeight="1">
      <c r="A735" s="36"/>
    </row>
    <row r="736" spans="1:1" ht="12.75" customHeight="1">
      <c r="A736" s="36"/>
    </row>
    <row r="737" spans="1:1" ht="12.75" customHeight="1">
      <c r="A737" s="36"/>
    </row>
    <row r="738" spans="1:1" ht="12.75" customHeight="1">
      <c r="A738" s="36"/>
    </row>
    <row r="739" spans="1:1" ht="12.75" customHeight="1">
      <c r="A739" s="36"/>
    </row>
    <row r="740" spans="1:1" ht="12.75" customHeight="1">
      <c r="A740" s="36"/>
    </row>
    <row r="741" spans="1:1" ht="12.75" customHeight="1">
      <c r="A741" s="36"/>
    </row>
    <row r="742" spans="1:1" ht="12.75" customHeight="1">
      <c r="A742" s="36"/>
    </row>
    <row r="743" spans="1:1" ht="12.75" customHeight="1">
      <c r="A743" s="36"/>
    </row>
    <row r="744" spans="1:1" ht="12.75" customHeight="1">
      <c r="A744" s="36"/>
    </row>
    <row r="745" spans="1:1" ht="12.75" customHeight="1">
      <c r="A745" s="36"/>
    </row>
    <row r="746" spans="1:1" ht="12.75" customHeight="1">
      <c r="A746" s="36"/>
    </row>
    <row r="747" spans="1:1" ht="12.75" customHeight="1">
      <c r="A747" s="36"/>
    </row>
    <row r="748" spans="1:1" ht="12.75" customHeight="1">
      <c r="A748" s="36"/>
    </row>
    <row r="749" spans="1:1" ht="12.75" customHeight="1">
      <c r="A749" s="36"/>
    </row>
    <row r="750" spans="1:1" ht="12.75" customHeight="1">
      <c r="A750" s="36"/>
    </row>
    <row r="751" spans="1:1" ht="12.75" customHeight="1">
      <c r="A751" s="36"/>
    </row>
    <row r="752" spans="1:1" ht="12.75" customHeight="1">
      <c r="A752" s="36"/>
    </row>
    <row r="753" spans="1:1" ht="12.75" customHeight="1">
      <c r="A753" s="36"/>
    </row>
    <row r="754" spans="1:1" ht="12.75" customHeight="1">
      <c r="A754" s="36"/>
    </row>
    <row r="755" spans="1:1" ht="12.75" customHeight="1">
      <c r="A755" s="36"/>
    </row>
    <row r="756" spans="1:1" ht="12.75" customHeight="1">
      <c r="A756" s="36"/>
    </row>
    <row r="757" spans="1:1" ht="12.75" customHeight="1">
      <c r="A757" s="36"/>
    </row>
    <row r="758" spans="1:1" ht="12.75" customHeight="1">
      <c r="A758" s="36"/>
    </row>
    <row r="759" spans="1:1" ht="12.75" customHeight="1">
      <c r="A759" s="36"/>
    </row>
    <row r="760" spans="1:1" ht="12.75" customHeight="1">
      <c r="A760" s="36"/>
    </row>
    <row r="761" spans="1:1" ht="12.75" customHeight="1">
      <c r="A761" s="36"/>
    </row>
    <row r="762" spans="1:1" ht="12.75" customHeight="1">
      <c r="A762" s="36"/>
    </row>
    <row r="763" spans="1:1" ht="12.75" customHeight="1">
      <c r="A763" s="36"/>
    </row>
    <row r="764" spans="1:1" ht="12.75" customHeight="1">
      <c r="A764" s="36"/>
    </row>
    <row r="765" spans="1:1" ht="12.75" customHeight="1">
      <c r="A765" s="36"/>
    </row>
    <row r="766" spans="1:1" ht="12.75" customHeight="1">
      <c r="A766" s="36"/>
    </row>
    <row r="767" spans="1:1" ht="12.75" customHeight="1">
      <c r="A767" s="36"/>
    </row>
    <row r="768" spans="1:1" ht="12.75" customHeight="1">
      <c r="A768" s="36"/>
    </row>
    <row r="769" spans="1:1" ht="12.75" customHeight="1">
      <c r="A769" s="36"/>
    </row>
    <row r="770" spans="1:1" ht="12.75" customHeight="1">
      <c r="A770" s="36"/>
    </row>
    <row r="771" spans="1:1" ht="12.75" customHeight="1">
      <c r="A771" s="36"/>
    </row>
    <row r="772" spans="1:1" ht="12.75" customHeight="1">
      <c r="A772" s="36"/>
    </row>
    <row r="773" spans="1:1" ht="12.75" customHeight="1">
      <c r="A773" s="36"/>
    </row>
    <row r="774" spans="1:1" ht="12.75" customHeight="1">
      <c r="A774" s="36"/>
    </row>
    <row r="775" spans="1:1" ht="12.75" customHeight="1">
      <c r="A775" s="36"/>
    </row>
    <row r="776" spans="1:1" ht="12.75" customHeight="1">
      <c r="A776" s="36"/>
    </row>
    <row r="777" spans="1:1" ht="12.75" customHeight="1">
      <c r="A777" s="36"/>
    </row>
    <row r="778" spans="1:1" ht="12.75" customHeight="1">
      <c r="A778" s="36"/>
    </row>
    <row r="779" spans="1:1" ht="12.75" customHeight="1">
      <c r="A779" s="36"/>
    </row>
    <row r="780" spans="1:1" ht="12.75" customHeight="1">
      <c r="A780" s="36"/>
    </row>
    <row r="781" spans="1:1" ht="12.75" customHeight="1">
      <c r="A781" s="36"/>
    </row>
    <row r="782" spans="1:1" ht="12.75" customHeight="1">
      <c r="A782" s="36"/>
    </row>
    <row r="783" spans="1:1" ht="12.75" customHeight="1">
      <c r="A783" s="36"/>
    </row>
    <row r="784" spans="1:1" ht="12.75" customHeight="1">
      <c r="A784" s="36"/>
    </row>
    <row r="785" spans="1:1" ht="12.75" customHeight="1">
      <c r="A785" s="36"/>
    </row>
    <row r="786" spans="1:1" ht="12.75" customHeight="1">
      <c r="A786" s="36"/>
    </row>
    <row r="787" spans="1:1" ht="12.75" customHeight="1">
      <c r="A787" s="36"/>
    </row>
    <row r="788" spans="1:1" ht="12.75" customHeight="1">
      <c r="A788" s="36"/>
    </row>
    <row r="789" spans="1:1" ht="12.75" customHeight="1">
      <c r="A789" s="36"/>
    </row>
    <row r="790" spans="1:1" ht="12.75" customHeight="1">
      <c r="A790" s="36"/>
    </row>
    <row r="791" spans="1:1" ht="12.75" customHeight="1">
      <c r="A791" s="36"/>
    </row>
    <row r="792" spans="1:1" ht="12.75" customHeight="1">
      <c r="A792" s="36"/>
    </row>
    <row r="793" spans="1:1" ht="12.75" customHeight="1">
      <c r="A793" s="36"/>
    </row>
    <row r="794" spans="1:1" ht="12.75" customHeight="1">
      <c r="A794" s="36"/>
    </row>
    <row r="795" spans="1:1" ht="12.75" customHeight="1">
      <c r="A795" s="36"/>
    </row>
    <row r="796" spans="1:1" ht="12.75" customHeight="1">
      <c r="A796" s="36"/>
    </row>
    <row r="797" spans="1:1" ht="12.75" customHeight="1">
      <c r="A797" s="36"/>
    </row>
    <row r="798" spans="1:1" ht="12.75" customHeight="1">
      <c r="A798" s="36"/>
    </row>
    <row r="799" spans="1:1" ht="12.75" customHeight="1">
      <c r="A799" s="36"/>
    </row>
    <row r="800" spans="1:1" ht="12.75" customHeight="1">
      <c r="A800" s="36"/>
    </row>
    <row r="801" spans="1:1" ht="12.75" customHeight="1">
      <c r="A801" s="36"/>
    </row>
    <row r="802" spans="1:1" ht="12.75" customHeight="1">
      <c r="A802" s="36"/>
    </row>
    <row r="803" spans="1:1" ht="12.75" customHeight="1">
      <c r="A803" s="36"/>
    </row>
    <row r="804" spans="1:1" ht="12.75" customHeight="1">
      <c r="A804" s="36"/>
    </row>
    <row r="805" spans="1:1" ht="12.75" customHeight="1">
      <c r="A805" s="36"/>
    </row>
    <row r="806" spans="1:1" ht="12.75" customHeight="1">
      <c r="A806" s="36"/>
    </row>
    <row r="807" spans="1:1" ht="12.75" customHeight="1">
      <c r="A807" s="36"/>
    </row>
    <row r="808" spans="1:1" ht="12.75" customHeight="1">
      <c r="A808" s="36"/>
    </row>
    <row r="809" spans="1:1" ht="12.75" customHeight="1">
      <c r="A809" s="36"/>
    </row>
    <row r="810" spans="1:1" ht="12.75" customHeight="1">
      <c r="A810" s="36"/>
    </row>
    <row r="811" spans="1:1" ht="12.75" customHeight="1">
      <c r="A811" s="36"/>
    </row>
    <row r="812" spans="1:1" ht="12.75" customHeight="1">
      <c r="A812" s="36"/>
    </row>
    <row r="813" spans="1:1" ht="12.75" customHeight="1">
      <c r="A813" s="36"/>
    </row>
    <row r="814" spans="1:1" ht="12.75" customHeight="1">
      <c r="A814" s="36"/>
    </row>
    <row r="815" spans="1:1" ht="12.75" customHeight="1">
      <c r="A815" s="36"/>
    </row>
    <row r="816" spans="1:1" ht="12.75" customHeight="1">
      <c r="A816" s="36"/>
    </row>
    <row r="817" spans="1:1" ht="12.75" customHeight="1">
      <c r="A817" s="36"/>
    </row>
    <row r="818" spans="1:1" ht="12.75" customHeight="1">
      <c r="A818" s="36"/>
    </row>
    <row r="819" spans="1:1" ht="12.75" customHeight="1">
      <c r="A819" s="36"/>
    </row>
    <row r="820" spans="1:1" ht="12.75" customHeight="1">
      <c r="A820" s="36"/>
    </row>
    <row r="821" spans="1:1" ht="12.75" customHeight="1">
      <c r="A821" s="36"/>
    </row>
    <row r="822" spans="1:1" ht="12.75" customHeight="1">
      <c r="A822" s="36"/>
    </row>
    <row r="823" spans="1:1" ht="12.75" customHeight="1">
      <c r="A823" s="36"/>
    </row>
    <row r="824" spans="1:1" ht="12.75" customHeight="1">
      <c r="A824" s="36"/>
    </row>
    <row r="825" spans="1:1" ht="12.75" customHeight="1">
      <c r="A825" s="36"/>
    </row>
    <row r="826" spans="1:1" ht="12.75" customHeight="1">
      <c r="A826" s="36"/>
    </row>
    <row r="827" spans="1:1" ht="12.75" customHeight="1">
      <c r="A827" s="36"/>
    </row>
    <row r="828" spans="1:1" ht="12.75" customHeight="1">
      <c r="A828" s="36"/>
    </row>
    <row r="829" spans="1:1" ht="12.75" customHeight="1">
      <c r="A829" s="36"/>
    </row>
    <row r="830" spans="1:1" ht="12.75" customHeight="1">
      <c r="A830" s="36"/>
    </row>
    <row r="831" spans="1:1" ht="12.75" customHeight="1">
      <c r="A831" s="36"/>
    </row>
    <row r="832" spans="1:1" ht="12.75" customHeight="1">
      <c r="A832" s="36"/>
    </row>
    <row r="833" spans="1:1" ht="12.75" customHeight="1">
      <c r="A833" s="36"/>
    </row>
    <row r="834" spans="1:1" ht="12.75" customHeight="1">
      <c r="A834" s="36"/>
    </row>
    <row r="835" spans="1:1" ht="12.75" customHeight="1">
      <c r="A835" s="36"/>
    </row>
    <row r="836" spans="1:1" ht="12.75" customHeight="1">
      <c r="A836" s="36"/>
    </row>
    <row r="837" spans="1:1" ht="12.75" customHeight="1">
      <c r="A837" s="36"/>
    </row>
    <row r="838" spans="1:1" ht="12.75" customHeight="1">
      <c r="A838" s="36"/>
    </row>
    <row r="839" spans="1:1" ht="12.75" customHeight="1">
      <c r="A839" s="36"/>
    </row>
    <row r="840" spans="1:1" ht="12.75" customHeight="1">
      <c r="A840" s="36"/>
    </row>
    <row r="841" spans="1:1" ht="12.75" customHeight="1">
      <c r="A841" s="36"/>
    </row>
    <row r="842" spans="1:1" ht="12.75" customHeight="1">
      <c r="A842" s="36"/>
    </row>
    <row r="843" spans="1:1" ht="12.75" customHeight="1">
      <c r="A843" s="36"/>
    </row>
    <row r="844" spans="1:1" ht="12.75" customHeight="1">
      <c r="A844" s="36"/>
    </row>
    <row r="845" spans="1:1" ht="12.75" customHeight="1">
      <c r="A845" s="36"/>
    </row>
    <row r="846" spans="1:1" ht="12.75" customHeight="1">
      <c r="A846" s="36"/>
    </row>
    <row r="847" spans="1:1" ht="12.75" customHeight="1">
      <c r="A847" s="36"/>
    </row>
    <row r="848" spans="1:1" ht="12.75" customHeight="1">
      <c r="A848" s="36"/>
    </row>
    <row r="849" spans="1:1" ht="12.75" customHeight="1">
      <c r="A849" s="36"/>
    </row>
    <row r="850" spans="1:1" ht="12.75" customHeight="1">
      <c r="A850" s="36"/>
    </row>
    <row r="851" spans="1:1" ht="12.75" customHeight="1">
      <c r="A851" s="36"/>
    </row>
    <row r="852" spans="1:1" ht="12.75" customHeight="1">
      <c r="A852" s="36"/>
    </row>
    <row r="853" spans="1:1" ht="12.75" customHeight="1">
      <c r="A853" s="36"/>
    </row>
    <row r="854" spans="1:1" ht="12.75" customHeight="1">
      <c r="A854" s="36"/>
    </row>
    <row r="855" spans="1:1" ht="12.75" customHeight="1">
      <c r="A855" s="36"/>
    </row>
    <row r="856" spans="1:1" ht="12.75" customHeight="1">
      <c r="A856" s="36"/>
    </row>
    <row r="857" spans="1:1" ht="12.75" customHeight="1">
      <c r="A857" s="36"/>
    </row>
    <row r="858" spans="1:1" ht="12.75" customHeight="1">
      <c r="A858" s="36"/>
    </row>
    <row r="859" spans="1:1" ht="12.75" customHeight="1">
      <c r="A859" s="36"/>
    </row>
    <row r="860" spans="1:1" ht="12.75" customHeight="1">
      <c r="A860" s="36"/>
    </row>
    <row r="861" spans="1:1" ht="12.75" customHeight="1">
      <c r="A861" s="36"/>
    </row>
    <row r="862" spans="1:1" ht="12.75" customHeight="1">
      <c r="A862" s="36"/>
    </row>
    <row r="863" spans="1:1" ht="12.75" customHeight="1">
      <c r="A863" s="36"/>
    </row>
    <row r="864" spans="1:1" ht="12.75" customHeight="1">
      <c r="A864" s="36"/>
    </row>
    <row r="865" spans="1:1" ht="12.75" customHeight="1">
      <c r="A865" s="36"/>
    </row>
    <row r="866" spans="1:1" ht="12.75" customHeight="1">
      <c r="A866" s="36"/>
    </row>
    <row r="867" spans="1:1" ht="12.75" customHeight="1">
      <c r="A867" s="36"/>
    </row>
    <row r="868" spans="1:1" ht="12.75" customHeight="1">
      <c r="A868" s="36"/>
    </row>
    <row r="869" spans="1:1" ht="12.75" customHeight="1">
      <c r="A869" s="36"/>
    </row>
    <row r="870" spans="1:1" ht="12.75" customHeight="1">
      <c r="A870" s="36"/>
    </row>
    <row r="871" spans="1:1" ht="12.75" customHeight="1">
      <c r="A871" s="36"/>
    </row>
    <row r="872" spans="1:1" ht="12.75" customHeight="1">
      <c r="A872" s="36"/>
    </row>
    <row r="873" spans="1:1" ht="12.75" customHeight="1">
      <c r="A873" s="36"/>
    </row>
    <row r="874" spans="1:1" ht="12.75" customHeight="1">
      <c r="A874" s="36"/>
    </row>
    <row r="875" spans="1:1" ht="12.75" customHeight="1">
      <c r="A875" s="36"/>
    </row>
    <row r="876" spans="1:1" ht="12.75" customHeight="1">
      <c r="A876" s="36"/>
    </row>
    <row r="877" spans="1:1" ht="12.75" customHeight="1">
      <c r="A877" s="36"/>
    </row>
    <row r="878" spans="1:1" ht="12.75" customHeight="1">
      <c r="A878" s="36"/>
    </row>
    <row r="879" spans="1:1" ht="12.75" customHeight="1">
      <c r="A879" s="36"/>
    </row>
    <row r="880" spans="1:1" ht="12.75" customHeight="1">
      <c r="A880" s="36"/>
    </row>
    <row r="881" spans="1:1" ht="12.75" customHeight="1">
      <c r="A881" s="36"/>
    </row>
    <row r="882" spans="1:1" ht="12.75" customHeight="1">
      <c r="A882" s="36"/>
    </row>
    <row r="883" spans="1:1" ht="12.75" customHeight="1">
      <c r="A883" s="36"/>
    </row>
    <row r="884" spans="1:1" ht="12.75" customHeight="1">
      <c r="A884" s="36"/>
    </row>
    <row r="885" spans="1:1" ht="12.75" customHeight="1">
      <c r="A885" s="36"/>
    </row>
    <row r="886" spans="1:1" ht="12.75" customHeight="1">
      <c r="A886" s="36"/>
    </row>
    <row r="887" spans="1:1" ht="12.75" customHeight="1">
      <c r="A887" s="36"/>
    </row>
    <row r="888" spans="1:1" ht="12.75" customHeight="1">
      <c r="A888" s="36"/>
    </row>
    <row r="889" spans="1:1" ht="12.75" customHeight="1">
      <c r="A889" s="36"/>
    </row>
    <row r="890" spans="1:1" ht="12.75" customHeight="1">
      <c r="A890" s="36"/>
    </row>
    <row r="891" spans="1:1" ht="12.75" customHeight="1">
      <c r="A891" s="36"/>
    </row>
    <row r="892" spans="1:1" ht="12.75" customHeight="1">
      <c r="A892" s="36"/>
    </row>
    <row r="893" spans="1:1" ht="12.75" customHeight="1">
      <c r="A893" s="36"/>
    </row>
    <row r="894" spans="1:1" ht="12.75" customHeight="1">
      <c r="A894" s="36"/>
    </row>
    <row r="895" spans="1:1" ht="12.75" customHeight="1">
      <c r="A895" s="36"/>
    </row>
    <row r="896" spans="1:1" ht="12.75" customHeight="1">
      <c r="A896" s="36"/>
    </row>
    <row r="897" spans="1:1" ht="12.75" customHeight="1">
      <c r="A897" s="36"/>
    </row>
    <row r="898" spans="1:1" ht="12.75" customHeight="1">
      <c r="A898" s="36"/>
    </row>
    <row r="899" spans="1:1" ht="12.75" customHeight="1">
      <c r="A899" s="36"/>
    </row>
    <row r="900" spans="1:1" ht="12.75" customHeight="1">
      <c r="A900" s="36"/>
    </row>
    <row r="901" spans="1:1" ht="12.75" customHeight="1">
      <c r="A901" s="36"/>
    </row>
    <row r="902" spans="1:1" ht="12.75" customHeight="1">
      <c r="A902" s="36"/>
    </row>
    <row r="903" spans="1:1" ht="12.75" customHeight="1">
      <c r="A903" s="36"/>
    </row>
    <row r="904" spans="1:1" ht="12.75" customHeight="1">
      <c r="A904" s="36"/>
    </row>
    <row r="905" spans="1:1" ht="12.75" customHeight="1">
      <c r="A905" s="36"/>
    </row>
    <row r="906" spans="1:1" ht="12.75" customHeight="1">
      <c r="A906" s="36"/>
    </row>
    <row r="907" spans="1:1" ht="12.75" customHeight="1">
      <c r="A907" s="36"/>
    </row>
    <row r="908" spans="1:1" ht="12.75" customHeight="1">
      <c r="A908" s="36"/>
    </row>
    <row r="909" spans="1:1" ht="12.75" customHeight="1">
      <c r="A909" s="36"/>
    </row>
    <row r="910" spans="1:1" ht="12.75" customHeight="1">
      <c r="A910" s="36"/>
    </row>
    <row r="911" spans="1:1" ht="12.75" customHeight="1">
      <c r="A911" s="36"/>
    </row>
    <row r="912" spans="1:1" ht="12.75" customHeight="1">
      <c r="A912" s="36"/>
    </row>
    <row r="913" spans="1:1" ht="12.75" customHeight="1">
      <c r="A913" s="36"/>
    </row>
    <row r="914" spans="1:1" ht="12.75" customHeight="1">
      <c r="A914" s="36"/>
    </row>
    <row r="915" spans="1:1" ht="12.75" customHeight="1">
      <c r="A915" s="36"/>
    </row>
    <row r="916" spans="1:1" ht="12.75" customHeight="1">
      <c r="A916" s="36"/>
    </row>
    <row r="917" spans="1:1" ht="12.75" customHeight="1">
      <c r="A917" s="36"/>
    </row>
    <row r="918" spans="1:1" ht="12.75" customHeight="1">
      <c r="A918" s="36"/>
    </row>
    <row r="919" spans="1:1" ht="12.75" customHeight="1">
      <c r="A919" s="36"/>
    </row>
    <row r="920" spans="1:1" ht="12.75" customHeight="1">
      <c r="A920" s="36"/>
    </row>
    <row r="921" spans="1:1" ht="12.75" customHeight="1">
      <c r="A921" s="36"/>
    </row>
    <row r="922" spans="1:1" ht="12.75" customHeight="1">
      <c r="A922" s="36"/>
    </row>
    <row r="923" spans="1:1" ht="12.75" customHeight="1">
      <c r="A923" s="36"/>
    </row>
    <row r="924" spans="1:1" ht="12.75" customHeight="1">
      <c r="A924" s="36"/>
    </row>
    <row r="925" spans="1:1" ht="12.75" customHeight="1">
      <c r="A925" s="36"/>
    </row>
    <row r="926" spans="1:1" ht="12.75" customHeight="1">
      <c r="A926" s="36"/>
    </row>
    <row r="927" spans="1:1" ht="12.75" customHeight="1">
      <c r="A927" s="36"/>
    </row>
    <row r="928" spans="1:1" ht="12.75" customHeight="1">
      <c r="A928" s="36"/>
    </row>
    <row r="929" spans="1:1" ht="12.75" customHeight="1">
      <c r="A929" s="36"/>
    </row>
    <row r="930" spans="1:1" ht="12.75" customHeight="1">
      <c r="A930" s="36"/>
    </row>
    <row r="931" spans="1:1" ht="12.75" customHeight="1">
      <c r="A931" s="36"/>
    </row>
    <row r="932" spans="1:1" ht="12.75" customHeight="1">
      <c r="A932" s="36"/>
    </row>
    <row r="933" spans="1:1" ht="12.75" customHeight="1">
      <c r="A933" s="36"/>
    </row>
    <row r="934" spans="1:1" ht="12.75" customHeight="1">
      <c r="A934" s="36"/>
    </row>
    <row r="935" spans="1:1" ht="12.75" customHeight="1">
      <c r="A935" s="36"/>
    </row>
    <row r="936" spans="1:1" ht="12.75" customHeight="1">
      <c r="A936" s="36"/>
    </row>
    <row r="937" spans="1:1" ht="12.75" customHeight="1">
      <c r="A937" s="36"/>
    </row>
    <row r="938" spans="1:1" ht="12.75" customHeight="1">
      <c r="A938" s="36"/>
    </row>
    <row r="939" spans="1:1" ht="12.75" customHeight="1">
      <c r="A939" s="36"/>
    </row>
    <row r="940" spans="1:1" ht="12.75" customHeight="1">
      <c r="A940" s="36"/>
    </row>
    <row r="941" spans="1:1" ht="12.75" customHeight="1">
      <c r="A941" s="36"/>
    </row>
    <row r="942" spans="1:1" ht="12.75" customHeight="1">
      <c r="A942" s="36"/>
    </row>
    <row r="943" spans="1:1" ht="12.75" customHeight="1">
      <c r="A943" s="36"/>
    </row>
    <row r="944" spans="1:1" ht="12.75" customHeight="1">
      <c r="A944" s="36"/>
    </row>
    <row r="945" spans="1:1" ht="12.75" customHeight="1">
      <c r="A945" s="36"/>
    </row>
    <row r="946" spans="1:1" ht="12.75" customHeight="1">
      <c r="A946" s="36"/>
    </row>
    <row r="947" spans="1:1" ht="12.75" customHeight="1">
      <c r="A947" s="36"/>
    </row>
    <row r="948" spans="1:1" ht="12.75" customHeight="1">
      <c r="A948" s="36"/>
    </row>
    <row r="949" spans="1:1" ht="12.75" customHeight="1">
      <c r="A949" s="36"/>
    </row>
    <row r="950" spans="1:1" ht="12.75" customHeight="1">
      <c r="A950" s="36"/>
    </row>
    <row r="951" spans="1:1" ht="12.75" customHeight="1">
      <c r="A951" s="36"/>
    </row>
    <row r="952" spans="1:1" ht="12.75" customHeight="1">
      <c r="A952" s="36"/>
    </row>
    <row r="953" spans="1:1" ht="12.75" customHeight="1">
      <c r="A953" s="36"/>
    </row>
    <row r="954" spans="1:1" ht="12.75" customHeight="1">
      <c r="A954" s="36"/>
    </row>
    <row r="955" spans="1:1" ht="12.75" customHeight="1">
      <c r="A955" s="36"/>
    </row>
    <row r="956" spans="1:1" ht="12.75" customHeight="1">
      <c r="A956" s="36"/>
    </row>
    <row r="957" spans="1:1" ht="12.75" customHeight="1">
      <c r="A957" s="36"/>
    </row>
    <row r="958" spans="1:1" ht="12.75" customHeight="1">
      <c r="A958" s="36"/>
    </row>
    <row r="959" spans="1:1" ht="12.75" customHeight="1">
      <c r="A959" s="36"/>
    </row>
    <row r="960" spans="1:1" ht="12.75" customHeight="1">
      <c r="A960" s="36"/>
    </row>
    <row r="961" spans="1:1" ht="12.75" customHeight="1">
      <c r="A961" s="36"/>
    </row>
    <row r="962" spans="1:1" ht="12.75" customHeight="1">
      <c r="A962" s="36"/>
    </row>
    <row r="963" spans="1:1" ht="12.75" customHeight="1">
      <c r="A963" s="36"/>
    </row>
    <row r="964" spans="1:1" ht="12.75" customHeight="1">
      <c r="A964" s="36"/>
    </row>
    <row r="965" spans="1:1" ht="12.75" customHeight="1">
      <c r="A965" s="36"/>
    </row>
    <row r="966" spans="1:1" ht="12.75" customHeight="1">
      <c r="A966" s="36"/>
    </row>
    <row r="967" spans="1:1" ht="12.75" customHeight="1">
      <c r="A967" s="36"/>
    </row>
    <row r="968" spans="1:1" ht="12.75" customHeight="1">
      <c r="A968" s="36"/>
    </row>
    <row r="969" spans="1:1" ht="12.75" customHeight="1">
      <c r="A969" s="36"/>
    </row>
    <row r="970" spans="1:1" ht="12.75" customHeight="1">
      <c r="A970" s="36"/>
    </row>
    <row r="971" spans="1:1" ht="12.75" customHeight="1">
      <c r="A971" s="36"/>
    </row>
    <row r="972" spans="1:1" ht="12.75" customHeight="1">
      <c r="A972" s="36"/>
    </row>
    <row r="973" spans="1:1" ht="12.75" customHeight="1">
      <c r="A973" s="36"/>
    </row>
    <row r="974" spans="1:1" ht="12.75" customHeight="1">
      <c r="A974" s="36"/>
    </row>
    <row r="975" spans="1:1" ht="12.75" customHeight="1">
      <c r="A975" s="36"/>
    </row>
    <row r="976" spans="1:1" ht="12.75" customHeight="1">
      <c r="A976" s="36"/>
    </row>
    <row r="977" spans="1:1" ht="12.75" customHeight="1">
      <c r="A977" s="36"/>
    </row>
    <row r="978" spans="1:1" ht="12.75" customHeight="1">
      <c r="A978" s="36"/>
    </row>
    <row r="979" spans="1:1" ht="12.75" customHeight="1">
      <c r="A979" s="36"/>
    </row>
    <row r="980" spans="1:1" ht="12.75" customHeight="1">
      <c r="A980" s="36"/>
    </row>
    <row r="981" spans="1:1" ht="12.75" customHeight="1">
      <c r="A981" s="36"/>
    </row>
    <row r="982" spans="1:1" ht="12.75" customHeight="1">
      <c r="A982" s="36"/>
    </row>
    <row r="983" spans="1:1" ht="12.75" customHeight="1">
      <c r="A983" s="36"/>
    </row>
    <row r="984" spans="1:1" ht="12.75" customHeight="1">
      <c r="A984" s="36"/>
    </row>
    <row r="985" spans="1:1" ht="12.75" customHeight="1">
      <c r="A985" s="36"/>
    </row>
    <row r="986" spans="1:1" ht="12.75" customHeight="1">
      <c r="A986" s="36"/>
    </row>
    <row r="987" spans="1:1" ht="12.75" customHeight="1">
      <c r="A987" s="36"/>
    </row>
    <row r="988" spans="1:1" ht="12.75" customHeight="1">
      <c r="A988" s="36"/>
    </row>
    <row r="989" spans="1:1" ht="12.75" customHeight="1">
      <c r="A989" s="36"/>
    </row>
    <row r="990" spans="1:1" ht="12.75" customHeight="1">
      <c r="A990" s="36"/>
    </row>
    <row r="991" spans="1:1" ht="12.75" customHeight="1">
      <c r="A991" s="36"/>
    </row>
    <row r="992" spans="1:1" ht="12.75" customHeight="1">
      <c r="A992" s="36"/>
    </row>
    <row r="993" spans="1:1" ht="12.75" customHeight="1">
      <c r="A993" s="36"/>
    </row>
    <row r="994" spans="1:1" ht="12.75" customHeight="1">
      <c r="A994" s="36"/>
    </row>
    <row r="995" spans="1:1" ht="12.75" customHeight="1">
      <c r="A995" s="36"/>
    </row>
    <row r="996" spans="1:1" ht="12.75" customHeight="1">
      <c r="A996" s="36"/>
    </row>
    <row r="997" spans="1:1" ht="12.75" customHeight="1">
      <c r="A997" s="36"/>
    </row>
    <row r="998" spans="1:1" ht="12.75" customHeight="1">
      <c r="A998" s="36"/>
    </row>
    <row r="999" spans="1:1" ht="12.75" customHeight="1">
      <c r="A999" s="36"/>
    </row>
    <row r="1000" spans="1:1" ht="12.75" customHeight="1">
      <c r="A1000" s="36"/>
    </row>
  </sheetData>
  <mergeCells count="1">
    <mergeCell ref="B4:I4"/>
  </mergeCells>
  <pageMargins left="0.25" right="0.25" top="0.75" bottom="0.75" header="0" footer="0"/>
  <pageSetup fitToHeight="0" orientation="portrait"/>
  <headerFooter>
    <oddHeader>&amp;R Version 2017</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Z1000"/>
  <sheetViews>
    <sheetView showGridLines="0" workbookViewId="0"/>
  </sheetViews>
  <sheetFormatPr defaultColWidth="14.42578125" defaultRowHeight="15" customHeight="1"/>
  <cols>
    <col min="1" max="1" width="1" customWidth="1"/>
    <col min="2" max="2" width="61.7109375" customWidth="1"/>
    <col min="3" max="3" width="9.7109375" customWidth="1"/>
    <col min="4" max="4" width="0.7109375" customWidth="1"/>
    <col min="5" max="5" width="63.42578125" customWidth="1"/>
    <col min="6" max="26" width="9.140625" customWidth="1"/>
  </cols>
  <sheetData>
    <row r="1" spans="1:26" ht="12.75" customHeight="1">
      <c r="A1" s="1"/>
      <c r="B1" s="37" t="s">
        <v>85</v>
      </c>
      <c r="C1" s="38"/>
      <c r="D1" s="38"/>
      <c r="E1" s="39" t="str">
        <f>IF(Master&lt;&gt;"Master","",Master)</f>
        <v/>
      </c>
      <c r="F1" s="40"/>
      <c r="G1" s="1"/>
      <c r="H1" s="1"/>
      <c r="I1" s="1"/>
      <c r="J1" s="1"/>
      <c r="K1" s="1"/>
      <c r="L1" s="1"/>
      <c r="M1" s="1"/>
      <c r="N1" s="1"/>
      <c r="O1" s="1"/>
      <c r="P1" s="1"/>
      <c r="Q1" s="1"/>
      <c r="R1" s="1"/>
      <c r="S1" s="1"/>
      <c r="T1" s="1"/>
      <c r="U1" s="1"/>
      <c r="V1" s="1"/>
      <c r="W1" s="1"/>
      <c r="X1" s="1"/>
      <c r="Y1" s="1"/>
      <c r="Z1" s="1"/>
    </row>
    <row r="2" spans="1:26" ht="28.5" customHeight="1">
      <c r="A2" s="1"/>
      <c r="B2" s="205" t="s">
        <v>94</v>
      </c>
      <c r="C2" s="206"/>
      <c r="D2" s="206"/>
      <c r="E2" s="206"/>
      <c r="F2" s="207"/>
      <c r="G2" s="1"/>
      <c r="H2" s="1"/>
      <c r="I2" s="1"/>
      <c r="J2" s="1"/>
      <c r="K2" s="1"/>
      <c r="L2" s="1"/>
      <c r="M2" s="1"/>
      <c r="N2" s="1"/>
      <c r="O2" s="1"/>
      <c r="P2" s="1"/>
      <c r="Q2" s="1"/>
      <c r="R2" s="1"/>
      <c r="S2" s="1"/>
      <c r="T2" s="1"/>
      <c r="U2" s="1"/>
      <c r="V2" s="1"/>
      <c r="W2" s="1"/>
      <c r="X2" s="1"/>
      <c r="Y2" s="1"/>
      <c r="Z2" s="1"/>
    </row>
    <row r="3" spans="1:26" ht="12.75" customHeight="1">
      <c r="A3" s="1"/>
      <c r="B3" s="11" t="s">
        <v>96</v>
      </c>
      <c r="C3" s="49" t="s">
        <v>97</v>
      </c>
      <c r="D3" s="1"/>
      <c r="E3" s="11" t="s">
        <v>99</v>
      </c>
      <c r="F3" s="51" t="s">
        <v>100</v>
      </c>
      <c r="G3" s="1"/>
      <c r="H3" s="1"/>
      <c r="I3" s="1"/>
      <c r="J3" s="1"/>
      <c r="K3" s="1"/>
      <c r="L3" s="1"/>
      <c r="M3" s="1"/>
      <c r="N3" s="1"/>
      <c r="O3" s="1"/>
      <c r="P3" s="1"/>
      <c r="Q3" s="1"/>
      <c r="R3" s="1"/>
      <c r="S3" s="1"/>
      <c r="T3" s="1"/>
      <c r="U3" s="1"/>
      <c r="V3" s="1"/>
      <c r="W3" s="1"/>
      <c r="X3" s="1"/>
      <c r="Y3" s="1"/>
      <c r="Z3" s="1"/>
    </row>
    <row r="4" spans="1:26" ht="12.75" customHeight="1">
      <c r="A4" s="1"/>
      <c r="B4" s="52" t="s">
        <v>109</v>
      </c>
      <c r="C4" s="53" t="s">
        <v>118</v>
      </c>
      <c r="D4" s="1"/>
      <c r="E4" s="54" t="s">
        <v>119</v>
      </c>
      <c r="F4" s="55"/>
      <c r="G4" s="1"/>
      <c r="H4" s="1"/>
      <c r="I4" s="1"/>
      <c r="J4" s="1"/>
      <c r="K4" s="1"/>
      <c r="L4" s="1"/>
      <c r="M4" s="1"/>
      <c r="N4" s="1"/>
      <c r="O4" s="1"/>
      <c r="P4" s="1"/>
      <c r="Q4" s="1"/>
      <c r="R4" s="1"/>
      <c r="S4" s="1"/>
      <c r="T4" s="1"/>
      <c r="U4" s="1"/>
      <c r="V4" s="1"/>
      <c r="W4" s="1"/>
      <c r="X4" s="1"/>
      <c r="Y4" s="1"/>
      <c r="Z4" s="1"/>
    </row>
    <row r="5" spans="1:26" ht="12.75" customHeight="1">
      <c r="A5" s="1"/>
      <c r="B5" s="52" t="s">
        <v>0</v>
      </c>
      <c r="C5" s="53" t="s">
        <v>118</v>
      </c>
      <c r="D5" s="1"/>
      <c r="E5" s="54" t="s">
        <v>120</v>
      </c>
      <c r="F5" s="55" t="s">
        <v>121</v>
      </c>
      <c r="G5" s="1"/>
      <c r="H5" s="1"/>
      <c r="I5" s="1"/>
      <c r="J5" s="1"/>
      <c r="K5" s="1"/>
      <c r="L5" s="1"/>
      <c r="M5" s="1"/>
      <c r="N5" s="1"/>
      <c r="O5" s="1"/>
      <c r="P5" s="1"/>
      <c r="Q5" s="1"/>
      <c r="R5" s="1"/>
      <c r="S5" s="1"/>
      <c r="T5" s="1"/>
      <c r="U5" s="1"/>
      <c r="V5" s="1"/>
      <c r="W5" s="1"/>
      <c r="X5" s="1"/>
      <c r="Y5" s="1"/>
      <c r="Z5" s="1"/>
    </row>
    <row r="6" spans="1:26" ht="12.75" customHeight="1">
      <c r="A6" s="1"/>
      <c r="B6" s="52" t="s">
        <v>122</v>
      </c>
      <c r="C6" s="53" t="s">
        <v>118</v>
      </c>
      <c r="D6" s="1"/>
      <c r="E6" s="54" t="s">
        <v>123</v>
      </c>
      <c r="F6" s="55" t="s">
        <v>124</v>
      </c>
      <c r="G6" s="1"/>
      <c r="H6" s="1"/>
      <c r="I6" s="1"/>
      <c r="J6" s="1"/>
      <c r="K6" s="1"/>
      <c r="L6" s="1"/>
      <c r="M6" s="1"/>
      <c r="N6" s="1"/>
      <c r="O6" s="1"/>
      <c r="P6" s="1"/>
      <c r="Q6" s="1"/>
      <c r="R6" s="1"/>
      <c r="S6" s="1"/>
      <c r="T6" s="1"/>
      <c r="U6" s="1"/>
      <c r="V6" s="1"/>
      <c r="W6" s="1"/>
      <c r="X6" s="1"/>
      <c r="Y6" s="1"/>
      <c r="Z6" s="1"/>
    </row>
    <row r="7" spans="1:26" ht="12.75" customHeight="1">
      <c r="A7" s="1"/>
      <c r="B7" s="52" t="s">
        <v>125</v>
      </c>
      <c r="C7" s="56">
        <f>'Business Information'!$C$2</f>
        <v>1</v>
      </c>
      <c r="D7" s="1"/>
      <c r="E7" s="54" t="s">
        <v>126</v>
      </c>
      <c r="F7" s="55" t="s">
        <v>118</v>
      </c>
      <c r="G7" s="1"/>
      <c r="H7" s="1"/>
      <c r="I7" s="1"/>
      <c r="J7" s="1"/>
      <c r="K7" s="1"/>
      <c r="L7" s="1"/>
      <c r="M7" s="1"/>
      <c r="N7" s="1"/>
      <c r="O7" s="1"/>
      <c r="P7" s="1"/>
      <c r="Q7" s="1"/>
      <c r="R7" s="1"/>
      <c r="S7" s="1"/>
      <c r="T7" s="1"/>
      <c r="U7" s="1"/>
      <c r="V7" s="1"/>
      <c r="W7" s="1"/>
      <c r="X7" s="1"/>
      <c r="Y7" s="1"/>
      <c r="Z7" s="1"/>
    </row>
    <row r="8" spans="1:26" ht="12.75" customHeight="1">
      <c r="A8" s="1"/>
      <c r="B8" s="52" t="s">
        <v>127</v>
      </c>
      <c r="C8" s="53" t="s">
        <v>118</v>
      </c>
      <c r="D8" s="1"/>
      <c r="E8" s="54" t="s">
        <v>128</v>
      </c>
      <c r="F8" s="11"/>
      <c r="G8" s="1"/>
      <c r="H8" s="1"/>
      <c r="I8" s="1"/>
      <c r="J8" s="1"/>
      <c r="K8" s="1"/>
      <c r="L8" s="1"/>
      <c r="M8" s="1"/>
      <c r="N8" s="1"/>
      <c r="O8" s="1"/>
      <c r="P8" s="1"/>
      <c r="Q8" s="1"/>
      <c r="R8" s="1"/>
      <c r="S8" s="1"/>
      <c r="T8" s="1"/>
      <c r="U8" s="1"/>
      <c r="V8" s="1"/>
      <c r="W8" s="1"/>
      <c r="X8" s="1"/>
      <c r="Y8" s="1"/>
      <c r="Z8" s="1"/>
    </row>
    <row r="9" spans="1:26" ht="12.75" customHeight="1">
      <c r="A9" s="1"/>
      <c r="B9" s="57" t="s">
        <v>129</v>
      </c>
      <c r="C9" s="56">
        <f>Lite!$D$2</f>
        <v>1</v>
      </c>
      <c r="D9" s="1"/>
      <c r="E9" s="1"/>
      <c r="F9" s="1"/>
      <c r="G9" s="1"/>
      <c r="H9" s="1"/>
      <c r="I9" s="1"/>
      <c r="J9" s="1"/>
      <c r="K9" s="1"/>
      <c r="L9" s="1"/>
      <c r="M9" s="1"/>
      <c r="N9" s="1"/>
      <c r="O9" s="1"/>
      <c r="P9" s="1"/>
      <c r="Q9" s="1"/>
      <c r="R9" s="1"/>
      <c r="S9" s="1"/>
      <c r="T9" s="1"/>
      <c r="U9" s="1"/>
      <c r="V9" s="1"/>
      <c r="W9" s="1"/>
      <c r="X9" s="1"/>
      <c r="Y9" s="1"/>
      <c r="Z9" s="1"/>
    </row>
    <row r="10" spans="1:26" ht="12.75" customHeight="1">
      <c r="A10" s="1"/>
      <c r="B10" s="52" t="s">
        <v>130</v>
      </c>
      <c r="C10" s="56">
        <f>'A. Risk Management'!$D$2</f>
        <v>0.48529411764705882</v>
      </c>
      <c r="D10" s="1"/>
      <c r="E10" s="1"/>
      <c r="F10" s="1"/>
      <c r="G10" s="1"/>
      <c r="H10" s="1"/>
      <c r="I10" s="1"/>
      <c r="J10" s="1"/>
      <c r="K10" s="1"/>
      <c r="L10" s="1"/>
      <c r="M10" s="1"/>
      <c r="N10" s="1"/>
      <c r="O10" s="1"/>
      <c r="P10" s="1"/>
      <c r="Q10" s="1"/>
      <c r="R10" s="1"/>
      <c r="S10" s="1"/>
      <c r="T10" s="1"/>
      <c r="U10" s="1"/>
      <c r="V10" s="1"/>
      <c r="W10" s="1"/>
      <c r="X10" s="1"/>
      <c r="Y10" s="1"/>
      <c r="Z10" s="1"/>
    </row>
    <row r="11" spans="1:26" ht="14.25" customHeight="1">
      <c r="A11" s="1"/>
      <c r="B11" s="52" t="s">
        <v>131</v>
      </c>
      <c r="C11" s="56">
        <f>'B. Security Policy'!$D$2</f>
        <v>4.7619047619047616E-2</v>
      </c>
      <c r="D11" s="58" t="s">
        <v>132</v>
      </c>
      <c r="E11" s="1"/>
      <c r="F11" s="1"/>
      <c r="G11" s="1"/>
      <c r="H11" s="1"/>
      <c r="I11" s="1"/>
      <c r="J11" s="1"/>
      <c r="K11" s="1"/>
      <c r="L11" s="1"/>
      <c r="M11" s="1"/>
      <c r="N11" s="1"/>
      <c r="O11" s="1"/>
      <c r="P11" s="1"/>
      <c r="Q11" s="1"/>
      <c r="R11" s="1"/>
      <c r="S11" s="1"/>
      <c r="T11" s="1"/>
      <c r="U11" s="1"/>
      <c r="V11" s="1"/>
      <c r="W11" s="1"/>
      <c r="X11" s="1"/>
      <c r="Y11" s="1"/>
      <c r="Z11" s="1"/>
    </row>
    <row r="12" spans="1:26" ht="12.75" customHeight="1">
      <c r="A12" s="1"/>
      <c r="B12" s="52" t="s">
        <v>133</v>
      </c>
      <c r="C12" s="56">
        <f>'C. Organizational Security'!$D$2</f>
        <v>0.1</v>
      </c>
      <c r="D12" s="59" t="s">
        <v>134</v>
      </c>
      <c r="E12" s="1"/>
      <c r="F12" s="1"/>
      <c r="G12" s="1"/>
      <c r="H12" s="1"/>
      <c r="I12" s="1"/>
      <c r="J12" s="1"/>
      <c r="K12" s="1"/>
      <c r="L12" s="1"/>
      <c r="M12" s="1"/>
      <c r="N12" s="1"/>
      <c r="O12" s="1"/>
      <c r="P12" s="1"/>
      <c r="Q12" s="1"/>
      <c r="R12" s="1"/>
      <c r="S12" s="1"/>
      <c r="T12" s="1"/>
      <c r="U12" s="1"/>
      <c r="V12" s="1"/>
      <c r="W12" s="1"/>
      <c r="X12" s="1"/>
      <c r="Y12" s="1"/>
      <c r="Z12" s="1"/>
    </row>
    <row r="13" spans="1:26" ht="12.75" customHeight="1">
      <c r="A13" s="1"/>
      <c r="B13" s="52" t="s">
        <v>135</v>
      </c>
      <c r="C13" s="56">
        <f>'D. Asset and Info Management'!$D$2</f>
        <v>0.15887850467289719</v>
      </c>
      <c r="D13" s="25"/>
      <c r="E13" s="25"/>
      <c r="F13" s="1"/>
      <c r="G13" s="1"/>
      <c r="H13" s="1"/>
      <c r="I13" s="1"/>
      <c r="J13" s="1"/>
      <c r="K13" s="1"/>
      <c r="L13" s="1"/>
      <c r="M13" s="1"/>
      <c r="N13" s="1"/>
      <c r="O13" s="1"/>
      <c r="P13" s="1"/>
      <c r="Q13" s="1"/>
      <c r="R13" s="1"/>
      <c r="S13" s="1"/>
      <c r="T13" s="1"/>
      <c r="U13" s="1"/>
      <c r="V13" s="1"/>
      <c r="W13" s="1"/>
      <c r="X13" s="1"/>
      <c r="Y13" s="1"/>
      <c r="Z13" s="1"/>
    </row>
    <row r="14" spans="1:26" ht="12.75" customHeight="1">
      <c r="A14" s="1"/>
      <c r="B14" s="52" t="s">
        <v>136</v>
      </c>
      <c r="C14" s="56">
        <f>'E. Human Resource Security'!$D$2</f>
        <v>0.28125</v>
      </c>
      <c r="D14" s="25"/>
      <c r="E14" s="25"/>
      <c r="F14" s="1"/>
      <c r="G14" s="1"/>
      <c r="H14" s="1"/>
      <c r="I14" s="1"/>
      <c r="J14" s="1"/>
      <c r="K14" s="1"/>
      <c r="L14" s="1"/>
      <c r="M14" s="1"/>
      <c r="N14" s="1"/>
      <c r="O14" s="1"/>
      <c r="P14" s="1"/>
      <c r="Q14" s="1"/>
      <c r="R14" s="1"/>
      <c r="S14" s="1"/>
      <c r="T14" s="1"/>
      <c r="U14" s="1"/>
      <c r="V14" s="1"/>
      <c r="W14" s="1"/>
      <c r="X14" s="1"/>
      <c r="Y14" s="1"/>
      <c r="Z14" s="1"/>
    </row>
    <row r="15" spans="1:26" ht="12.75" customHeight="1">
      <c r="A15" s="1"/>
      <c r="B15" s="52" t="s">
        <v>137</v>
      </c>
      <c r="C15" s="56">
        <f>'F. Physical and Environmental'!$D$2</f>
        <v>0.1095890410958904</v>
      </c>
      <c r="D15" s="25"/>
      <c r="E15" s="25"/>
      <c r="F15" s="1"/>
      <c r="G15" s="1"/>
      <c r="H15" s="1"/>
      <c r="I15" s="1"/>
      <c r="J15" s="1"/>
      <c r="K15" s="1"/>
      <c r="L15" s="1"/>
      <c r="M15" s="1"/>
      <c r="N15" s="1"/>
      <c r="O15" s="1"/>
      <c r="P15" s="1"/>
      <c r="Q15" s="1"/>
      <c r="R15" s="1"/>
      <c r="S15" s="1"/>
      <c r="T15" s="1"/>
      <c r="U15" s="1"/>
      <c r="V15" s="1"/>
      <c r="W15" s="1"/>
      <c r="X15" s="1"/>
      <c r="Y15" s="1"/>
      <c r="Z15" s="1"/>
    </row>
    <row r="16" spans="1:26" ht="12.75" customHeight="1">
      <c r="A16" s="1"/>
      <c r="B16" s="52" t="s">
        <v>138</v>
      </c>
      <c r="C16" s="56">
        <f>'G. Operations Mgmt'!$D$2</f>
        <v>0.6454545454545455</v>
      </c>
      <c r="D16" s="25"/>
      <c r="E16" s="25"/>
      <c r="F16" s="1"/>
      <c r="G16" s="1"/>
      <c r="H16" s="1"/>
      <c r="I16" s="1"/>
      <c r="J16" s="1"/>
      <c r="K16" s="1"/>
      <c r="L16" s="1"/>
      <c r="M16" s="1"/>
      <c r="N16" s="1"/>
      <c r="O16" s="1"/>
      <c r="P16" s="1"/>
      <c r="Q16" s="1"/>
      <c r="R16" s="1"/>
      <c r="S16" s="1"/>
      <c r="T16" s="1"/>
      <c r="U16" s="1"/>
      <c r="V16" s="1"/>
      <c r="W16" s="1"/>
      <c r="X16" s="1"/>
      <c r="Y16" s="1"/>
      <c r="Z16" s="1"/>
    </row>
    <row r="17" spans="1:26" ht="12.75" customHeight="1">
      <c r="A17" s="1"/>
      <c r="B17" s="52" t="s">
        <v>140</v>
      </c>
      <c r="C17" s="56">
        <f>'H. Access Control'!$D$2</f>
        <v>0.25454545454545452</v>
      </c>
      <c r="D17" s="25"/>
      <c r="E17" s="25"/>
      <c r="F17" s="1"/>
      <c r="G17" s="1"/>
      <c r="H17" s="1"/>
      <c r="I17" s="1"/>
      <c r="J17" s="1"/>
      <c r="K17" s="1"/>
      <c r="L17" s="1"/>
      <c r="M17" s="1"/>
      <c r="N17" s="1"/>
      <c r="O17" s="1"/>
      <c r="P17" s="1"/>
      <c r="Q17" s="1"/>
      <c r="R17" s="1"/>
      <c r="S17" s="1"/>
      <c r="T17" s="1"/>
      <c r="U17" s="1"/>
      <c r="V17" s="1"/>
      <c r="W17" s="1"/>
      <c r="X17" s="1"/>
      <c r="Y17" s="1"/>
      <c r="Z17" s="1"/>
    </row>
    <row r="18" spans="1:26" ht="12.75" customHeight="1">
      <c r="A18" s="1"/>
      <c r="B18" s="52" t="s">
        <v>142</v>
      </c>
      <c r="C18" s="56">
        <f>'I. Application Security'!$D$2</f>
        <v>0.99056603773584906</v>
      </c>
      <c r="D18" s="25"/>
      <c r="E18" s="25"/>
      <c r="F18" s="1"/>
      <c r="G18" s="1"/>
      <c r="H18" s="1"/>
      <c r="I18" s="1"/>
      <c r="J18" s="1"/>
      <c r="K18" s="1"/>
      <c r="L18" s="1"/>
      <c r="M18" s="1"/>
      <c r="N18" s="1"/>
      <c r="O18" s="1"/>
      <c r="P18" s="1"/>
      <c r="Q18" s="1"/>
      <c r="R18" s="1"/>
      <c r="S18" s="1"/>
      <c r="T18" s="1"/>
      <c r="U18" s="1"/>
      <c r="V18" s="1"/>
      <c r="W18" s="1"/>
      <c r="X18" s="1"/>
      <c r="Y18" s="1"/>
      <c r="Z18" s="1"/>
    </row>
    <row r="19" spans="1:26" ht="12.75" customHeight="1">
      <c r="A19" s="1"/>
      <c r="B19" s="52" t="s">
        <v>143</v>
      </c>
      <c r="C19" s="56">
        <f>'J. Incident Event &amp; Comm Mgmt'!$D$2</f>
        <v>0.1388888888888889</v>
      </c>
      <c r="D19" s="25"/>
      <c r="E19" s="25"/>
      <c r="F19" s="1"/>
      <c r="G19" s="1"/>
      <c r="H19" s="1"/>
      <c r="I19" s="1"/>
      <c r="J19" s="1"/>
      <c r="K19" s="1"/>
      <c r="L19" s="1"/>
      <c r="M19" s="1"/>
      <c r="N19" s="1"/>
      <c r="O19" s="1"/>
      <c r="P19" s="1"/>
      <c r="Q19" s="1"/>
      <c r="R19" s="1"/>
      <c r="S19" s="1"/>
      <c r="T19" s="1"/>
      <c r="U19" s="1"/>
      <c r="V19" s="1"/>
      <c r="W19" s="1"/>
      <c r="X19" s="1"/>
      <c r="Y19" s="1"/>
      <c r="Z19" s="1"/>
    </row>
    <row r="20" spans="1:26" ht="12.75" customHeight="1">
      <c r="A20" s="1"/>
      <c r="B20" s="52" t="s">
        <v>145</v>
      </c>
      <c r="C20" s="56">
        <f>'K. Business Resiliency'!$D$2</f>
        <v>0.13178294573643412</v>
      </c>
      <c r="D20" s="25"/>
      <c r="E20" s="25"/>
      <c r="F20" s="1"/>
      <c r="G20" s="1"/>
      <c r="H20" s="1"/>
      <c r="I20" s="1"/>
      <c r="J20" s="1"/>
      <c r="K20" s="1"/>
      <c r="L20" s="1"/>
      <c r="M20" s="1"/>
      <c r="N20" s="1"/>
      <c r="O20" s="1"/>
      <c r="P20" s="1"/>
      <c r="Q20" s="1"/>
      <c r="R20" s="1"/>
      <c r="S20" s="1"/>
      <c r="T20" s="1"/>
      <c r="U20" s="1"/>
      <c r="V20" s="1"/>
      <c r="W20" s="1"/>
      <c r="X20" s="1"/>
      <c r="Y20" s="1"/>
      <c r="Z20" s="1"/>
    </row>
    <row r="21" spans="1:26" ht="12.75" customHeight="1">
      <c r="A21" s="1"/>
      <c r="B21" s="52" t="s">
        <v>147</v>
      </c>
      <c r="C21" s="56">
        <f>'L. Compliance'!$D$2</f>
        <v>0.42372881355932202</v>
      </c>
      <c r="D21" s="25"/>
      <c r="E21" s="25"/>
      <c r="F21" s="1"/>
      <c r="G21" s="1"/>
      <c r="M21" s="1"/>
      <c r="N21" s="1"/>
      <c r="O21" s="1"/>
      <c r="P21" s="1"/>
      <c r="Q21" s="1"/>
      <c r="R21" s="1"/>
      <c r="S21" s="1"/>
      <c r="T21" s="1"/>
      <c r="U21" s="1"/>
      <c r="V21" s="1"/>
      <c r="W21" s="1"/>
      <c r="X21" s="1"/>
      <c r="Y21" s="1"/>
      <c r="Z21" s="1"/>
    </row>
    <row r="22" spans="1:26" ht="12.75" customHeight="1">
      <c r="A22" s="1"/>
      <c r="B22" s="52" t="s">
        <v>148</v>
      </c>
      <c r="C22" s="56">
        <f>'M. End User Device Security'!$D$2</f>
        <v>0.4925373134328358</v>
      </c>
      <c r="D22" s="25"/>
      <c r="E22" s="25"/>
      <c r="F22" s="1"/>
      <c r="G22" s="1"/>
      <c r="M22" s="1"/>
      <c r="N22" s="1"/>
      <c r="O22" s="1"/>
      <c r="P22" s="1"/>
      <c r="Q22" s="1"/>
      <c r="R22" s="1"/>
      <c r="S22" s="1"/>
      <c r="T22" s="1"/>
      <c r="U22" s="1"/>
      <c r="V22" s="1"/>
      <c r="W22" s="1"/>
      <c r="X22" s="1"/>
      <c r="Y22" s="1"/>
      <c r="Z22" s="1"/>
    </row>
    <row r="23" spans="1:26" ht="12.75" customHeight="1">
      <c r="A23" s="1"/>
      <c r="B23" s="52" t="s">
        <v>150</v>
      </c>
      <c r="C23" s="56">
        <f>'N. Network Security'!$D$2</f>
        <v>0.1095890410958904</v>
      </c>
      <c r="D23" s="25"/>
      <c r="E23" s="25"/>
      <c r="F23" s="1"/>
      <c r="G23" s="1"/>
      <c r="M23" s="1"/>
      <c r="N23" s="1"/>
      <c r="O23" s="1"/>
      <c r="P23" s="1"/>
      <c r="Q23" s="1"/>
      <c r="R23" s="1"/>
      <c r="S23" s="1"/>
      <c r="T23" s="1"/>
      <c r="U23" s="1"/>
      <c r="V23" s="1"/>
      <c r="W23" s="1"/>
      <c r="X23" s="1"/>
      <c r="Y23" s="1"/>
      <c r="Z23" s="1"/>
    </row>
    <row r="24" spans="1:26" ht="12.75" customHeight="1">
      <c r="A24" s="1"/>
      <c r="B24" s="52" t="s">
        <v>152</v>
      </c>
      <c r="C24" s="56">
        <f>'P. Privacy'!$D$2</f>
        <v>0.61764705882352944</v>
      </c>
      <c r="D24" s="25"/>
      <c r="E24" s="25"/>
      <c r="F24" s="1"/>
      <c r="G24" s="1"/>
      <c r="M24" s="1"/>
      <c r="N24" s="1"/>
      <c r="O24" s="1"/>
      <c r="P24" s="1"/>
      <c r="Q24" s="1"/>
      <c r="R24" s="1"/>
      <c r="S24" s="1"/>
      <c r="T24" s="1"/>
      <c r="U24" s="1"/>
      <c r="V24" s="1"/>
      <c r="W24" s="1"/>
      <c r="X24" s="1"/>
      <c r="Y24" s="1"/>
      <c r="Z24" s="1"/>
    </row>
    <row r="25" spans="1:26" ht="12.75" customHeight="1">
      <c r="A25" s="1"/>
      <c r="B25" s="52" t="s">
        <v>154</v>
      </c>
      <c r="C25" s="56">
        <f>'T. Threat Management'!D2</f>
        <v>0.18421052631578946</v>
      </c>
      <c r="D25" s="25"/>
      <c r="E25" s="25"/>
      <c r="F25" s="1"/>
      <c r="G25" s="1"/>
      <c r="M25" s="1"/>
      <c r="N25" s="1"/>
      <c r="O25" s="1"/>
      <c r="P25" s="1"/>
      <c r="Q25" s="1"/>
      <c r="R25" s="1"/>
      <c r="S25" s="1"/>
      <c r="T25" s="1"/>
      <c r="U25" s="1"/>
      <c r="V25" s="1"/>
      <c r="W25" s="1"/>
      <c r="X25" s="1"/>
      <c r="Y25" s="1"/>
      <c r="Z25" s="1"/>
    </row>
    <row r="26" spans="1:26" ht="12.75" customHeight="1">
      <c r="A26" s="1"/>
      <c r="B26" s="52" t="s">
        <v>155</v>
      </c>
      <c r="C26" s="56">
        <f>'U. Server Security'!D2</f>
        <v>0.38541666666666669</v>
      </c>
      <c r="D26" s="25"/>
      <c r="E26" s="25"/>
      <c r="F26" s="1"/>
      <c r="G26" s="1"/>
      <c r="M26" s="1"/>
      <c r="N26" s="1"/>
      <c r="O26" s="1"/>
      <c r="P26" s="1"/>
      <c r="Q26" s="1"/>
      <c r="R26" s="1"/>
      <c r="S26" s="1"/>
      <c r="T26" s="1"/>
      <c r="U26" s="1"/>
      <c r="V26" s="1"/>
      <c r="W26" s="1"/>
      <c r="X26" s="1"/>
      <c r="Y26" s="1"/>
      <c r="Z26" s="1"/>
    </row>
    <row r="27" spans="1:26" ht="12.75" customHeight="1">
      <c r="A27" s="1"/>
      <c r="B27" s="52" t="s">
        <v>156</v>
      </c>
      <c r="C27" s="53" t="s">
        <v>118</v>
      </c>
      <c r="D27" s="25"/>
      <c r="E27" s="25"/>
      <c r="F27" s="1"/>
      <c r="G27" s="1"/>
      <c r="M27" s="1"/>
      <c r="N27" s="1"/>
      <c r="O27" s="1"/>
      <c r="P27" s="1"/>
      <c r="Q27" s="1"/>
      <c r="R27" s="1"/>
      <c r="S27" s="1"/>
      <c r="T27" s="1"/>
      <c r="U27" s="1"/>
      <c r="V27" s="1"/>
      <c r="W27" s="1"/>
      <c r="X27" s="1"/>
      <c r="Y27" s="1"/>
      <c r="Z27" s="1"/>
    </row>
    <row r="28" spans="1:26" ht="12.75" customHeight="1">
      <c r="A28" s="1"/>
      <c r="B28" s="52" t="s">
        <v>159</v>
      </c>
      <c r="C28" s="53" t="s">
        <v>118</v>
      </c>
      <c r="D28" s="25"/>
      <c r="E28" s="25"/>
      <c r="F28" s="1"/>
      <c r="G28" s="1"/>
      <c r="M28" s="1"/>
      <c r="N28" s="1"/>
      <c r="O28" s="1"/>
      <c r="P28" s="1"/>
      <c r="Q28" s="1"/>
      <c r="R28" s="1"/>
      <c r="S28" s="1"/>
      <c r="T28" s="1"/>
      <c r="U28" s="1"/>
      <c r="V28" s="1"/>
      <c r="W28" s="1"/>
      <c r="X28" s="1"/>
      <c r="Y28" s="1"/>
      <c r="Z28" s="1"/>
    </row>
    <row r="29" spans="1:26" ht="12.75" customHeight="1">
      <c r="A29" s="1"/>
      <c r="B29" s="52" t="s">
        <v>160</v>
      </c>
      <c r="C29" s="53" t="s">
        <v>118</v>
      </c>
      <c r="D29" s="25"/>
      <c r="E29" s="25"/>
      <c r="F29" s="1"/>
      <c r="G29" s="1"/>
      <c r="M29" s="1"/>
      <c r="N29" s="1"/>
      <c r="O29" s="1"/>
      <c r="P29" s="1"/>
      <c r="Q29" s="1"/>
      <c r="R29" s="1"/>
      <c r="S29" s="1"/>
      <c r="T29" s="1"/>
      <c r="U29" s="1"/>
      <c r="V29" s="1"/>
      <c r="W29" s="1"/>
      <c r="X29" s="1"/>
      <c r="Y29" s="1"/>
      <c r="Z29" s="1"/>
    </row>
    <row r="30" spans="1:26" ht="12.75" customHeight="1">
      <c r="A30" s="1"/>
      <c r="B30" s="52" t="s">
        <v>163</v>
      </c>
      <c r="C30" s="53" t="s">
        <v>118</v>
      </c>
      <c r="D30" s="25"/>
      <c r="E30" s="25"/>
      <c r="F30" s="1"/>
      <c r="G30" s="1"/>
      <c r="M30" s="1"/>
      <c r="N30" s="1"/>
      <c r="O30" s="1"/>
      <c r="P30" s="1"/>
      <c r="Q30" s="1"/>
      <c r="R30" s="1"/>
      <c r="S30" s="1"/>
      <c r="T30" s="1"/>
      <c r="U30" s="1"/>
      <c r="V30" s="1"/>
      <c r="W30" s="1"/>
      <c r="X30" s="1"/>
      <c r="Y30" s="1"/>
      <c r="Z30" s="1"/>
    </row>
    <row r="31" spans="1:26" ht="12.75" customHeight="1">
      <c r="A31" s="1"/>
      <c r="B31" s="52" t="s">
        <v>166</v>
      </c>
      <c r="C31" s="53" t="s">
        <v>118</v>
      </c>
      <c r="D31" s="25"/>
      <c r="E31" s="25"/>
      <c r="F31" s="1"/>
      <c r="G31" s="1"/>
      <c r="M31" s="1"/>
      <c r="N31" s="1"/>
      <c r="O31" s="1"/>
      <c r="P31" s="1"/>
      <c r="Q31" s="1"/>
      <c r="R31" s="1"/>
      <c r="S31" s="1"/>
      <c r="T31" s="1"/>
      <c r="U31" s="1"/>
      <c r="V31" s="1"/>
      <c r="W31" s="1"/>
      <c r="X31" s="1"/>
      <c r="Y31" s="1"/>
      <c r="Z31" s="1"/>
    </row>
    <row r="32" spans="1:26" ht="12.75" customHeight="1">
      <c r="A32" s="1"/>
      <c r="B32" s="11" t="s">
        <v>168</v>
      </c>
      <c r="C32" s="56">
        <f t="array" ref="C32">IF(COUNTA(INDEX(WorksheetCount,0))&gt;15,Lite!AI22,Lite!D2)</f>
        <v>1</v>
      </c>
      <c r="D32" s="25"/>
      <c r="E32" s="25"/>
      <c r="F32" s="1"/>
      <c r="G32" s="1"/>
      <c r="M32" s="1"/>
      <c r="N32" s="1"/>
      <c r="O32" s="1"/>
      <c r="P32" s="1"/>
      <c r="Q32" s="1"/>
      <c r="R32" s="1"/>
      <c r="S32" s="1"/>
      <c r="T32" s="1"/>
      <c r="U32" s="1"/>
      <c r="V32" s="1"/>
      <c r="W32" s="1"/>
      <c r="X32" s="1"/>
      <c r="Y32" s="1"/>
      <c r="Z32" s="1"/>
    </row>
    <row r="33" spans="1:26" ht="12.75" customHeight="1">
      <c r="A33" s="1"/>
      <c r="B33" s="25"/>
      <c r="C33" s="25"/>
      <c r="D33" s="25"/>
      <c r="E33" s="25"/>
      <c r="F33" s="1"/>
      <c r="G33" s="1"/>
      <c r="M33" s="1"/>
      <c r="N33" s="1"/>
      <c r="O33" s="1"/>
      <c r="P33" s="1"/>
      <c r="Q33" s="1"/>
      <c r="R33" s="1"/>
      <c r="S33" s="1"/>
      <c r="T33" s="1"/>
      <c r="U33" s="1"/>
      <c r="V33" s="1"/>
      <c r="W33" s="1"/>
      <c r="X33" s="1"/>
      <c r="Y33" s="1"/>
      <c r="Z33" s="1"/>
    </row>
    <row r="34" spans="1:26" ht="12.75" customHeight="1">
      <c r="A34" s="1"/>
      <c r="B34" s="25"/>
      <c r="C34" s="25"/>
      <c r="D34" s="25"/>
      <c r="E34" s="25"/>
      <c r="F34" s="1"/>
      <c r="G34" s="1"/>
      <c r="M34" s="1"/>
      <c r="N34" s="1"/>
      <c r="O34" s="1"/>
      <c r="P34" s="1"/>
      <c r="Q34" s="1"/>
      <c r="R34" s="1"/>
      <c r="S34" s="1"/>
      <c r="T34" s="1"/>
      <c r="U34" s="1"/>
      <c r="V34" s="1"/>
      <c r="W34" s="1"/>
      <c r="X34" s="1"/>
      <c r="Y34" s="1"/>
      <c r="Z34" s="1"/>
    </row>
    <row r="35" spans="1:26" ht="12.75" customHeight="1">
      <c r="A35" s="1"/>
      <c r="B35" s="25"/>
      <c r="C35" s="25"/>
      <c r="D35" s="25"/>
      <c r="E35" s="25"/>
      <c r="F35" s="1"/>
      <c r="G35" s="1"/>
      <c r="M35" s="1"/>
      <c r="N35" s="1"/>
      <c r="O35" s="1"/>
      <c r="P35" s="1"/>
      <c r="Q35" s="1"/>
      <c r="R35" s="1"/>
      <c r="S35" s="1"/>
      <c r="T35" s="1"/>
      <c r="U35" s="1"/>
      <c r="V35" s="1"/>
      <c r="W35" s="1"/>
      <c r="X35" s="1"/>
      <c r="Y35" s="1"/>
      <c r="Z35" s="1"/>
    </row>
    <row r="36" spans="1:26" ht="12.75" customHeight="1">
      <c r="A36" s="1"/>
      <c r="B36" s="25"/>
      <c r="C36" s="25"/>
      <c r="D36" s="25"/>
      <c r="E36" s="25"/>
      <c r="F36" s="1"/>
      <c r="G36" s="1"/>
      <c r="M36" s="1"/>
      <c r="N36" s="1"/>
      <c r="O36" s="1"/>
      <c r="P36" s="1"/>
      <c r="Q36" s="1"/>
      <c r="R36" s="1"/>
      <c r="S36" s="1"/>
      <c r="T36" s="1"/>
      <c r="U36" s="1"/>
      <c r="V36" s="1"/>
      <c r="W36" s="1"/>
      <c r="X36" s="1"/>
      <c r="Y36" s="1"/>
      <c r="Z36" s="1"/>
    </row>
    <row r="37" spans="1:26" ht="12.75" customHeight="1">
      <c r="A37" s="1"/>
      <c r="B37" s="25"/>
      <c r="C37" s="25"/>
      <c r="D37" s="25"/>
      <c r="E37" s="25"/>
      <c r="F37" s="1"/>
      <c r="G37" s="1"/>
      <c r="M37" s="1"/>
      <c r="N37" s="1"/>
      <c r="O37" s="1"/>
      <c r="P37" s="1"/>
      <c r="Q37" s="1"/>
      <c r="R37" s="1"/>
      <c r="S37" s="1"/>
      <c r="T37" s="1"/>
      <c r="U37" s="1"/>
      <c r="V37" s="1"/>
      <c r="W37" s="1"/>
      <c r="X37" s="1"/>
      <c r="Y37" s="1"/>
      <c r="Z37" s="1"/>
    </row>
    <row r="38" spans="1:26" ht="12.75" customHeight="1">
      <c r="A38" s="1"/>
      <c r="B38" s="25"/>
      <c r="C38" s="25"/>
      <c r="D38" s="25"/>
      <c r="E38" s="25"/>
      <c r="F38" s="1"/>
      <c r="G38" s="1"/>
      <c r="M38" s="1"/>
      <c r="N38" s="1"/>
      <c r="O38" s="1"/>
      <c r="P38" s="1"/>
      <c r="Q38" s="1"/>
      <c r="R38" s="1"/>
      <c r="S38" s="1"/>
      <c r="T38" s="1"/>
      <c r="U38" s="1"/>
      <c r="V38" s="1"/>
      <c r="W38" s="1"/>
      <c r="X38" s="1"/>
      <c r="Y38" s="1"/>
      <c r="Z38" s="1"/>
    </row>
    <row r="39" spans="1:26" ht="12.75" customHeight="1">
      <c r="A39" s="1"/>
      <c r="B39" s="25"/>
      <c r="C39" s="25"/>
      <c r="D39" s="25"/>
      <c r="E39" s="25"/>
      <c r="F39" s="1"/>
      <c r="G39" s="1"/>
      <c r="M39" s="1"/>
      <c r="N39" s="1"/>
      <c r="O39" s="1"/>
      <c r="P39" s="1"/>
      <c r="Q39" s="1"/>
      <c r="R39" s="1"/>
      <c r="S39" s="1"/>
      <c r="T39" s="1"/>
      <c r="U39" s="1"/>
      <c r="V39" s="1"/>
      <c r="W39" s="1"/>
      <c r="X39" s="1"/>
      <c r="Y39" s="1"/>
      <c r="Z39" s="1"/>
    </row>
    <row r="40" spans="1:26" ht="12.75" customHeight="1">
      <c r="A40" s="1"/>
      <c r="B40" s="25"/>
      <c r="C40" s="25"/>
      <c r="D40" s="25"/>
      <c r="E40" s="25"/>
      <c r="F40" s="1"/>
      <c r="G40" s="1"/>
      <c r="M40" s="1"/>
      <c r="N40" s="1"/>
      <c r="O40" s="1"/>
      <c r="P40" s="1"/>
      <c r="Q40" s="1"/>
      <c r="R40" s="1"/>
      <c r="S40" s="1"/>
      <c r="T40" s="1"/>
      <c r="U40" s="1"/>
      <c r="V40" s="1"/>
      <c r="W40" s="1"/>
      <c r="X40" s="1"/>
      <c r="Y40" s="1"/>
      <c r="Z40" s="1"/>
    </row>
    <row r="41" spans="1:26" ht="12.75" customHeight="1">
      <c r="A41" s="1"/>
      <c r="B41" s="25"/>
      <c r="C41" s="25"/>
      <c r="D41" s="1"/>
      <c r="E41" s="25"/>
      <c r="F41" s="1"/>
      <c r="G41" s="1"/>
      <c r="M41" s="1"/>
      <c r="N41" s="1"/>
      <c r="O41" s="1"/>
      <c r="P41" s="1"/>
      <c r="Q41" s="1"/>
      <c r="R41" s="1"/>
      <c r="S41" s="1"/>
      <c r="T41" s="1"/>
      <c r="U41" s="1"/>
      <c r="V41" s="1"/>
      <c r="W41" s="1"/>
      <c r="X41" s="1"/>
      <c r="Y41" s="1"/>
      <c r="Z41" s="1"/>
    </row>
    <row r="42" spans="1:26" ht="12.75" customHeight="1">
      <c r="A42" s="1"/>
      <c r="B42" s="25"/>
      <c r="C42" s="25"/>
      <c r="D42" s="1"/>
      <c r="E42" s="25"/>
      <c r="F42" s="1"/>
      <c r="G42" s="1"/>
      <c r="M42" s="1"/>
      <c r="N42" s="1"/>
      <c r="O42" s="1"/>
      <c r="P42" s="1"/>
      <c r="Q42" s="1"/>
      <c r="R42" s="1"/>
      <c r="S42" s="1"/>
      <c r="T42" s="1"/>
      <c r="U42" s="1"/>
      <c r="V42" s="1"/>
      <c r="W42" s="1"/>
      <c r="X42" s="1"/>
      <c r="Y42" s="1"/>
      <c r="Z42" s="1"/>
    </row>
    <row r="43" spans="1:26" ht="12.75" customHeight="1">
      <c r="A43" s="1"/>
      <c r="B43" s="1"/>
      <c r="C43" s="1"/>
      <c r="D43" s="1"/>
      <c r="E43" s="25"/>
      <c r="F43" s="1"/>
      <c r="G43" s="1"/>
      <c r="M43" s="1"/>
      <c r="N43" s="1"/>
      <c r="O43" s="1"/>
      <c r="P43" s="1"/>
      <c r="Q43" s="1"/>
      <c r="R43" s="1"/>
      <c r="S43" s="1"/>
      <c r="T43" s="1"/>
      <c r="U43" s="1"/>
      <c r="V43" s="1"/>
      <c r="W43" s="1"/>
      <c r="X43" s="1"/>
      <c r="Y43" s="1"/>
      <c r="Z43" s="1"/>
    </row>
    <row r="44" spans="1:26" ht="12.75" customHeight="1">
      <c r="A44" s="1"/>
      <c r="B44" s="1"/>
      <c r="C44" s="1"/>
      <c r="D44" s="1"/>
      <c r="E44" s="1"/>
      <c r="F44" s="1"/>
      <c r="G44" s="1"/>
      <c r="M44" s="1"/>
      <c r="N44" s="1"/>
      <c r="O44" s="1"/>
      <c r="P44" s="1"/>
      <c r="Q44" s="1"/>
      <c r="R44" s="1"/>
      <c r="S44" s="1"/>
      <c r="T44" s="1"/>
      <c r="U44" s="1"/>
      <c r="V44" s="1"/>
      <c r="W44" s="1"/>
      <c r="X44" s="1"/>
      <c r="Y44" s="1"/>
      <c r="Z44" s="1"/>
    </row>
    <row r="45" spans="1:26" ht="12.75" customHeight="1">
      <c r="A45" s="1"/>
      <c r="B45" s="1"/>
      <c r="C45" s="1"/>
      <c r="D45" s="1"/>
      <c r="E45" s="1"/>
      <c r="F45" s="1"/>
      <c r="G45" s="1"/>
      <c r="M45" s="1"/>
      <c r="N45" s="1"/>
      <c r="O45" s="1"/>
      <c r="P45" s="1"/>
      <c r="Q45" s="1"/>
      <c r="R45" s="1"/>
      <c r="S45" s="1"/>
      <c r="T45" s="1"/>
      <c r="U45" s="1"/>
      <c r="V45" s="1"/>
      <c r="W45" s="1"/>
      <c r="X45" s="1"/>
      <c r="Y45" s="1"/>
      <c r="Z45" s="1"/>
    </row>
    <row r="46" spans="1:26" ht="12.75" customHeight="1">
      <c r="A46" s="1"/>
      <c r="B46" s="1"/>
      <c r="C46" s="1"/>
      <c r="D46" s="1"/>
      <c r="E46" s="1"/>
      <c r="F46" s="1"/>
      <c r="G46" s="1"/>
      <c r="M46" s="1"/>
      <c r="N46" s="1"/>
      <c r="O46" s="1"/>
      <c r="P46" s="1"/>
      <c r="Q46" s="1"/>
      <c r="R46" s="1"/>
      <c r="S46" s="1"/>
      <c r="T46" s="1"/>
      <c r="U46" s="1"/>
      <c r="V46" s="1"/>
      <c r="W46" s="1"/>
      <c r="X46" s="1"/>
      <c r="Y46" s="1"/>
      <c r="Z46" s="1"/>
    </row>
    <row r="47" spans="1:26" ht="12.75" customHeight="1">
      <c r="A47" s="1"/>
      <c r="B47" s="1"/>
      <c r="C47" s="1"/>
      <c r="D47" s="1"/>
      <c r="E47" s="1"/>
      <c r="F47" s="1"/>
      <c r="G47" s="1"/>
      <c r="M47" s="1"/>
      <c r="N47" s="1"/>
      <c r="O47" s="1"/>
      <c r="P47" s="1"/>
      <c r="Q47" s="1"/>
      <c r="R47" s="1"/>
      <c r="S47" s="1"/>
      <c r="T47" s="1"/>
      <c r="U47" s="1"/>
      <c r="V47" s="1"/>
      <c r="W47" s="1"/>
      <c r="X47" s="1"/>
      <c r="Y47" s="1"/>
      <c r="Z47" s="1"/>
    </row>
    <row r="48" spans="1:26" ht="12.75" customHeight="1">
      <c r="A48" s="1"/>
      <c r="B48" s="1"/>
      <c r="C48" s="1"/>
      <c r="D48" s="1"/>
      <c r="E48" s="1"/>
      <c r="F48" s="1"/>
      <c r="G48" s="1"/>
      <c r="M48" s="1"/>
      <c r="N48" s="1"/>
      <c r="O48" s="1"/>
      <c r="P48" s="1"/>
      <c r="Q48" s="1"/>
      <c r="R48" s="1"/>
      <c r="S48" s="1"/>
      <c r="T48" s="1"/>
      <c r="U48" s="1"/>
      <c r="V48" s="1"/>
      <c r="W48" s="1"/>
      <c r="X48" s="1"/>
      <c r="Y48" s="1"/>
      <c r="Z48" s="1"/>
    </row>
    <row r="49" spans="1:26" ht="12.75" customHeight="1">
      <c r="A49" s="1"/>
      <c r="B49" s="1"/>
      <c r="C49" s="1"/>
      <c r="D49" s="1"/>
      <c r="E49" s="1"/>
      <c r="F49" s="1"/>
      <c r="G49" s="1"/>
      <c r="M49" s="1"/>
      <c r="N49" s="1"/>
      <c r="O49" s="1"/>
      <c r="P49" s="1"/>
      <c r="Q49" s="1"/>
      <c r="R49" s="1"/>
      <c r="S49" s="1"/>
      <c r="T49" s="1"/>
      <c r="U49" s="1"/>
      <c r="V49" s="1"/>
      <c r="W49" s="1"/>
      <c r="X49" s="1"/>
      <c r="Y49" s="1"/>
      <c r="Z49" s="1"/>
    </row>
    <row r="50" spans="1:26" ht="12.75" customHeight="1">
      <c r="A50" s="1"/>
      <c r="B50" s="1"/>
      <c r="C50" s="1"/>
      <c r="D50" s="1"/>
      <c r="E50" s="1"/>
      <c r="F50" s="1"/>
      <c r="G50" s="1"/>
      <c r="M50" s="1"/>
      <c r="N50" s="1"/>
      <c r="O50" s="1"/>
      <c r="P50" s="1"/>
      <c r="Q50" s="1"/>
      <c r="R50" s="1"/>
      <c r="S50" s="1"/>
      <c r="T50" s="1"/>
      <c r="U50" s="1"/>
      <c r="V50" s="1"/>
      <c r="W50" s="1"/>
      <c r="X50" s="1"/>
      <c r="Y50" s="1"/>
      <c r="Z50" s="1"/>
    </row>
    <row r="51" spans="1:26" ht="12.75" customHeight="1">
      <c r="A51" s="1"/>
      <c r="B51" s="1"/>
      <c r="C51" s="1"/>
      <c r="D51" s="1"/>
      <c r="E51" s="1"/>
      <c r="F51" s="1"/>
      <c r="G51" s="1"/>
      <c r="M51" s="1"/>
      <c r="N51" s="1"/>
      <c r="O51" s="1"/>
      <c r="P51" s="1"/>
      <c r="Q51" s="1"/>
      <c r="R51" s="1"/>
      <c r="S51" s="1"/>
      <c r="T51" s="1"/>
      <c r="U51" s="1"/>
      <c r="V51" s="1"/>
      <c r="W51" s="1"/>
      <c r="X51" s="1"/>
      <c r="Y51" s="1"/>
      <c r="Z51" s="1"/>
    </row>
    <row r="52" spans="1:26" ht="12.75" customHeight="1">
      <c r="A52" s="1"/>
      <c r="B52" s="1"/>
      <c r="C52" s="1"/>
      <c r="D52" s="1"/>
      <c r="E52" s="1"/>
      <c r="F52" s="1"/>
      <c r="G52" s="1"/>
      <c r="M52" s="1"/>
      <c r="N52" s="1"/>
      <c r="O52" s="1"/>
      <c r="P52" s="1"/>
      <c r="Q52" s="1"/>
      <c r="R52" s="1"/>
      <c r="S52" s="1"/>
      <c r="T52" s="1"/>
      <c r="U52" s="1"/>
      <c r="V52" s="1"/>
      <c r="W52" s="1"/>
      <c r="X52" s="1"/>
      <c r="Y52" s="1"/>
      <c r="Z52" s="1"/>
    </row>
    <row r="53" spans="1:26" ht="12.75" customHeight="1">
      <c r="A53" s="1"/>
      <c r="B53" s="1"/>
      <c r="C53" s="1"/>
      <c r="D53" s="1"/>
      <c r="E53" s="1"/>
      <c r="F53" s="1"/>
      <c r="G53" s="1"/>
      <c r="M53" s="1"/>
      <c r="N53" s="1"/>
      <c r="O53" s="1"/>
      <c r="P53" s="1"/>
      <c r="Q53" s="1"/>
      <c r="R53" s="1"/>
      <c r="S53" s="1"/>
      <c r="T53" s="1"/>
      <c r="U53" s="1"/>
      <c r="V53" s="1"/>
      <c r="W53" s="1"/>
      <c r="X53" s="1"/>
      <c r="Y53" s="1"/>
      <c r="Z53" s="1"/>
    </row>
    <row r="54" spans="1:26" ht="12.75" customHeight="1">
      <c r="A54" s="1"/>
      <c r="B54" s="1"/>
      <c r="C54" s="1"/>
      <c r="D54" s="1"/>
      <c r="E54" s="1"/>
      <c r="F54" s="1"/>
      <c r="G54" s="1"/>
      <c r="M54" s="1"/>
      <c r="N54" s="1"/>
      <c r="O54" s="1"/>
      <c r="P54" s="1"/>
      <c r="Q54" s="1"/>
      <c r="R54" s="1"/>
      <c r="S54" s="1"/>
      <c r="T54" s="1"/>
      <c r="U54" s="1"/>
      <c r="V54" s="1"/>
      <c r="W54" s="1"/>
      <c r="X54" s="1"/>
      <c r="Y54" s="1"/>
      <c r="Z54" s="1"/>
    </row>
    <row r="55" spans="1:26" ht="12.75" customHeight="1">
      <c r="A55" s="1"/>
      <c r="B55" s="1"/>
      <c r="C55" s="1"/>
      <c r="D55" s="1"/>
      <c r="E55" s="1"/>
      <c r="F55" s="1"/>
      <c r="G55" s="1"/>
      <c r="M55" s="1"/>
      <c r="N55" s="1"/>
      <c r="O55" s="1"/>
      <c r="P55" s="1"/>
      <c r="Q55" s="1"/>
      <c r="R55" s="1"/>
      <c r="S55" s="1"/>
      <c r="T55" s="1"/>
      <c r="U55" s="1"/>
      <c r="V55" s="1"/>
      <c r="W55" s="1"/>
      <c r="X55" s="1"/>
      <c r="Y55" s="1"/>
      <c r="Z55" s="1"/>
    </row>
    <row r="56" spans="1:26" ht="12.75" customHeight="1">
      <c r="A56" s="1"/>
      <c r="B56" s="1"/>
      <c r="C56" s="1"/>
      <c r="D56" s="1"/>
      <c r="E56" s="1"/>
      <c r="F56" s="1"/>
      <c r="G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2:F2"/>
  </mergeCells>
  <conditionalFormatting sqref="F4:F8">
    <cfRule type="expression" dxfId="382" priority="1" stopIfTrue="1">
      <formula>F4="Yes"</formula>
    </cfRule>
  </conditionalFormatting>
  <conditionalFormatting sqref="F4:F8">
    <cfRule type="expression" dxfId="381" priority="2" stopIfTrue="1">
      <formula>F4="N/A"</formula>
    </cfRule>
  </conditionalFormatting>
  <conditionalFormatting sqref="F4:F8">
    <cfRule type="expression" dxfId="380" priority="3" stopIfTrue="1">
      <formula>F4="No"</formula>
    </cfRule>
  </conditionalFormatting>
  <conditionalFormatting sqref="C7 C9:C26 C32">
    <cfRule type="expression" dxfId="379" priority="4" stopIfTrue="1">
      <formula>OR(C7&lt;1,C7="0%")</formula>
    </cfRule>
  </conditionalFormatting>
  <conditionalFormatting sqref="C7 C9:C26 C32">
    <cfRule type="expression" dxfId="378" priority="5" stopIfTrue="1">
      <formula>OR(C7=1,C7="N/A")</formula>
    </cfRule>
  </conditionalFormatting>
  <dataValidations count="2">
    <dataValidation type="list" allowBlank="1" showInputMessage="1" showErrorMessage="1" prompt="Select Yes, No or N/A - If N/A is chosen additional information MUST be provided in the &quot;SP- Additional Information&quot; cell to the right." sqref="F4:F7" xr:uid="{00000000-0002-0000-0400-000000000000}">
      <formula1>"Yes,No,N/A"</formula1>
    </dataValidation>
    <dataValidation type="list" allowBlank="1" showErrorMessage="1" sqref="F12" xr:uid="{00000000-0002-0000-0400-000001000000}">
      <formula1>ScaledSmall</formula1>
    </dataValidation>
  </dataValidations>
  <hyperlinks>
    <hyperlink ref="B4" location="Copyright!A1" display="Copyright" xr:uid="{00000000-0004-0000-0400-000000000000}"/>
    <hyperlink ref="B5" location="Terms of Use!A1" display="Terms of Use" xr:uid="{00000000-0004-0000-0400-000001000000}"/>
    <hyperlink ref="B6" location="Instructions!A1" display="Instructions" xr:uid="{00000000-0004-0000-0400-000002000000}"/>
    <hyperlink ref="B7" location="Business Information!D4" display="Business Information" xr:uid="{00000000-0004-0000-0400-000003000000}"/>
    <hyperlink ref="B8" location="Documentation!C3" display="Documentation" xr:uid="{00000000-0004-0000-0400-000004000000}"/>
    <hyperlink ref="B9" location="Lite!D6" display="Lite!D6" xr:uid="{00000000-0004-0000-0400-000005000000}"/>
    <hyperlink ref="B10" location="A. Risk Management!D5" display="'A. Risk Management'!D5" xr:uid="{00000000-0004-0000-0400-000006000000}"/>
    <hyperlink ref="B11" location="B. Security Policy!D5" display="'B. Security Policy'!D5" xr:uid="{00000000-0004-0000-0400-000007000000}"/>
    <hyperlink ref="B12" location="C. Organizational Security!D5" display="'C. Organizational Security'!D5" xr:uid="{00000000-0004-0000-0400-000008000000}"/>
    <hyperlink ref="B13" location="D. Asset and Info Management!D5" display="'D. Asset and Info Management'!D5" xr:uid="{00000000-0004-0000-0400-000009000000}"/>
    <hyperlink ref="B14" location="E. Human Resource Security!D5" display="'E. Human Resource Security'!D5" xr:uid="{00000000-0004-0000-0400-00000A000000}"/>
    <hyperlink ref="B15" location="F. Physical and Environmental!D5" display="'F. Physical and Environmental'!D5" xr:uid="{00000000-0004-0000-0400-00000B000000}"/>
    <hyperlink ref="B16" location="G. Operations Mgmt!D5" display="'G. Operations Mgmt'!D5" xr:uid="{00000000-0004-0000-0400-00000C000000}"/>
    <hyperlink ref="B17" location="H. Access Control!D5" display="'H. Access Control'!D5" xr:uid="{00000000-0004-0000-0400-00000D000000}"/>
    <hyperlink ref="B18" location="I. Application Security!D5" display="'I. Application Security'!D5" xr:uid="{00000000-0004-0000-0400-00000E000000}"/>
    <hyperlink ref="B19" location="J. Incident Event &amp; Comm Mgmt!D5" display="'J. Incident Event &amp; Comm Mgmt'!D5" xr:uid="{00000000-0004-0000-0400-00000F000000}"/>
    <hyperlink ref="B20" location="K. Business Resiliency!D5" display="'K. Business Resiliency'!D5" xr:uid="{00000000-0004-0000-0400-000010000000}"/>
    <hyperlink ref="B21" location="L. Compliance!D5" display="'L. Compliance'!D5" xr:uid="{00000000-0004-0000-0400-000011000000}"/>
    <hyperlink ref="B22" location="M. End User Device Security!D5" display="'M. End User Device Security'!D5" xr:uid="{00000000-0004-0000-0400-000012000000}"/>
    <hyperlink ref="B23" location="N. Network Security!D5" display="'N. Network Security'!D5" xr:uid="{00000000-0004-0000-0400-000013000000}"/>
    <hyperlink ref="B24" location="P. Privacy!D5" display="'P. Privacy'!D5" xr:uid="{00000000-0004-0000-0400-000014000000}"/>
    <hyperlink ref="B25" location="T. Threat Management!D5" display="'T. Threat Management'!D5" xr:uid="{00000000-0004-0000-0400-000015000000}"/>
    <hyperlink ref="B26" location="U. Server Security!D5" display="'U. Server Security'!D5" xr:uid="{00000000-0004-0000-0400-000016000000}"/>
    <hyperlink ref="B27" location="Z. Additional Questions!A1" display="Z. Additional Questions" xr:uid="{00000000-0004-0000-0400-000017000000}"/>
    <hyperlink ref="B28" location="Glossary!A1" display="Glossary" xr:uid="{00000000-0004-0000-0400-000018000000}"/>
    <hyperlink ref="B29" location="Formula Notes!A1" display="Formula Notes" xr:uid="{00000000-0004-0000-0400-000019000000}"/>
    <hyperlink ref="B30" location="Full!A1" display="Full" xr:uid="{00000000-0004-0000-0400-00001A000000}"/>
    <hyperlink ref="B31" location="Full Lite!A1" display="Full Lite" xr:uid="{00000000-0004-0000-0400-00001B000000}"/>
  </hyperlinks>
  <pageMargins left="0.25" right="0.25" top="0.75" bottom="0.75" header="0" footer="0"/>
  <pageSetup fitToHeight="0" orientation="landscape"/>
  <headerFooter>
    <oddHeader>&amp;LShared Assessments Program&amp;CStandardized Information Gathering (SIG) Questionnaire&amp;R Version 2017</oddHeader>
    <oddFooter>&amp;L&amp;A&amp;CPage &amp;P of  Page(s)</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Z1000"/>
  <sheetViews>
    <sheetView showGridLines="0" workbookViewId="0">
      <pane ySplit="3" topLeftCell="A28" activePane="bottomLeft" state="frozen"/>
      <selection pane="bottomLeft" activeCell="B3" sqref="B3:D38"/>
    </sheetView>
  </sheetViews>
  <sheetFormatPr defaultColWidth="14.42578125" defaultRowHeight="15" customHeight="1"/>
  <cols>
    <col min="1" max="1" width="8.42578125" hidden="1" customWidth="1"/>
    <col min="2" max="2" width="76.7109375" customWidth="1"/>
    <col min="3" max="3" width="6.28515625" customWidth="1"/>
    <col min="4" max="4" width="49" customWidth="1"/>
    <col min="5" max="5" width="3.140625" hidden="1" customWidth="1"/>
    <col min="6" max="6" width="2.42578125" hidden="1" customWidth="1"/>
    <col min="7" max="26" width="9.140625" customWidth="1"/>
  </cols>
  <sheetData>
    <row r="1" spans="1:26" ht="12.75" customHeight="1">
      <c r="A1" s="1"/>
      <c r="B1" s="60" t="s">
        <v>125</v>
      </c>
      <c r="C1" s="61"/>
      <c r="D1" s="62" t="str">
        <f>IF(Master&lt;&gt;"Master","",Master)</f>
        <v/>
      </c>
      <c r="E1" s="63" t="s">
        <v>139</v>
      </c>
      <c r="F1" s="63" t="s">
        <v>100</v>
      </c>
      <c r="G1" s="1"/>
      <c r="H1" s="1"/>
      <c r="I1" s="1"/>
      <c r="J1" s="1"/>
      <c r="K1" s="1"/>
      <c r="L1" s="1"/>
      <c r="M1" s="1"/>
      <c r="N1" s="1"/>
      <c r="O1" s="1"/>
      <c r="P1" s="1"/>
      <c r="Q1" s="1"/>
      <c r="R1" s="1"/>
      <c r="S1" s="1"/>
      <c r="T1" s="1"/>
      <c r="U1" s="1"/>
      <c r="V1" s="1"/>
      <c r="W1" s="1"/>
      <c r="X1" s="1"/>
      <c r="Y1" s="1"/>
      <c r="Z1" s="1"/>
    </row>
    <row r="2" spans="1:26" ht="12.75" customHeight="1">
      <c r="A2" s="1" t="s">
        <v>141</v>
      </c>
      <c r="B2" s="64"/>
      <c r="C2" s="65">
        <f>IF(E3=0,"0%",E3/E2)</f>
        <v>1</v>
      </c>
      <c r="D2" s="66" t="s">
        <v>144</v>
      </c>
      <c r="E2" s="67">
        <f>COUNTA(E4:E45)</f>
        <v>32</v>
      </c>
      <c r="F2" s="1"/>
      <c r="G2" s="1"/>
      <c r="H2" s="1"/>
      <c r="I2" s="1"/>
      <c r="J2" s="1"/>
      <c r="K2" s="1"/>
      <c r="L2" s="1"/>
      <c r="M2" s="1"/>
      <c r="N2" s="1"/>
      <c r="O2" s="1"/>
      <c r="P2" s="1"/>
      <c r="Q2" s="1"/>
      <c r="R2" s="1"/>
      <c r="S2" s="1"/>
      <c r="T2" s="1"/>
      <c r="U2" s="1"/>
      <c r="V2" s="1"/>
      <c r="W2" s="1"/>
      <c r="X2" s="1"/>
      <c r="Y2" s="1"/>
      <c r="Z2" s="1"/>
    </row>
    <row r="3" spans="1:26" ht="12.75" customHeight="1">
      <c r="A3" s="1">
        <f>MAX(A4:A38)</f>
        <v>4004</v>
      </c>
      <c r="B3" s="208" t="s">
        <v>146</v>
      </c>
      <c r="C3" s="209"/>
      <c r="D3" s="45" t="s">
        <v>149</v>
      </c>
      <c r="E3" s="68">
        <f>COUNTIF(E4:E45,1)</f>
        <v>32</v>
      </c>
      <c r="F3" s="1"/>
      <c r="G3" s="1"/>
      <c r="H3" s="1"/>
      <c r="I3" s="1"/>
      <c r="J3" s="1"/>
      <c r="K3" s="1"/>
      <c r="L3" s="1"/>
      <c r="M3" s="1"/>
      <c r="N3" s="1"/>
      <c r="O3" s="1"/>
      <c r="P3" s="1"/>
      <c r="Q3" s="1"/>
      <c r="R3" s="1"/>
      <c r="S3" s="1"/>
      <c r="T3" s="1"/>
      <c r="U3" s="1"/>
      <c r="V3" s="1"/>
      <c r="W3" s="1"/>
      <c r="X3" s="1"/>
      <c r="Y3" s="1"/>
      <c r="Z3" s="1"/>
    </row>
    <row r="4" spans="1:26" ht="12.75" customHeight="1">
      <c r="A4" s="1">
        <v>2891</v>
      </c>
      <c r="B4" s="69" t="s">
        <v>151</v>
      </c>
      <c r="C4" s="70"/>
      <c r="D4" s="71" t="s">
        <v>153</v>
      </c>
      <c r="E4" s="1">
        <f t="shared" ref="E4:E8" si="0">COUNTA(D4)</f>
        <v>1</v>
      </c>
      <c r="F4" s="1">
        <f t="shared" ref="F4:F38" si="1">IF(D4="Yes",1,IF(D4="No",2,IF(D4="N/A",3,0)))</f>
        <v>0</v>
      </c>
      <c r="G4" s="1"/>
      <c r="H4" s="1"/>
      <c r="I4" s="1"/>
      <c r="J4" s="1"/>
      <c r="K4" s="1"/>
      <c r="L4" s="1"/>
      <c r="M4" s="1"/>
      <c r="N4" s="1"/>
      <c r="O4" s="1"/>
      <c r="P4" s="1"/>
      <c r="Q4" s="1"/>
      <c r="R4" s="1"/>
      <c r="S4" s="1"/>
      <c r="T4" s="1"/>
      <c r="U4" s="1"/>
      <c r="V4" s="1"/>
      <c r="W4" s="1"/>
      <c r="X4" s="1"/>
      <c r="Y4" s="1"/>
      <c r="Z4" s="1"/>
    </row>
    <row r="5" spans="1:26" ht="12.75" customHeight="1">
      <c r="A5" s="1">
        <v>2892</v>
      </c>
      <c r="B5" s="69" t="s">
        <v>157</v>
      </c>
      <c r="C5" s="70"/>
      <c r="D5" s="72" t="s">
        <v>158</v>
      </c>
      <c r="E5" s="1">
        <f t="shared" si="0"/>
        <v>1</v>
      </c>
      <c r="F5" s="1">
        <f t="shared" si="1"/>
        <v>0</v>
      </c>
      <c r="G5" s="1"/>
      <c r="H5" s="1"/>
      <c r="I5" s="1"/>
      <c r="J5" s="1"/>
      <c r="K5" s="1"/>
      <c r="L5" s="1"/>
      <c r="M5" s="1"/>
      <c r="N5" s="1"/>
      <c r="O5" s="1"/>
      <c r="P5" s="1"/>
      <c r="Q5" s="1"/>
      <c r="R5" s="1"/>
      <c r="S5" s="1"/>
      <c r="T5" s="1"/>
      <c r="U5" s="1"/>
      <c r="V5" s="1"/>
      <c r="W5" s="1"/>
      <c r="X5" s="1"/>
      <c r="Y5" s="1"/>
      <c r="Z5" s="1"/>
    </row>
    <row r="6" spans="1:26" ht="12.75" customHeight="1">
      <c r="A6" s="1">
        <v>2893</v>
      </c>
      <c r="B6" s="69" t="s">
        <v>161</v>
      </c>
      <c r="C6" s="70"/>
      <c r="D6" s="72" t="s">
        <v>162</v>
      </c>
      <c r="E6" s="1">
        <f t="shared" si="0"/>
        <v>1</v>
      </c>
      <c r="F6" s="1">
        <f t="shared" si="1"/>
        <v>0</v>
      </c>
      <c r="G6" s="1"/>
      <c r="H6" s="1"/>
      <c r="I6" s="1"/>
      <c r="J6" s="1"/>
      <c r="K6" s="1"/>
      <c r="L6" s="1"/>
      <c r="M6" s="1"/>
      <c r="N6" s="1"/>
      <c r="O6" s="1"/>
      <c r="P6" s="1"/>
      <c r="Q6" s="1"/>
      <c r="R6" s="1"/>
      <c r="S6" s="1"/>
      <c r="T6" s="1"/>
      <c r="U6" s="1"/>
      <c r="V6" s="1"/>
      <c r="W6" s="1"/>
      <c r="X6" s="1"/>
      <c r="Y6" s="1"/>
      <c r="Z6" s="1"/>
    </row>
    <row r="7" spans="1:26" ht="12.75" customHeight="1">
      <c r="A7" s="1">
        <v>3749</v>
      </c>
      <c r="B7" s="69" t="s">
        <v>164</v>
      </c>
      <c r="C7" s="70"/>
      <c r="D7" s="72" t="s">
        <v>165</v>
      </c>
      <c r="E7" s="1">
        <f t="shared" si="0"/>
        <v>1</v>
      </c>
      <c r="F7" s="1">
        <f t="shared" si="1"/>
        <v>0</v>
      </c>
      <c r="G7" s="1"/>
      <c r="H7" s="1"/>
      <c r="I7" s="1"/>
      <c r="J7" s="1"/>
      <c r="K7" s="1"/>
      <c r="L7" s="1"/>
      <c r="M7" s="1"/>
      <c r="N7" s="1"/>
      <c r="O7" s="1"/>
      <c r="P7" s="1"/>
      <c r="Q7" s="1"/>
      <c r="R7" s="1"/>
      <c r="S7" s="1"/>
      <c r="T7" s="1"/>
      <c r="U7" s="1"/>
      <c r="V7" s="1"/>
      <c r="W7" s="1"/>
      <c r="X7" s="1"/>
      <c r="Y7" s="1"/>
      <c r="Z7" s="1"/>
    </row>
    <row r="8" spans="1:26" ht="12.75" customHeight="1">
      <c r="A8" s="1">
        <v>2894</v>
      </c>
      <c r="B8" s="69" t="s">
        <v>167</v>
      </c>
      <c r="C8" s="70"/>
      <c r="D8" s="73">
        <v>43649</v>
      </c>
      <c r="E8" s="1">
        <f t="shared" si="0"/>
        <v>1</v>
      </c>
      <c r="F8" s="1">
        <f t="shared" si="1"/>
        <v>0</v>
      </c>
      <c r="G8" s="1"/>
      <c r="H8" s="1"/>
      <c r="I8" s="1"/>
      <c r="J8" s="1"/>
      <c r="K8" s="1"/>
      <c r="L8" s="1"/>
      <c r="M8" s="1"/>
      <c r="N8" s="1"/>
      <c r="O8" s="1"/>
      <c r="P8" s="1"/>
      <c r="Q8" s="1"/>
      <c r="R8" s="1"/>
      <c r="S8" s="1"/>
      <c r="T8" s="1"/>
      <c r="U8" s="1"/>
      <c r="V8" s="1"/>
      <c r="W8" s="1"/>
      <c r="X8" s="1"/>
      <c r="Y8" s="1"/>
      <c r="Z8" s="1"/>
    </row>
    <row r="9" spans="1:26" ht="12.75" customHeight="1">
      <c r="A9" s="1"/>
      <c r="B9" s="208" t="s">
        <v>169</v>
      </c>
      <c r="C9" s="209"/>
      <c r="D9" s="74"/>
      <c r="E9" s="1"/>
      <c r="F9" s="1">
        <f t="shared" si="1"/>
        <v>0</v>
      </c>
      <c r="G9" s="1"/>
      <c r="H9" s="1"/>
      <c r="I9" s="1"/>
      <c r="J9" s="1"/>
      <c r="K9" s="1"/>
      <c r="L9" s="1"/>
      <c r="M9" s="1"/>
      <c r="N9" s="1"/>
      <c r="O9" s="1"/>
      <c r="P9" s="1"/>
      <c r="Q9" s="1"/>
      <c r="R9" s="1"/>
      <c r="S9" s="1"/>
      <c r="T9" s="1"/>
      <c r="U9" s="1"/>
      <c r="V9" s="1"/>
      <c r="W9" s="1"/>
      <c r="X9" s="1"/>
      <c r="Y9" s="1"/>
      <c r="Z9" s="1"/>
    </row>
    <row r="10" spans="1:26" ht="12.75" customHeight="1">
      <c r="A10" s="1">
        <v>2896</v>
      </c>
      <c r="B10" s="69" t="s">
        <v>170</v>
      </c>
      <c r="C10" s="75"/>
      <c r="D10" s="72" t="s">
        <v>118</v>
      </c>
      <c r="E10" s="1">
        <f t="shared" ref="E10:E12" si="2">COUNTA(D10)</f>
        <v>1</v>
      </c>
      <c r="F10" s="1">
        <f t="shared" si="1"/>
        <v>3</v>
      </c>
      <c r="G10" s="1"/>
      <c r="H10" s="1"/>
      <c r="I10" s="1"/>
      <c r="J10" s="1"/>
      <c r="K10" s="1"/>
      <c r="L10" s="1"/>
      <c r="M10" s="1"/>
      <c r="N10" s="1"/>
      <c r="O10" s="1"/>
      <c r="P10" s="1"/>
      <c r="Q10" s="1"/>
      <c r="R10" s="1"/>
      <c r="S10" s="1"/>
      <c r="T10" s="1"/>
      <c r="U10" s="1"/>
      <c r="V10" s="1"/>
      <c r="W10" s="1"/>
      <c r="X10" s="1"/>
      <c r="Y10" s="1"/>
      <c r="Z10" s="1"/>
    </row>
    <row r="11" spans="1:26" ht="12.75" customHeight="1">
      <c r="A11" s="1">
        <v>2897</v>
      </c>
      <c r="B11" s="69" t="s">
        <v>171</v>
      </c>
      <c r="C11" s="75"/>
      <c r="D11" s="72" t="s">
        <v>172</v>
      </c>
      <c r="E11" s="1">
        <f t="shared" si="2"/>
        <v>1</v>
      </c>
      <c r="F11" s="1">
        <f t="shared" si="1"/>
        <v>0</v>
      </c>
      <c r="G11" s="1"/>
      <c r="H11" s="1"/>
      <c r="I11" s="1"/>
      <c r="J11" s="1"/>
      <c r="K11" s="1"/>
      <c r="L11" s="1"/>
      <c r="M11" s="1"/>
      <c r="N11" s="1"/>
      <c r="O11" s="1"/>
      <c r="P11" s="1"/>
      <c r="Q11" s="1"/>
      <c r="R11" s="1"/>
      <c r="S11" s="1"/>
      <c r="T11" s="1"/>
      <c r="U11" s="1"/>
      <c r="V11" s="1"/>
      <c r="W11" s="1"/>
      <c r="X11" s="1"/>
      <c r="Y11" s="1"/>
      <c r="Z11" s="1"/>
    </row>
    <row r="12" spans="1:26" ht="12.75" customHeight="1">
      <c r="A12" s="1">
        <v>2898</v>
      </c>
      <c r="B12" s="69" t="s">
        <v>173</v>
      </c>
      <c r="C12" s="75"/>
      <c r="D12" s="72" t="s">
        <v>174</v>
      </c>
      <c r="E12" s="1">
        <f t="shared" si="2"/>
        <v>1</v>
      </c>
      <c r="F12" s="1">
        <f t="shared" si="1"/>
        <v>0</v>
      </c>
      <c r="G12" s="1"/>
      <c r="H12" s="1"/>
      <c r="I12" s="1"/>
      <c r="J12" s="1"/>
      <c r="K12" s="1"/>
      <c r="L12" s="1"/>
      <c r="M12" s="1"/>
      <c r="N12" s="1"/>
      <c r="O12" s="1"/>
      <c r="P12" s="1"/>
      <c r="Q12" s="1"/>
      <c r="R12" s="1"/>
      <c r="S12" s="1"/>
      <c r="T12" s="1"/>
      <c r="U12" s="1"/>
      <c r="V12" s="1"/>
      <c r="W12" s="1"/>
      <c r="X12" s="1"/>
      <c r="Y12" s="1"/>
      <c r="Z12" s="1"/>
    </row>
    <row r="13" spans="1:26" ht="12.75" customHeight="1">
      <c r="A13" s="1">
        <v>2899</v>
      </c>
      <c r="B13" s="76" t="s">
        <v>175</v>
      </c>
      <c r="C13" s="75"/>
      <c r="D13" s="72" t="s">
        <v>118</v>
      </c>
      <c r="E13" s="1">
        <f>IF(D12="Privately held",1,COUNTA(D13))</f>
        <v>1</v>
      </c>
      <c r="F13" s="1">
        <f t="shared" si="1"/>
        <v>3</v>
      </c>
      <c r="G13" s="1"/>
      <c r="H13" s="1"/>
      <c r="I13" s="1"/>
      <c r="J13" s="1"/>
      <c r="K13" s="1"/>
      <c r="L13" s="1"/>
      <c r="M13" s="1"/>
      <c r="N13" s="1"/>
      <c r="O13" s="1"/>
      <c r="P13" s="1"/>
      <c r="Q13" s="1"/>
      <c r="R13" s="1"/>
      <c r="S13" s="1"/>
      <c r="T13" s="1"/>
      <c r="U13" s="1"/>
      <c r="V13" s="1"/>
      <c r="W13" s="1"/>
      <c r="X13" s="1"/>
      <c r="Y13" s="1"/>
      <c r="Z13" s="1"/>
    </row>
    <row r="14" spans="1:26" ht="12.75" customHeight="1">
      <c r="A14" s="1">
        <v>2900</v>
      </c>
      <c r="B14" s="76" t="s">
        <v>176</v>
      </c>
      <c r="C14" s="75"/>
      <c r="D14" s="72" t="s">
        <v>118</v>
      </c>
      <c r="E14" s="1">
        <f>IF(D12="Privately held",1,COUNTA(D14))</f>
        <v>1</v>
      </c>
      <c r="F14" s="1">
        <f t="shared" si="1"/>
        <v>3</v>
      </c>
      <c r="G14" s="1"/>
      <c r="H14" s="1"/>
      <c r="I14" s="1"/>
      <c r="J14" s="1"/>
      <c r="K14" s="1"/>
      <c r="L14" s="1"/>
      <c r="M14" s="1"/>
      <c r="N14" s="1"/>
      <c r="O14" s="1"/>
      <c r="P14" s="1"/>
      <c r="Q14" s="1"/>
      <c r="R14" s="1"/>
      <c r="S14" s="1"/>
      <c r="T14" s="1"/>
      <c r="U14" s="1"/>
      <c r="V14" s="1"/>
      <c r="W14" s="1"/>
      <c r="X14" s="1"/>
      <c r="Y14" s="1"/>
      <c r="Z14" s="1"/>
    </row>
    <row r="15" spans="1:26" ht="12.75" customHeight="1">
      <c r="A15" s="1">
        <v>2901</v>
      </c>
      <c r="B15" s="69" t="s">
        <v>177</v>
      </c>
      <c r="C15" s="75"/>
      <c r="D15" s="72" t="s">
        <v>178</v>
      </c>
      <c r="E15" s="1">
        <f t="shared" ref="E15:E17" si="3">COUNTA(D15)</f>
        <v>1</v>
      </c>
      <c r="F15" s="1">
        <f t="shared" si="1"/>
        <v>0</v>
      </c>
      <c r="G15" s="1"/>
      <c r="H15" s="1"/>
      <c r="I15" s="1"/>
      <c r="J15" s="1"/>
      <c r="K15" s="1"/>
      <c r="L15" s="1"/>
      <c r="M15" s="1"/>
      <c r="N15" s="1"/>
      <c r="O15" s="1"/>
      <c r="P15" s="1"/>
      <c r="Q15" s="1"/>
      <c r="R15" s="1"/>
      <c r="S15" s="1"/>
      <c r="T15" s="1"/>
      <c r="U15" s="1"/>
      <c r="V15" s="1"/>
      <c r="W15" s="1"/>
      <c r="X15" s="1"/>
      <c r="Y15" s="1"/>
      <c r="Z15" s="1"/>
    </row>
    <row r="16" spans="1:26" ht="12.75" customHeight="1">
      <c r="A16" s="1">
        <v>2902</v>
      </c>
      <c r="B16" s="69" t="s">
        <v>179</v>
      </c>
      <c r="C16" s="75"/>
      <c r="D16" s="72" t="s">
        <v>180</v>
      </c>
      <c r="E16" s="1">
        <f t="shared" si="3"/>
        <v>1</v>
      </c>
      <c r="F16" s="1">
        <f t="shared" si="1"/>
        <v>0</v>
      </c>
      <c r="G16" s="1"/>
      <c r="H16" s="1"/>
      <c r="I16" s="1"/>
      <c r="J16" s="1"/>
      <c r="K16" s="1"/>
      <c r="L16" s="1"/>
      <c r="M16" s="1"/>
      <c r="N16" s="1"/>
      <c r="O16" s="1"/>
      <c r="P16" s="1"/>
      <c r="Q16" s="1"/>
      <c r="R16" s="1"/>
      <c r="S16" s="1"/>
      <c r="T16" s="1"/>
      <c r="U16" s="1"/>
      <c r="V16" s="1"/>
      <c r="W16" s="1"/>
      <c r="X16" s="1"/>
      <c r="Y16" s="1"/>
      <c r="Z16" s="1"/>
    </row>
    <row r="17" spans="1:26" ht="12.75" customHeight="1">
      <c r="A17" s="1">
        <v>2903</v>
      </c>
      <c r="B17" s="69" t="s">
        <v>181</v>
      </c>
      <c r="C17" s="75"/>
      <c r="D17" s="72" t="s">
        <v>124</v>
      </c>
      <c r="E17" s="1">
        <f t="shared" si="3"/>
        <v>1</v>
      </c>
      <c r="F17" s="1">
        <f t="shared" si="1"/>
        <v>2</v>
      </c>
      <c r="G17" s="1"/>
      <c r="H17" s="1"/>
      <c r="I17" s="1"/>
      <c r="J17" s="1"/>
      <c r="K17" s="1"/>
      <c r="L17" s="1"/>
      <c r="M17" s="1"/>
      <c r="N17" s="1"/>
      <c r="O17" s="1"/>
      <c r="P17" s="1"/>
      <c r="Q17" s="1"/>
      <c r="R17" s="1"/>
      <c r="S17" s="1"/>
      <c r="T17" s="1"/>
      <c r="U17" s="1"/>
      <c r="V17" s="1"/>
      <c r="W17" s="1"/>
      <c r="X17" s="1"/>
      <c r="Y17" s="1"/>
      <c r="Z17" s="1"/>
    </row>
    <row r="18" spans="1:26" ht="15" customHeight="1">
      <c r="A18" s="1">
        <v>2904</v>
      </c>
      <c r="B18" s="76" t="s">
        <v>182</v>
      </c>
      <c r="C18" s="75"/>
      <c r="D18" s="72" t="s">
        <v>118</v>
      </c>
      <c r="E18" s="1">
        <f>IF(D17="No",1,COUNTA(D18))</f>
        <v>1</v>
      </c>
      <c r="F18" s="1">
        <f t="shared" si="1"/>
        <v>3</v>
      </c>
      <c r="G18" s="1"/>
      <c r="H18" s="1"/>
      <c r="I18" s="1"/>
      <c r="J18" s="1"/>
      <c r="K18" s="1"/>
      <c r="L18" s="1"/>
      <c r="M18" s="1"/>
      <c r="N18" s="1"/>
      <c r="O18" s="1"/>
      <c r="P18" s="1"/>
      <c r="Q18" s="1"/>
      <c r="R18" s="1"/>
      <c r="S18" s="1"/>
      <c r="T18" s="1"/>
      <c r="U18" s="1"/>
      <c r="V18" s="1"/>
      <c r="W18" s="1"/>
      <c r="X18" s="1"/>
      <c r="Y18" s="1"/>
      <c r="Z18" s="1"/>
    </row>
    <row r="19" spans="1:26" ht="15" customHeight="1">
      <c r="A19" s="1">
        <v>4000</v>
      </c>
      <c r="B19" s="69" t="s">
        <v>183</v>
      </c>
      <c r="C19" s="75"/>
      <c r="D19" s="72" t="s">
        <v>124</v>
      </c>
      <c r="E19" s="1">
        <f>COUNTA(D19)</f>
        <v>1</v>
      </c>
      <c r="F19" s="1">
        <f t="shared" si="1"/>
        <v>2</v>
      </c>
      <c r="G19" s="1"/>
      <c r="H19" s="1"/>
      <c r="I19" s="1"/>
      <c r="J19" s="1"/>
      <c r="K19" s="1"/>
      <c r="L19" s="1"/>
      <c r="M19" s="1"/>
      <c r="N19" s="1"/>
      <c r="O19" s="1"/>
      <c r="P19" s="1"/>
      <c r="Q19" s="1"/>
      <c r="R19" s="1"/>
      <c r="S19" s="1"/>
      <c r="T19" s="1"/>
      <c r="U19" s="1"/>
      <c r="V19" s="1"/>
      <c r="W19" s="1"/>
      <c r="X19" s="1"/>
      <c r="Y19" s="1"/>
      <c r="Z19" s="1"/>
    </row>
    <row r="20" spans="1:26" ht="12.75" customHeight="1">
      <c r="A20" s="1">
        <v>4001</v>
      </c>
      <c r="B20" s="76" t="s">
        <v>184</v>
      </c>
      <c r="C20" s="75"/>
      <c r="D20" s="72" t="s">
        <v>118</v>
      </c>
      <c r="E20" s="1">
        <f>IF(D19="No",1,COUNTA(D20))</f>
        <v>1</v>
      </c>
      <c r="F20" s="1">
        <f t="shared" si="1"/>
        <v>3</v>
      </c>
      <c r="G20" s="1"/>
      <c r="H20" s="1"/>
      <c r="I20" s="1"/>
      <c r="J20" s="1"/>
      <c r="K20" s="1"/>
      <c r="L20" s="1"/>
      <c r="M20" s="1"/>
      <c r="N20" s="1"/>
      <c r="O20" s="1"/>
      <c r="P20" s="1"/>
      <c r="Q20" s="1"/>
      <c r="R20" s="1"/>
      <c r="S20" s="1"/>
      <c r="T20" s="1"/>
      <c r="U20" s="1"/>
      <c r="V20" s="1"/>
      <c r="W20" s="1"/>
      <c r="X20" s="1"/>
      <c r="Y20" s="1"/>
      <c r="Z20" s="1"/>
    </row>
    <row r="21" spans="1:26" ht="12.75" customHeight="1">
      <c r="A21" s="1">
        <v>4002</v>
      </c>
      <c r="B21" s="69" t="s">
        <v>185</v>
      </c>
      <c r="C21" s="75"/>
      <c r="D21" s="72" t="s">
        <v>124</v>
      </c>
      <c r="E21" s="1">
        <f>COUNTA(D21)</f>
        <v>1</v>
      </c>
      <c r="F21" s="1">
        <f t="shared" si="1"/>
        <v>2</v>
      </c>
      <c r="G21" s="1"/>
      <c r="H21" s="1"/>
      <c r="I21" s="1"/>
      <c r="J21" s="1"/>
      <c r="K21" s="1"/>
      <c r="L21" s="1"/>
      <c r="M21" s="1"/>
      <c r="N21" s="1"/>
      <c r="O21" s="1"/>
      <c r="P21" s="1"/>
      <c r="Q21" s="1"/>
      <c r="R21" s="1"/>
      <c r="S21" s="1"/>
      <c r="T21" s="1"/>
      <c r="U21" s="1"/>
      <c r="V21" s="1"/>
      <c r="W21" s="1"/>
      <c r="X21" s="1"/>
      <c r="Y21" s="1"/>
      <c r="Z21" s="1"/>
    </row>
    <row r="22" spans="1:26" ht="15" customHeight="1">
      <c r="A22" s="1">
        <v>4003</v>
      </c>
      <c r="B22" s="76" t="s">
        <v>184</v>
      </c>
      <c r="C22" s="75"/>
      <c r="D22" s="72" t="s">
        <v>118</v>
      </c>
      <c r="E22" s="1">
        <f>IF(D21="No",1,COUNTA(D22))</f>
        <v>1</v>
      </c>
      <c r="F22" s="1">
        <f t="shared" si="1"/>
        <v>3</v>
      </c>
      <c r="G22" s="1"/>
      <c r="H22" s="1"/>
      <c r="I22" s="1"/>
      <c r="J22" s="1"/>
      <c r="K22" s="1"/>
      <c r="L22" s="1"/>
      <c r="M22" s="1"/>
      <c r="N22" s="1"/>
      <c r="O22" s="1"/>
      <c r="P22" s="1"/>
      <c r="Q22" s="1"/>
      <c r="R22" s="1"/>
      <c r="S22" s="1"/>
      <c r="T22" s="1"/>
      <c r="U22" s="1"/>
      <c r="V22" s="1"/>
      <c r="W22" s="1"/>
      <c r="X22" s="1"/>
      <c r="Y22" s="1"/>
      <c r="Z22" s="1"/>
    </row>
    <row r="23" spans="1:26" ht="29.25" customHeight="1">
      <c r="A23" s="1"/>
      <c r="B23" s="78" t="s">
        <v>187</v>
      </c>
      <c r="C23" s="80"/>
      <c r="D23" s="74"/>
      <c r="E23" s="1"/>
      <c r="F23" s="1">
        <f t="shared" si="1"/>
        <v>0</v>
      </c>
      <c r="G23" s="1"/>
      <c r="H23" s="1"/>
      <c r="I23" s="1"/>
      <c r="J23" s="1"/>
      <c r="K23" s="1"/>
      <c r="L23" s="1"/>
      <c r="M23" s="1"/>
      <c r="N23" s="1"/>
      <c r="O23" s="1"/>
      <c r="P23" s="1"/>
      <c r="Q23" s="1"/>
      <c r="R23" s="1"/>
      <c r="S23" s="1"/>
      <c r="T23" s="1"/>
      <c r="U23" s="1"/>
      <c r="V23" s="1"/>
      <c r="W23" s="1"/>
      <c r="X23" s="1"/>
      <c r="Y23" s="1"/>
      <c r="Z23" s="1"/>
    </row>
    <row r="24" spans="1:26" ht="29.25" customHeight="1">
      <c r="A24" s="1">
        <v>2911</v>
      </c>
      <c r="B24" s="69" t="s">
        <v>188</v>
      </c>
      <c r="C24" s="75"/>
      <c r="D24" s="72" t="s">
        <v>189</v>
      </c>
      <c r="E24" s="1">
        <f t="shared" ref="E24:E26" si="4">COUNTA(D24)</f>
        <v>1</v>
      </c>
      <c r="F24" s="1">
        <f t="shared" si="1"/>
        <v>0</v>
      </c>
      <c r="G24" s="1"/>
      <c r="H24" s="1"/>
      <c r="I24" s="1"/>
      <c r="J24" s="1"/>
      <c r="K24" s="1"/>
      <c r="L24" s="1"/>
      <c r="M24" s="1"/>
      <c r="N24" s="1"/>
      <c r="O24" s="1"/>
      <c r="P24" s="1"/>
      <c r="Q24" s="1"/>
      <c r="R24" s="1"/>
      <c r="S24" s="1"/>
      <c r="T24" s="1"/>
      <c r="U24" s="1"/>
      <c r="V24" s="1"/>
      <c r="W24" s="1"/>
      <c r="X24" s="1"/>
      <c r="Y24" s="1"/>
      <c r="Z24" s="1"/>
    </row>
    <row r="25" spans="1:26" ht="15" customHeight="1">
      <c r="A25" s="1">
        <v>2912</v>
      </c>
      <c r="B25" s="69" t="s">
        <v>191</v>
      </c>
      <c r="C25" s="75"/>
      <c r="D25" s="72" t="s">
        <v>192</v>
      </c>
      <c r="E25" s="1">
        <f t="shared" si="4"/>
        <v>1</v>
      </c>
      <c r="F25" s="1">
        <f t="shared" si="1"/>
        <v>0</v>
      </c>
      <c r="G25" s="1"/>
      <c r="H25" s="1"/>
      <c r="I25" s="1"/>
      <c r="J25" s="1"/>
      <c r="K25" s="1"/>
      <c r="L25" s="1"/>
      <c r="M25" s="1"/>
      <c r="N25" s="1"/>
      <c r="O25" s="1"/>
      <c r="P25" s="1"/>
      <c r="Q25" s="1"/>
      <c r="R25" s="1"/>
      <c r="S25" s="1"/>
      <c r="T25" s="1"/>
      <c r="U25" s="1"/>
      <c r="V25" s="1"/>
      <c r="W25" s="1"/>
      <c r="X25" s="1"/>
      <c r="Y25" s="1"/>
      <c r="Z25" s="1"/>
    </row>
    <row r="26" spans="1:26" ht="15" customHeight="1">
      <c r="A26" s="1">
        <v>2913</v>
      </c>
      <c r="B26" s="69" t="s">
        <v>195</v>
      </c>
      <c r="C26" s="75"/>
      <c r="D26" s="72" t="s">
        <v>124</v>
      </c>
      <c r="E26" s="1">
        <f t="shared" si="4"/>
        <v>1</v>
      </c>
      <c r="F26" s="1">
        <f t="shared" si="1"/>
        <v>2</v>
      </c>
      <c r="G26" s="1"/>
      <c r="H26" s="1"/>
      <c r="I26" s="1"/>
      <c r="J26" s="1"/>
      <c r="K26" s="1"/>
      <c r="L26" s="1"/>
      <c r="M26" s="1"/>
      <c r="N26" s="1"/>
      <c r="O26" s="1"/>
      <c r="P26" s="1"/>
      <c r="Q26" s="1"/>
      <c r="R26" s="1"/>
      <c r="S26" s="1"/>
      <c r="T26" s="1"/>
      <c r="U26" s="1"/>
      <c r="V26" s="1"/>
      <c r="W26" s="1"/>
      <c r="X26" s="1"/>
      <c r="Y26" s="1"/>
      <c r="Z26" s="1"/>
    </row>
    <row r="27" spans="1:26" ht="15" customHeight="1">
      <c r="A27" s="1">
        <v>2914</v>
      </c>
      <c r="B27" s="76" t="s">
        <v>197</v>
      </c>
      <c r="C27" s="75"/>
      <c r="D27" s="72" t="s">
        <v>118</v>
      </c>
      <c r="E27" s="1">
        <f>IF(D26="No",1,COUNTA(D27))</f>
        <v>1</v>
      </c>
      <c r="F27" s="1">
        <f t="shared" si="1"/>
        <v>3</v>
      </c>
      <c r="G27" s="1"/>
      <c r="H27" s="1"/>
      <c r="I27" s="1"/>
      <c r="J27" s="1"/>
      <c r="K27" s="1"/>
      <c r="L27" s="1"/>
      <c r="M27" s="1"/>
      <c r="N27" s="1"/>
      <c r="O27" s="1"/>
      <c r="P27" s="1"/>
      <c r="Q27" s="1"/>
      <c r="R27" s="1"/>
      <c r="S27" s="1"/>
      <c r="T27" s="1"/>
      <c r="U27" s="1"/>
      <c r="V27" s="1"/>
      <c r="W27" s="1"/>
      <c r="X27" s="1"/>
      <c r="Y27" s="1"/>
      <c r="Z27" s="1"/>
    </row>
    <row r="28" spans="1:26" ht="12.75" customHeight="1">
      <c r="A28" s="1">
        <v>2973</v>
      </c>
      <c r="B28" s="69" t="s">
        <v>198</v>
      </c>
      <c r="C28" s="75"/>
      <c r="D28" s="72" t="s">
        <v>199</v>
      </c>
      <c r="E28" s="1">
        <f t="shared" ref="E28:E29" si="5">COUNTA(D28)</f>
        <v>1</v>
      </c>
      <c r="F28" s="1">
        <f t="shared" si="1"/>
        <v>0</v>
      </c>
      <c r="G28" s="1"/>
      <c r="H28" s="1"/>
      <c r="I28" s="1"/>
      <c r="J28" s="1"/>
      <c r="K28" s="1"/>
      <c r="L28" s="1"/>
      <c r="M28" s="1"/>
      <c r="N28" s="1"/>
      <c r="O28" s="1"/>
      <c r="P28" s="1"/>
      <c r="Q28" s="1"/>
      <c r="R28" s="1"/>
      <c r="S28" s="1"/>
      <c r="T28" s="1"/>
      <c r="U28" s="1"/>
      <c r="V28" s="1"/>
      <c r="W28" s="1"/>
      <c r="X28" s="1"/>
      <c r="Y28" s="1"/>
      <c r="Z28" s="1"/>
    </row>
    <row r="29" spans="1:26" ht="15" customHeight="1">
      <c r="A29" s="1">
        <v>3919</v>
      </c>
      <c r="B29" s="69" t="s">
        <v>203</v>
      </c>
      <c r="C29" s="75"/>
      <c r="D29" s="72" t="s">
        <v>124</v>
      </c>
      <c r="E29" s="1">
        <f t="shared" si="5"/>
        <v>1</v>
      </c>
      <c r="F29" s="1">
        <f t="shared" si="1"/>
        <v>2</v>
      </c>
      <c r="G29" s="1"/>
      <c r="H29" s="1"/>
      <c r="I29" s="1"/>
      <c r="J29" s="1"/>
      <c r="K29" s="1"/>
      <c r="L29" s="1"/>
      <c r="M29" s="1"/>
      <c r="N29" s="1"/>
      <c r="O29" s="1"/>
      <c r="P29" s="1"/>
      <c r="Q29" s="1"/>
      <c r="R29" s="1"/>
      <c r="S29" s="1"/>
      <c r="T29" s="1"/>
      <c r="U29" s="1"/>
      <c r="V29" s="1"/>
      <c r="W29" s="1"/>
      <c r="X29" s="1"/>
      <c r="Y29" s="1"/>
      <c r="Z29" s="1"/>
    </row>
    <row r="30" spans="1:26" ht="15" customHeight="1">
      <c r="A30" s="1">
        <v>3992</v>
      </c>
      <c r="B30" s="76" t="s">
        <v>207</v>
      </c>
      <c r="C30" s="75"/>
      <c r="D30" s="72" t="s">
        <v>208</v>
      </c>
      <c r="E30" s="1">
        <f t="shared" ref="E30:E31" si="6">IF($D$29="No",1,COUNTA(D30))</f>
        <v>1</v>
      </c>
      <c r="F30" s="1">
        <f t="shared" si="1"/>
        <v>0</v>
      </c>
      <c r="G30" s="1"/>
      <c r="H30" s="1"/>
      <c r="I30" s="1"/>
      <c r="J30" s="1"/>
      <c r="K30" s="1"/>
      <c r="L30" s="1"/>
      <c r="M30" s="1"/>
      <c r="N30" s="1"/>
      <c r="O30" s="1"/>
      <c r="P30" s="1"/>
      <c r="Q30" s="1"/>
      <c r="R30" s="1"/>
      <c r="S30" s="1"/>
      <c r="T30" s="1"/>
      <c r="U30" s="1"/>
      <c r="V30" s="1"/>
      <c r="W30" s="1"/>
      <c r="X30" s="1"/>
      <c r="Y30" s="1"/>
      <c r="Z30" s="1"/>
    </row>
    <row r="31" spans="1:26" ht="12.75" customHeight="1">
      <c r="A31" s="1">
        <v>3993</v>
      </c>
      <c r="B31" s="76" t="s">
        <v>212</v>
      </c>
      <c r="C31" s="75"/>
      <c r="D31" s="72" t="s">
        <v>208</v>
      </c>
      <c r="E31" s="1">
        <f t="shared" si="6"/>
        <v>1</v>
      </c>
      <c r="F31" s="1">
        <f t="shared" si="1"/>
        <v>0</v>
      </c>
      <c r="G31" s="1"/>
      <c r="H31" s="1"/>
      <c r="I31" s="1"/>
      <c r="J31" s="1"/>
      <c r="K31" s="1"/>
      <c r="L31" s="1"/>
      <c r="M31" s="1"/>
      <c r="N31" s="1"/>
      <c r="O31" s="1"/>
      <c r="P31" s="1"/>
      <c r="Q31" s="1"/>
      <c r="R31" s="1"/>
      <c r="S31" s="1"/>
      <c r="T31" s="1"/>
      <c r="U31" s="1"/>
      <c r="V31" s="1"/>
      <c r="W31" s="1"/>
      <c r="X31" s="1"/>
      <c r="Y31" s="1"/>
      <c r="Z31" s="1"/>
    </row>
    <row r="32" spans="1:26" ht="15" customHeight="1">
      <c r="A32" s="1">
        <v>3994</v>
      </c>
      <c r="B32" s="76" t="s">
        <v>215</v>
      </c>
      <c r="C32" s="75"/>
      <c r="D32" s="87" t="s">
        <v>216</v>
      </c>
      <c r="E32" s="1"/>
      <c r="F32" s="1">
        <f t="shared" si="1"/>
        <v>0</v>
      </c>
      <c r="G32" s="1"/>
      <c r="H32" s="1"/>
      <c r="I32" s="1"/>
      <c r="J32" s="1"/>
      <c r="K32" s="1"/>
      <c r="L32" s="1"/>
      <c r="M32" s="1"/>
      <c r="N32" s="1"/>
      <c r="O32" s="1"/>
      <c r="P32" s="1"/>
      <c r="Q32" s="1"/>
      <c r="R32" s="1"/>
      <c r="S32" s="1"/>
      <c r="T32" s="1"/>
      <c r="U32" s="1"/>
      <c r="V32" s="1"/>
      <c r="W32" s="1"/>
      <c r="X32" s="1"/>
      <c r="Y32" s="1"/>
      <c r="Z32" s="1"/>
    </row>
    <row r="33" spans="1:26" ht="15" customHeight="1">
      <c r="A33" s="1">
        <v>3995</v>
      </c>
      <c r="B33" s="76" t="s">
        <v>221</v>
      </c>
      <c r="C33" s="75"/>
      <c r="D33" s="72" t="s">
        <v>124</v>
      </c>
      <c r="E33" s="1">
        <f t="shared" ref="E33:E38" si="7">IF($D$29="No",1,COUNTA(D33))</f>
        <v>1</v>
      </c>
      <c r="F33" s="1">
        <f t="shared" si="1"/>
        <v>2</v>
      </c>
      <c r="G33" s="1"/>
      <c r="H33" s="1"/>
      <c r="I33" s="1"/>
      <c r="J33" s="1"/>
      <c r="K33" s="1"/>
      <c r="L33" s="1"/>
      <c r="M33" s="1"/>
      <c r="N33" s="1"/>
      <c r="O33" s="1"/>
      <c r="P33" s="1"/>
      <c r="Q33" s="1"/>
      <c r="R33" s="1"/>
      <c r="S33" s="1"/>
      <c r="T33" s="1"/>
      <c r="U33" s="1"/>
      <c r="V33" s="1"/>
      <c r="W33" s="1"/>
      <c r="X33" s="1"/>
      <c r="Y33" s="1"/>
      <c r="Z33" s="1"/>
    </row>
    <row r="34" spans="1:26" ht="15" customHeight="1">
      <c r="A34" s="1">
        <v>3996</v>
      </c>
      <c r="B34" s="76" t="s">
        <v>226</v>
      </c>
      <c r="C34" s="75"/>
      <c r="D34" s="72" t="s">
        <v>124</v>
      </c>
      <c r="E34" s="1">
        <f t="shared" si="7"/>
        <v>1</v>
      </c>
      <c r="F34" s="1">
        <f t="shared" si="1"/>
        <v>2</v>
      </c>
      <c r="G34" s="1"/>
      <c r="H34" s="1"/>
      <c r="I34" s="1"/>
      <c r="J34" s="1"/>
      <c r="K34" s="1"/>
      <c r="L34" s="1"/>
      <c r="M34" s="1"/>
      <c r="N34" s="1"/>
      <c r="O34" s="1"/>
      <c r="P34" s="1"/>
      <c r="Q34" s="1"/>
      <c r="R34" s="1"/>
      <c r="S34" s="1"/>
      <c r="T34" s="1"/>
      <c r="U34" s="1"/>
      <c r="V34" s="1"/>
      <c r="W34" s="1"/>
      <c r="X34" s="1"/>
      <c r="Y34" s="1"/>
      <c r="Z34" s="1"/>
    </row>
    <row r="35" spans="1:26" ht="15" customHeight="1">
      <c r="A35" s="1">
        <v>3997</v>
      </c>
      <c r="B35" s="76" t="s">
        <v>229</v>
      </c>
      <c r="C35" s="75"/>
      <c r="D35" s="72" t="s">
        <v>124</v>
      </c>
      <c r="E35" s="1">
        <f t="shared" si="7"/>
        <v>1</v>
      </c>
      <c r="F35" s="1">
        <f t="shared" si="1"/>
        <v>2</v>
      </c>
      <c r="G35" s="1"/>
      <c r="H35" s="1"/>
      <c r="I35" s="1"/>
      <c r="J35" s="1"/>
      <c r="K35" s="1"/>
      <c r="L35" s="1"/>
      <c r="M35" s="1"/>
      <c r="N35" s="1"/>
      <c r="O35" s="1"/>
      <c r="P35" s="1"/>
      <c r="Q35" s="1"/>
      <c r="R35" s="1"/>
      <c r="S35" s="1"/>
      <c r="T35" s="1"/>
      <c r="U35" s="1"/>
      <c r="V35" s="1"/>
      <c r="W35" s="1"/>
      <c r="X35" s="1"/>
      <c r="Y35" s="1"/>
      <c r="Z35" s="1"/>
    </row>
    <row r="36" spans="1:26" ht="15" customHeight="1">
      <c r="A36" s="1">
        <v>3998</v>
      </c>
      <c r="B36" s="76" t="s">
        <v>232</v>
      </c>
      <c r="C36" s="75"/>
      <c r="D36" s="72" t="s">
        <v>124</v>
      </c>
      <c r="E36" s="1">
        <f t="shared" si="7"/>
        <v>1</v>
      </c>
      <c r="F36" s="1">
        <f t="shared" si="1"/>
        <v>2</v>
      </c>
      <c r="G36" s="1"/>
      <c r="H36" s="1"/>
      <c r="I36" s="1"/>
      <c r="J36" s="1"/>
      <c r="K36" s="1"/>
      <c r="L36" s="1"/>
      <c r="M36" s="1"/>
      <c r="N36" s="1"/>
      <c r="O36" s="1"/>
      <c r="P36" s="1"/>
      <c r="Q36" s="1"/>
      <c r="R36" s="1"/>
      <c r="S36" s="1"/>
      <c r="T36" s="1"/>
      <c r="U36" s="1"/>
      <c r="V36" s="1"/>
      <c r="W36" s="1"/>
      <c r="X36" s="1"/>
      <c r="Y36" s="1"/>
      <c r="Z36" s="1"/>
    </row>
    <row r="37" spans="1:26" ht="15" customHeight="1">
      <c r="A37" s="1">
        <v>4004</v>
      </c>
      <c r="B37" s="76" t="s">
        <v>233</v>
      </c>
      <c r="C37" s="75"/>
      <c r="D37" s="72" t="s">
        <v>124</v>
      </c>
      <c r="E37" s="1">
        <f t="shared" si="7"/>
        <v>1</v>
      </c>
      <c r="F37" s="1">
        <f t="shared" si="1"/>
        <v>2</v>
      </c>
      <c r="G37" s="1"/>
      <c r="H37" s="1"/>
      <c r="I37" s="1"/>
      <c r="J37" s="1"/>
      <c r="K37" s="1"/>
      <c r="L37" s="1"/>
      <c r="M37" s="1"/>
      <c r="N37" s="1"/>
      <c r="O37" s="1"/>
      <c r="P37" s="1"/>
      <c r="Q37" s="1"/>
      <c r="R37" s="1"/>
      <c r="S37" s="1"/>
      <c r="T37" s="1"/>
      <c r="U37" s="1"/>
      <c r="V37" s="1"/>
      <c r="W37" s="1"/>
      <c r="X37" s="1"/>
      <c r="Y37" s="1"/>
      <c r="Z37" s="1"/>
    </row>
    <row r="38" spans="1:26" ht="15" customHeight="1">
      <c r="A38" s="1">
        <v>3999</v>
      </c>
      <c r="B38" s="76" t="s">
        <v>236</v>
      </c>
      <c r="C38" s="75"/>
      <c r="D38" s="72" t="s">
        <v>124</v>
      </c>
      <c r="E38" s="1">
        <f t="shared" si="7"/>
        <v>1</v>
      </c>
      <c r="F38" s="1">
        <f t="shared" si="1"/>
        <v>2</v>
      </c>
      <c r="G38" s="1"/>
      <c r="H38" s="1"/>
      <c r="I38" s="1"/>
      <c r="J38" s="1"/>
      <c r="K38" s="1"/>
      <c r="L38" s="1"/>
      <c r="M38" s="1"/>
      <c r="N38" s="1"/>
      <c r="O38" s="1"/>
      <c r="P38" s="1"/>
      <c r="Q38" s="1"/>
      <c r="R38" s="1"/>
      <c r="S38" s="1"/>
      <c r="T38" s="1"/>
      <c r="U38" s="1"/>
      <c r="V38" s="1"/>
      <c r="W38" s="1"/>
      <c r="X38" s="1"/>
      <c r="Y38" s="1"/>
      <c r="Z38" s="1"/>
    </row>
    <row r="39" spans="1:26" ht="15" customHeight="1">
      <c r="A39" s="1"/>
      <c r="B39" s="90"/>
      <c r="C39" s="91"/>
      <c r="D39" s="92"/>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90"/>
      <c r="C40" s="91"/>
      <c r="D40" s="92"/>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90"/>
      <c r="C41" s="91"/>
      <c r="D41" s="92"/>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90"/>
      <c r="C42" s="91"/>
      <c r="D42" s="92"/>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90"/>
      <c r="C43" s="91"/>
      <c r="D43" s="92"/>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90"/>
      <c r="C44" s="91"/>
      <c r="D44" s="92"/>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90"/>
      <c r="C45" s="91"/>
      <c r="D45" s="92"/>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
    <mergeCell ref="B3:C3"/>
    <mergeCell ref="B9:C9"/>
  </mergeCells>
  <conditionalFormatting sqref="A24:A27 A29:A38 A4:A22">
    <cfRule type="expression" dxfId="377" priority="1" stopIfTrue="1">
      <formula>A4=""</formula>
    </cfRule>
  </conditionalFormatting>
  <conditionalFormatting sqref="A23">
    <cfRule type="expression" dxfId="376" priority="2" stopIfTrue="1">
      <formula>A23=""</formula>
    </cfRule>
  </conditionalFormatting>
  <conditionalFormatting sqref="D1">
    <cfRule type="expression" dxfId="375" priority="3" stopIfTrue="1">
      <formula>OR($C$2&lt;1,$C$2="0%")</formula>
    </cfRule>
  </conditionalFormatting>
  <conditionalFormatting sqref="D1">
    <cfRule type="expression" dxfId="374" priority="4" stopIfTrue="1">
      <formula>$C$2=1</formula>
    </cfRule>
  </conditionalFormatting>
  <conditionalFormatting sqref="A28">
    <cfRule type="expression" dxfId="373" priority="5" stopIfTrue="1">
      <formula>A28=""</formula>
    </cfRule>
  </conditionalFormatting>
  <conditionalFormatting sqref="B1:D2">
    <cfRule type="expression" dxfId="372" priority="6" stopIfTrue="1">
      <formula>OR($C$2&lt;1,$C$2="0%")</formula>
    </cfRule>
  </conditionalFormatting>
  <conditionalFormatting sqref="B1:D2">
    <cfRule type="expression" dxfId="371" priority="7" stopIfTrue="1">
      <formula>$C$2=1</formula>
    </cfRule>
  </conditionalFormatting>
  <conditionalFormatting sqref="D4:D8 D24:D31 D10:D22 D33:D38">
    <cfRule type="expression" dxfId="370" priority="8" stopIfTrue="1">
      <formula>E4=1</formula>
    </cfRule>
  </conditionalFormatting>
  <conditionalFormatting sqref="D4:D8 D24:D31 D10:D22 D33:D38">
    <cfRule type="expression" dxfId="369" priority="9" stopIfTrue="1">
      <formula>E4&lt;&gt;1</formula>
    </cfRule>
  </conditionalFormatting>
  <dataValidations count="2">
    <dataValidation type="list" allowBlank="1" showErrorMessage="1" sqref="D17 D19 D21 D26 D29 D33:D38" xr:uid="{00000000-0002-0000-0500-000000000000}">
      <formula1>"Yes,No"</formula1>
    </dataValidation>
    <dataValidation type="list" allowBlank="1" showErrorMessage="1" sqref="D12" xr:uid="{00000000-0002-0000-0500-000001000000}">
      <formula1>"Publicly held,Privately held"</formula1>
    </dataValidation>
  </dataValidations>
  <pageMargins left="0.25" right="0.25" top="0.75" bottom="0.75" header="0" footer="0"/>
  <pageSetup fitToHeight="0" orientation="landscape"/>
  <headerFooter>
    <oddHeader>&amp;LShared Assessments Program&amp;CStandardized Information Gathering (SIG) Questionnaire&amp;R Version 2017</oddHeader>
    <oddFooter>&amp;L&amp;A&amp;CPage &amp;P of  Page(s)</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000"/>
  <sheetViews>
    <sheetView workbookViewId="0"/>
  </sheetViews>
  <sheetFormatPr defaultColWidth="14.42578125" defaultRowHeight="15" customHeight="1"/>
  <cols>
    <col min="1" max="1" width="9.140625" customWidth="1"/>
    <col min="2" max="26" width="8.85546875" customWidth="1"/>
  </cols>
  <sheetData>
    <row r="1" ht="12.75" customHeight="1"/>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ageMargins left="0.7" right="0.7" top="0.75" bottom="0.75" header="0" footer="0"/>
  <pageSetup orientation="portrait"/>
  <headerFooter>
    <oddHeader>&amp;R Version 2017</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Z1000"/>
  <sheetViews>
    <sheetView showGridLines="0" workbookViewId="0">
      <pane ySplit="2" topLeftCell="A12" activePane="bottomLeft" state="frozen"/>
      <selection pane="bottomLeft" activeCell="B4" sqref="B4"/>
    </sheetView>
  </sheetViews>
  <sheetFormatPr defaultColWidth="14.42578125" defaultRowHeight="15" customHeight="1"/>
  <cols>
    <col min="1" max="1" width="8.42578125" hidden="1" customWidth="1"/>
    <col min="2" max="2" width="83" customWidth="1"/>
    <col min="3" max="3" width="11.7109375" customWidth="1"/>
    <col min="4" max="4" width="49" customWidth="1"/>
    <col min="5" max="26" width="9.140625" customWidth="1"/>
  </cols>
  <sheetData>
    <row r="1" spans="1:26" ht="12.75" customHeight="1">
      <c r="A1" s="1" t="s">
        <v>141</v>
      </c>
      <c r="B1" s="77" t="s">
        <v>186</v>
      </c>
      <c r="C1" s="79"/>
      <c r="D1" s="81">
        <f>Master</f>
        <v>0</v>
      </c>
      <c r="E1" s="1"/>
      <c r="F1" s="1"/>
      <c r="G1" s="1"/>
      <c r="H1" s="1"/>
      <c r="I1" s="1"/>
      <c r="J1" s="1"/>
      <c r="K1" s="1"/>
      <c r="L1" s="1"/>
      <c r="M1" s="1"/>
      <c r="N1" s="1"/>
      <c r="O1" s="1"/>
      <c r="P1" s="1"/>
      <c r="Q1" s="1"/>
      <c r="R1" s="1"/>
      <c r="S1" s="1"/>
      <c r="T1" s="1"/>
      <c r="U1" s="1"/>
      <c r="V1" s="1"/>
      <c r="W1" s="1"/>
      <c r="X1" s="1"/>
      <c r="Y1" s="1"/>
      <c r="Z1" s="1"/>
    </row>
    <row r="2" spans="1:26" ht="30" customHeight="1">
      <c r="A2" s="1">
        <f>MAX(A3:A32)</f>
        <v>4006</v>
      </c>
      <c r="B2" s="82" t="s">
        <v>190</v>
      </c>
      <c r="C2" s="80" t="s">
        <v>193</v>
      </c>
      <c r="D2" s="83" t="s">
        <v>194</v>
      </c>
      <c r="E2" s="1"/>
      <c r="F2" s="1"/>
      <c r="G2" s="1"/>
      <c r="H2" s="1"/>
      <c r="I2" s="1"/>
      <c r="J2" s="1"/>
      <c r="K2" s="1"/>
      <c r="L2" s="1"/>
      <c r="M2" s="1"/>
      <c r="N2" s="1"/>
      <c r="O2" s="1"/>
      <c r="P2" s="1"/>
      <c r="Q2" s="1"/>
      <c r="R2" s="1"/>
      <c r="S2" s="1"/>
      <c r="T2" s="1"/>
      <c r="U2" s="1"/>
      <c r="V2" s="1"/>
      <c r="W2" s="1"/>
      <c r="X2" s="1"/>
      <c r="Y2" s="1"/>
      <c r="Z2" s="1"/>
    </row>
    <row r="3" spans="1:26" ht="172.5" customHeight="1">
      <c r="A3" s="1">
        <v>2922</v>
      </c>
      <c r="B3" s="84" t="s">
        <v>196</v>
      </c>
      <c r="C3" s="85"/>
      <c r="D3" s="86"/>
      <c r="E3" s="1"/>
      <c r="F3" s="1"/>
      <c r="G3" s="1"/>
      <c r="H3" s="1"/>
      <c r="I3" s="1"/>
      <c r="J3" s="1"/>
      <c r="K3" s="1"/>
      <c r="L3" s="1"/>
      <c r="M3" s="1"/>
      <c r="N3" s="1"/>
      <c r="O3" s="1"/>
      <c r="P3" s="1"/>
      <c r="Q3" s="1"/>
      <c r="R3" s="1"/>
      <c r="S3" s="1"/>
      <c r="T3" s="1"/>
      <c r="U3" s="1"/>
      <c r="V3" s="1"/>
      <c r="W3" s="1"/>
      <c r="X3" s="1"/>
      <c r="Y3" s="1"/>
      <c r="Z3" s="1"/>
    </row>
    <row r="4" spans="1:26" ht="17.25" customHeight="1">
      <c r="A4" s="1">
        <v>2923</v>
      </c>
      <c r="B4" s="84" t="s">
        <v>200</v>
      </c>
      <c r="C4" s="85"/>
      <c r="D4" s="86"/>
      <c r="E4" s="1"/>
      <c r="F4" s="1"/>
      <c r="G4" s="1"/>
      <c r="H4" s="1"/>
      <c r="I4" s="1"/>
      <c r="J4" s="1"/>
      <c r="K4" s="1"/>
      <c r="L4" s="1"/>
      <c r="M4" s="1"/>
      <c r="N4" s="1"/>
      <c r="O4" s="1"/>
      <c r="P4" s="1"/>
      <c r="Q4" s="1"/>
      <c r="R4" s="1"/>
      <c r="S4" s="1"/>
      <c r="T4" s="1"/>
      <c r="U4" s="1"/>
      <c r="V4" s="1"/>
      <c r="W4" s="1"/>
      <c r="X4" s="1"/>
      <c r="Y4" s="1"/>
      <c r="Z4" s="1"/>
    </row>
    <row r="5" spans="1:26" ht="58.5" customHeight="1">
      <c r="A5" s="1">
        <v>2924</v>
      </c>
      <c r="B5" s="84" t="s">
        <v>201</v>
      </c>
      <c r="C5" s="85"/>
      <c r="D5" s="85"/>
      <c r="E5" s="1"/>
      <c r="F5" s="1"/>
      <c r="G5" s="1"/>
      <c r="H5" s="1"/>
      <c r="I5" s="1"/>
      <c r="J5" s="1"/>
      <c r="K5" s="1"/>
      <c r="L5" s="1"/>
      <c r="M5" s="1"/>
      <c r="N5" s="1"/>
      <c r="O5" s="1"/>
      <c r="P5" s="1"/>
      <c r="Q5" s="1"/>
      <c r="R5" s="1"/>
      <c r="S5" s="1"/>
      <c r="T5" s="1"/>
      <c r="U5" s="1"/>
      <c r="V5" s="1"/>
      <c r="W5" s="1"/>
      <c r="X5" s="1"/>
      <c r="Y5" s="1"/>
      <c r="Z5" s="1"/>
    </row>
    <row r="6" spans="1:26" ht="12.75" customHeight="1">
      <c r="A6" s="1">
        <v>2925</v>
      </c>
      <c r="B6" s="84" t="s">
        <v>202</v>
      </c>
      <c r="C6" s="85"/>
      <c r="D6" s="86"/>
      <c r="E6" s="1"/>
      <c r="F6" s="1"/>
      <c r="G6" s="1"/>
      <c r="H6" s="1"/>
      <c r="I6" s="1"/>
      <c r="J6" s="1"/>
      <c r="K6" s="1"/>
      <c r="L6" s="1"/>
      <c r="M6" s="1"/>
      <c r="N6" s="1"/>
      <c r="O6" s="1"/>
      <c r="P6" s="1"/>
      <c r="Q6" s="1"/>
      <c r="R6" s="1"/>
      <c r="S6" s="1"/>
      <c r="T6" s="1"/>
      <c r="U6" s="1"/>
      <c r="V6" s="1"/>
      <c r="W6" s="1"/>
      <c r="X6" s="1"/>
      <c r="Y6" s="1"/>
      <c r="Z6" s="1"/>
    </row>
    <row r="7" spans="1:26" ht="12.75" customHeight="1">
      <c r="A7" s="1">
        <v>2926</v>
      </c>
      <c r="B7" s="84" t="s">
        <v>204</v>
      </c>
      <c r="C7" s="85"/>
      <c r="D7" s="86"/>
      <c r="E7" s="1"/>
      <c r="F7" s="1"/>
      <c r="G7" s="1"/>
      <c r="H7" s="1"/>
      <c r="I7" s="1"/>
      <c r="J7" s="1"/>
      <c r="K7" s="1"/>
      <c r="L7" s="1"/>
      <c r="M7" s="1"/>
      <c r="N7" s="1"/>
      <c r="O7" s="1"/>
      <c r="P7" s="1"/>
      <c r="Q7" s="1"/>
      <c r="R7" s="1"/>
      <c r="S7" s="1"/>
      <c r="T7" s="1"/>
      <c r="U7" s="1"/>
      <c r="V7" s="1"/>
      <c r="W7" s="1"/>
      <c r="X7" s="1"/>
      <c r="Y7" s="1"/>
      <c r="Z7" s="1"/>
    </row>
    <row r="8" spans="1:26" ht="12.75" customHeight="1">
      <c r="A8" s="1">
        <v>2927</v>
      </c>
      <c r="B8" s="84" t="s">
        <v>205</v>
      </c>
      <c r="C8" s="85"/>
      <c r="D8" s="86"/>
      <c r="E8" s="1"/>
      <c r="F8" s="1"/>
      <c r="G8" s="1"/>
      <c r="H8" s="1"/>
      <c r="I8" s="1"/>
      <c r="J8" s="1"/>
      <c r="K8" s="1"/>
      <c r="L8" s="1"/>
      <c r="M8" s="1"/>
      <c r="N8" s="1"/>
      <c r="O8" s="1"/>
      <c r="P8" s="1"/>
      <c r="Q8" s="1"/>
      <c r="R8" s="1"/>
      <c r="S8" s="1"/>
      <c r="T8" s="1"/>
      <c r="U8" s="1"/>
      <c r="V8" s="1"/>
      <c r="W8" s="1"/>
      <c r="X8" s="1"/>
      <c r="Y8" s="1"/>
      <c r="Z8" s="1"/>
    </row>
    <row r="9" spans="1:26" ht="12.75" customHeight="1">
      <c r="A9" s="1">
        <v>2928</v>
      </c>
      <c r="B9" s="84" t="s">
        <v>206</v>
      </c>
      <c r="C9" s="85"/>
      <c r="D9" s="86"/>
      <c r="E9" s="1"/>
      <c r="F9" s="1"/>
      <c r="G9" s="1"/>
      <c r="H9" s="1"/>
      <c r="I9" s="1"/>
      <c r="J9" s="1"/>
      <c r="K9" s="1"/>
      <c r="L9" s="1"/>
      <c r="M9" s="1"/>
      <c r="N9" s="1"/>
      <c r="O9" s="1"/>
      <c r="P9" s="1"/>
      <c r="Q9" s="1"/>
      <c r="R9" s="1"/>
      <c r="S9" s="1"/>
      <c r="T9" s="1"/>
      <c r="U9" s="1"/>
      <c r="V9" s="1"/>
      <c r="W9" s="1"/>
      <c r="X9" s="1"/>
      <c r="Y9" s="1"/>
      <c r="Z9" s="1"/>
    </row>
    <row r="10" spans="1:26" ht="12.75" customHeight="1">
      <c r="A10" s="1">
        <v>2929</v>
      </c>
      <c r="B10" s="84" t="s">
        <v>209</v>
      </c>
      <c r="C10" s="85"/>
      <c r="D10" s="86"/>
      <c r="E10" s="1"/>
      <c r="F10" s="1"/>
      <c r="G10" s="1"/>
      <c r="H10" s="1"/>
      <c r="I10" s="1"/>
      <c r="J10" s="1"/>
      <c r="K10" s="1"/>
      <c r="L10" s="1"/>
      <c r="M10" s="1"/>
      <c r="N10" s="1"/>
      <c r="O10" s="1"/>
      <c r="P10" s="1"/>
      <c r="Q10" s="1"/>
      <c r="R10" s="1"/>
      <c r="S10" s="1"/>
      <c r="T10" s="1"/>
      <c r="U10" s="1"/>
      <c r="V10" s="1"/>
      <c r="W10" s="1"/>
      <c r="X10" s="1"/>
      <c r="Y10" s="1"/>
      <c r="Z10" s="1"/>
    </row>
    <row r="11" spans="1:26" ht="12.75" customHeight="1">
      <c r="A11" s="1">
        <v>2930</v>
      </c>
      <c r="B11" s="84" t="s">
        <v>210</v>
      </c>
      <c r="C11" s="85"/>
      <c r="D11" s="86"/>
      <c r="E11" s="1"/>
      <c r="F11" s="1"/>
      <c r="G11" s="1"/>
      <c r="H11" s="1"/>
      <c r="I11" s="1"/>
      <c r="J11" s="1"/>
      <c r="K11" s="1"/>
      <c r="L11" s="1"/>
      <c r="M11" s="1"/>
      <c r="N11" s="1"/>
      <c r="O11" s="1"/>
      <c r="P11" s="1"/>
      <c r="Q11" s="1"/>
      <c r="R11" s="1"/>
      <c r="S11" s="1"/>
      <c r="T11" s="1"/>
      <c r="U11" s="1"/>
      <c r="V11" s="1"/>
      <c r="W11" s="1"/>
      <c r="X11" s="1"/>
      <c r="Y11" s="1"/>
      <c r="Z11" s="1"/>
    </row>
    <row r="12" spans="1:26" ht="12.75" customHeight="1">
      <c r="A12" s="1">
        <v>2931</v>
      </c>
      <c r="B12" s="84" t="s">
        <v>211</v>
      </c>
      <c r="C12" s="85"/>
      <c r="D12" s="86"/>
      <c r="E12" s="1"/>
      <c r="F12" s="1"/>
      <c r="G12" s="1"/>
      <c r="H12" s="1"/>
      <c r="I12" s="1"/>
      <c r="J12" s="1"/>
      <c r="K12" s="1"/>
      <c r="L12" s="1"/>
      <c r="M12" s="1"/>
      <c r="N12" s="1"/>
      <c r="O12" s="1"/>
      <c r="P12" s="1"/>
      <c r="Q12" s="1"/>
      <c r="R12" s="1"/>
      <c r="S12" s="1"/>
      <c r="T12" s="1"/>
      <c r="U12" s="1"/>
      <c r="V12" s="1"/>
      <c r="W12" s="1"/>
      <c r="X12" s="1"/>
      <c r="Y12" s="1"/>
      <c r="Z12" s="1"/>
    </row>
    <row r="13" spans="1:26" ht="12.75" customHeight="1">
      <c r="A13" s="1">
        <v>2932</v>
      </c>
      <c r="B13" s="84" t="s">
        <v>213</v>
      </c>
      <c r="C13" s="85"/>
      <c r="D13" s="86"/>
      <c r="E13" s="1"/>
      <c r="F13" s="1"/>
      <c r="G13" s="1"/>
      <c r="H13" s="1"/>
      <c r="I13" s="1"/>
      <c r="J13" s="1"/>
      <c r="K13" s="1"/>
      <c r="L13" s="1"/>
      <c r="M13" s="1"/>
      <c r="N13" s="1"/>
      <c r="O13" s="1"/>
      <c r="P13" s="1"/>
      <c r="Q13" s="1"/>
      <c r="R13" s="1"/>
      <c r="S13" s="1"/>
      <c r="T13" s="1"/>
      <c r="U13" s="1"/>
      <c r="V13" s="1"/>
      <c r="W13" s="1"/>
      <c r="X13" s="1"/>
      <c r="Y13" s="1"/>
      <c r="Z13" s="1"/>
    </row>
    <row r="14" spans="1:26" ht="12.75" customHeight="1">
      <c r="A14" s="1">
        <v>2933</v>
      </c>
      <c r="B14" s="84" t="s">
        <v>214</v>
      </c>
      <c r="C14" s="85"/>
      <c r="D14" s="86"/>
      <c r="E14" s="1"/>
      <c r="F14" s="1"/>
      <c r="G14" s="1"/>
      <c r="H14" s="1"/>
      <c r="I14" s="1"/>
      <c r="J14" s="1"/>
      <c r="K14" s="1"/>
      <c r="L14" s="1"/>
      <c r="M14" s="1"/>
      <c r="N14" s="1"/>
      <c r="O14" s="1"/>
      <c r="P14" s="1"/>
      <c r="Q14" s="1"/>
      <c r="R14" s="1"/>
      <c r="S14" s="1"/>
      <c r="T14" s="1"/>
      <c r="U14" s="1"/>
      <c r="V14" s="1"/>
      <c r="W14" s="1"/>
      <c r="X14" s="1"/>
      <c r="Y14" s="1"/>
      <c r="Z14" s="1"/>
    </row>
    <row r="15" spans="1:26" ht="12.75" customHeight="1">
      <c r="A15" s="1">
        <v>2934</v>
      </c>
      <c r="B15" s="84" t="s">
        <v>217</v>
      </c>
      <c r="C15" s="85"/>
      <c r="D15" s="86"/>
      <c r="E15" s="1"/>
      <c r="F15" s="1"/>
      <c r="G15" s="1"/>
      <c r="H15" s="1"/>
      <c r="I15" s="1"/>
      <c r="J15" s="1"/>
      <c r="K15" s="1"/>
      <c r="L15" s="1"/>
      <c r="M15" s="1"/>
      <c r="N15" s="1"/>
      <c r="O15" s="1"/>
      <c r="P15" s="1"/>
      <c r="Q15" s="1"/>
      <c r="R15" s="1"/>
      <c r="S15" s="1"/>
      <c r="T15" s="1"/>
      <c r="U15" s="1"/>
      <c r="V15" s="1"/>
      <c r="W15" s="1"/>
      <c r="X15" s="1"/>
      <c r="Y15" s="1"/>
      <c r="Z15" s="1"/>
    </row>
    <row r="16" spans="1:26" ht="12.75" customHeight="1">
      <c r="A16" s="1">
        <v>2935</v>
      </c>
      <c r="B16" s="84" t="s">
        <v>218</v>
      </c>
      <c r="C16" s="85"/>
      <c r="D16" s="86"/>
      <c r="E16" s="1"/>
      <c r="F16" s="1"/>
      <c r="G16" s="1"/>
      <c r="H16" s="1"/>
      <c r="I16" s="1"/>
      <c r="J16" s="1"/>
      <c r="K16" s="1"/>
      <c r="L16" s="1"/>
      <c r="M16" s="1"/>
      <c r="N16" s="1"/>
      <c r="O16" s="1"/>
      <c r="P16" s="1"/>
      <c r="Q16" s="1"/>
      <c r="R16" s="1"/>
      <c r="S16" s="1"/>
      <c r="T16" s="1"/>
      <c r="U16" s="1"/>
      <c r="V16" s="1"/>
      <c r="W16" s="1"/>
      <c r="X16" s="1"/>
      <c r="Y16" s="1"/>
      <c r="Z16" s="1"/>
    </row>
    <row r="17" spans="1:26" ht="12.75" customHeight="1">
      <c r="A17" s="1">
        <v>2936</v>
      </c>
      <c r="B17" s="84" t="s">
        <v>219</v>
      </c>
      <c r="C17" s="85"/>
      <c r="D17" s="86"/>
      <c r="E17" s="1"/>
      <c r="F17" s="1"/>
      <c r="G17" s="1"/>
      <c r="H17" s="1"/>
      <c r="I17" s="1"/>
      <c r="J17" s="1"/>
      <c r="K17" s="1"/>
      <c r="L17" s="1"/>
      <c r="M17" s="1"/>
      <c r="N17" s="1"/>
      <c r="O17" s="1"/>
      <c r="P17" s="1"/>
      <c r="Q17" s="1"/>
      <c r="R17" s="1"/>
      <c r="S17" s="1"/>
      <c r="T17" s="1"/>
      <c r="U17" s="1"/>
      <c r="V17" s="1"/>
      <c r="W17" s="1"/>
      <c r="X17" s="1"/>
      <c r="Y17" s="1"/>
      <c r="Z17" s="1"/>
    </row>
    <row r="18" spans="1:26" ht="12.75" customHeight="1">
      <c r="A18" s="1">
        <v>2937</v>
      </c>
      <c r="B18" s="84" t="s">
        <v>220</v>
      </c>
      <c r="C18" s="85"/>
      <c r="D18" s="86"/>
      <c r="E18" s="1"/>
      <c r="F18" s="1"/>
      <c r="G18" s="1"/>
      <c r="H18" s="1"/>
      <c r="I18" s="1"/>
      <c r="J18" s="1"/>
      <c r="K18" s="1"/>
      <c r="L18" s="1"/>
      <c r="M18" s="1"/>
      <c r="N18" s="1"/>
      <c r="O18" s="1"/>
      <c r="P18" s="1"/>
      <c r="Q18" s="1"/>
      <c r="R18" s="1"/>
      <c r="S18" s="1"/>
      <c r="T18" s="1"/>
      <c r="U18" s="1"/>
      <c r="V18" s="1"/>
      <c r="W18" s="1"/>
      <c r="X18" s="1"/>
      <c r="Y18" s="1"/>
      <c r="Z18" s="1"/>
    </row>
    <row r="19" spans="1:26" ht="12.75" customHeight="1">
      <c r="A19" s="1">
        <v>2938</v>
      </c>
      <c r="B19" s="84" t="s">
        <v>222</v>
      </c>
      <c r="C19" s="85"/>
      <c r="D19" s="86"/>
      <c r="E19" s="1"/>
      <c r="F19" s="1"/>
      <c r="G19" s="1"/>
      <c r="H19" s="1"/>
      <c r="I19" s="1"/>
      <c r="J19" s="1"/>
      <c r="K19" s="1"/>
      <c r="L19" s="1"/>
      <c r="M19" s="1"/>
      <c r="N19" s="1"/>
      <c r="O19" s="1"/>
      <c r="P19" s="1"/>
      <c r="Q19" s="1"/>
      <c r="R19" s="1"/>
      <c r="S19" s="1"/>
      <c r="T19" s="1"/>
      <c r="U19" s="1"/>
      <c r="V19" s="1"/>
      <c r="W19" s="1"/>
      <c r="X19" s="1"/>
      <c r="Y19" s="1"/>
      <c r="Z19" s="1"/>
    </row>
    <row r="20" spans="1:26" ht="12.75" customHeight="1">
      <c r="A20" s="1">
        <v>2939</v>
      </c>
      <c r="B20" s="84" t="s">
        <v>223</v>
      </c>
      <c r="C20" s="85"/>
      <c r="D20" s="86"/>
      <c r="E20" s="1"/>
      <c r="F20" s="1"/>
      <c r="G20" s="1"/>
      <c r="H20" s="1"/>
      <c r="I20" s="1"/>
      <c r="J20" s="1"/>
      <c r="K20" s="1"/>
      <c r="L20" s="1"/>
      <c r="M20" s="1"/>
      <c r="N20" s="1"/>
      <c r="O20" s="1"/>
      <c r="P20" s="1"/>
      <c r="Q20" s="1"/>
      <c r="R20" s="1"/>
      <c r="S20" s="1"/>
      <c r="T20" s="1"/>
      <c r="U20" s="1"/>
      <c r="V20" s="1"/>
      <c r="W20" s="1"/>
      <c r="X20" s="1"/>
      <c r="Y20" s="1"/>
      <c r="Z20" s="1"/>
    </row>
    <row r="21" spans="1:26" ht="12.75" customHeight="1">
      <c r="A21" s="1">
        <v>2940</v>
      </c>
      <c r="B21" s="84" t="s">
        <v>224</v>
      </c>
      <c r="C21" s="85"/>
      <c r="D21" s="86"/>
      <c r="E21" s="1"/>
      <c r="F21" s="1"/>
      <c r="G21" s="1"/>
      <c r="H21" s="1"/>
      <c r="I21" s="1"/>
      <c r="J21" s="1"/>
      <c r="K21" s="1"/>
      <c r="L21" s="1"/>
      <c r="M21" s="1"/>
      <c r="N21" s="1"/>
      <c r="O21" s="1"/>
      <c r="P21" s="1"/>
      <c r="Q21" s="1"/>
      <c r="R21" s="1"/>
      <c r="S21" s="1"/>
      <c r="T21" s="1"/>
      <c r="U21" s="1"/>
      <c r="V21" s="1"/>
      <c r="W21" s="1"/>
      <c r="X21" s="1"/>
      <c r="Y21" s="1"/>
      <c r="Z21" s="1"/>
    </row>
    <row r="22" spans="1:26" ht="12.75" customHeight="1">
      <c r="A22" s="1">
        <v>2941</v>
      </c>
      <c r="B22" s="84" t="s">
        <v>225</v>
      </c>
      <c r="C22" s="85"/>
      <c r="D22" s="86"/>
      <c r="E22" s="1"/>
      <c r="F22" s="1"/>
      <c r="G22" s="1"/>
      <c r="H22" s="1"/>
      <c r="I22" s="1"/>
      <c r="J22" s="1"/>
      <c r="K22" s="1"/>
      <c r="L22" s="1"/>
      <c r="M22" s="1"/>
      <c r="N22" s="1"/>
      <c r="O22" s="1"/>
      <c r="P22" s="1"/>
      <c r="Q22" s="1"/>
      <c r="R22" s="1"/>
      <c r="S22" s="1"/>
      <c r="T22" s="1"/>
      <c r="U22" s="1"/>
      <c r="V22" s="1"/>
      <c r="W22" s="1"/>
      <c r="X22" s="1"/>
      <c r="Y22" s="1"/>
      <c r="Z22" s="1"/>
    </row>
    <row r="23" spans="1:26" ht="12.75" customHeight="1">
      <c r="A23" s="1">
        <v>2942</v>
      </c>
      <c r="B23" s="84" t="s">
        <v>227</v>
      </c>
      <c r="C23" s="85"/>
      <c r="D23" s="86"/>
      <c r="E23" s="1"/>
      <c r="F23" s="1"/>
      <c r="G23" s="1"/>
      <c r="H23" s="1"/>
      <c r="I23" s="1"/>
      <c r="J23" s="1"/>
      <c r="K23" s="1"/>
      <c r="L23" s="1"/>
      <c r="M23" s="1"/>
      <c r="N23" s="1"/>
      <c r="O23" s="1"/>
      <c r="P23" s="1"/>
      <c r="Q23" s="1"/>
      <c r="R23" s="1"/>
      <c r="S23" s="1"/>
      <c r="T23" s="1"/>
      <c r="U23" s="1"/>
      <c r="V23" s="1"/>
      <c r="W23" s="1"/>
      <c r="X23" s="1"/>
      <c r="Y23" s="1"/>
      <c r="Z23" s="1"/>
    </row>
    <row r="24" spans="1:26" ht="12.75" customHeight="1">
      <c r="A24" s="1">
        <v>2943</v>
      </c>
      <c r="B24" s="84" t="s">
        <v>228</v>
      </c>
      <c r="C24" s="85"/>
      <c r="D24" s="86"/>
      <c r="E24" s="1"/>
      <c r="F24" s="1"/>
      <c r="G24" s="1"/>
      <c r="H24" s="1"/>
      <c r="I24" s="1"/>
      <c r="J24" s="1"/>
      <c r="K24" s="1"/>
      <c r="L24" s="1"/>
      <c r="M24" s="1"/>
      <c r="N24" s="1"/>
      <c r="O24" s="1"/>
      <c r="P24" s="1"/>
      <c r="Q24" s="1"/>
      <c r="R24" s="1"/>
      <c r="S24" s="1"/>
      <c r="T24" s="1"/>
      <c r="U24" s="1"/>
      <c r="V24" s="1"/>
      <c r="W24" s="1"/>
      <c r="X24" s="1"/>
      <c r="Y24" s="1"/>
      <c r="Z24" s="1"/>
    </row>
    <row r="25" spans="1:26" ht="12.75" customHeight="1">
      <c r="A25" s="1">
        <v>3301</v>
      </c>
      <c r="B25" s="84" t="s">
        <v>230</v>
      </c>
      <c r="C25" s="85"/>
      <c r="D25" s="86"/>
      <c r="E25" s="1"/>
      <c r="F25" s="1"/>
      <c r="G25" s="1"/>
      <c r="H25" s="1"/>
      <c r="I25" s="1"/>
      <c r="J25" s="1"/>
      <c r="K25" s="1"/>
      <c r="L25" s="1"/>
      <c r="M25" s="1"/>
      <c r="N25" s="1"/>
      <c r="O25" s="1"/>
      <c r="P25" s="1"/>
      <c r="Q25" s="1"/>
      <c r="R25" s="1"/>
      <c r="S25" s="1"/>
      <c r="T25" s="1"/>
      <c r="U25" s="1"/>
      <c r="V25" s="1"/>
      <c r="W25" s="1"/>
      <c r="X25" s="1"/>
      <c r="Y25" s="1"/>
      <c r="Z25" s="1"/>
    </row>
    <row r="26" spans="1:26" ht="12.75" customHeight="1">
      <c r="A26" s="1">
        <v>4005</v>
      </c>
      <c r="B26" s="84" t="s">
        <v>231</v>
      </c>
      <c r="C26" s="88"/>
      <c r="D26" s="86"/>
      <c r="E26" s="1"/>
      <c r="F26" s="1"/>
      <c r="G26" s="1"/>
      <c r="H26" s="1"/>
      <c r="I26" s="1"/>
      <c r="J26" s="1"/>
      <c r="K26" s="1"/>
      <c r="L26" s="1"/>
      <c r="M26" s="1"/>
      <c r="N26" s="1"/>
      <c r="O26" s="1"/>
      <c r="P26" s="1"/>
      <c r="Q26" s="1"/>
      <c r="R26" s="1"/>
      <c r="S26" s="1"/>
      <c r="T26" s="1"/>
      <c r="U26" s="1"/>
      <c r="V26" s="1"/>
      <c r="W26" s="1"/>
      <c r="X26" s="1"/>
      <c r="Y26" s="1"/>
      <c r="Z26" s="1"/>
    </row>
    <row r="27" spans="1:26" ht="12.75" customHeight="1">
      <c r="A27" s="1">
        <v>4006</v>
      </c>
      <c r="B27" s="84" t="s">
        <v>234</v>
      </c>
      <c r="C27" s="88"/>
      <c r="D27" s="85"/>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89" t="s">
        <v>235</v>
      </c>
      <c r="C28" s="88"/>
      <c r="D28" s="85"/>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89" t="s">
        <v>237</v>
      </c>
      <c r="C29" s="88"/>
      <c r="D29" s="85"/>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89" t="s">
        <v>238</v>
      </c>
      <c r="C30" s="88"/>
      <c r="D30" s="85"/>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89" t="s">
        <v>239</v>
      </c>
      <c r="C31" s="88"/>
      <c r="D31" s="85"/>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89" t="s">
        <v>240</v>
      </c>
      <c r="C32" s="88"/>
      <c r="D32" s="88"/>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89" t="s">
        <v>241</v>
      </c>
      <c r="C33" s="88"/>
      <c r="D33" s="88"/>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88"/>
      <c r="C34" s="88"/>
      <c r="D34" s="88"/>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88"/>
      <c r="C35" s="88"/>
      <c r="D35" s="88"/>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88"/>
      <c r="C36" s="88"/>
      <c r="D36" s="88"/>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88"/>
      <c r="C37" s="88"/>
      <c r="D37" s="88"/>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93" t="s">
        <v>242</v>
      </c>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conditionalFormatting sqref="A3:A25">
    <cfRule type="expression" dxfId="368" priority="1" stopIfTrue="1">
      <formula>A3=""</formula>
    </cfRule>
  </conditionalFormatting>
  <conditionalFormatting sqref="D3:D31">
    <cfRule type="expression" dxfId="367" priority="2" stopIfTrue="1">
      <formula>D3&lt;&gt;""</formula>
    </cfRule>
  </conditionalFormatting>
  <conditionalFormatting sqref="D3:D31">
    <cfRule type="expression" dxfId="366" priority="3" stopIfTrue="1">
      <formula>D3=""</formula>
    </cfRule>
  </conditionalFormatting>
  <conditionalFormatting sqref="C3:C25">
    <cfRule type="expression" dxfId="365" priority="4" stopIfTrue="1">
      <formula>C3&lt;&gt;""</formula>
    </cfRule>
  </conditionalFormatting>
  <conditionalFormatting sqref="C3:C25">
    <cfRule type="expression" dxfId="364" priority="5" stopIfTrue="1">
      <formula>C3=""</formula>
    </cfRule>
  </conditionalFormatting>
  <conditionalFormatting sqref="A26:A27">
    <cfRule type="expression" dxfId="363" priority="6" stopIfTrue="1">
      <formula>A26=""</formula>
    </cfRule>
  </conditionalFormatting>
  <pageMargins left="0.25" right="0.25" top="0.75" bottom="0.75" header="0" footer="0"/>
  <pageSetup fitToHeight="0" orientation="landscape"/>
  <headerFooter>
    <oddHeader>&amp;LShared Assessments Program&amp;CStandardized Information Gathering (SIG) Questionnaire&amp;R Version 2017</oddHeader>
    <oddFooter>&amp;L&amp;A&amp;CPage &amp;P of  Page(s)</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AJ1000"/>
  <sheetViews>
    <sheetView showGridLines="0" tabSelected="1" topLeftCell="B1" workbookViewId="0">
      <pane ySplit="4" topLeftCell="A25" activePane="bottomLeft" state="frozen"/>
      <selection pane="bottomLeft" activeCell="D34" sqref="D34"/>
    </sheetView>
  </sheetViews>
  <sheetFormatPr defaultColWidth="14.42578125" defaultRowHeight="15" customHeight="1"/>
  <cols>
    <col min="1" max="1" width="5.140625" hidden="1" customWidth="1"/>
    <col min="2" max="2" width="13.42578125" customWidth="1"/>
    <col min="3" max="3" width="67" customWidth="1"/>
    <col min="4" max="5" width="11.42578125" customWidth="1"/>
    <col min="6" max="6" width="40.7109375" customWidth="1"/>
    <col min="7" max="7" width="27.85546875" customWidth="1"/>
    <col min="8" max="8" width="10.28515625" customWidth="1"/>
    <col min="9" max="9" width="28.140625" customWidth="1"/>
    <col min="10" max="11" width="3.85546875" customWidth="1"/>
    <col min="12" max="12" width="4.7109375" customWidth="1"/>
    <col min="13" max="15" width="3.85546875" customWidth="1"/>
    <col min="16" max="16" width="4.140625" customWidth="1"/>
    <col min="17" max="17" width="5.140625" customWidth="1"/>
    <col min="18" max="18" width="4.140625" customWidth="1"/>
    <col min="19" max="19" width="5.140625" customWidth="1"/>
    <col min="20" max="20" width="3.85546875" customWidth="1"/>
    <col min="21" max="24" width="3.140625" customWidth="1"/>
    <col min="25" max="25" width="3.85546875" customWidth="1"/>
    <col min="26" max="26" width="14.140625" customWidth="1"/>
    <col min="27" max="27" width="28.140625" customWidth="1"/>
    <col min="28" max="28" width="8.85546875" customWidth="1"/>
    <col min="29" max="29" width="3.85546875" hidden="1" customWidth="1"/>
    <col min="30" max="30" width="6.140625" hidden="1" customWidth="1"/>
    <col min="31" max="33" width="5.140625" hidden="1" customWidth="1"/>
    <col min="34" max="34" width="4.85546875" hidden="1" customWidth="1"/>
    <col min="35" max="35" width="9.140625" hidden="1" customWidth="1"/>
    <col min="36" max="36" width="3.85546875" hidden="1" customWidth="1"/>
  </cols>
  <sheetData>
    <row r="1" spans="1:36" ht="12.75" customHeight="1">
      <c r="A1" s="1">
        <v>12</v>
      </c>
      <c r="B1" s="60" t="s">
        <v>243</v>
      </c>
      <c r="C1" s="94"/>
      <c r="D1" s="94"/>
      <c r="E1" s="94"/>
      <c r="F1" s="95"/>
      <c r="G1" s="96"/>
      <c r="H1" s="97"/>
      <c r="I1" s="39" t="str">
        <f>IF(Master&lt;&gt;"Master","",Master)</f>
        <v/>
      </c>
      <c r="J1" s="97"/>
      <c r="K1" s="97"/>
      <c r="L1" s="97"/>
      <c r="M1" s="97"/>
      <c r="N1" s="97"/>
      <c r="O1" s="97"/>
      <c r="P1" s="97"/>
      <c r="Q1" s="97" t="s">
        <v>244</v>
      </c>
      <c r="R1" s="97"/>
      <c r="S1" s="97"/>
      <c r="T1" s="97"/>
      <c r="U1" s="97"/>
      <c r="V1" s="97"/>
      <c r="W1" s="97"/>
      <c r="X1" s="97"/>
      <c r="Y1" s="97"/>
      <c r="Z1" s="94"/>
      <c r="AA1" s="98"/>
      <c r="AB1" s="99"/>
      <c r="AC1" s="1"/>
      <c r="AD1" s="1"/>
      <c r="AE1" s="1"/>
      <c r="AF1" s="1"/>
      <c r="AG1" s="1"/>
      <c r="AH1" s="1"/>
      <c r="AI1" s="1"/>
      <c r="AJ1" s="1"/>
    </row>
    <row r="2" spans="1:36" ht="12.75" customHeight="1">
      <c r="A2" s="1"/>
      <c r="B2" s="100"/>
      <c r="C2" s="101"/>
      <c r="D2" s="102">
        <f>IF(SUM(AE5:AE21)/SUM(AD5:AD21)=0,"0%",SUM(AE5:AE21)/SUM(AD5:AD21))</f>
        <v>1</v>
      </c>
      <c r="E2" s="101" t="s">
        <v>144</v>
      </c>
      <c r="F2" s="101"/>
      <c r="G2" s="103" t="s">
        <v>245</v>
      </c>
      <c r="H2" s="104" t="s">
        <v>246</v>
      </c>
      <c r="I2" s="101"/>
      <c r="J2" s="105">
        <f>COUNTA(J5:J193)</f>
        <v>172</v>
      </c>
      <c r="K2" s="105"/>
      <c r="L2" s="105"/>
      <c r="M2" s="105"/>
      <c r="N2" s="105"/>
      <c r="O2" s="105"/>
      <c r="P2" s="105"/>
      <c r="Q2" s="105"/>
      <c r="R2" s="105"/>
      <c r="S2" s="105"/>
      <c r="T2" s="105"/>
      <c r="U2" s="105"/>
      <c r="V2" s="105"/>
      <c r="W2" s="105"/>
      <c r="X2" s="105"/>
      <c r="Y2" s="105"/>
      <c r="Z2" s="101"/>
      <c r="AA2" s="106"/>
      <c r="AB2" s="99"/>
      <c r="AC2" s="1"/>
      <c r="AD2" s="1"/>
      <c r="AE2" s="1"/>
      <c r="AF2" s="1"/>
      <c r="AG2" s="1"/>
      <c r="AH2" s="1"/>
      <c r="AI2" s="1"/>
      <c r="AJ2" s="1"/>
    </row>
    <row r="3" spans="1:36" ht="62.25" customHeight="1">
      <c r="A3" s="107" t="s">
        <v>247</v>
      </c>
      <c r="B3" s="212" t="s">
        <v>248</v>
      </c>
      <c r="C3" s="213"/>
      <c r="D3" s="213"/>
      <c r="E3" s="213"/>
      <c r="F3" s="213"/>
      <c r="G3" s="213"/>
      <c r="H3" s="213"/>
      <c r="I3" s="213"/>
      <c r="J3" s="107" t="s">
        <v>249</v>
      </c>
      <c r="K3" s="107" t="s">
        <v>250</v>
      </c>
      <c r="L3" s="107" t="s">
        <v>251</v>
      </c>
      <c r="M3" s="107" t="s">
        <v>252</v>
      </c>
      <c r="N3" s="107"/>
      <c r="O3" s="107"/>
      <c r="P3" s="107"/>
      <c r="Q3" s="107" t="s">
        <v>253</v>
      </c>
      <c r="R3" s="107" t="s">
        <v>254</v>
      </c>
      <c r="S3" s="107" t="s">
        <v>255</v>
      </c>
      <c r="T3" s="107"/>
      <c r="U3" s="107" t="s">
        <v>256</v>
      </c>
      <c r="V3" s="108" t="s">
        <v>257</v>
      </c>
      <c r="W3" s="1"/>
      <c r="X3" s="107" t="s">
        <v>258</v>
      </c>
      <c r="Y3" s="108" t="s">
        <v>259</v>
      </c>
      <c r="Z3" s="1"/>
      <c r="AA3" s="1"/>
      <c r="AB3" s="109" t="s">
        <v>260</v>
      </c>
      <c r="AC3" s="107" t="s">
        <v>261</v>
      </c>
      <c r="AD3" s="107" t="s">
        <v>262</v>
      </c>
      <c r="AE3" s="107" t="s">
        <v>263</v>
      </c>
      <c r="AF3" s="107" t="s">
        <v>264</v>
      </c>
      <c r="AG3" s="107" t="s">
        <v>265</v>
      </c>
      <c r="AH3" s="107" t="s">
        <v>266</v>
      </c>
      <c r="AI3" s="107" t="s">
        <v>267</v>
      </c>
      <c r="AJ3" s="107" t="s">
        <v>268</v>
      </c>
    </row>
    <row r="4" spans="1:36" ht="12.75" customHeight="1">
      <c r="A4" s="1">
        <f>MAX(A5:A243)</f>
        <v>4408</v>
      </c>
      <c r="B4" s="49" t="s">
        <v>269</v>
      </c>
      <c r="C4" s="49" t="s">
        <v>270</v>
      </c>
      <c r="D4" s="49" t="s">
        <v>149</v>
      </c>
      <c r="E4" s="49" t="s">
        <v>271</v>
      </c>
      <c r="F4" s="49" t="s">
        <v>272</v>
      </c>
      <c r="G4" s="49" t="s">
        <v>273</v>
      </c>
      <c r="H4" s="208" t="s">
        <v>274</v>
      </c>
      <c r="I4" s="214"/>
      <c r="J4" s="110"/>
      <c r="K4" s="110"/>
      <c r="L4" s="110"/>
      <c r="M4" s="1"/>
      <c r="N4" s="110"/>
      <c r="O4" s="110"/>
      <c r="P4" s="1"/>
      <c r="Q4" s="1"/>
      <c r="R4" s="1"/>
      <c r="S4" s="1"/>
      <c r="T4" s="1"/>
      <c r="U4" s="1"/>
      <c r="V4" s="1"/>
      <c r="W4" s="1"/>
      <c r="X4" s="1"/>
      <c r="Y4" s="1"/>
      <c r="Z4" s="45"/>
      <c r="AA4" s="45"/>
      <c r="AB4" s="1"/>
      <c r="AC4" s="1"/>
      <c r="AD4" s="1"/>
      <c r="AE4" s="1"/>
      <c r="AF4" s="1"/>
      <c r="AG4" s="1"/>
      <c r="AH4" s="1"/>
      <c r="AI4" s="1"/>
      <c r="AJ4" s="1"/>
    </row>
    <row r="5" spans="1:36" ht="12.75" customHeight="1">
      <c r="A5" s="1"/>
      <c r="B5" s="111"/>
      <c r="C5" s="215" t="s">
        <v>275</v>
      </c>
      <c r="D5" s="213"/>
      <c r="E5" s="213"/>
      <c r="F5" s="213"/>
      <c r="G5" s="113"/>
      <c r="H5" s="113"/>
      <c r="I5" s="114"/>
      <c r="J5" s="115"/>
      <c r="K5" s="115">
        <v>1</v>
      </c>
      <c r="L5" s="116">
        <f t="shared" ref="L5:L193" si="0">IF(A5="",L4,L4+1)</f>
        <v>0</v>
      </c>
      <c r="M5" s="1">
        <f t="shared" ref="M5:M193" si="1">IF(J5="",M4+1,M4)</f>
        <v>1</v>
      </c>
      <c r="N5" s="116"/>
      <c r="O5" s="1"/>
      <c r="P5" s="1"/>
      <c r="Q5" s="1">
        <f t="shared" ref="Q5:Q36" si="2">IF(ISNA(VLOOKUP(A5,BusInfoArray,6,FALSE)),0,VLOOKUP(A5,BusInfoArray,6,FALSE))</f>
        <v>0</v>
      </c>
      <c r="R5" s="1" t="str">
        <f>IF(J5="","",IF(D5="",0,IF(D5="N/A",3,IF(D5="Yes",1,IF(D5="No",2,"Oops there is an error")))))</f>
        <v/>
      </c>
      <c r="S5" s="1" t="str">
        <f t="shared" ref="S5:S193" si="3">IF(J5="","",IF(Q5&gt;0,Q5,IF(R5&gt;0,R5,0)))</f>
        <v/>
      </c>
      <c r="T5" s="1"/>
      <c r="U5" s="1">
        <f t="shared" ref="U5:U193" si="4">IF(J5="",U4,IF(AND(S5&gt;1,OR(U4="",U4=0,U4&gt;=J5)),J5,IF(J5&gt;U4,U4,0)))</f>
        <v>0</v>
      </c>
      <c r="V5" s="1" t="str">
        <f t="shared" ref="V5:V36" si="5">IF(Master="Master",R5,IF(V4="",S5,IF(OR(AND(U5&gt;0,S5&lt;V4),AND(U5=1,S5&lt;=V4)),V4,S5)))</f>
        <v/>
      </c>
      <c r="W5" s="1"/>
      <c r="X5" s="1">
        <f t="shared" ref="X5:X193" si="6">IF(AND(J5=1,S5=1),2,IF(AND(V4=1,M5=M4),2,IF(AND(X4=2,M5=M4),2,IF(OR(J5=1,J5=""),1,""))))</f>
        <v>1</v>
      </c>
      <c r="Y5" s="1">
        <f t="shared" ref="Y5:Y193" si="7">IF(V5&gt;0,1,0)</f>
        <v>1</v>
      </c>
      <c r="Z5" s="113"/>
      <c r="AA5" s="114"/>
      <c r="AB5" s="1"/>
      <c r="AC5" s="1" t="s">
        <v>276</v>
      </c>
      <c r="AD5" s="1">
        <f t="shared" ref="AD5:AD21" si="8">COUNTIF($K$5:$K$243,AC5)</f>
        <v>22</v>
      </c>
      <c r="AE5" s="1">
        <f t="shared" ref="AE5:AE21" si="9">SUMPRODUCT(($Y$5:$Y$243)*($K$5:$K$243=AC5))</f>
        <v>22</v>
      </c>
      <c r="AF5" s="1">
        <f>'A. Risk Management'!T2</f>
        <v>68</v>
      </c>
      <c r="AG5" s="1">
        <f>'A. Risk Management'!X2</f>
        <v>33</v>
      </c>
      <c r="AH5" s="1">
        <f>'A. Risk Management'!J2</f>
        <v>82</v>
      </c>
      <c r="AI5" s="1">
        <f>'A. Risk Management'!Y1</f>
        <v>86</v>
      </c>
      <c r="AJ5" s="1"/>
    </row>
    <row r="6" spans="1:36" ht="12.75" customHeight="1">
      <c r="A6" s="1">
        <v>3198</v>
      </c>
      <c r="B6" s="54" t="str">
        <f t="shared" ref="B6:B193" si="10">IF(A6="","",$Q$1&amp;"."&amp;L6)</f>
        <v>SL.1</v>
      </c>
      <c r="C6" s="117" t="s">
        <v>277</v>
      </c>
      <c r="D6" s="118" t="s">
        <v>121</v>
      </c>
      <c r="E6" s="92"/>
      <c r="F6" s="92"/>
      <c r="G6" s="117" t="s">
        <v>278</v>
      </c>
      <c r="H6" s="119" t="s">
        <v>279</v>
      </c>
      <c r="I6" s="117" t="s">
        <v>280</v>
      </c>
      <c r="J6" s="115">
        <v>1</v>
      </c>
      <c r="K6" s="115" t="s">
        <v>276</v>
      </c>
      <c r="L6" s="116">
        <f t="shared" si="0"/>
        <v>1</v>
      </c>
      <c r="M6" s="1">
        <f t="shared" si="1"/>
        <v>1</v>
      </c>
      <c r="N6" s="116"/>
      <c r="O6" s="1"/>
      <c r="P6" s="1"/>
      <c r="Q6" s="1">
        <f t="shared" si="2"/>
        <v>0</v>
      </c>
      <c r="R6" s="1">
        <f>IF(J6="","",IF(D6="",0,IF(D6="N/A",3,IF(D6="Yes",1,IF(D6="No",2,"Oops there is an error")))))</f>
        <v>1</v>
      </c>
      <c r="S6" s="1">
        <f t="shared" si="3"/>
        <v>1</v>
      </c>
      <c r="T6" s="1"/>
      <c r="U6" s="1">
        <f t="shared" si="4"/>
        <v>0</v>
      </c>
      <c r="V6" s="1">
        <f t="shared" si="5"/>
        <v>1</v>
      </c>
      <c r="W6" s="1"/>
      <c r="X6" s="1">
        <f t="shared" si="6"/>
        <v>2</v>
      </c>
      <c r="Y6" s="1">
        <f t="shared" si="7"/>
        <v>1</v>
      </c>
      <c r="Z6" s="119"/>
      <c r="AA6" s="117"/>
      <c r="AB6" s="1"/>
      <c r="AC6" s="1" t="s">
        <v>281</v>
      </c>
      <c r="AD6" s="1">
        <f t="shared" si="8"/>
        <v>2</v>
      </c>
      <c r="AE6" s="1">
        <f t="shared" si="9"/>
        <v>2</v>
      </c>
      <c r="AF6" s="1">
        <f>'B. Security Policy'!T2</f>
        <v>42</v>
      </c>
      <c r="AG6" s="1">
        <f>'B. Security Policy'!X2</f>
        <v>2</v>
      </c>
      <c r="AH6" s="1">
        <f>'B. Security Policy'!J2</f>
        <v>42</v>
      </c>
      <c r="AI6" s="1">
        <f>'B. Security Policy'!Y1</f>
        <v>46</v>
      </c>
      <c r="AJ6" s="1"/>
    </row>
    <row r="7" spans="1:36" ht="12.75" customHeight="1">
      <c r="A7" s="1">
        <v>3286</v>
      </c>
      <c r="B7" s="54" t="str">
        <f t="shared" si="10"/>
        <v>SL.2</v>
      </c>
      <c r="C7" s="120" t="s">
        <v>282</v>
      </c>
      <c r="D7" s="118" t="s">
        <v>121</v>
      </c>
      <c r="E7" s="92"/>
      <c r="F7" s="92"/>
      <c r="G7" s="117" t="s">
        <v>283</v>
      </c>
      <c r="H7" s="119" t="s">
        <v>284</v>
      </c>
      <c r="I7" s="117" t="s">
        <v>285</v>
      </c>
      <c r="J7" s="115">
        <v>2</v>
      </c>
      <c r="K7" s="115" t="s">
        <v>276</v>
      </c>
      <c r="L7" s="116">
        <f t="shared" si="0"/>
        <v>2</v>
      </c>
      <c r="M7" s="1">
        <f t="shared" si="1"/>
        <v>1</v>
      </c>
      <c r="N7" s="116"/>
      <c r="O7" s="1"/>
      <c r="P7" s="1"/>
      <c r="Q7" s="1">
        <f t="shared" si="2"/>
        <v>0</v>
      </c>
      <c r="R7" s="1">
        <f>IF(J7="","",IF(D7="",0,IF(D7="N/A",3,IF(D7="Yes",1,IF(D7="No",2,"Oops there is an error")))))</f>
        <v>1</v>
      </c>
      <c r="S7" s="1">
        <f t="shared" si="3"/>
        <v>1</v>
      </c>
      <c r="T7" s="1"/>
      <c r="U7" s="1">
        <f t="shared" si="4"/>
        <v>0</v>
      </c>
      <c r="V7" s="1">
        <f t="shared" si="5"/>
        <v>1</v>
      </c>
      <c r="W7" s="1"/>
      <c r="X7" s="1">
        <f t="shared" si="6"/>
        <v>2</v>
      </c>
      <c r="Y7" s="1">
        <f t="shared" si="7"/>
        <v>1</v>
      </c>
      <c r="Z7" s="119"/>
      <c r="AA7" s="117"/>
      <c r="AB7" s="1"/>
      <c r="AC7" s="1" t="s">
        <v>286</v>
      </c>
      <c r="AD7" s="1">
        <f t="shared" si="8"/>
        <v>1</v>
      </c>
      <c r="AE7" s="1">
        <f t="shared" si="9"/>
        <v>1</v>
      </c>
      <c r="AF7" s="1">
        <f>'C. Organizational Security'!T2</f>
        <v>10</v>
      </c>
      <c r="AG7" s="1">
        <f>'C. Organizational Security'!X2</f>
        <v>1</v>
      </c>
      <c r="AH7" s="1">
        <f>'C. Organizational Security'!J2</f>
        <v>10</v>
      </c>
      <c r="AI7" s="1">
        <f>'C. Organizational Security'!Y1</f>
        <v>14</v>
      </c>
      <c r="AJ7" s="1"/>
    </row>
    <row r="8" spans="1:36" ht="12.75" customHeight="1">
      <c r="A8" s="1">
        <v>4158</v>
      </c>
      <c r="B8" s="54" t="str">
        <f t="shared" si="10"/>
        <v>SL.3</v>
      </c>
      <c r="C8" s="120" t="s">
        <v>287</v>
      </c>
      <c r="D8" s="118" t="s">
        <v>121</v>
      </c>
      <c r="E8" s="92"/>
      <c r="F8" s="92"/>
      <c r="G8" s="117" t="s">
        <v>283</v>
      </c>
      <c r="H8" s="119"/>
      <c r="I8" s="117"/>
      <c r="J8" s="115">
        <v>2</v>
      </c>
      <c r="K8" s="115" t="s">
        <v>276</v>
      </c>
      <c r="L8" s="116">
        <f t="shared" si="0"/>
        <v>3</v>
      </c>
      <c r="M8" s="1">
        <f t="shared" si="1"/>
        <v>1</v>
      </c>
      <c r="N8" s="116"/>
      <c r="O8" s="1"/>
      <c r="P8" s="1"/>
      <c r="Q8" s="1">
        <f t="shared" si="2"/>
        <v>0</v>
      </c>
      <c r="R8" s="1">
        <f>IF(J8="","",IF(D8="",0,IF(D8="N/A",3,IF(D8="Yes",1,IF(D8="No",2,"Oops there is an error")))))</f>
        <v>1</v>
      </c>
      <c r="S8" s="1">
        <f t="shared" si="3"/>
        <v>1</v>
      </c>
      <c r="T8" s="1"/>
      <c r="U8" s="1">
        <f t="shared" si="4"/>
        <v>0</v>
      </c>
      <c r="V8" s="1">
        <f t="shared" si="5"/>
        <v>1</v>
      </c>
      <c r="W8" s="1"/>
      <c r="X8" s="1">
        <f t="shared" si="6"/>
        <v>2</v>
      </c>
      <c r="Y8" s="1">
        <f t="shared" si="7"/>
        <v>1</v>
      </c>
      <c r="Z8" s="119"/>
      <c r="AA8" s="117"/>
      <c r="AB8" s="1"/>
      <c r="AC8" s="1" t="s">
        <v>288</v>
      </c>
      <c r="AD8" s="1">
        <f t="shared" si="8"/>
        <v>13</v>
      </c>
      <c r="AE8" s="1">
        <f t="shared" si="9"/>
        <v>13</v>
      </c>
      <c r="AF8" s="1">
        <f>'D. Asset and Info Management'!T2</f>
        <v>107</v>
      </c>
      <c r="AG8" s="1">
        <f>'D. Asset and Info Management'!X2</f>
        <v>17</v>
      </c>
      <c r="AH8" s="1">
        <f>'D. Asset and Info Management'!J2</f>
        <v>107</v>
      </c>
      <c r="AI8" s="1">
        <f>'D. Asset and Info Management'!Y1</f>
        <v>111</v>
      </c>
      <c r="AJ8" s="1"/>
    </row>
    <row r="9" spans="1:36" ht="12.75" customHeight="1">
      <c r="A9" s="1">
        <v>4159</v>
      </c>
      <c r="B9" s="54" t="str">
        <f t="shared" si="10"/>
        <v>SL.4</v>
      </c>
      <c r="C9" s="117" t="s">
        <v>290</v>
      </c>
      <c r="D9" s="122" t="s">
        <v>121</v>
      </c>
      <c r="E9" s="124"/>
      <c r="F9" s="124"/>
      <c r="G9" s="117" t="s">
        <v>283</v>
      </c>
      <c r="H9" s="119"/>
      <c r="I9" s="117"/>
      <c r="J9" s="115">
        <v>2</v>
      </c>
      <c r="K9" s="115" t="s">
        <v>276</v>
      </c>
      <c r="L9" s="116">
        <f t="shared" si="0"/>
        <v>4</v>
      </c>
      <c r="M9" s="1">
        <f t="shared" si="1"/>
        <v>1</v>
      </c>
      <c r="N9" s="116"/>
      <c r="O9" s="1"/>
      <c r="P9" s="1"/>
      <c r="Q9" s="1">
        <f t="shared" si="2"/>
        <v>0</v>
      </c>
      <c r="R9" s="1">
        <f>IF(J9="","",IF(D9="",0,IF(D9="N/A",3,IF(D9="Yes",1,IF(D9="No",2,"Oops there is an error")))))</f>
        <v>1</v>
      </c>
      <c r="S9" s="1">
        <f t="shared" si="3"/>
        <v>1</v>
      </c>
      <c r="T9" s="1"/>
      <c r="U9" s="1">
        <f t="shared" si="4"/>
        <v>0</v>
      </c>
      <c r="V9" s="1">
        <f t="shared" si="5"/>
        <v>1</v>
      </c>
      <c r="W9" s="1"/>
      <c r="X9" s="1">
        <f t="shared" si="6"/>
        <v>2</v>
      </c>
      <c r="Y9" s="1">
        <f t="shared" si="7"/>
        <v>1</v>
      </c>
      <c r="Z9" s="119"/>
      <c r="AA9" s="117"/>
      <c r="AB9" s="1"/>
      <c r="AC9" s="1" t="s">
        <v>291</v>
      </c>
      <c r="AD9" s="1">
        <f t="shared" si="8"/>
        <v>9</v>
      </c>
      <c r="AE9" s="1">
        <f t="shared" si="9"/>
        <v>9</v>
      </c>
      <c r="AF9" s="1">
        <f>'E. Human Resource Security'!T2</f>
        <v>32</v>
      </c>
      <c r="AG9" s="1">
        <f>'E. Human Resource Security'!X2</f>
        <v>9</v>
      </c>
      <c r="AH9" s="1">
        <f>'E. Human Resource Security'!J2</f>
        <v>37</v>
      </c>
      <c r="AI9" s="1">
        <f>'E. Human Resource Security'!Y1</f>
        <v>41</v>
      </c>
      <c r="AJ9" s="1"/>
    </row>
    <row r="10" spans="1:36" ht="12.75" customHeight="1">
      <c r="A10" s="1">
        <v>4160</v>
      </c>
      <c r="B10" s="54" t="str">
        <f t="shared" si="10"/>
        <v>SL.5</v>
      </c>
      <c r="C10" s="14" t="s">
        <v>298</v>
      </c>
      <c r="D10" s="126" t="s">
        <v>121</v>
      </c>
      <c r="E10" s="129"/>
      <c r="F10" s="130" t="s">
        <v>299</v>
      </c>
      <c r="G10" s="117" t="s">
        <v>283</v>
      </c>
      <c r="H10" s="119"/>
      <c r="I10" s="117"/>
      <c r="J10" s="115">
        <v>2</v>
      </c>
      <c r="K10" s="115" t="s">
        <v>276</v>
      </c>
      <c r="L10" s="116">
        <f t="shared" si="0"/>
        <v>5</v>
      </c>
      <c r="M10" s="1">
        <f t="shared" si="1"/>
        <v>1</v>
      </c>
      <c r="N10" s="116"/>
      <c r="O10" s="1"/>
      <c r="P10" s="1"/>
      <c r="Q10" s="1">
        <f t="shared" si="2"/>
        <v>0</v>
      </c>
      <c r="R10" s="1">
        <f>IF(J10="","",IF(D10="",0,IF(D10="N/A",3,IF(D10="Yes",1,IF(D10="No",2,"Oops there is an error")))))</f>
        <v>1</v>
      </c>
      <c r="S10" s="1">
        <f t="shared" si="3"/>
        <v>1</v>
      </c>
      <c r="T10" s="1"/>
      <c r="U10" s="1">
        <f t="shared" si="4"/>
        <v>0</v>
      </c>
      <c r="V10" s="1">
        <f t="shared" si="5"/>
        <v>1</v>
      </c>
      <c r="W10" s="1"/>
      <c r="X10" s="1">
        <f t="shared" si="6"/>
        <v>2</v>
      </c>
      <c r="Y10" s="1">
        <f t="shared" si="7"/>
        <v>1</v>
      </c>
      <c r="Z10" s="119"/>
      <c r="AA10" s="117"/>
      <c r="AB10" s="1"/>
      <c r="AC10" s="1" t="s">
        <v>305</v>
      </c>
      <c r="AD10" s="1">
        <f t="shared" si="8"/>
        <v>3</v>
      </c>
      <c r="AE10" s="1">
        <f t="shared" si="9"/>
        <v>3</v>
      </c>
      <c r="AF10" s="1">
        <f>'F. Physical and Environmental'!T2</f>
        <v>73</v>
      </c>
      <c r="AG10" s="1">
        <f>'F. Physical and Environmental'!X2</f>
        <v>8</v>
      </c>
      <c r="AH10" s="1">
        <f>'F. Physical and Environmental'!J2</f>
        <v>86</v>
      </c>
      <c r="AI10" s="1">
        <f>'F. Physical and Environmental'!Y1</f>
        <v>90</v>
      </c>
      <c r="AJ10" s="1"/>
    </row>
    <row r="11" spans="1:36" ht="12.75" customHeight="1">
      <c r="A11" s="1">
        <v>4161</v>
      </c>
      <c r="B11" s="54" t="str">
        <f t="shared" si="10"/>
        <v>SL.6</v>
      </c>
      <c r="C11" s="14" t="s">
        <v>306</v>
      </c>
      <c r="D11" s="126" t="s">
        <v>121</v>
      </c>
      <c r="E11" s="126"/>
      <c r="F11" s="129"/>
      <c r="G11" s="117" t="s">
        <v>283</v>
      </c>
      <c r="H11" s="119"/>
      <c r="I11" s="117"/>
      <c r="J11" s="115">
        <v>2</v>
      </c>
      <c r="K11" s="115" t="s">
        <v>276</v>
      </c>
      <c r="L11" s="116">
        <f t="shared" si="0"/>
        <v>6</v>
      </c>
      <c r="M11" s="1">
        <f t="shared" si="1"/>
        <v>1</v>
      </c>
      <c r="N11" s="116"/>
      <c r="O11" s="1"/>
      <c r="P11" s="1"/>
      <c r="Q11" s="1">
        <f t="shared" si="2"/>
        <v>0</v>
      </c>
      <c r="R11" s="1">
        <f>IF(J11="","",IF(D11="",0,IF(D11="N/A",3,IF(D11="Yes",1,IF(D11="No",2,"Oops there is an error")))))</f>
        <v>1</v>
      </c>
      <c r="S11" s="1">
        <f t="shared" si="3"/>
        <v>1</v>
      </c>
      <c r="T11" s="1"/>
      <c r="U11" s="1">
        <f t="shared" si="4"/>
        <v>0</v>
      </c>
      <c r="V11" s="1">
        <f t="shared" si="5"/>
        <v>1</v>
      </c>
      <c r="W11" s="1"/>
      <c r="X11" s="1">
        <f t="shared" si="6"/>
        <v>2</v>
      </c>
      <c r="Y11" s="1">
        <f t="shared" si="7"/>
        <v>1</v>
      </c>
      <c r="Z11" s="119"/>
      <c r="AA11" s="117"/>
      <c r="AB11" s="1"/>
      <c r="AC11" s="1" t="s">
        <v>307</v>
      </c>
      <c r="AD11" s="1">
        <f t="shared" si="8"/>
        <v>18</v>
      </c>
      <c r="AE11" s="1">
        <f t="shared" si="9"/>
        <v>18</v>
      </c>
      <c r="AF11" s="1">
        <f>'G. Operations Mgmt'!T2</f>
        <v>110</v>
      </c>
      <c r="AG11" s="1">
        <f>'G. Operations Mgmt'!X2</f>
        <v>71</v>
      </c>
      <c r="AH11" s="1">
        <f>'G. Operations Mgmt'!J2</f>
        <v>120</v>
      </c>
      <c r="AI11" s="1">
        <f>'G. Operations Mgmt'!Y1</f>
        <v>124</v>
      </c>
      <c r="AJ11" s="1"/>
    </row>
    <row r="12" spans="1:36" ht="12.75" customHeight="1">
      <c r="A12" s="1">
        <v>4162</v>
      </c>
      <c r="B12" s="54" t="str">
        <f t="shared" si="10"/>
        <v>SL.7</v>
      </c>
      <c r="C12" s="14" t="s">
        <v>308</v>
      </c>
      <c r="D12" s="126" t="s">
        <v>121</v>
      </c>
      <c r="E12" s="129"/>
      <c r="F12" s="129"/>
      <c r="G12" s="117" t="s">
        <v>283</v>
      </c>
      <c r="H12" s="119"/>
      <c r="I12" s="117"/>
      <c r="J12" s="115">
        <v>2</v>
      </c>
      <c r="K12" s="115" t="s">
        <v>276</v>
      </c>
      <c r="L12" s="116">
        <f t="shared" si="0"/>
        <v>7</v>
      </c>
      <c r="M12" s="1">
        <f t="shared" si="1"/>
        <v>1</v>
      </c>
      <c r="N12" s="116"/>
      <c r="O12" s="1"/>
      <c r="P12" s="1"/>
      <c r="Q12" s="1">
        <f t="shared" si="2"/>
        <v>0</v>
      </c>
      <c r="R12" s="1">
        <f>IF(J12="","",IF(D12="",0,IF(D12="N/A",3,IF(D12="Yes",1,IF(D12="No",2,"Oops there is an error")))))</f>
        <v>1</v>
      </c>
      <c r="S12" s="1">
        <f t="shared" si="3"/>
        <v>1</v>
      </c>
      <c r="T12" s="1"/>
      <c r="U12" s="1">
        <f t="shared" si="4"/>
        <v>0</v>
      </c>
      <c r="V12" s="1">
        <f t="shared" si="5"/>
        <v>1</v>
      </c>
      <c r="W12" s="1"/>
      <c r="X12" s="1">
        <f t="shared" si="6"/>
        <v>2</v>
      </c>
      <c r="Y12" s="1">
        <f t="shared" si="7"/>
        <v>1</v>
      </c>
      <c r="Z12" s="119"/>
      <c r="AA12" s="117"/>
      <c r="AB12" s="1"/>
      <c r="AC12" s="1" t="s">
        <v>309</v>
      </c>
      <c r="AD12" s="1">
        <f t="shared" si="8"/>
        <v>9</v>
      </c>
      <c r="AE12" s="1">
        <f t="shared" si="9"/>
        <v>9</v>
      </c>
      <c r="AF12" s="1">
        <f>'H. Access Control'!T2</f>
        <v>55</v>
      </c>
      <c r="AG12" s="1">
        <f>'H. Access Control'!X2</f>
        <v>14</v>
      </c>
      <c r="AH12" s="1">
        <f>'H. Access Control'!J2</f>
        <v>77</v>
      </c>
      <c r="AI12" s="1">
        <f>'H. Access Control'!Y1</f>
        <v>81</v>
      </c>
      <c r="AJ12" s="1"/>
    </row>
    <row r="13" spans="1:36" ht="12.75" customHeight="1">
      <c r="A13" s="1">
        <v>853</v>
      </c>
      <c r="B13" s="54" t="str">
        <f t="shared" si="10"/>
        <v>SL.8</v>
      </c>
      <c r="C13" s="14" t="s">
        <v>310</v>
      </c>
      <c r="D13" s="126" t="s">
        <v>124</v>
      </c>
      <c r="E13" s="129"/>
      <c r="F13" s="129"/>
      <c r="G13" s="117"/>
      <c r="H13" s="119">
        <v>15</v>
      </c>
      <c r="I13" s="117" t="s">
        <v>311</v>
      </c>
      <c r="J13" s="115">
        <v>1</v>
      </c>
      <c r="K13" s="115" t="s">
        <v>276</v>
      </c>
      <c r="L13" s="116">
        <f t="shared" si="0"/>
        <v>8</v>
      </c>
      <c r="M13" s="1">
        <f t="shared" si="1"/>
        <v>1</v>
      </c>
      <c r="N13" s="116"/>
      <c r="O13" s="1"/>
      <c r="P13" s="1"/>
      <c r="Q13" s="1">
        <f t="shared" si="2"/>
        <v>0</v>
      </c>
      <c r="R13" s="1">
        <f>IF(J13="","",IF(D13="",0,IF(D13="N/A",3,IF(D13="Yes",1,IF(D13="No",2,"Oops there is an error")))))</f>
        <v>2</v>
      </c>
      <c r="S13" s="1">
        <f t="shared" si="3"/>
        <v>2</v>
      </c>
      <c r="T13" s="1"/>
      <c r="U13" s="1">
        <f t="shared" si="4"/>
        <v>1</v>
      </c>
      <c r="V13" s="1">
        <f t="shared" si="5"/>
        <v>2</v>
      </c>
      <c r="W13" s="1"/>
      <c r="X13" s="1">
        <f t="shared" si="6"/>
        <v>2</v>
      </c>
      <c r="Y13" s="1">
        <f t="shared" si="7"/>
        <v>1</v>
      </c>
      <c r="Z13" s="119"/>
      <c r="AA13" s="117"/>
      <c r="AB13" s="1"/>
      <c r="AC13" s="1" t="s">
        <v>315</v>
      </c>
      <c r="AD13" s="1">
        <f t="shared" si="8"/>
        <v>21</v>
      </c>
      <c r="AE13" s="1">
        <f t="shared" si="9"/>
        <v>21</v>
      </c>
      <c r="AF13" s="1">
        <f>'I. Application Security'!T2</f>
        <v>212</v>
      </c>
      <c r="AG13" s="1">
        <f>'I. Application Security'!X2</f>
        <v>210</v>
      </c>
      <c r="AH13" s="1">
        <f>'I. Application Security'!J2</f>
        <v>215</v>
      </c>
      <c r="AI13" s="1">
        <f>'I. Application Security'!Y1</f>
        <v>219</v>
      </c>
      <c r="AJ13" s="1"/>
    </row>
    <row r="14" spans="1:36" ht="12.75" customHeight="1">
      <c r="A14" s="1">
        <v>3897</v>
      </c>
      <c r="B14" s="54" t="str">
        <f t="shared" si="10"/>
        <v>SL.9</v>
      </c>
      <c r="C14" s="14" t="s">
        <v>316</v>
      </c>
      <c r="D14" s="126" t="s">
        <v>124</v>
      </c>
      <c r="E14" s="129"/>
      <c r="F14" s="126" t="s">
        <v>317</v>
      </c>
      <c r="G14" s="117" t="s">
        <v>318</v>
      </c>
      <c r="H14" s="119" t="s">
        <v>319</v>
      </c>
      <c r="I14" s="117" t="s">
        <v>320</v>
      </c>
      <c r="J14" s="115">
        <v>1</v>
      </c>
      <c r="K14" s="115" t="s">
        <v>276</v>
      </c>
      <c r="L14" s="116">
        <f t="shared" si="0"/>
        <v>9</v>
      </c>
      <c r="M14" s="1">
        <f t="shared" si="1"/>
        <v>1</v>
      </c>
      <c r="N14" s="116"/>
      <c r="O14" s="1"/>
      <c r="P14" s="1"/>
      <c r="Q14" s="1">
        <f t="shared" si="2"/>
        <v>0</v>
      </c>
      <c r="R14" s="1">
        <f>IF(J14="","",IF(D14="",0,IF(D14="N/A",3,IF(D14="Yes",1,IF(D14="No",2,"Oops there is an error")))))</f>
        <v>2</v>
      </c>
      <c r="S14" s="1">
        <f t="shared" si="3"/>
        <v>2</v>
      </c>
      <c r="T14" s="1"/>
      <c r="U14" s="1">
        <f t="shared" si="4"/>
        <v>1</v>
      </c>
      <c r="V14" s="1">
        <f t="shared" si="5"/>
        <v>2</v>
      </c>
      <c r="W14" s="1"/>
      <c r="X14" s="1">
        <f t="shared" si="6"/>
        <v>2</v>
      </c>
      <c r="Y14" s="1">
        <f t="shared" si="7"/>
        <v>1</v>
      </c>
      <c r="Z14" s="119"/>
      <c r="AA14" s="117"/>
      <c r="AB14" s="1"/>
      <c r="AC14" s="1" t="s">
        <v>322</v>
      </c>
      <c r="AD14" s="1">
        <f t="shared" si="8"/>
        <v>4</v>
      </c>
      <c r="AE14" s="1">
        <f t="shared" si="9"/>
        <v>4</v>
      </c>
      <c r="AF14" s="1">
        <f>'J. Incident Event &amp; Comm Mgmt'!T2</f>
        <v>36</v>
      </c>
      <c r="AG14" s="1">
        <f>'J. Incident Event &amp; Comm Mgmt'!X2</f>
        <v>5</v>
      </c>
      <c r="AH14" s="1">
        <f>'J. Incident Event &amp; Comm Mgmt'!J2</f>
        <v>45</v>
      </c>
      <c r="AI14" s="1">
        <f>'J. Incident Event &amp; Comm Mgmt'!Y1</f>
        <v>49</v>
      </c>
      <c r="AJ14" s="1"/>
    </row>
    <row r="15" spans="1:36" ht="12.75" customHeight="1">
      <c r="A15" s="1">
        <v>3898</v>
      </c>
      <c r="B15" s="54" t="str">
        <f t="shared" si="10"/>
        <v>SL.10</v>
      </c>
      <c r="C15" s="14" t="s">
        <v>324</v>
      </c>
      <c r="D15" s="126" t="s">
        <v>118</v>
      </c>
      <c r="E15" s="129"/>
      <c r="F15" s="132" t="s">
        <v>325</v>
      </c>
      <c r="G15" s="117" t="s">
        <v>318</v>
      </c>
      <c r="H15" s="119" t="s">
        <v>302</v>
      </c>
      <c r="I15" s="117" t="s">
        <v>327</v>
      </c>
      <c r="J15" s="115">
        <v>2</v>
      </c>
      <c r="K15" s="115" t="s">
        <v>276</v>
      </c>
      <c r="L15" s="116">
        <f t="shared" si="0"/>
        <v>10</v>
      </c>
      <c r="M15" s="1">
        <f t="shared" si="1"/>
        <v>1</v>
      </c>
      <c r="N15" s="116"/>
      <c r="O15" s="1"/>
      <c r="P15" s="1"/>
      <c r="Q15" s="1">
        <f t="shared" si="2"/>
        <v>0</v>
      </c>
      <c r="R15" s="1">
        <f>IF(J15="","",IF(D15="",0,IF(D15="N/A",3,IF(D15="Yes",1,IF(D15="No",2,"Oops there is an error")))))</f>
        <v>3</v>
      </c>
      <c r="S15" s="1">
        <f t="shared" si="3"/>
        <v>3</v>
      </c>
      <c r="T15" s="1"/>
      <c r="U15" s="1">
        <f t="shared" si="4"/>
        <v>1</v>
      </c>
      <c r="V15" s="1">
        <f t="shared" si="5"/>
        <v>3</v>
      </c>
      <c r="W15" s="1"/>
      <c r="X15" s="1">
        <f t="shared" si="6"/>
        <v>2</v>
      </c>
      <c r="Y15" s="1">
        <f t="shared" si="7"/>
        <v>1</v>
      </c>
      <c r="Z15" s="119"/>
      <c r="AA15" s="117"/>
      <c r="AB15" s="1"/>
      <c r="AC15" s="1" t="s">
        <v>328</v>
      </c>
      <c r="AD15" s="1">
        <f t="shared" si="8"/>
        <v>15</v>
      </c>
      <c r="AE15" s="1">
        <f t="shared" si="9"/>
        <v>15</v>
      </c>
      <c r="AF15" s="1">
        <f>'K. Business Resiliency'!T2</f>
        <v>129</v>
      </c>
      <c r="AG15" s="1">
        <f>'K. Business Resiliency'!X2</f>
        <v>17</v>
      </c>
      <c r="AH15" s="1">
        <f>'K. Business Resiliency'!J2</f>
        <v>132</v>
      </c>
      <c r="AI15" s="1">
        <f>'K. Business Resiliency'!Y1</f>
        <v>136</v>
      </c>
      <c r="AJ15" s="1"/>
    </row>
    <row r="16" spans="1:36" ht="12.75" customHeight="1">
      <c r="A16" s="1">
        <v>3899</v>
      </c>
      <c r="B16" s="54" t="str">
        <f t="shared" si="10"/>
        <v>SL.11</v>
      </c>
      <c r="C16" s="14" t="s">
        <v>331</v>
      </c>
      <c r="D16" s="126" t="s">
        <v>118</v>
      </c>
      <c r="E16" s="129"/>
      <c r="F16" s="132" t="s">
        <v>325</v>
      </c>
      <c r="G16" s="117" t="s">
        <v>318</v>
      </c>
      <c r="H16" s="119" t="s">
        <v>332</v>
      </c>
      <c r="I16" s="117" t="s">
        <v>333</v>
      </c>
      <c r="J16" s="115">
        <v>2</v>
      </c>
      <c r="K16" s="115" t="s">
        <v>276</v>
      </c>
      <c r="L16" s="116">
        <f t="shared" si="0"/>
        <v>11</v>
      </c>
      <c r="M16" s="1">
        <f t="shared" si="1"/>
        <v>1</v>
      </c>
      <c r="N16" s="116"/>
      <c r="O16" s="1"/>
      <c r="P16" s="1"/>
      <c r="Q16" s="1">
        <f t="shared" si="2"/>
        <v>0</v>
      </c>
      <c r="R16" s="1">
        <f>IF(J16="","",IF(D16="",0,IF(D16="N/A",3,IF(D16="Yes",1,IF(D16="No",2,"Oops there is an error")))))</f>
        <v>3</v>
      </c>
      <c r="S16" s="1">
        <f t="shared" si="3"/>
        <v>3</v>
      </c>
      <c r="T16" s="1"/>
      <c r="U16" s="1">
        <f t="shared" si="4"/>
        <v>1</v>
      </c>
      <c r="V16" s="1">
        <f t="shared" si="5"/>
        <v>3</v>
      </c>
      <c r="W16" s="1"/>
      <c r="X16" s="1">
        <f t="shared" si="6"/>
        <v>2</v>
      </c>
      <c r="Y16" s="1">
        <f t="shared" si="7"/>
        <v>1</v>
      </c>
      <c r="Z16" s="119"/>
      <c r="AA16" s="117"/>
      <c r="AB16" s="1"/>
      <c r="AC16" s="1" t="s">
        <v>334</v>
      </c>
      <c r="AD16" s="1">
        <f t="shared" si="8"/>
        <v>13</v>
      </c>
      <c r="AE16" s="1">
        <f t="shared" si="9"/>
        <v>13</v>
      </c>
      <c r="AF16" s="1">
        <f>'L. Compliance'!T2</f>
        <v>59</v>
      </c>
      <c r="AG16" s="1">
        <f>'L. Compliance'!X2</f>
        <v>25</v>
      </c>
      <c r="AH16" s="1">
        <f>'L. Compliance'!J2</f>
        <v>64</v>
      </c>
      <c r="AI16" s="1">
        <f>'L. Compliance'!Y1</f>
        <v>68</v>
      </c>
      <c r="AJ16" s="1"/>
    </row>
    <row r="17" spans="1:36" ht="12.75" customHeight="1">
      <c r="A17" s="1">
        <v>4168</v>
      </c>
      <c r="B17" s="54" t="str">
        <f t="shared" si="10"/>
        <v>SL.12</v>
      </c>
      <c r="C17" s="14" t="s">
        <v>339</v>
      </c>
      <c r="D17" s="126" t="s">
        <v>121</v>
      </c>
      <c r="E17" s="129"/>
      <c r="F17" s="129"/>
      <c r="G17" s="117"/>
      <c r="H17" s="119"/>
      <c r="I17" s="117"/>
      <c r="J17" s="115">
        <v>2</v>
      </c>
      <c r="K17" s="115" t="s">
        <v>276</v>
      </c>
      <c r="L17" s="116">
        <f t="shared" si="0"/>
        <v>12</v>
      </c>
      <c r="M17" s="1">
        <f t="shared" si="1"/>
        <v>1</v>
      </c>
      <c r="N17" s="116"/>
      <c r="O17" s="1"/>
      <c r="P17" s="1"/>
      <c r="Q17" s="1">
        <f t="shared" si="2"/>
        <v>0</v>
      </c>
      <c r="R17" s="1">
        <f>IF(J17="","",IF(D17="",0,IF(D17="N/A",3,IF(D17="Yes",1,IF(D17="No",2,"Oops there is an error")))))</f>
        <v>1</v>
      </c>
      <c r="S17" s="1">
        <f t="shared" si="3"/>
        <v>1</v>
      </c>
      <c r="T17" s="1"/>
      <c r="U17" s="1">
        <f t="shared" si="4"/>
        <v>1</v>
      </c>
      <c r="V17" s="1">
        <f t="shared" si="5"/>
        <v>3</v>
      </c>
      <c r="W17" s="1"/>
      <c r="X17" s="1">
        <f t="shared" si="6"/>
        <v>2</v>
      </c>
      <c r="Y17" s="1">
        <f t="shared" si="7"/>
        <v>1</v>
      </c>
      <c r="Z17" s="119"/>
      <c r="AA17" s="117"/>
      <c r="AB17" s="1"/>
      <c r="AC17" s="1" t="s">
        <v>340</v>
      </c>
      <c r="AD17" s="1">
        <f t="shared" si="8"/>
        <v>14</v>
      </c>
      <c r="AE17" s="1">
        <f t="shared" si="9"/>
        <v>14</v>
      </c>
      <c r="AF17" s="1">
        <f>'M. End User Device Security'!T2</f>
        <v>67</v>
      </c>
      <c r="AG17" s="1">
        <f>'M. End User Device Security'!X2</f>
        <v>33</v>
      </c>
      <c r="AH17" s="1">
        <f>'M. End User Device Security'!J2</f>
        <v>76</v>
      </c>
      <c r="AI17" s="1">
        <f>'M. End User Device Security'!Y1</f>
        <v>80</v>
      </c>
      <c r="AJ17" s="1"/>
    </row>
    <row r="18" spans="1:36" ht="12.75" customHeight="1">
      <c r="A18" s="1">
        <v>3900</v>
      </c>
      <c r="B18" s="54" t="str">
        <f t="shared" si="10"/>
        <v>SL.13</v>
      </c>
      <c r="C18" s="14" t="s">
        <v>343</v>
      </c>
      <c r="D18" s="126" t="s">
        <v>124</v>
      </c>
      <c r="E18" s="129"/>
      <c r="F18" s="129"/>
      <c r="G18" s="117" t="s">
        <v>344</v>
      </c>
      <c r="H18" s="119" t="s">
        <v>345</v>
      </c>
      <c r="I18" s="117" t="s">
        <v>346</v>
      </c>
      <c r="J18" s="115">
        <v>2</v>
      </c>
      <c r="K18" s="115" t="s">
        <v>276</v>
      </c>
      <c r="L18" s="116">
        <f t="shared" si="0"/>
        <v>13</v>
      </c>
      <c r="M18" s="1">
        <f t="shared" si="1"/>
        <v>1</v>
      </c>
      <c r="N18" s="116"/>
      <c r="O18" s="1"/>
      <c r="P18" s="1"/>
      <c r="Q18" s="1">
        <f t="shared" si="2"/>
        <v>0</v>
      </c>
      <c r="R18" s="1">
        <f>IF(J18="","",IF(D18="",0,IF(D18="N/A",3,IF(D18="Yes",1,IF(D18="No",2,"Oops there is an error")))))</f>
        <v>2</v>
      </c>
      <c r="S18" s="1">
        <f t="shared" si="3"/>
        <v>2</v>
      </c>
      <c r="T18" s="1"/>
      <c r="U18" s="1">
        <f t="shared" si="4"/>
        <v>1</v>
      </c>
      <c r="V18" s="1">
        <f t="shared" si="5"/>
        <v>3</v>
      </c>
      <c r="W18" s="1"/>
      <c r="X18" s="1">
        <f t="shared" si="6"/>
        <v>2</v>
      </c>
      <c r="Y18" s="1">
        <f t="shared" si="7"/>
        <v>1</v>
      </c>
      <c r="Z18" s="119"/>
      <c r="AA18" s="117"/>
      <c r="AB18" s="1"/>
      <c r="AC18" s="1" t="s">
        <v>347</v>
      </c>
      <c r="AD18" s="1">
        <f t="shared" si="8"/>
        <v>8</v>
      </c>
      <c r="AE18" s="1">
        <f t="shared" si="9"/>
        <v>8</v>
      </c>
      <c r="AF18" s="1">
        <f>'N. Network Security'!T2</f>
        <v>73</v>
      </c>
      <c r="AG18" s="1">
        <f>'N. Network Security'!X2</f>
        <v>8</v>
      </c>
      <c r="AH18" s="1">
        <f>'N. Network Security'!J2</f>
        <v>73</v>
      </c>
      <c r="AI18" s="1">
        <f>'N. Network Security'!Y1</f>
        <v>77</v>
      </c>
      <c r="AJ18" s="1"/>
    </row>
    <row r="19" spans="1:36" ht="12.75" customHeight="1">
      <c r="A19" s="1">
        <v>3901</v>
      </c>
      <c r="B19" s="54" t="str">
        <f t="shared" si="10"/>
        <v>SL.14</v>
      </c>
      <c r="C19" s="14" t="s">
        <v>350</v>
      </c>
      <c r="D19" s="126" t="s">
        <v>121</v>
      </c>
      <c r="E19" s="129"/>
      <c r="F19" s="129"/>
      <c r="G19" s="117" t="s">
        <v>344</v>
      </c>
      <c r="H19" s="119" t="s">
        <v>351</v>
      </c>
      <c r="I19" s="117" t="s">
        <v>346</v>
      </c>
      <c r="J19" s="115">
        <v>2</v>
      </c>
      <c r="K19" s="115" t="s">
        <v>276</v>
      </c>
      <c r="L19" s="116">
        <f t="shared" si="0"/>
        <v>14</v>
      </c>
      <c r="M19" s="1">
        <f t="shared" si="1"/>
        <v>1</v>
      </c>
      <c r="N19" s="116"/>
      <c r="O19" s="1"/>
      <c r="P19" s="1"/>
      <c r="Q19" s="1">
        <f t="shared" si="2"/>
        <v>0</v>
      </c>
      <c r="R19" s="1">
        <f>IF(J19="","",IF(D19="",0,IF(D19="N/A",3,IF(D19="Yes",1,IF(D19="No",2,"Oops there is an error")))))</f>
        <v>1</v>
      </c>
      <c r="S19" s="1">
        <f t="shared" si="3"/>
        <v>1</v>
      </c>
      <c r="T19" s="1"/>
      <c r="U19" s="1">
        <f t="shared" si="4"/>
        <v>1</v>
      </c>
      <c r="V19" s="1">
        <f t="shared" si="5"/>
        <v>3</v>
      </c>
      <c r="W19" s="1"/>
      <c r="X19" s="1">
        <f t="shared" si="6"/>
        <v>2</v>
      </c>
      <c r="Y19" s="1">
        <f t="shared" si="7"/>
        <v>1</v>
      </c>
      <c r="Z19" s="119"/>
      <c r="AA19" s="117"/>
      <c r="AB19" s="1"/>
      <c r="AC19" s="1" t="s">
        <v>352</v>
      </c>
      <c r="AD19" s="1">
        <f t="shared" si="8"/>
        <v>9</v>
      </c>
      <c r="AE19" s="1">
        <f t="shared" si="9"/>
        <v>9</v>
      </c>
      <c r="AF19" s="1">
        <f>'P. Privacy'!T2</f>
        <v>34</v>
      </c>
      <c r="AG19" s="1">
        <f>'P. Privacy'!X2</f>
        <v>21</v>
      </c>
      <c r="AH19" s="1">
        <f>'P. Privacy'!J2</f>
        <v>34</v>
      </c>
      <c r="AI19" s="1">
        <f>'P. Privacy'!Y1</f>
        <v>38</v>
      </c>
      <c r="AJ19" s="1"/>
    </row>
    <row r="20" spans="1:36" ht="12.75" customHeight="1">
      <c r="A20" s="1">
        <v>3886</v>
      </c>
      <c r="B20" s="54" t="str">
        <f t="shared" si="10"/>
        <v>SL.15</v>
      </c>
      <c r="C20" s="14" t="s">
        <v>355</v>
      </c>
      <c r="D20" s="126" t="s">
        <v>124</v>
      </c>
      <c r="E20" s="129"/>
      <c r="F20" s="129"/>
      <c r="G20" s="117" t="s">
        <v>356</v>
      </c>
      <c r="H20" s="119"/>
      <c r="I20" s="117"/>
      <c r="J20" s="115">
        <v>1</v>
      </c>
      <c r="K20" s="115" t="s">
        <v>276</v>
      </c>
      <c r="L20" s="116">
        <f t="shared" si="0"/>
        <v>15</v>
      </c>
      <c r="M20" s="1">
        <f t="shared" si="1"/>
        <v>1</v>
      </c>
      <c r="N20" s="116"/>
      <c r="O20" s="1"/>
      <c r="P20" s="1"/>
      <c r="Q20" s="1">
        <f t="shared" si="2"/>
        <v>0</v>
      </c>
      <c r="R20" s="1">
        <f>IF(J20="","",IF(D20="",0,IF(D20="N/A",3,IF(D20="Yes",1,IF(D20="No",2,"Oops there is an error")))))</f>
        <v>2</v>
      </c>
      <c r="S20" s="1">
        <f t="shared" si="3"/>
        <v>2</v>
      </c>
      <c r="T20" s="1"/>
      <c r="U20" s="1">
        <f t="shared" si="4"/>
        <v>1</v>
      </c>
      <c r="V20" s="1">
        <f t="shared" si="5"/>
        <v>3</v>
      </c>
      <c r="W20" s="1"/>
      <c r="X20" s="1">
        <f t="shared" si="6"/>
        <v>2</v>
      </c>
      <c r="Y20" s="1">
        <f t="shared" si="7"/>
        <v>1</v>
      </c>
      <c r="Z20" s="119"/>
      <c r="AA20" s="117"/>
      <c r="AB20" s="1"/>
      <c r="AC20" s="1" t="s">
        <v>358</v>
      </c>
      <c r="AD20" s="1">
        <f t="shared" si="8"/>
        <v>7</v>
      </c>
      <c r="AE20" s="1">
        <f t="shared" si="9"/>
        <v>7</v>
      </c>
      <c r="AF20" s="1">
        <f>'T. Threat Management'!T2</f>
        <v>38</v>
      </c>
      <c r="AG20" s="1">
        <f>'T. Threat Management'!X2</f>
        <v>7</v>
      </c>
      <c r="AH20" s="1">
        <f>'T. Threat Management'!J2</f>
        <v>38</v>
      </c>
      <c r="AI20" s="1">
        <f>'T. Threat Management'!Y1</f>
        <v>42</v>
      </c>
      <c r="AJ20" s="1"/>
    </row>
    <row r="21" spans="1:36" ht="12.75" customHeight="1">
      <c r="A21" s="1">
        <v>71</v>
      </c>
      <c r="B21" s="54" t="str">
        <f t="shared" si="10"/>
        <v>SL.16</v>
      </c>
      <c r="C21" s="14" t="s">
        <v>360</v>
      </c>
      <c r="D21" s="126" t="s">
        <v>121</v>
      </c>
      <c r="E21" s="129"/>
      <c r="F21" s="132" t="s">
        <v>317</v>
      </c>
      <c r="G21" s="117"/>
      <c r="H21" s="119">
        <v>15</v>
      </c>
      <c r="I21" s="117" t="s">
        <v>311</v>
      </c>
      <c r="J21" s="115">
        <v>1</v>
      </c>
      <c r="K21" s="115" t="s">
        <v>276</v>
      </c>
      <c r="L21" s="116">
        <f t="shared" si="0"/>
        <v>16</v>
      </c>
      <c r="M21" s="1">
        <f t="shared" si="1"/>
        <v>1</v>
      </c>
      <c r="N21" s="116"/>
      <c r="O21" s="1"/>
      <c r="P21" s="1"/>
      <c r="Q21" s="1">
        <f t="shared" si="2"/>
        <v>0</v>
      </c>
      <c r="R21" s="1">
        <f>IF(J21="","",IF(D21="",0,IF(D21="N/A",3,IF(D21="Yes",1,IF(D21="No",2,"Oops there is an error")))))</f>
        <v>1</v>
      </c>
      <c r="S21" s="1">
        <f t="shared" si="3"/>
        <v>1</v>
      </c>
      <c r="T21" s="1"/>
      <c r="U21" s="1">
        <f t="shared" si="4"/>
        <v>0</v>
      </c>
      <c r="V21" s="1">
        <f t="shared" si="5"/>
        <v>1</v>
      </c>
      <c r="W21" s="1"/>
      <c r="X21" s="1">
        <f t="shared" si="6"/>
        <v>2</v>
      </c>
      <c r="Y21" s="1">
        <f t="shared" si="7"/>
        <v>1</v>
      </c>
      <c r="Z21" s="119"/>
      <c r="AA21" s="117"/>
      <c r="AB21" s="1"/>
      <c r="AC21" s="1" t="s">
        <v>362</v>
      </c>
      <c r="AD21" s="1">
        <f t="shared" si="8"/>
        <v>4</v>
      </c>
      <c r="AE21" s="1">
        <f t="shared" si="9"/>
        <v>4</v>
      </c>
      <c r="AF21" s="1">
        <f>'U. Server Security'!T2</f>
        <v>96</v>
      </c>
      <c r="AG21" s="1">
        <f>'U. Server Security'!X2</f>
        <v>37</v>
      </c>
      <c r="AH21" s="1">
        <f>'U. Server Security'!J2</f>
        <v>96</v>
      </c>
      <c r="AI21" s="1">
        <f>'U. Server Security'!Y1</f>
        <v>100</v>
      </c>
      <c r="AJ21" s="1"/>
    </row>
    <row r="22" spans="1:36" ht="12.75" customHeight="1">
      <c r="A22" s="1">
        <v>3633</v>
      </c>
      <c r="B22" s="54" t="str">
        <f t="shared" si="10"/>
        <v>SL.17</v>
      </c>
      <c r="C22" s="14" t="s">
        <v>364</v>
      </c>
      <c r="D22" s="126" t="s">
        <v>124</v>
      </c>
      <c r="E22" s="129"/>
      <c r="F22" s="129"/>
      <c r="G22" s="117"/>
      <c r="H22" s="119" t="s">
        <v>365</v>
      </c>
      <c r="I22" s="117" t="s">
        <v>366</v>
      </c>
      <c r="J22" s="115">
        <v>1</v>
      </c>
      <c r="K22" s="115" t="s">
        <v>276</v>
      </c>
      <c r="L22" s="116">
        <f t="shared" si="0"/>
        <v>17</v>
      </c>
      <c r="M22" s="1">
        <f t="shared" si="1"/>
        <v>1</v>
      </c>
      <c r="N22" s="116"/>
      <c r="O22" s="1"/>
      <c r="P22" s="1"/>
      <c r="Q22" s="1">
        <f t="shared" si="2"/>
        <v>0</v>
      </c>
      <c r="R22" s="1">
        <f>IF(J22="","",IF(D22="",0,IF(D22="N/A",3,IF(D22="Yes",1,IF(D22="No",2,"Oops there is an error")))))</f>
        <v>2</v>
      </c>
      <c r="S22" s="1">
        <f t="shared" si="3"/>
        <v>2</v>
      </c>
      <c r="T22" s="1"/>
      <c r="U22" s="1">
        <f t="shared" si="4"/>
        <v>1</v>
      </c>
      <c r="V22" s="1">
        <f t="shared" si="5"/>
        <v>2</v>
      </c>
      <c r="W22" s="1"/>
      <c r="X22" s="1">
        <f t="shared" si="6"/>
        <v>2</v>
      </c>
      <c r="Y22" s="1">
        <f t="shared" si="7"/>
        <v>1</v>
      </c>
      <c r="Z22" s="119"/>
      <c r="AA22" s="117"/>
      <c r="AB22" s="1"/>
      <c r="AC22" s="1"/>
      <c r="AD22" s="1">
        <f t="shared" ref="AD22:AH22" si="11">SUM(AD5:AD21)</f>
        <v>172</v>
      </c>
      <c r="AE22" s="1">
        <f t="shared" si="11"/>
        <v>172</v>
      </c>
      <c r="AF22" s="1">
        <f t="shared" si="11"/>
        <v>1241</v>
      </c>
      <c r="AG22" s="1">
        <f t="shared" si="11"/>
        <v>518</v>
      </c>
      <c r="AH22" s="1">
        <f t="shared" si="11"/>
        <v>1334</v>
      </c>
      <c r="AI22" s="1">
        <f>IF(AG22/AF22=0,"0%",AG22/AF22)</f>
        <v>0.41740531829170024</v>
      </c>
      <c r="AJ22" s="1"/>
    </row>
    <row r="23" spans="1:36" ht="12.75" customHeight="1">
      <c r="A23" s="1">
        <v>3225</v>
      </c>
      <c r="B23" s="54" t="str">
        <f t="shared" si="10"/>
        <v>SL.18</v>
      </c>
      <c r="C23" s="14" t="s">
        <v>368</v>
      </c>
      <c r="D23" s="126" t="s">
        <v>121</v>
      </c>
      <c r="E23" s="133"/>
      <c r="F23" s="126" t="s">
        <v>370</v>
      </c>
      <c r="G23" s="117" t="s">
        <v>371</v>
      </c>
      <c r="H23" s="119" t="s">
        <v>372</v>
      </c>
      <c r="I23" s="117" t="s">
        <v>373</v>
      </c>
      <c r="J23" s="115">
        <v>1</v>
      </c>
      <c r="K23" s="115" t="s">
        <v>276</v>
      </c>
      <c r="L23" s="116">
        <f t="shared" si="0"/>
        <v>18</v>
      </c>
      <c r="M23" s="1">
        <f t="shared" si="1"/>
        <v>1</v>
      </c>
      <c r="N23" s="116"/>
      <c r="O23" s="1"/>
      <c r="P23" s="1"/>
      <c r="Q23" s="1">
        <f t="shared" si="2"/>
        <v>0</v>
      </c>
      <c r="R23" s="1">
        <f>IF(J23="","",IF(D23="",0,IF(D23="N/A",3,IF(D23="Yes",1,IF(D23="No",2,"Oops there is an error")))))</f>
        <v>1</v>
      </c>
      <c r="S23" s="1">
        <f t="shared" si="3"/>
        <v>1</v>
      </c>
      <c r="T23" s="1"/>
      <c r="U23" s="1">
        <f t="shared" si="4"/>
        <v>0</v>
      </c>
      <c r="V23" s="1">
        <f t="shared" si="5"/>
        <v>1</v>
      </c>
      <c r="W23" s="1"/>
      <c r="X23" s="1">
        <f t="shared" si="6"/>
        <v>2</v>
      </c>
      <c r="Y23" s="1">
        <f t="shared" si="7"/>
        <v>1</v>
      </c>
      <c r="Z23" s="119"/>
      <c r="AA23" s="117"/>
      <c r="AB23" s="1"/>
      <c r="AC23" s="1"/>
      <c r="AD23" s="1"/>
      <c r="AE23" s="1"/>
      <c r="AF23" s="1"/>
      <c r="AG23" s="1"/>
      <c r="AH23" s="1"/>
      <c r="AI23" s="1">
        <f t="array" ref="AI23">COUNTA(INDEX(WorksheetCount,0))</f>
        <v>1</v>
      </c>
      <c r="AJ23" s="1"/>
    </row>
    <row r="24" spans="1:36" ht="12.75" customHeight="1">
      <c r="A24" s="1">
        <v>3226</v>
      </c>
      <c r="B24" s="54" t="str">
        <f t="shared" si="10"/>
        <v>SL.19</v>
      </c>
      <c r="C24" s="14" t="s">
        <v>375</v>
      </c>
      <c r="D24" s="126" t="s">
        <v>121</v>
      </c>
      <c r="E24" s="133"/>
      <c r="F24" s="129"/>
      <c r="G24" s="117" t="s">
        <v>371</v>
      </c>
      <c r="H24" s="119" t="s">
        <v>376</v>
      </c>
      <c r="I24" s="117" t="s">
        <v>320</v>
      </c>
      <c r="J24" s="115">
        <v>1</v>
      </c>
      <c r="K24" s="115" t="s">
        <v>276</v>
      </c>
      <c r="L24" s="116">
        <f t="shared" si="0"/>
        <v>19</v>
      </c>
      <c r="M24" s="1">
        <f t="shared" si="1"/>
        <v>1</v>
      </c>
      <c r="N24" s="116"/>
      <c r="O24" s="1"/>
      <c r="P24" s="1"/>
      <c r="Q24" s="1">
        <f t="shared" si="2"/>
        <v>0</v>
      </c>
      <c r="R24" s="1">
        <f>IF(J24="","",IF(D24="",0,IF(D24="N/A",3,IF(D24="Yes",1,IF(D24="No",2,"Oops there is an error")))))</f>
        <v>1</v>
      </c>
      <c r="S24" s="1">
        <f t="shared" si="3"/>
        <v>1</v>
      </c>
      <c r="T24" s="1"/>
      <c r="U24" s="1">
        <f t="shared" si="4"/>
        <v>0</v>
      </c>
      <c r="V24" s="1">
        <f t="shared" si="5"/>
        <v>1</v>
      </c>
      <c r="W24" s="1"/>
      <c r="X24" s="1">
        <f t="shared" si="6"/>
        <v>2</v>
      </c>
      <c r="Y24" s="1">
        <f t="shared" si="7"/>
        <v>1</v>
      </c>
      <c r="Z24" s="119"/>
      <c r="AA24" s="117"/>
      <c r="AB24" s="1"/>
      <c r="AC24" s="1"/>
      <c r="AD24" s="1"/>
      <c r="AE24" s="1"/>
      <c r="AF24" s="1"/>
      <c r="AG24" s="1"/>
      <c r="AH24" s="1"/>
      <c r="AI24" s="1"/>
      <c r="AJ24" s="1"/>
    </row>
    <row r="25" spans="1:36" ht="12.75" customHeight="1">
      <c r="A25" s="1">
        <v>3227</v>
      </c>
      <c r="B25" s="54" t="str">
        <f t="shared" si="10"/>
        <v>SL.20</v>
      </c>
      <c r="C25" s="14" t="s">
        <v>379</v>
      </c>
      <c r="D25" s="126" t="s">
        <v>121</v>
      </c>
      <c r="E25" s="129"/>
      <c r="F25" s="129"/>
      <c r="G25" s="117" t="s">
        <v>371</v>
      </c>
      <c r="H25" s="119"/>
      <c r="I25" s="117"/>
      <c r="J25" s="115">
        <v>1</v>
      </c>
      <c r="K25" s="115" t="s">
        <v>276</v>
      </c>
      <c r="L25" s="116">
        <f t="shared" si="0"/>
        <v>20</v>
      </c>
      <c r="M25" s="1">
        <f t="shared" si="1"/>
        <v>1</v>
      </c>
      <c r="N25" s="116"/>
      <c r="O25" s="1"/>
      <c r="P25" s="1"/>
      <c r="Q25" s="1">
        <f t="shared" si="2"/>
        <v>0</v>
      </c>
      <c r="R25" s="1">
        <f>IF(J25="","",IF(D25="",0,IF(D25="N/A",3,IF(D25="Yes",1,IF(D25="No",2,"Oops there is an error")))))</f>
        <v>1</v>
      </c>
      <c r="S25" s="1">
        <f t="shared" si="3"/>
        <v>1</v>
      </c>
      <c r="T25" s="1"/>
      <c r="U25" s="1">
        <f t="shared" si="4"/>
        <v>0</v>
      </c>
      <c r="V25" s="1">
        <f t="shared" si="5"/>
        <v>1</v>
      </c>
      <c r="W25" s="1"/>
      <c r="X25" s="1">
        <f t="shared" si="6"/>
        <v>2</v>
      </c>
      <c r="Y25" s="1">
        <f t="shared" si="7"/>
        <v>1</v>
      </c>
      <c r="Z25" s="119"/>
      <c r="AA25" s="117"/>
      <c r="AB25" s="1"/>
      <c r="AC25" s="1"/>
      <c r="AD25" s="1"/>
      <c r="AE25" s="1"/>
      <c r="AF25" s="1"/>
      <c r="AG25" s="1"/>
      <c r="AH25" s="1"/>
      <c r="AI25" s="1"/>
      <c r="AJ25" s="1"/>
    </row>
    <row r="26" spans="1:36" ht="12.75" customHeight="1">
      <c r="A26" s="1">
        <v>3862</v>
      </c>
      <c r="B26" s="54" t="str">
        <f t="shared" si="10"/>
        <v>SL.21</v>
      </c>
      <c r="C26" s="14" t="s">
        <v>381</v>
      </c>
      <c r="D26" s="126" t="s">
        <v>118</v>
      </c>
      <c r="E26" s="129"/>
      <c r="F26" s="126" t="s">
        <v>382</v>
      </c>
      <c r="G26" s="117" t="s">
        <v>371</v>
      </c>
      <c r="H26" s="119"/>
      <c r="I26" s="117"/>
      <c r="J26" s="115">
        <v>1</v>
      </c>
      <c r="K26" s="115" t="s">
        <v>276</v>
      </c>
      <c r="L26" s="116">
        <f t="shared" si="0"/>
        <v>21</v>
      </c>
      <c r="M26" s="1">
        <f t="shared" si="1"/>
        <v>1</v>
      </c>
      <c r="N26" s="116"/>
      <c r="O26" s="1"/>
      <c r="P26" s="1"/>
      <c r="Q26" s="1">
        <f t="shared" si="2"/>
        <v>0</v>
      </c>
      <c r="R26" s="1">
        <f>IF(J26="","",IF(D26="",0,IF(D26="N/A",3,IF(D26="Yes",1,IF(D26="No",2,"Oops there is an error")))))</f>
        <v>3</v>
      </c>
      <c r="S26" s="1">
        <f t="shared" si="3"/>
        <v>3</v>
      </c>
      <c r="T26" s="1"/>
      <c r="U26" s="1">
        <f t="shared" si="4"/>
        <v>1</v>
      </c>
      <c r="V26" s="1">
        <f t="shared" si="5"/>
        <v>3</v>
      </c>
      <c r="W26" s="1"/>
      <c r="X26" s="1">
        <f t="shared" si="6"/>
        <v>2</v>
      </c>
      <c r="Y26" s="1">
        <f t="shared" si="7"/>
        <v>1</v>
      </c>
      <c r="Z26" s="119"/>
      <c r="AA26" s="117"/>
      <c r="AB26" s="1"/>
      <c r="AC26" s="1"/>
      <c r="AD26" s="1"/>
      <c r="AE26" s="1"/>
      <c r="AF26" s="1"/>
      <c r="AG26" s="1"/>
      <c r="AH26" s="1"/>
      <c r="AI26" s="1"/>
      <c r="AJ26" s="1"/>
    </row>
    <row r="27" spans="1:36" ht="12.75" customHeight="1">
      <c r="A27" s="1">
        <v>3863</v>
      </c>
      <c r="B27" s="54" t="str">
        <f t="shared" si="10"/>
        <v>SL.22</v>
      </c>
      <c r="C27" s="14" t="s">
        <v>385</v>
      </c>
      <c r="D27" s="126" t="s">
        <v>121</v>
      </c>
      <c r="E27" s="129"/>
      <c r="F27" s="129"/>
      <c r="G27" s="117" t="s">
        <v>371</v>
      </c>
      <c r="H27" s="119"/>
      <c r="I27" s="134"/>
      <c r="J27" s="115">
        <v>1</v>
      </c>
      <c r="K27" s="115" t="s">
        <v>276</v>
      </c>
      <c r="L27" s="116">
        <f t="shared" si="0"/>
        <v>22</v>
      </c>
      <c r="M27" s="1">
        <f t="shared" si="1"/>
        <v>1</v>
      </c>
      <c r="N27" s="116"/>
      <c r="O27" s="1"/>
      <c r="P27" s="1"/>
      <c r="Q27" s="1">
        <f t="shared" si="2"/>
        <v>0</v>
      </c>
      <c r="R27" s="1">
        <f>IF(J27="","",IF(D27="",0,IF(D27="N/A",3,IF(D27="Yes",1,IF(D27="No",2,"Oops there is an error")))))</f>
        <v>1</v>
      </c>
      <c r="S27" s="1">
        <f t="shared" si="3"/>
        <v>1</v>
      </c>
      <c r="T27" s="1"/>
      <c r="U27" s="1">
        <f t="shared" si="4"/>
        <v>0</v>
      </c>
      <c r="V27" s="1">
        <f t="shared" si="5"/>
        <v>1</v>
      </c>
      <c r="W27" s="1"/>
      <c r="X27" s="1">
        <f t="shared" si="6"/>
        <v>2</v>
      </c>
      <c r="Y27" s="1">
        <f t="shared" si="7"/>
        <v>1</v>
      </c>
      <c r="Z27" s="119"/>
      <c r="AA27" s="117"/>
      <c r="AB27" s="1"/>
      <c r="AC27" s="1"/>
      <c r="AD27" s="1"/>
      <c r="AE27" s="1"/>
      <c r="AF27" s="1"/>
      <c r="AG27" s="1"/>
      <c r="AH27" s="1"/>
      <c r="AI27" s="1"/>
      <c r="AJ27" s="1"/>
    </row>
    <row r="28" spans="1:36" ht="12.75" customHeight="1">
      <c r="A28" s="1"/>
      <c r="B28" s="111" t="str">
        <f t="shared" si="10"/>
        <v/>
      </c>
      <c r="C28" s="210" t="s">
        <v>289</v>
      </c>
      <c r="D28" s="211"/>
      <c r="E28" s="211"/>
      <c r="F28" s="211"/>
      <c r="G28" s="113"/>
      <c r="H28" s="112"/>
      <c r="I28" s="114"/>
      <c r="J28" s="115"/>
      <c r="K28" s="115">
        <v>1</v>
      </c>
      <c r="L28" s="116">
        <f t="shared" si="0"/>
        <v>22</v>
      </c>
      <c r="M28" s="1">
        <f t="shared" si="1"/>
        <v>2</v>
      </c>
      <c r="N28" s="116"/>
      <c r="O28" s="1"/>
      <c r="P28" s="1"/>
      <c r="Q28" s="1">
        <f t="shared" si="2"/>
        <v>0</v>
      </c>
      <c r="R28" s="1" t="str">
        <f>IF(J28="","",IF(D28="",0,IF(D28="N/A",3,IF(D28="Yes",1,IF(D28="No",2,"Oops there is an error")))))</f>
        <v/>
      </c>
      <c r="S28" s="1" t="str">
        <f t="shared" si="3"/>
        <v/>
      </c>
      <c r="T28" s="1"/>
      <c r="U28" s="1">
        <f t="shared" si="4"/>
        <v>0</v>
      </c>
      <c r="V28" s="1" t="str">
        <f t="shared" si="5"/>
        <v/>
      </c>
      <c r="W28" s="1"/>
      <c r="X28" s="1">
        <f t="shared" si="6"/>
        <v>1</v>
      </c>
      <c r="Y28" s="1">
        <f t="shared" si="7"/>
        <v>1</v>
      </c>
      <c r="Z28" s="112"/>
      <c r="AA28" s="114"/>
      <c r="AB28" s="1"/>
      <c r="AC28" s="1"/>
      <c r="AD28" s="1"/>
      <c r="AE28" s="1"/>
      <c r="AF28" s="1"/>
      <c r="AG28" s="1"/>
      <c r="AH28" s="1"/>
      <c r="AI28" s="1"/>
      <c r="AJ28" s="1"/>
    </row>
    <row r="29" spans="1:36" ht="12.75" customHeight="1">
      <c r="A29" s="1">
        <v>3199</v>
      </c>
      <c r="B29" s="54" t="str">
        <f t="shared" si="10"/>
        <v>SL.23</v>
      </c>
      <c r="C29" s="14" t="s">
        <v>387</v>
      </c>
      <c r="D29" s="126" t="s">
        <v>121</v>
      </c>
      <c r="E29" s="129"/>
      <c r="F29" s="129"/>
      <c r="G29" s="117" t="s">
        <v>301</v>
      </c>
      <c r="H29" s="119" t="s">
        <v>302</v>
      </c>
      <c r="I29" s="117" t="s">
        <v>303</v>
      </c>
      <c r="J29" s="115">
        <v>1</v>
      </c>
      <c r="K29" s="115" t="s">
        <v>281</v>
      </c>
      <c r="L29" s="116">
        <f t="shared" si="0"/>
        <v>23</v>
      </c>
      <c r="M29" s="1">
        <f t="shared" si="1"/>
        <v>2</v>
      </c>
      <c r="N29" s="116"/>
      <c r="O29" s="1"/>
      <c r="P29" s="1"/>
      <c r="Q29" s="1">
        <f t="shared" si="2"/>
        <v>0</v>
      </c>
      <c r="R29" s="1">
        <f>IF(J29="","",IF(D29="",0,IF(D29="N/A",3,IF(D29="Yes",1,IF(D29="No",2,"Oops there is an error")))))</f>
        <v>1</v>
      </c>
      <c r="S29" s="1">
        <f t="shared" si="3"/>
        <v>1</v>
      </c>
      <c r="T29" s="1"/>
      <c r="U29" s="1">
        <f t="shared" si="4"/>
        <v>0</v>
      </c>
      <c r="V29" s="1">
        <f t="shared" si="5"/>
        <v>1</v>
      </c>
      <c r="W29" s="1"/>
      <c r="X29" s="1">
        <f t="shared" si="6"/>
        <v>2</v>
      </c>
      <c r="Y29" s="1">
        <f t="shared" si="7"/>
        <v>1</v>
      </c>
      <c r="Z29" s="119"/>
      <c r="AA29" s="117"/>
      <c r="AB29" s="1"/>
      <c r="AC29" s="1"/>
      <c r="AD29" s="1"/>
      <c r="AE29" s="1"/>
      <c r="AF29" s="1"/>
      <c r="AG29" s="1"/>
      <c r="AH29" s="1"/>
      <c r="AI29" s="1"/>
      <c r="AJ29" s="1"/>
    </row>
    <row r="30" spans="1:36" ht="12.75" customHeight="1">
      <c r="A30" s="1">
        <v>2471</v>
      </c>
      <c r="B30" s="54" t="str">
        <f t="shared" si="10"/>
        <v>SL.24</v>
      </c>
      <c r="C30" s="14" t="s">
        <v>389</v>
      </c>
      <c r="D30" s="126" t="s">
        <v>121</v>
      </c>
      <c r="E30" s="135"/>
      <c r="F30" s="129"/>
      <c r="G30" s="117" t="s">
        <v>301</v>
      </c>
      <c r="H30" s="119" t="s">
        <v>332</v>
      </c>
      <c r="I30" s="117" t="s">
        <v>333</v>
      </c>
      <c r="J30" s="115">
        <v>1</v>
      </c>
      <c r="K30" s="115" t="s">
        <v>281</v>
      </c>
      <c r="L30" s="116">
        <f t="shared" si="0"/>
        <v>24</v>
      </c>
      <c r="M30" s="1">
        <f t="shared" si="1"/>
        <v>2</v>
      </c>
      <c r="N30" s="116"/>
      <c r="O30" s="1"/>
      <c r="P30" s="1"/>
      <c r="Q30" s="1">
        <f t="shared" si="2"/>
        <v>0</v>
      </c>
      <c r="R30" s="1">
        <f>IF(J30="","",IF(D30="",0,IF(D30="N/A",3,IF(D30="Yes",1,IF(D30="No",2,"Oops there is an error")))))</f>
        <v>1</v>
      </c>
      <c r="S30" s="1">
        <f t="shared" si="3"/>
        <v>1</v>
      </c>
      <c r="T30" s="1"/>
      <c r="U30" s="1">
        <f t="shared" si="4"/>
        <v>0</v>
      </c>
      <c r="V30" s="1">
        <f t="shared" si="5"/>
        <v>1</v>
      </c>
      <c r="W30" s="1"/>
      <c r="X30" s="1">
        <f t="shared" si="6"/>
        <v>2</v>
      </c>
      <c r="Y30" s="1">
        <f t="shared" si="7"/>
        <v>1</v>
      </c>
      <c r="Z30" s="119"/>
      <c r="AA30" s="117"/>
      <c r="AB30" s="1"/>
      <c r="AC30" s="1"/>
      <c r="AD30" s="1"/>
      <c r="AE30" s="1"/>
      <c r="AF30" s="1"/>
      <c r="AG30" s="1"/>
      <c r="AH30" s="1"/>
      <c r="AI30" s="1"/>
      <c r="AJ30" s="1">
        <v>1</v>
      </c>
    </row>
    <row r="31" spans="1:36" ht="12.75" customHeight="1">
      <c r="A31" s="1"/>
      <c r="B31" s="111" t="str">
        <f t="shared" si="10"/>
        <v/>
      </c>
      <c r="C31" s="210" t="s">
        <v>391</v>
      </c>
      <c r="D31" s="211"/>
      <c r="E31" s="211"/>
      <c r="F31" s="211"/>
      <c r="G31" s="113"/>
      <c r="H31" s="112"/>
      <c r="I31" s="114"/>
      <c r="J31" s="115"/>
      <c r="K31" s="115">
        <v>1</v>
      </c>
      <c r="L31" s="116">
        <f t="shared" si="0"/>
        <v>24</v>
      </c>
      <c r="M31" s="1">
        <f t="shared" si="1"/>
        <v>3</v>
      </c>
      <c r="N31" s="116"/>
      <c r="O31" s="1"/>
      <c r="P31" s="1"/>
      <c r="Q31" s="1">
        <f t="shared" si="2"/>
        <v>0</v>
      </c>
      <c r="R31" s="1" t="str">
        <f>IF(J31="","",IF(D31="",0,IF(D31="N/A",3,IF(D31="Yes",1,IF(D31="No",2,"Oops there is an error")))))</f>
        <v/>
      </c>
      <c r="S31" s="1" t="str">
        <f t="shared" si="3"/>
        <v/>
      </c>
      <c r="T31" s="1"/>
      <c r="U31" s="1">
        <f t="shared" si="4"/>
        <v>0</v>
      </c>
      <c r="V31" s="1" t="str">
        <f t="shared" si="5"/>
        <v/>
      </c>
      <c r="W31" s="1"/>
      <c r="X31" s="1">
        <f t="shared" si="6"/>
        <v>1</v>
      </c>
      <c r="Y31" s="1">
        <f t="shared" si="7"/>
        <v>1</v>
      </c>
      <c r="Z31" s="112"/>
      <c r="AA31" s="114"/>
      <c r="AB31" s="1"/>
      <c r="AC31" s="1"/>
      <c r="AD31" s="1"/>
      <c r="AE31" s="1"/>
      <c r="AF31" s="1"/>
      <c r="AG31" s="1"/>
      <c r="AH31" s="1"/>
      <c r="AI31" s="1"/>
      <c r="AJ31" s="1"/>
    </row>
    <row r="32" spans="1:36" ht="12.75" customHeight="1">
      <c r="A32" s="1">
        <v>58</v>
      </c>
      <c r="B32" s="54" t="str">
        <f t="shared" si="10"/>
        <v>SL.25</v>
      </c>
      <c r="C32" s="14" t="s">
        <v>392</v>
      </c>
      <c r="E32" s="129"/>
      <c r="F32" s="129"/>
      <c r="G32" s="117" t="s">
        <v>394</v>
      </c>
      <c r="H32" s="119" t="s">
        <v>395</v>
      </c>
      <c r="I32" s="117" t="s">
        <v>396</v>
      </c>
      <c r="J32" s="115">
        <v>1</v>
      </c>
      <c r="K32" s="115" t="s">
        <v>286</v>
      </c>
      <c r="L32" s="116">
        <f t="shared" si="0"/>
        <v>25</v>
      </c>
      <c r="M32" s="1">
        <f t="shared" si="1"/>
        <v>3</v>
      </c>
      <c r="N32" s="116"/>
      <c r="O32" s="1"/>
      <c r="P32" s="1"/>
      <c r="Q32" s="1">
        <f t="shared" si="2"/>
        <v>0</v>
      </c>
      <c r="R32" s="1">
        <f>IF(J32="","",IF([1]sig_lite!E59="",0,IF([1]sig_lite!E59="N/A",3,IF([1]sig_lite!E59="Yes",1,IF([1]sig_lite!E59="No",2,"Oops there is an error")))))</f>
        <v>1</v>
      </c>
      <c r="S32" s="1">
        <f t="shared" si="3"/>
        <v>1</v>
      </c>
      <c r="T32" s="1"/>
      <c r="U32" s="1">
        <f t="shared" si="4"/>
        <v>0</v>
      </c>
      <c r="V32" s="1">
        <f t="shared" si="5"/>
        <v>1</v>
      </c>
      <c r="W32" s="1"/>
      <c r="X32" s="1">
        <f t="shared" si="6"/>
        <v>2</v>
      </c>
      <c r="Y32" s="1">
        <f t="shared" si="7"/>
        <v>1</v>
      </c>
      <c r="Z32" s="119"/>
      <c r="AA32" s="117"/>
      <c r="AB32" s="1"/>
      <c r="AC32" s="1"/>
      <c r="AD32" s="1"/>
      <c r="AE32" s="1"/>
      <c r="AF32" s="1"/>
      <c r="AG32" s="1"/>
      <c r="AH32" s="1"/>
      <c r="AI32" s="1"/>
      <c r="AJ32" s="1"/>
    </row>
    <row r="33" spans="1:36" ht="12.75" customHeight="1">
      <c r="A33" s="1"/>
      <c r="B33" s="111" t="str">
        <f t="shared" si="10"/>
        <v/>
      </c>
      <c r="C33" s="210" t="s">
        <v>397</v>
      </c>
      <c r="D33" s="211"/>
      <c r="E33" s="211"/>
      <c r="F33" s="211"/>
      <c r="G33" s="113"/>
      <c r="H33" s="112"/>
      <c r="I33" s="114"/>
      <c r="J33" s="115"/>
      <c r="K33" s="115">
        <v>1</v>
      </c>
      <c r="L33" s="116">
        <f t="shared" si="0"/>
        <v>25</v>
      </c>
      <c r="M33" s="1">
        <f t="shared" si="1"/>
        <v>4</v>
      </c>
      <c r="N33" s="116"/>
      <c r="O33" s="1"/>
      <c r="P33" s="1"/>
      <c r="Q33" s="1">
        <f t="shared" si="2"/>
        <v>0</v>
      </c>
      <c r="R33" s="1" t="str">
        <f>IF(J33="","",IF(D33="",0,IF(D33="N/A",3,IF(D33="Yes",1,IF(D33="No",2,"Oops there is an error")))))</f>
        <v/>
      </c>
      <c r="S33" s="1" t="str">
        <f t="shared" si="3"/>
        <v/>
      </c>
      <c r="T33" s="1"/>
      <c r="U33" s="1">
        <f t="shared" si="4"/>
        <v>0</v>
      </c>
      <c r="V33" s="1" t="str">
        <f t="shared" si="5"/>
        <v/>
      </c>
      <c r="W33" s="1"/>
      <c r="X33" s="1">
        <f t="shared" si="6"/>
        <v>1</v>
      </c>
      <c r="Y33" s="1">
        <f t="shared" si="7"/>
        <v>1</v>
      </c>
      <c r="Z33" s="112"/>
      <c r="AA33" s="114"/>
      <c r="AB33" s="1"/>
      <c r="AC33" s="1"/>
      <c r="AD33" s="1"/>
      <c r="AE33" s="1"/>
      <c r="AF33" s="1"/>
      <c r="AG33" s="1"/>
      <c r="AH33" s="1"/>
      <c r="AI33" s="1"/>
      <c r="AJ33" s="1"/>
    </row>
    <row r="34" spans="1:36" ht="12.75" customHeight="1">
      <c r="A34" s="1">
        <v>3200</v>
      </c>
      <c r="B34" s="54" t="str">
        <f t="shared" si="10"/>
        <v>SL.26</v>
      </c>
      <c r="C34" s="14" t="s">
        <v>400</v>
      </c>
      <c r="D34" s="126" t="s">
        <v>121</v>
      </c>
      <c r="E34" s="129"/>
      <c r="F34" s="129"/>
      <c r="G34" s="117" t="s">
        <v>397</v>
      </c>
      <c r="H34" s="119">
        <v>8.1</v>
      </c>
      <c r="I34" s="117" t="s">
        <v>401</v>
      </c>
      <c r="J34" s="115">
        <v>1</v>
      </c>
      <c r="K34" s="115" t="s">
        <v>288</v>
      </c>
      <c r="L34" s="116">
        <f t="shared" si="0"/>
        <v>26</v>
      </c>
      <c r="M34" s="1">
        <f t="shared" si="1"/>
        <v>4</v>
      </c>
      <c r="N34" s="116"/>
      <c r="O34" s="1"/>
      <c r="P34" s="1"/>
      <c r="Q34" s="1">
        <f t="shared" si="2"/>
        <v>0</v>
      </c>
      <c r="R34" s="1">
        <f>IF(J34="","",IF(D34="",0,IF(D34="N/A",3,IF(D34="Yes",1,IF(D34="No",2,"Oops there is an error")))))</f>
        <v>1</v>
      </c>
      <c r="S34" s="1">
        <f t="shared" si="3"/>
        <v>1</v>
      </c>
      <c r="T34" s="1"/>
      <c r="U34" s="1">
        <f t="shared" si="4"/>
        <v>0</v>
      </c>
      <c r="V34" s="1">
        <f t="shared" si="5"/>
        <v>1</v>
      </c>
      <c r="W34" s="1"/>
      <c r="X34" s="1">
        <f t="shared" si="6"/>
        <v>2</v>
      </c>
      <c r="Y34" s="1">
        <f t="shared" si="7"/>
        <v>1</v>
      </c>
      <c r="Z34" s="119"/>
      <c r="AA34" s="117"/>
      <c r="AB34" s="1"/>
      <c r="AC34" s="1"/>
      <c r="AD34" s="1"/>
      <c r="AE34" s="1"/>
      <c r="AF34" s="1"/>
      <c r="AG34" s="1"/>
      <c r="AH34" s="1"/>
      <c r="AI34" s="1"/>
      <c r="AJ34" s="1"/>
    </row>
    <row r="35" spans="1:36" ht="12.75" customHeight="1">
      <c r="A35" s="1">
        <v>2532</v>
      </c>
      <c r="B35" s="54" t="str">
        <f t="shared" si="10"/>
        <v>SL.27</v>
      </c>
      <c r="C35" s="14" t="s">
        <v>404</v>
      </c>
      <c r="D35" s="126" t="s">
        <v>121</v>
      </c>
      <c r="E35" s="135"/>
      <c r="F35" s="129"/>
      <c r="G35" s="117" t="s">
        <v>405</v>
      </c>
      <c r="H35" s="119" t="s">
        <v>406</v>
      </c>
      <c r="I35" s="117" t="s">
        <v>407</v>
      </c>
      <c r="J35" s="115">
        <v>1</v>
      </c>
      <c r="K35" s="115" t="s">
        <v>288</v>
      </c>
      <c r="L35" s="116">
        <f t="shared" si="0"/>
        <v>27</v>
      </c>
      <c r="M35" s="1">
        <f t="shared" si="1"/>
        <v>4</v>
      </c>
      <c r="N35" s="116"/>
      <c r="O35" s="1"/>
      <c r="P35" s="1"/>
      <c r="Q35" s="1">
        <f t="shared" si="2"/>
        <v>0</v>
      </c>
      <c r="R35" s="1">
        <f>IF(J35="","",IF(D35="",0,IF(D35="N/A",3,IF(D35="Yes",1,IF(D35="No",2,"Oops there is an error")))))</f>
        <v>1</v>
      </c>
      <c r="S35" s="1">
        <f t="shared" si="3"/>
        <v>1</v>
      </c>
      <c r="T35" s="1"/>
      <c r="U35" s="1">
        <f t="shared" si="4"/>
        <v>0</v>
      </c>
      <c r="V35" s="1">
        <f t="shared" si="5"/>
        <v>1</v>
      </c>
      <c r="W35" s="1"/>
      <c r="X35" s="1">
        <f t="shared" si="6"/>
        <v>2</v>
      </c>
      <c r="Y35" s="1">
        <f t="shared" si="7"/>
        <v>1</v>
      </c>
      <c r="Z35" s="119"/>
      <c r="AA35" s="117"/>
      <c r="AB35" s="1"/>
      <c r="AC35" s="1"/>
      <c r="AD35" s="1"/>
      <c r="AE35" s="1"/>
      <c r="AF35" s="1"/>
      <c r="AG35" s="1"/>
      <c r="AH35" s="1"/>
      <c r="AI35" s="1"/>
      <c r="AJ35" s="1">
        <v>2</v>
      </c>
    </row>
    <row r="36" spans="1:36" ht="12.75" customHeight="1">
      <c r="A36" s="1">
        <v>3295</v>
      </c>
      <c r="B36" s="54" t="str">
        <f t="shared" si="10"/>
        <v>SL.28</v>
      </c>
      <c r="C36" s="14" t="s">
        <v>408</v>
      </c>
      <c r="D36" s="126" t="s">
        <v>121</v>
      </c>
      <c r="E36" s="129"/>
      <c r="F36" s="126" t="s">
        <v>409</v>
      </c>
      <c r="G36" s="117" t="s">
        <v>410</v>
      </c>
      <c r="H36" s="119" t="s">
        <v>411</v>
      </c>
      <c r="I36" s="117" t="s">
        <v>412</v>
      </c>
      <c r="J36" s="115">
        <v>1</v>
      </c>
      <c r="K36" s="115" t="s">
        <v>288</v>
      </c>
      <c r="L36" s="116">
        <f t="shared" si="0"/>
        <v>28</v>
      </c>
      <c r="M36" s="1">
        <f t="shared" si="1"/>
        <v>4</v>
      </c>
      <c r="N36" s="116"/>
      <c r="O36" s="1"/>
      <c r="P36" s="1"/>
      <c r="Q36" s="1">
        <f t="shared" si="2"/>
        <v>0</v>
      </c>
      <c r="R36" s="1">
        <f>IF(J36="","",IF(D36="",0,IF(D36="N/A",3,IF(D36="Yes",1,IF(D36="No",2,"Oops there is an error")))))</f>
        <v>1</v>
      </c>
      <c r="S36" s="1">
        <f t="shared" si="3"/>
        <v>1</v>
      </c>
      <c r="T36" s="1"/>
      <c r="U36" s="1">
        <f t="shared" si="4"/>
        <v>0</v>
      </c>
      <c r="V36" s="1">
        <f t="shared" si="5"/>
        <v>1</v>
      </c>
      <c r="W36" s="1"/>
      <c r="X36" s="1">
        <f t="shared" si="6"/>
        <v>2</v>
      </c>
      <c r="Y36" s="1">
        <f t="shared" si="7"/>
        <v>1</v>
      </c>
      <c r="Z36" s="119"/>
      <c r="AA36" s="117"/>
      <c r="AB36" s="1"/>
      <c r="AC36" s="1"/>
      <c r="AD36" s="1"/>
      <c r="AE36" s="1"/>
      <c r="AF36" s="1"/>
      <c r="AG36" s="1"/>
      <c r="AH36" s="1"/>
      <c r="AI36" s="1"/>
      <c r="AJ36" s="1"/>
    </row>
    <row r="37" spans="1:36" ht="12.75" customHeight="1">
      <c r="A37" s="1">
        <v>1208</v>
      </c>
      <c r="B37" s="54" t="str">
        <f t="shared" si="10"/>
        <v>SL.29</v>
      </c>
      <c r="C37" s="14" t="s">
        <v>415</v>
      </c>
      <c r="D37" s="126" t="s">
        <v>124</v>
      </c>
      <c r="E37" s="129"/>
      <c r="F37" s="129"/>
      <c r="G37" s="117" t="s">
        <v>416</v>
      </c>
      <c r="H37" s="119" t="s">
        <v>417</v>
      </c>
      <c r="I37" s="117" t="s">
        <v>418</v>
      </c>
      <c r="J37" s="115">
        <v>1</v>
      </c>
      <c r="K37" s="115" t="s">
        <v>288</v>
      </c>
      <c r="L37" s="116">
        <f t="shared" si="0"/>
        <v>29</v>
      </c>
      <c r="M37" s="1">
        <f t="shared" si="1"/>
        <v>4</v>
      </c>
      <c r="N37" s="116"/>
      <c r="O37" s="1"/>
      <c r="P37" s="1"/>
      <c r="Q37" s="1">
        <f t="shared" ref="Q37:Q68" si="12">IF(ISNA(VLOOKUP(A37,BusInfoArray,6,FALSE)),0,VLOOKUP(A37,BusInfoArray,6,FALSE))</f>
        <v>0</v>
      </c>
      <c r="R37" s="1">
        <f>IF(J37="","",IF(D37="",0,IF(D37="N/A",3,IF(D37="Yes",1,IF(D37="No",2,"Oops there is an error")))))</f>
        <v>2</v>
      </c>
      <c r="S37" s="1">
        <f t="shared" si="3"/>
        <v>2</v>
      </c>
      <c r="T37" s="1"/>
      <c r="U37" s="1">
        <f t="shared" si="4"/>
        <v>1</v>
      </c>
      <c r="V37" s="1">
        <f t="shared" ref="V37:V68" si="13">IF(Master="Master",R37,IF(V36="",S37,IF(OR(AND(U37&gt;0,S37&lt;V36),AND(U37=1,S37&lt;=V36)),V36,S37)))</f>
        <v>2</v>
      </c>
      <c r="W37" s="1"/>
      <c r="X37" s="1">
        <f t="shared" si="6"/>
        <v>2</v>
      </c>
      <c r="Y37" s="1">
        <f t="shared" si="7"/>
        <v>1</v>
      </c>
      <c r="Z37" s="119"/>
      <c r="AA37" s="117"/>
      <c r="AB37" s="1"/>
      <c r="AC37" s="1"/>
      <c r="AD37" s="1"/>
      <c r="AE37" s="1"/>
      <c r="AF37" s="1"/>
      <c r="AG37" s="1"/>
      <c r="AH37" s="1"/>
      <c r="AI37" s="1"/>
      <c r="AJ37" s="1"/>
    </row>
    <row r="38" spans="1:36" ht="12.75" customHeight="1">
      <c r="A38" s="1">
        <v>1806</v>
      </c>
      <c r="B38" s="54" t="str">
        <f t="shared" si="10"/>
        <v>SL.30</v>
      </c>
      <c r="C38" s="14" t="s">
        <v>420</v>
      </c>
      <c r="D38" s="126" t="s">
        <v>121</v>
      </c>
      <c r="E38" s="129"/>
      <c r="F38" s="129"/>
      <c r="G38" s="117" t="s">
        <v>421</v>
      </c>
      <c r="H38" s="119">
        <v>10.1</v>
      </c>
      <c r="I38" s="117" t="s">
        <v>422</v>
      </c>
      <c r="J38" s="115">
        <v>1</v>
      </c>
      <c r="K38" s="115" t="s">
        <v>288</v>
      </c>
      <c r="L38" s="116">
        <f t="shared" si="0"/>
        <v>30</v>
      </c>
      <c r="M38" s="1">
        <f t="shared" si="1"/>
        <v>4</v>
      </c>
      <c r="N38" s="116"/>
      <c r="O38" s="1"/>
      <c r="P38" s="1"/>
      <c r="Q38" s="1">
        <f t="shared" si="12"/>
        <v>0</v>
      </c>
      <c r="R38" s="1">
        <f>IF(J38="","",IF(D38="",0,IF(D38="N/A",3,IF(D38="Yes",1,IF(D38="No",2,"Oops there is an error")))))</f>
        <v>1</v>
      </c>
      <c r="S38" s="1">
        <f t="shared" si="3"/>
        <v>1</v>
      </c>
      <c r="T38" s="1"/>
      <c r="U38" s="1">
        <f t="shared" si="4"/>
        <v>0</v>
      </c>
      <c r="V38" s="1">
        <f t="shared" si="13"/>
        <v>1</v>
      </c>
      <c r="W38" s="1"/>
      <c r="X38" s="1">
        <f t="shared" si="6"/>
        <v>2</v>
      </c>
      <c r="Y38" s="1">
        <f t="shared" si="7"/>
        <v>1</v>
      </c>
      <c r="Z38" s="119"/>
      <c r="AA38" s="117"/>
      <c r="AB38" s="1"/>
      <c r="AC38" s="1"/>
      <c r="AD38" s="1"/>
      <c r="AE38" s="1"/>
      <c r="AF38" s="1"/>
      <c r="AG38" s="1"/>
      <c r="AH38" s="1"/>
      <c r="AI38" s="1"/>
      <c r="AJ38" s="1"/>
    </row>
    <row r="39" spans="1:36" ht="12.75" customHeight="1">
      <c r="A39" s="1">
        <v>3353</v>
      </c>
      <c r="B39" s="54" t="str">
        <f t="shared" si="10"/>
        <v>SL.31</v>
      </c>
      <c r="C39" s="14" t="s">
        <v>425</v>
      </c>
      <c r="D39" s="126" t="s">
        <v>124</v>
      </c>
      <c r="E39" s="129"/>
      <c r="F39" s="129"/>
      <c r="G39" s="117" t="s">
        <v>421</v>
      </c>
      <c r="H39" s="119" t="s">
        <v>426</v>
      </c>
      <c r="I39" s="117" t="s">
        <v>427</v>
      </c>
      <c r="J39" s="115">
        <v>1</v>
      </c>
      <c r="K39" s="115" t="s">
        <v>288</v>
      </c>
      <c r="L39" s="116">
        <f t="shared" si="0"/>
        <v>31</v>
      </c>
      <c r="M39" s="1">
        <f t="shared" si="1"/>
        <v>4</v>
      </c>
      <c r="N39" s="116"/>
      <c r="O39" s="1"/>
      <c r="P39" s="1"/>
      <c r="Q39" s="1">
        <f t="shared" si="12"/>
        <v>0</v>
      </c>
      <c r="R39" s="1">
        <f>IF(J39="","",IF(D39="",0,IF(D39="N/A",3,IF(D39="Yes",1,IF(D39="No",2,"Oops there is an error")))))</f>
        <v>2</v>
      </c>
      <c r="S39" s="1">
        <f t="shared" si="3"/>
        <v>2</v>
      </c>
      <c r="T39" s="1"/>
      <c r="U39" s="1">
        <f t="shared" si="4"/>
        <v>1</v>
      </c>
      <c r="V39" s="1">
        <f t="shared" si="13"/>
        <v>2</v>
      </c>
      <c r="W39" s="1"/>
      <c r="X39" s="1">
        <f t="shared" si="6"/>
        <v>2</v>
      </c>
      <c r="Y39" s="1">
        <f t="shared" si="7"/>
        <v>1</v>
      </c>
      <c r="Z39" s="119"/>
      <c r="AA39" s="117"/>
      <c r="AB39" s="1"/>
      <c r="AC39" s="1"/>
      <c r="AD39" s="1"/>
      <c r="AE39" s="1"/>
      <c r="AF39" s="1"/>
      <c r="AG39" s="1"/>
      <c r="AH39" s="1"/>
      <c r="AI39" s="1"/>
      <c r="AJ39" s="1"/>
    </row>
    <row r="40" spans="1:36" ht="12.75" customHeight="1">
      <c r="A40" s="1">
        <v>3354</v>
      </c>
      <c r="B40" s="54" t="str">
        <f t="shared" si="10"/>
        <v>SL.32</v>
      </c>
      <c r="C40" s="14" t="s">
        <v>428</v>
      </c>
      <c r="D40" s="126" t="s">
        <v>124</v>
      </c>
      <c r="E40" s="129"/>
      <c r="F40" s="129"/>
      <c r="G40" s="117" t="s">
        <v>421</v>
      </c>
      <c r="H40" s="119" t="s">
        <v>426</v>
      </c>
      <c r="I40" s="117" t="s">
        <v>427</v>
      </c>
      <c r="J40" s="115">
        <v>1</v>
      </c>
      <c r="K40" s="115" t="s">
        <v>288</v>
      </c>
      <c r="L40" s="116">
        <f t="shared" si="0"/>
        <v>32</v>
      </c>
      <c r="M40" s="1">
        <f t="shared" si="1"/>
        <v>4</v>
      </c>
      <c r="N40" s="116"/>
      <c r="O40" s="1"/>
      <c r="P40" s="1"/>
      <c r="Q40" s="1">
        <f t="shared" si="12"/>
        <v>0</v>
      </c>
      <c r="R40" s="1">
        <f>IF(J40="","",IF(D40="",0,IF(D40="N/A",3,IF(D40="Yes",1,IF(D40="No",2,"Oops there is an error")))))</f>
        <v>2</v>
      </c>
      <c r="S40" s="1">
        <f t="shared" si="3"/>
        <v>2</v>
      </c>
      <c r="T40" s="1"/>
      <c r="U40" s="1">
        <f t="shared" si="4"/>
        <v>1</v>
      </c>
      <c r="V40" s="1">
        <f t="shared" si="13"/>
        <v>2</v>
      </c>
      <c r="W40" s="1"/>
      <c r="X40" s="1">
        <f t="shared" si="6"/>
        <v>2</v>
      </c>
      <c r="Y40" s="1">
        <f t="shared" si="7"/>
        <v>1</v>
      </c>
      <c r="Z40" s="119"/>
      <c r="AA40" s="117"/>
      <c r="AB40" s="1"/>
      <c r="AC40" s="1"/>
      <c r="AD40" s="1"/>
      <c r="AE40" s="1"/>
      <c r="AF40" s="1"/>
      <c r="AG40" s="1"/>
      <c r="AH40" s="1"/>
      <c r="AI40" s="1"/>
      <c r="AJ40" s="1"/>
    </row>
    <row r="41" spans="1:36" ht="12.75" customHeight="1">
      <c r="A41" s="1">
        <v>3548</v>
      </c>
      <c r="B41" s="54" t="str">
        <f t="shared" si="10"/>
        <v>SL.33</v>
      </c>
      <c r="C41" s="14" t="s">
        <v>431</v>
      </c>
      <c r="D41" s="126" t="s">
        <v>124</v>
      </c>
      <c r="E41" s="129"/>
      <c r="F41" s="129"/>
      <c r="G41" s="117" t="s">
        <v>432</v>
      </c>
      <c r="H41" s="119" t="s">
        <v>433</v>
      </c>
      <c r="I41" s="117" t="s">
        <v>434</v>
      </c>
      <c r="J41" s="115">
        <v>1</v>
      </c>
      <c r="K41" s="115" t="s">
        <v>288</v>
      </c>
      <c r="L41" s="116">
        <f t="shared" si="0"/>
        <v>33</v>
      </c>
      <c r="M41" s="1">
        <f t="shared" si="1"/>
        <v>4</v>
      </c>
      <c r="N41" s="116"/>
      <c r="O41" s="1"/>
      <c r="P41" s="1"/>
      <c r="Q41" s="1">
        <f t="shared" si="12"/>
        <v>0</v>
      </c>
      <c r="R41" s="1">
        <f>IF(J41="","",IF(D41="",0,IF(D41="N/A",3,IF(D41="Yes",1,IF(D41="No",2,"Oops there is an error")))))</f>
        <v>2</v>
      </c>
      <c r="S41" s="1">
        <f t="shared" si="3"/>
        <v>2</v>
      </c>
      <c r="T41" s="1"/>
      <c r="U41" s="1">
        <f t="shared" si="4"/>
        <v>1</v>
      </c>
      <c r="V41" s="1">
        <f t="shared" si="13"/>
        <v>2</v>
      </c>
      <c r="W41" s="1"/>
      <c r="X41" s="1">
        <f t="shared" si="6"/>
        <v>2</v>
      </c>
      <c r="Y41" s="1">
        <f t="shared" si="7"/>
        <v>1</v>
      </c>
      <c r="Z41" s="119"/>
      <c r="AA41" s="117"/>
      <c r="AB41" s="1"/>
      <c r="AC41" s="1"/>
      <c r="AD41" s="1"/>
      <c r="AE41" s="1"/>
      <c r="AF41" s="1"/>
      <c r="AG41" s="1"/>
      <c r="AH41" s="1"/>
      <c r="AI41" s="1"/>
      <c r="AJ41" s="1"/>
    </row>
    <row r="42" spans="1:36" ht="12.75" customHeight="1">
      <c r="A42" s="1">
        <v>3549</v>
      </c>
      <c r="B42" s="54" t="str">
        <f t="shared" si="10"/>
        <v>SL.34</v>
      </c>
      <c r="C42" s="14" t="s">
        <v>436</v>
      </c>
      <c r="D42" s="126" t="s">
        <v>124</v>
      </c>
      <c r="E42" s="129"/>
      <c r="F42" s="129"/>
      <c r="G42" s="117" t="s">
        <v>432</v>
      </c>
      <c r="H42" s="119" t="s">
        <v>437</v>
      </c>
      <c r="I42" s="117" t="s">
        <v>434</v>
      </c>
      <c r="J42" s="115">
        <v>1</v>
      </c>
      <c r="K42" s="115" t="s">
        <v>288</v>
      </c>
      <c r="L42" s="116">
        <f t="shared" si="0"/>
        <v>34</v>
      </c>
      <c r="M42" s="1">
        <f t="shared" si="1"/>
        <v>4</v>
      </c>
      <c r="N42" s="116"/>
      <c r="O42" s="1"/>
      <c r="P42" s="1"/>
      <c r="Q42" s="1">
        <f t="shared" si="12"/>
        <v>0</v>
      </c>
      <c r="R42" s="1">
        <f>IF(J42="","",IF(D42="",0,IF(D42="N/A",3,IF(D42="Yes",1,IF(D42="No",2,"Oops there is an error")))))</f>
        <v>2</v>
      </c>
      <c r="S42" s="1">
        <f t="shared" si="3"/>
        <v>2</v>
      </c>
      <c r="T42" s="1"/>
      <c r="U42" s="1">
        <f t="shared" si="4"/>
        <v>1</v>
      </c>
      <c r="V42" s="1">
        <f t="shared" si="13"/>
        <v>2</v>
      </c>
      <c r="W42" s="1"/>
      <c r="X42" s="1">
        <f t="shared" si="6"/>
        <v>2</v>
      </c>
      <c r="Y42" s="1">
        <f t="shared" si="7"/>
        <v>1</v>
      </c>
      <c r="Z42" s="119"/>
      <c r="AA42" s="117"/>
      <c r="AB42" s="1"/>
      <c r="AC42" s="1"/>
      <c r="AD42" s="1"/>
      <c r="AE42" s="1"/>
      <c r="AF42" s="1"/>
      <c r="AG42" s="1"/>
      <c r="AH42" s="1"/>
      <c r="AI42" s="1"/>
      <c r="AJ42" s="1"/>
    </row>
    <row r="43" spans="1:36" ht="12.75" customHeight="1">
      <c r="A43" s="1">
        <v>3339</v>
      </c>
      <c r="B43" s="54" t="str">
        <f t="shared" si="10"/>
        <v>SL.35</v>
      </c>
      <c r="C43" s="14" t="s">
        <v>438</v>
      </c>
      <c r="D43" s="126" t="s">
        <v>121</v>
      </c>
      <c r="E43" s="129"/>
      <c r="F43" s="129"/>
      <c r="G43" s="117" t="s">
        <v>439</v>
      </c>
      <c r="H43" s="119" t="s">
        <v>440</v>
      </c>
      <c r="I43" s="117" t="s">
        <v>441</v>
      </c>
      <c r="J43" s="115">
        <v>1</v>
      </c>
      <c r="K43" s="115" t="s">
        <v>288</v>
      </c>
      <c r="L43" s="116">
        <f t="shared" si="0"/>
        <v>35</v>
      </c>
      <c r="M43" s="1">
        <f t="shared" si="1"/>
        <v>4</v>
      </c>
      <c r="N43" s="116"/>
      <c r="O43" s="1"/>
      <c r="P43" s="1"/>
      <c r="Q43" s="1">
        <f t="shared" si="12"/>
        <v>0</v>
      </c>
      <c r="R43" s="1">
        <f>IF(J43="","",IF(D43="",0,IF(D43="N/A",3,IF(D43="Yes",1,IF(D43="No",2,"Oops there is an error")))))</f>
        <v>1</v>
      </c>
      <c r="S43" s="1">
        <f t="shared" si="3"/>
        <v>1</v>
      </c>
      <c r="T43" s="1"/>
      <c r="U43" s="1">
        <f t="shared" si="4"/>
        <v>0</v>
      </c>
      <c r="V43" s="1">
        <f t="shared" si="13"/>
        <v>1</v>
      </c>
      <c r="W43" s="1"/>
      <c r="X43" s="1">
        <f t="shared" si="6"/>
        <v>2</v>
      </c>
      <c r="Y43" s="1">
        <f t="shared" si="7"/>
        <v>1</v>
      </c>
      <c r="Z43" s="119"/>
      <c r="AA43" s="117"/>
      <c r="AB43" s="1"/>
      <c r="AC43" s="1"/>
      <c r="AD43" s="1"/>
      <c r="AE43" s="1"/>
      <c r="AF43" s="1"/>
      <c r="AG43" s="1"/>
      <c r="AH43" s="1"/>
      <c r="AI43" s="1"/>
      <c r="AJ43" s="1"/>
    </row>
    <row r="44" spans="1:36" ht="12.75" customHeight="1">
      <c r="A44" s="1">
        <v>3481</v>
      </c>
      <c r="B44" s="54" t="str">
        <f t="shared" si="10"/>
        <v>SL.36</v>
      </c>
      <c r="C44" s="14" t="s">
        <v>443</v>
      </c>
      <c r="D44" s="126" t="s">
        <v>121</v>
      </c>
      <c r="E44" s="129"/>
      <c r="F44" s="129"/>
      <c r="G44" s="117" t="s">
        <v>439</v>
      </c>
      <c r="H44" s="119" t="s">
        <v>444</v>
      </c>
      <c r="I44" s="117" t="s">
        <v>445</v>
      </c>
      <c r="J44" s="115">
        <v>1</v>
      </c>
      <c r="K44" s="115" t="s">
        <v>288</v>
      </c>
      <c r="L44" s="116">
        <f t="shared" si="0"/>
        <v>36</v>
      </c>
      <c r="M44" s="1">
        <f t="shared" si="1"/>
        <v>4</v>
      </c>
      <c r="N44" s="116"/>
      <c r="O44" s="1"/>
      <c r="P44" s="1"/>
      <c r="Q44" s="1">
        <f t="shared" si="12"/>
        <v>0</v>
      </c>
      <c r="R44" s="1">
        <f>IF(J44="","",IF(D44="",0,IF(D44="N/A",3,IF(D44="Yes",1,IF(D44="No",2,"Oops there is an error")))))</f>
        <v>1</v>
      </c>
      <c r="S44" s="1">
        <f t="shared" si="3"/>
        <v>1</v>
      </c>
      <c r="T44" s="1"/>
      <c r="U44" s="1">
        <f t="shared" si="4"/>
        <v>0</v>
      </c>
      <c r="V44" s="1">
        <f t="shared" si="13"/>
        <v>1</v>
      </c>
      <c r="W44" s="1"/>
      <c r="X44" s="1">
        <f t="shared" si="6"/>
        <v>2</v>
      </c>
      <c r="Y44" s="1">
        <f t="shared" si="7"/>
        <v>1</v>
      </c>
      <c r="Z44" s="119"/>
      <c r="AA44" s="117"/>
      <c r="AB44" s="1"/>
      <c r="AC44" s="1"/>
      <c r="AD44" s="1"/>
      <c r="AE44" s="1"/>
      <c r="AF44" s="1"/>
      <c r="AG44" s="1"/>
      <c r="AH44" s="1"/>
      <c r="AI44" s="1"/>
      <c r="AJ44" s="1"/>
    </row>
    <row r="45" spans="1:36" ht="12.75" customHeight="1">
      <c r="A45" s="1">
        <v>3723</v>
      </c>
      <c r="B45" s="54" t="str">
        <f t="shared" si="10"/>
        <v>SL.37</v>
      </c>
      <c r="C45" s="14" t="s">
        <v>447</v>
      </c>
      <c r="D45" s="126" t="s">
        <v>121</v>
      </c>
      <c r="E45" s="129"/>
      <c r="F45" s="129"/>
      <c r="G45" s="117" t="s">
        <v>448</v>
      </c>
      <c r="H45" s="119">
        <v>8.1999999999999993</v>
      </c>
      <c r="I45" s="117" t="s">
        <v>449</v>
      </c>
      <c r="J45" s="115">
        <v>1</v>
      </c>
      <c r="K45" s="115" t="s">
        <v>288</v>
      </c>
      <c r="L45" s="116">
        <f t="shared" si="0"/>
        <v>37</v>
      </c>
      <c r="M45" s="1">
        <f t="shared" si="1"/>
        <v>4</v>
      </c>
      <c r="N45" s="116"/>
      <c r="O45" s="1"/>
      <c r="P45" s="1"/>
      <c r="Q45" s="1">
        <f t="shared" si="12"/>
        <v>0</v>
      </c>
      <c r="R45" s="1">
        <f>IF(J45="","",IF(D45="",0,IF(D45="N/A",3,IF(D45="Yes",1,IF(D45="No",2,"Oops there is an error")))))</f>
        <v>1</v>
      </c>
      <c r="S45" s="1">
        <f t="shared" si="3"/>
        <v>1</v>
      </c>
      <c r="T45" s="1"/>
      <c r="U45" s="1">
        <f t="shared" si="4"/>
        <v>0</v>
      </c>
      <c r="V45" s="1">
        <f t="shared" si="13"/>
        <v>1</v>
      </c>
      <c r="W45" s="1"/>
      <c r="X45" s="1">
        <f t="shared" si="6"/>
        <v>2</v>
      </c>
      <c r="Y45" s="1">
        <f t="shared" si="7"/>
        <v>1</v>
      </c>
      <c r="Z45" s="119"/>
      <c r="AA45" s="117"/>
      <c r="AB45" s="1"/>
      <c r="AC45" s="1"/>
      <c r="AD45" s="1"/>
      <c r="AE45" s="1"/>
      <c r="AF45" s="1"/>
      <c r="AG45" s="1"/>
      <c r="AH45" s="1"/>
      <c r="AI45" s="1"/>
      <c r="AJ45" s="1"/>
    </row>
    <row r="46" spans="1:36" ht="12.75" customHeight="1">
      <c r="A46" s="1">
        <v>3489</v>
      </c>
      <c r="B46" s="54" t="str">
        <f t="shared" si="10"/>
        <v>SL.38</v>
      </c>
      <c r="C46" s="14" t="s">
        <v>450</v>
      </c>
      <c r="D46" s="126" t="s">
        <v>124</v>
      </c>
      <c r="E46" s="129"/>
      <c r="F46" s="126" t="s">
        <v>451</v>
      </c>
      <c r="G46" s="117" t="s">
        <v>452</v>
      </c>
      <c r="H46" s="119" t="s">
        <v>453</v>
      </c>
      <c r="I46" s="117" t="s">
        <v>454</v>
      </c>
      <c r="J46" s="115">
        <v>1</v>
      </c>
      <c r="K46" s="115" t="s">
        <v>288</v>
      </c>
      <c r="L46" s="116">
        <f t="shared" si="0"/>
        <v>38</v>
      </c>
      <c r="M46" s="1">
        <f t="shared" si="1"/>
        <v>4</v>
      </c>
      <c r="N46" s="116"/>
      <c r="O46" s="1"/>
      <c r="P46" s="1"/>
      <c r="Q46" s="1">
        <f t="shared" si="12"/>
        <v>0</v>
      </c>
      <c r="R46" s="1">
        <f>IF(J46="","",IF(D46="",0,IF(D46="N/A",3,IF(D46="Yes",1,IF(D46="No",2,"Oops there is an error")))))</f>
        <v>2</v>
      </c>
      <c r="S46" s="1">
        <f t="shared" si="3"/>
        <v>2</v>
      </c>
      <c r="T46" s="1"/>
      <c r="U46" s="1">
        <f t="shared" si="4"/>
        <v>1</v>
      </c>
      <c r="V46" s="1">
        <f t="shared" si="13"/>
        <v>2</v>
      </c>
      <c r="W46" s="1"/>
      <c r="X46" s="1">
        <f t="shared" si="6"/>
        <v>2</v>
      </c>
      <c r="Y46" s="1">
        <f t="shared" si="7"/>
        <v>1</v>
      </c>
      <c r="Z46" s="119"/>
      <c r="AA46" s="117"/>
      <c r="AB46" s="1"/>
      <c r="AC46" s="1"/>
      <c r="AD46" s="1"/>
      <c r="AE46" s="1"/>
      <c r="AF46" s="1"/>
      <c r="AG46" s="1"/>
      <c r="AH46" s="1"/>
      <c r="AI46" s="1"/>
      <c r="AJ46" s="1"/>
    </row>
    <row r="47" spans="1:36" ht="12.75" customHeight="1">
      <c r="A47" s="1"/>
      <c r="B47" s="111" t="str">
        <f t="shared" si="10"/>
        <v/>
      </c>
      <c r="C47" s="210" t="s">
        <v>456</v>
      </c>
      <c r="D47" s="211"/>
      <c r="E47" s="211"/>
      <c r="F47" s="211"/>
      <c r="G47" s="113"/>
      <c r="H47" s="112"/>
      <c r="I47" s="114"/>
      <c r="J47" s="115"/>
      <c r="K47" s="115">
        <v>1</v>
      </c>
      <c r="L47" s="116">
        <f t="shared" si="0"/>
        <v>38</v>
      </c>
      <c r="M47" s="1">
        <f t="shared" si="1"/>
        <v>5</v>
      </c>
      <c r="N47" s="116"/>
      <c r="O47" s="1"/>
      <c r="P47" s="1"/>
      <c r="Q47" s="1">
        <f t="shared" si="12"/>
        <v>0</v>
      </c>
      <c r="R47" s="1" t="str">
        <f>IF(J47="","",IF(D47="",0,IF(D47="N/A",3,IF(D47="Yes",1,IF(D47="No",2,"Oops there is an error")))))</f>
        <v/>
      </c>
      <c r="S47" s="1" t="str">
        <f t="shared" si="3"/>
        <v/>
      </c>
      <c r="T47" s="1"/>
      <c r="U47" s="1">
        <f t="shared" si="4"/>
        <v>1</v>
      </c>
      <c r="V47" s="1" t="str">
        <f t="shared" si="13"/>
        <v/>
      </c>
      <c r="W47" s="1"/>
      <c r="X47" s="1">
        <f t="shared" si="6"/>
        <v>1</v>
      </c>
      <c r="Y47" s="1">
        <f t="shared" si="7"/>
        <v>1</v>
      </c>
      <c r="Z47" s="112"/>
      <c r="AA47" s="114"/>
      <c r="AB47" s="1"/>
      <c r="AC47" s="1"/>
      <c r="AD47" s="1"/>
      <c r="AE47" s="1"/>
      <c r="AF47" s="1"/>
      <c r="AG47" s="1"/>
      <c r="AH47" s="1"/>
      <c r="AI47" s="1"/>
      <c r="AJ47" s="1"/>
    </row>
    <row r="48" spans="1:36" ht="12.75" customHeight="1">
      <c r="A48" s="1">
        <v>4195</v>
      </c>
      <c r="B48" s="54" t="str">
        <f t="shared" si="10"/>
        <v>SL.39</v>
      </c>
      <c r="C48" s="14" t="s">
        <v>458</v>
      </c>
      <c r="D48" s="126" t="s">
        <v>121</v>
      </c>
      <c r="E48" s="129"/>
      <c r="F48" s="126"/>
      <c r="G48" s="117"/>
      <c r="H48" s="119"/>
      <c r="I48" s="117"/>
      <c r="J48" s="115">
        <v>1</v>
      </c>
      <c r="K48" s="115" t="s">
        <v>291</v>
      </c>
      <c r="L48" s="116">
        <f t="shared" si="0"/>
        <v>39</v>
      </c>
      <c r="M48" s="1">
        <f t="shared" si="1"/>
        <v>5</v>
      </c>
      <c r="N48" s="116"/>
      <c r="O48" s="1"/>
      <c r="P48" s="1"/>
      <c r="Q48" s="1">
        <f t="shared" si="12"/>
        <v>0</v>
      </c>
      <c r="R48" s="1">
        <f>IF(J48="","",IF(D48="",0,IF(D48="N/A",3,IF(D48="Yes",1,IF(D48="No",2,"Oops there is an error")))))</f>
        <v>1</v>
      </c>
      <c r="S48" s="1">
        <f t="shared" si="3"/>
        <v>1</v>
      </c>
      <c r="T48" s="1"/>
      <c r="U48" s="1">
        <f t="shared" si="4"/>
        <v>0</v>
      </c>
      <c r="V48" s="1">
        <f t="shared" si="13"/>
        <v>1</v>
      </c>
      <c r="W48" s="1"/>
      <c r="X48" s="1">
        <f t="shared" si="6"/>
        <v>2</v>
      </c>
      <c r="Y48" s="1">
        <f t="shared" si="7"/>
        <v>1</v>
      </c>
      <c r="Z48" s="119"/>
      <c r="AA48" s="117"/>
      <c r="AB48" s="1"/>
      <c r="AC48" s="1"/>
      <c r="AD48" s="1"/>
      <c r="AE48" s="1"/>
      <c r="AF48" s="1"/>
      <c r="AG48" s="1"/>
      <c r="AH48" s="1"/>
      <c r="AI48" s="1"/>
      <c r="AJ48" s="1"/>
    </row>
    <row r="49" spans="1:36" ht="12.75" customHeight="1">
      <c r="A49" s="1">
        <v>2536</v>
      </c>
      <c r="B49" s="54" t="str">
        <f t="shared" si="10"/>
        <v>SL.40</v>
      </c>
      <c r="C49" s="14" t="s">
        <v>459</v>
      </c>
      <c r="D49" s="126" t="s">
        <v>121</v>
      </c>
      <c r="E49" s="129"/>
      <c r="F49" s="129"/>
      <c r="G49" s="117" t="s">
        <v>460</v>
      </c>
      <c r="H49" s="119" t="s">
        <v>395</v>
      </c>
      <c r="I49" s="117" t="s">
        <v>461</v>
      </c>
      <c r="J49" s="115">
        <v>2</v>
      </c>
      <c r="K49" s="115" t="s">
        <v>291</v>
      </c>
      <c r="L49" s="116">
        <f t="shared" si="0"/>
        <v>40</v>
      </c>
      <c r="M49" s="1">
        <f t="shared" si="1"/>
        <v>5</v>
      </c>
      <c r="N49" s="116"/>
      <c r="O49" s="1"/>
      <c r="P49" s="1"/>
      <c r="Q49" s="1">
        <f t="shared" si="12"/>
        <v>0</v>
      </c>
      <c r="R49" s="1">
        <f>IF(J49="","",IF(D49="",0,IF(D49="N/A",3,IF(D49="Yes",1,IF(D49="No",2,"Oops there is an error")))))</f>
        <v>1</v>
      </c>
      <c r="S49" s="1">
        <f t="shared" si="3"/>
        <v>1</v>
      </c>
      <c r="T49" s="1"/>
      <c r="U49" s="1">
        <f t="shared" si="4"/>
        <v>0</v>
      </c>
      <c r="V49" s="1">
        <f t="shared" si="13"/>
        <v>1</v>
      </c>
      <c r="W49" s="1"/>
      <c r="X49" s="1">
        <f t="shared" si="6"/>
        <v>2</v>
      </c>
      <c r="Y49" s="1">
        <f t="shared" si="7"/>
        <v>1</v>
      </c>
      <c r="Z49" s="119"/>
      <c r="AA49" s="117"/>
      <c r="AB49" s="1"/>
      <c r="AC49" s="1"/>
      <c r="AD49" s="1"/>
      <c r="AE49" s="1"/>
      <c r="AF49" s="1"/>
      <c r="AG49" s="1"/>
      <c r="AH49" s="1"/>
      <c r="AI49" s="1"/>
      <c r="AJ49" s="1"/>
    </row>
    <row r="50" spans="1:36" ht="12.75" customHeight="1">
      <c r="A50" s="1">
        <v>2538</v>
      </c>
      <c r="B50" s="54" t="str">
        <f t="shared" si="10"/>
        <v>SL.41</v>
      </c>
      <c r="C50" s="14" t="s">
        <v>463</v>
      </c>
      <c r="D50" s="126" t="s">
        <v>121</v>
      </c>
      <c r="E50" s="129"/>
      <c r="F50" s="129"/>
      <c r="G50" s="117" t="s">
        <v>464</v>
      </c>
      <c r="H50" s="119" t="s">
        <v>465</v>
      </c>
      <c r="I50" s="117" t="s">
        <v>466</v>
      </c>
      <c r="J50" s="115">
        <v>2</v>
      </c>
      <c r="K50" s="115" t="s">
        <v>291</v>
      </c>
      <c r="L50" s="116">
        <f t="shared" si="0"/>
        <v>41</v>
      </c>
      <c r="M50" s="1">
        <f t="shared" si="1"/>
        <v>5</v>
      </c>
      <c r="N50" s="116"/>
      <c r="O50" s="1"/>
      <c r="P50" s="1"/>
      <c r="Q50" s="1">
        <f t="shared" si="12"/>
        <v>0</v>
      </c>
      <c r="R50" s="1">
        <f>IF(J50="","",IF(D50="",0,IF(D50="N/A",3,IF(D50="Yes",1,IF(D50="No",2,"Oops there is an error")))))</f>
        <v>1</v>
      </c>
      <c r="S50" s="1">
        <f t="shared" si="3"/>
        <v>1</v>
      </c>
      <c r="T50" s="1"/>
      <c r="U50" s="1">
        <f t="shared" si="4"/>
        <v>0</v>
      </c>
      <c r="V50" s="1">
        <f t="shared" si="13"/>
        <v>1</v>
      </c>
      <c r="W50" s="1"/>
      <c r="X50" s="1">
        <f t="shared" si="6"/>
        <v>2</v>
      </c>
      <c r="Y50" s="1">
        <f t="shared" si="7"/>
        <v>1</v>
      </c>
      <c r="Z50" s="119"/>
      <c r="AA50" s="117"/>
      <c r="AB50" s="1"/>
      <c r="AC50" s="1"/>
      <c r="AD50" s="1"/>
      <c r="AE50" s="1"/>
      <c r="AF50" s="1"/>
      <c r="AG50" s="1"/>
      <c r="AH50" s="1"/>
      <c r="AI50" s="1"/>
      <c r="AJ50" s="1"/>
    </row>
    <row r="51" spans="1:36" ht="12.75" customHeight="1">
      <c r="A51" s="1">
        <v>183</v>
      </c>
      <c r="B51" s="54" t="str">
        <f t="shared" si="10"/>
        <v>SL.42</v>
      </c>
      <c r="C51" s="14" t="s">
        <v>469</v>
      </c>
      <c r="D51" s="126" t="s">
        <v>121</v>
      </c>
      <c r="E51" s="129"/>
      <c r="F51" s="129"/>
      <c r="G51" s="117" t="s">
        <v>470</v>
      </c>
      <c r="H51" s="119" t="s">
        <v>471</v>
      </c>
      <c r="I51" s="117" t="s">
        <v>472</v>
      </c>
      <c r="J51" s="115">
        <v>2</v>
      </c>
      <c r="K51" s="115" t="s">
        <v>291</v>
      </c>
      <c r="L51" s="116">
        <f t="shared" si="0"/>
        <v>42</v>
      </c>
      <c r="M51" s="1">
        <f t="shared" si="1"/>
        <v>5</v>
      </c>
      <c r="N51" s="116"/>
      <c r="O51" s="1"/>
      <c r="P51" s="1"/>
      <c r="Q51" s="1">
        <f t="shared" si="12"/>
        <v>0</v>
      </c>
      <c r="R51" s="1">
        <f>IF(J51="","",IF(D51="",0,IF(D51="N/A",3,IF(D51="Yes",1,IF(D51="No",2,"Oops there is an error")))))</f>
        <v>1</v>
      </c>
      <c r="S51" s="1">
        <f t="shared" si="3"/>
        <v>1</v>
      </c>
      <c r="T51" s="1"/>
      <c r="U51" s="1">
        <f t="shared" si="4"/>
        <v>0</v>
      </c>
      <c r="V51" s="1">
        <f t="shared" si="13"/>
        <v>1</v>
      </c>
      <c r="W51" s="1"/>
      <c r="X51" s="1">
        <f t="shared" si="6"/>
        <v>2</v>
      </c>
      <c r="Y51" s="1">
        <f t="shared" si="7"/>
        <v>1</v>
      </c>
      <c r="Z51" s="119"/>
      <c r="AA51" s="117"/>
      <c r="AB51" s="1"/>
      <c r="AC51" s="1"/>
      <c r="AD51" s="1"/>
      <c r="AE51" s="1"/>
      <c r="AF51" s="1"/>
      <c r="AG51" s="1"/>
      <c r="AH51" s="1"/>
      <c r="AI51" s="1"/>
      <c r="AJ51" s="1"/>
    </row>
    <row r="52" spans="1:36" ht="12.75" customHeight="1">
      <c r="A52" s="1">
        <v>212</v>
      </c>
      <c r="B52" s="54" t="str">
        <f t="shared" si="10"/>
        <v>SL.43</v>
      </c>
      <c r="C52" s="14" t="s">
        <v>473</v>
      </c>
      <c r="D52" s="126" t="s">
        <v>121</v>
      </c>
      <c r="E52" s="129"/>
      <c r="F52" s="129"/>
      <c r="G52" s="117" t="s">
        <v>474</v>
      </c>
      <c r="H52" s="119" t="s">
        <v>475</v>
      </c>
      <c r="I52" s="117" t="s">
        <v>476</v>
      </c>
      <c r="J52" s="115">
        <v>2</v>
      </c>
      <c r="K52" s="115" t="s">
        <v>291</v>
      </c>
      <c r="L52" s="116">
        <f t="shared" si="0"/>
        <v>43</v>
      </c>
      <c r="M52" s="1">
        <f t="shared" si="1"/>
        <v>5</v>
      </c>
      <c r="N52" s="116"/>
      <c r="O52" s="1"/>
      <c r="P52" s="1"/>
      <c r="Q52" s="1">
        <f t="shared" si="12"/>
        <v>0</v>
      </c>
      <c r="R52" s="1">
        <f>IF(J52="","",IF(D52="",0,IF(D52="N/A",3,IF(D52="Yes",1,IF(D52="No",2,"Oops there is an error")))))</f>
        <v>1</v>
      </c>
      <c r="S52" s="1">
        <f t="shared" si="3"/>
        <v>1</v>
      </c>
      <c r="T52" s="1"/>
      <c r="U52" s="1">
        <f t="shared" si="4"/>
        <v>0</v>
      </c>
      <c r="V52" s="1">
        <f t="shared" si="13"/>
        <v>1</v>
      </c>
      <c r="W52" s="1"/>
      <c r="X52" s="1">
        <f t="shared" si="6"/>
        <v>2</v>
      </c>
      <c r="Y52" s="1">
        <f t="shared" si="7"/>
        <v>1</v>
      </c>
      <c r="Z52" s="119"/>
      <c r="AA52" s="117"/>
      <c r="AB52" s="1"/>
      <c r="AC52" s="1"/>
      <c r="AD52" s="1"/>
      <c r="AE52" s="1"/>
      <c r="AF52" s="1"/>
      <c r="AG52" s="1"/>
      <c r="AH52" s="1"/>
      <c r="AI52" s="1"/>
      <c r="AJ52" s="1"/>
    </row>
    <row r="53" spans="1:36" ht="12.75" customHeight="1">
      <c r="A53" s="1">
        <v>293</v>
      </c>
      <c r="B53" s="54" t="str">
        <f t="shared" si="10"/>
        <v>SL.44</v>
      </c>
      <c r="C53" s="14" t="s">
        <v>479</v>
      </c>
      <c r="D53" s="126" t="s">
        <v>121</v>
      </c>
      <c r="E53" s="129"/>
      <c r="F53" s="129"/>
      <c r="G53" s="117" t="s">
        <v>480</v>
      </c>
      <c r="H53" s="119" t="s">
        <v>481</v>
      </c>
      <c r="I53" s="117" t="s">
        <v>482</v>
      </c>
      <c r="J53" s="115">
        <v>2</v>
      </c>
      <c r="K53" s="115" t="s">
        <v>291</v>
      </c>
      <c r="L53" s="116">
        <f t="shared" si="0"/>
        <v>44</v>
      </c>
      <c r="M53" s="1">
        <f t="shared" si="1"/>
        <v>5</v>
      </c>
      <c r="N53" s="116"/>
      <c r="O53" s="1"/>
      <c r="P53" s="1"/>
      <c r="Q53" s="1">
        <f t="shared" si="12"/>
        <v>0</v>
      </c>
      <c r="R53" s="1">
        <f>IF(J53="","",IF(D53="",0,IF(D53="N/A",3,IF(D53="Yes",1,IF(D53="No",2,"Oops there is an error")))))</f>
        <v>1</v>
      </c>
      <c r="S53" s="1">
        <f t="shared" si="3"/>
        <v>1</v>
      </c>
      <c r="T53" s="1"/>
      <c r="U53" s="1">
        <f t="shared" si="4"/>
        <v>0</v>
      </c>
      <c r="V53" s="1">
        <f t="shared" si="13"/>
        <v>1</v>
      </c>
      <c r="W53" s="1"/>
      <c r="X53" s="1">
        <f t="shared" si="6"/>
        <v>2</v>
      </c>
      <c r="Y53" s="1">
        <f t="shared" si="7"/>
        <v>1</v>
      </c>
      <c r="Z53" s="119"/>
      <c r="AA53" s="117"/>
      <c r="AB53" s="1"/>
      <c r="AC53" s="1"/>
      <c r="AD53" s="1"/>
      <c r="AE53" s="1"/>
      <c r="AF53" s="1"/>
      <c r="AG53" s="1"/>
      <c r="AH53" s="1"/>
      <c r="AI53" s="1"/>
      <c r="AJ53" s="1"/>
    </row>
    <row r="54" spans="1:36" ht="12.75" customHeight="1">
      <c r="A54" s="1">
        <v>2557</v>
      </c>
      <c r="B54" s="54" t="str">
        <f t="shared" si="10"/>
        <v>SL.45</v>
      </c>
      <c r="C54" s="14" t="s">
        <v>485</v>
      </c>
      <c r="D54" s="126" t="s">
        <v>121</v>
      </c>
      <c r="E54" s="129"/>
      <c r="F54" s="129"/>
      <c r="G54" s="117" t="s">
        <v>480</v>
      </c>
      <c r="H54" s="119">
        <v>7.3</v>
      </c>
      <c r="I54" s="117" t="s">
        <v>486</v>
      </c>
      <c r="J54" s="115">
        <v>2</v>
      </c>
      <c r="K54" s="115" t="s">
        <v>291</v>
      </c>
      <c r="L54" s="116">
        <f t="shared" si="0"/>
        <v>45</v>
      </c>
      <c r="M54" s="1">
        <f t="shared" si="1"/>
        <v>5</v>
      </c>
      <c r="N54" s="116"/>
      <c r="O54" s="1"/>
      <c r="P54" s="1"/>
      <c r="Q54" s="1">
        <f t="shared" si="12"/>
        <v>0</v>
      </c>
      <c r="R54" s="1">
        <f>IF(J54="","",IF(D54="",0,IF(D54="N/A",3,IF(D54="Yes",1,IF(D54="No",2,"Oops there is an error")))))</f>
        <v>1</v>
      </c>
      <c r="S54" s="1">
        <f t="shared" si="3"/>
        <v>1</v>
      </c>
      <c r="T54" s="1"/>
      <c r="U54" s="1">
        <f t="shared" si="4"/>
        <v>0</v>
      </c>
      <c r="V54" s="1">
        <f t="shared" si="13"/>
        <v>1</v>
      </c>
      <c r="W54" s="1"/>
      <c r="X54" s="1">
        <f t="shared" si="6"/>
        <v>2</v>
      </c>
      <c r="Y54" s="1">
        <f t="shared" si="7"/>
        <v>1</v>
      </c>
      <c r="Z54" s="119"/>
      <c r="AA54" s="117"/>
      <c r="AB54" s="1"/>
      <c r="AC54" s="1"/>
      <c r="AD54" s="1"/>
      <c r="AE54" s="1"/>
      <c r="AF54" s="1"/>
      <c r="AG54" s="1"/>
      <c r="AH54" s="1"/>
      <c r="AI54" s="1"/>
      <c r="AJ54" s="1"/>
    </row>
    <row r="55" spans="1:36" ht="12.75" customHeight="1">
      <c r="A55" s="1">
        <v>3517</v>
      </c>
      <c r="B55" s="54" t="str">
        <f t="shared" si="10"/>
        <v>SL.46</v>
      </c>
      <c r="C55" s="14" t="s">
        <v>487</v>
      </c>
      <c r="D55" s="126" t="s">
        <v>121</v>
      </c>
      <c r="E55" s="129"/>
      <c r="F55" s="129"/>
      <c r="G55" s="117" t="s">
        <v>464</v>
      </c>
      <c r="H55" s="119" t="s">
        <v>489</v>
      </c>
      <c r="I55" s="117" t="s">
        <v>490</v>
      </c>
      <c r="J55" s="115">
        <v>1</v>
      </c>
      <c r="K55" s="115" t="s">
        <v>291</v>
      </c>
      <c r="L55" s="116">
        <f t="shared" si="0"/>
        <v>46</v>
      </c>
      <c r="M55" s="1">
        <f t="shared" si="1"/>
        <v>5</v>
      </c>
      <c r="N55" s="116"/>
      <c r="O55" s="1"/>
      <c r="P55" s="1"/>
      <c r="Q55" s="1">
        <f t="shared" si="12"/>
        <v>0</v>
      </c>
      <c r="R55" s="1">
        <f>IF(J55="","",IF(D55="",0,IF(D55="N/A",3,IF(D55="Yes",1,IF(D55="No",2,"Oops there is an error")))))</f>
        <v>1</v>
      </c>
      <c r="S55" s="1">
        <f t="shared" si="3"/>
        <v>1</v>
      </c>
      <c r="T55" s="1"/>
      <c r="U55" s="1">
        <f t="shared" si="4"/>
        <v>0</v>
      </c>
      <c r="V55" s="1">
        <f t="shared" si="13"/>
        <v>1</v>
      </c>
      <c r="W55" s="1"/>
      <c r="X55" s="1">
        <f t="shared" si="6"/>
        <v>2</v>
      </c>
      <c r="Y55" s="1">
        <f t="shared" si="7"/>
        <v>1</v>
      </c>
      <c r="Z55" s="119"/>
      <c r="AA55" s="117"/>
      <c r="AB55" s="1"/>
      <c r="AC55" s="1"/>
      <c r="AD55" s="1"/>
      <c r="AE55" s="1"/>
      <c r="AF55" s="1"/>
      <c r="AG55" s="1"/>
      <c r="AH55" s="1"/>
      <c r="AI55" s="1"/>
      <c r="AJ55" s="1"/>
    </row>
    <row r="56" spans="1:36" ht="12.75" customHeight="1">
      <c r="A56" s="1">
        <v>220</v>
      </c>
      <c r="B56" s="54" t="str">
        <f t="shared" si="10"/>
        <v>SL.47</v>
      </c>
      <c r="C56" s="14" t="s">
        <v>492</v>
      </c>
      <c r="D56" s="126" t="s">
        <v>124</v>
      </c>
      <c r="E56" s="129"/>
      <c r="F56" s="129"/>
      <c r="G56" s="117"/>
      <c r="H56" s="119" t="s">
        <v>493</v>
      </c>
      <c r="I56" s="117" t="s">
        <v>494</v>
      </c>
      <c r="J56" s="115">
        <v>1</v>
      </c>
      <c r="K56" s="115" t="s">
        <v>291</v>
      </c>
      <c r="L56" s="116">
        <f t="shared" si="0"/>
        <v>47</v>
      </c>
      <c r="M56" s="1">
        <f t="shared" si="1"/>
        <v>5</v>
      </c>
      <c r="N56" s="116"/>
      <c r="O56" s="1"/>
      <c r="P56" s="1"/>
      <c r="Q56" s="1">
        <f t="shared" si="12"/>
        <v>0</v>
      </c>
      <c r="R56" s="1">
        <f>IF(J56="","",IF(D56="",0,IF(D56="N/A",3,IF(D56="Yes",1,IF(D56="No",2,"Oops there is an error")))))</f>
        <v>2</v>
      </c>
      <c r="S56" s="1">
        <f t="shared" si="3"/>
        <v>2</v>
      </c>
      <c r="T56" s="1"/>
      <c r="U56" s="1">
        <f t="shared" si="4"/>
        <v>1</v>
      </c>
      <c r="V56" s="1">
        <f t="shared" si="13"/>
        <v>2</v>
      </c>
      <c r="W56" s="1"/>
      <c r="X56" s="1">
        <f t="shared" si="6"/>
        <v>2</v>
      </c>
      <c r="Y56" s="1">
        <f t="shared" si="7"/>
        <v>1</v>
      </c>
      <c r="Z56" s="119"/>
      <c r="AA56" s="117"/>
      <c r="AB56" s="1"/>
      <c r="AC56" s="1"/>
      <c r="AD56" s="1"/>
      <c r="AE56" s="1"/>
      <c r="AF56" s="1"/>
      <c r="AG56" s="1"/>
      <c r="AH56" s="1"/>
      <c r="AI56" s="1"/>
      <c r="AJ56" s="1"/>
    </row>
    <row r="57" spans="1:36" ht="12.75" customHeight="1">
      <c r="A57" s="1"/>
      <c r="B57" s="111" t="str">
        <f t="shared" si="10"/>
        <v/>
      </c>
      <c r="C57" s="210" t="s">
        <v>497</v>
      </c>
      <c r="D57" s="211"/>
      <c r="E57" s="211"/>
      <c r="F57" s="211"/>
      <c r="G57" s="113"/>
      <c r="H57" s="112"/>
      <c r="I57" s="114"/>
      <c r="J57" s="115"/>
      <c r="K57" s="115">
        <v>1</v>
      </c>
      <c r="L57" s="116">
        <f t="shared" si="0"/>
        <v>47</v>
      </c>
      <c r="M57" s="1">
        <f t="shared" si="1"/>
        <v>6</v>
      </c>
      <c r="N57" s="116"/>
      <c r="O57" s="1"/>
      <c r="P57" s="1"/>
      <c r="Q57" s="1">
        <f t="shared" si="12"/>
        <v>0</v>
      </c>
      <c r="R57" s="1" t="str">
        <f>IF(J57="","",IF(D57="",0,IF(D57="N/A",3,IF(D57="Yes",1,IF(D57="No",2,"Oops there is an error")))))</f>
        <v/>
      </c>
      <c r="S57" s="1" t="str">
        <f t="shared" si="3"/>
        <v/>
      </c>
      <c r="T57" s="1"/>
      <c r="U57" s="1">
        <f t="shared" si="4"/>
        <v>1</v>
      </c>
      <c r="V57" s="1" t="str">
        <f t="shared" si="13"/>
        <v/>
      </c>
      <c r="W57" s="1"/>
      <c r="X57" s="1">
        <f t="shared" si="6"/>
        <v>1</v>
      </c>
      <c r="Y57" s="1">
        <f t="shared" si="7"/>
        <v>1</v>
      </c>
      <c r="Z57" s="112"/>
      <c r="AA57" s="114"/>
      <c r="AB57" s="1"/>
      <c r="AC57" s="1"/>
      <c r="AD57" s="1"/>
      <c r="AE57" s="1"/>
      <c r="AF57" s="1"/>
      <c r="AG57" s="1"/>
      <c r="AH57" s="1"/>
      <c r="AI57" s="1"/>
      <c r="AJ57" s="1"/>
    </row>
    <row r="58" spans="1:36" ht="12.75" customHeight="1">
      <c r="A58" s="1">
        <v>2559</v>
      </c>
      <c r="B58" s="54" t="str">
        <f t="shared" si="10"/>
        <v>SL.48</v>
      </c>
      <c r="C58" s="14" t="s">
        <v>500</v>
      </c>
      <c r="D58" s="136" t="s">
        <v>121</v>
      </c>
      <c r="E58" s="129"/>
      <c r="F58" s="129"/>
      <c r="G58" s="117" t="s">
        <v>501</v>
      </c>
      <c r="H58" s="119" t="s">
        <v>302</v>
      </c>
      <c r="I58" s="117" t="s">
        <v>303</v>
      </c>
      <c r="J58" s="115">
        <v>1</v>
      </c>
      <c r="K58" s="115" t="s">
        <v>305</v>
      </c>
      <c r="L58" s="116">
        <f t="shared" si="0"/>
        <v>48</v>
      </c>
      <c r="M58" s="1">
        <f t="shared" si="1"/>
        <v>6</v>
      </c>
      <c r="N58" s="116"/>
      <c r="O58" s="1"/>
      <c r="P58" s="1"/>
      <c r="Q58" s="1">
        <f t="shared" si="12"/>
        <v>0</v>
      </c>
      <c r="R58" s="1">
        <f>IF(J58="","",IF(D58="",0,IF(D58="N/A",3,IF(D58="Yes",1,IF(D58="No",2,"Oops there is an error")))))</f>
        <v>1</v>
      </c>
      <c r="S58" s="1">
        <f t="shared" si="3"/>
        <v>1</v>
      </c>
      <c r="T58" s="1"/>
      <c r="U58" s="1">
        <f t="shared" si="4"/>
        <v>0</v>
      </c>
      <c r="V58" s="1">
        <f t="shared" si="13"/>
        <v>1</v>
      </c>
      <c r="W58" s="1"/>
      <c r="X58" s="1">
        <f t="shared" si="6"/>
        <v>2</v>
      </c>
      <c r="Y58" s="1">
        <f t="shared" si="7"/>
        <v>1</v>
      </c>
      <c r="Z58" s="119"/>
      <c r="AA58" s="117"/>
      <c r="AB58" s="1"/>
      <c r="AC58" s="1"/>
      <c r="AD58" s="1"/>
      <c r="AE58" s="1"/>
      <c r="AF58" s="1"/>
      <c r="AG58" s="1"/>
      <c r="AH58" s="1"/>
      <c r="AI58" s="1"/>
      <c r="AJ58" s="1"/>
    </row>
    <row r="59" spans="1:36" ht="12.75" customHeight="1">
      <c r="A59" s="1">
        <v>2560</v>
      </c>
      <c r="B59" s="54" t="str">
        <f t="shared" si="10"/>
        <v>SL.49</v>
      </c>
      <c r="C59" s="14" t="s">
        <v>502</v>
      </c>
      <c r="D59" s="136" t="s">
        <v>121</v>
      </c>
      <c r="E59" s="129"/>
      <c r="F59" s="126" t="s">
        <v>504</v>
      </c>
      <c r="G59" s="117" t="s">
        <v>497</v>
      </c>
      <c r="H59" s="119">
        <v>11.1</v>
      </c>
      <c r="I59" s="117" t="s">
        <v>505</v>
      </c>
      <c r="J59" s="115">
        <v>1</v>
      </c>
      <c r="K59" s="115" t="s">
        <v>305</v>
      </c>
      <c r="L59" s="116">
        <f t="shared" si="0"/>
        <v>49</v>
      </c>
      <c r="M59" s="1">
        <f t="shared" si="1"/>
        <v>6</v>
      </c>
      <c r="N59" s="116"/>
      <c r="O59" s="1"/>
      <c r="P59" s="1"/>
      <c r="Q59" s="1">
        <f t="shared" si="12"/>
        <v>0</v>
      </c>
      <c r="R59" s="1">
        <f>IF(J59="","",IF(D59="",0,IF(D59="N/A",3,IF(D59="Yes",1,IF(D59="No",2,"Oops there is an error")))))</f>
        <v>1</v>
      </c>
      <c r="S59" s="1">
        <f t="shared" si="3"/>
        <v>1</v>
      </c>
      <c r="T59" s="1"/>
      <c r="U59" s="1">
        <f t="shared" si="4"/>
        <v>0</v>
      </c>
      <c r="V59" s="1">
        <f t="shared" si="13"/>
        <v>1</v>
      </c>
      <c r="W59" s="1"/>
      <c r="X59" s="1">
        <f t="shared" si="6"/>
        <v>2</v>
      </c>
      <c r="Y59" s="1">
        <f t="shared" si="7"/>
        <v>1</v>
      </c>
      <c r="Z59" s="119"/>
      <c r="AA59" s="117"/>
      <c r="AB59" s="1"/>
      <c r="AC59" s="1"/>
      <c r="AD59" s="1"/>
      <c r="AE59" s="1"/>
      <c r="AF59" s="1"/>
      <c r="AG59" s="1"/>
      <c r="AH59" s="1"/>
      <c r="AI59" s="1"/>
      <c r="AJ59" s="1"/>
    </row>
    <row r="60" spans="1:36" ht="12.75" customHeight="1">
      <c r="A60" s="1">
        <v>396</v>
      </c>
      <c r="B60" s="54" t="str">
        <f t="shared" si="10"/>
        <v>SL.50</v>
      </c>
      <c r="C60" s="14" t="s">
        <v>507</v>
      </c>
      <c r="D60" s="136" t="s">
        <v>124</v>
      </c>
      <c r="E60" s="129"/>
      <c r="F60" s="129"/>
      <c r="G60" s="117" t="s">
        <v>508</v>
      </c>
      <c r="H60" s="119" t="s">
        <v>509</v>
      </c>
      <c r="I60" s="117" t="s">
        <v>510</v>
      </c>
      <c r="J60" s="115">
        <v>1</v>
      </c>
      <c r="K60" s="115" t="s">
        <v>305</v>
      </c>
      <c r="L60" s="116">
        <f t="shared" si="0"/>
        <v>50</v>
      </c>
      <c r="M60" s="1">
        <f t="shared" si="1"/>
        <v>6</v>
      </c>
      <c r="N60" s="116"/>
      <c r="O60" s="1"/>
      <c r="P60" s="1"/>
      <c r="Q60" s="1">
        <f t="shared" si="12"/>
        <v>0</v>
      </c>
      <c r="R60" s="1">
        <f>IF(J60="","",IF(D60="",0,IF(D60="N/A",3,IF(D60="Yes",1,IF(D60="No",2,"Oops there is an error")))))</f>
        <v>2</v>
      </c>
      <c r="S60" s="1">
        <f t="shared" si="3"/>
        <v>2</v>
      </c>
      <c r="T60" s="1"/>
      <c r="U60" s="1">
        <f t="shared" si="4"/>
        <v>1</v>
      </c>
      <c r="V60" s="1">
        <f t="shared" si="13"/>
        <v>2</v>
      </c>
      <c r="W60" s="1"/>
      <c r="X60" s="1">
        <f t="shared" si="6"/>
        <v>2</v>
      </c>
      <c r="Y60" s="1">
        <f t="shared" si="7"/>
        <v>1</v>
      </c>
      <c r="Z60" s="119"/>
      <c r="AA60" s="117"/>
      <c r="AB60" s="1"/>
      <c r="AC60" s="1"/>
      <c r="AD60" s="1"/>
      <c r="AE60" s="1"/>
      <c r="AF60" s="1"/>
      <c r="AG60" s="1"/>
      <c r="AH60" s="1"/>
      <c r="AI60" s="1"/>
      <c r="AJ60" s="1"/>
    </row>
    <row r="61" spans="1:36" ht="12.75" customHeight="1">
      <c r="A61" s="1"/>
      <c r="B61" s="111" t="str">
        <f t="shared" si="10"/>
        <v/>
      </c>
      <c r="C61" s="210" t="s">
        <v>513</v>
      </c>
      <c r="D61" s="211"/>
      <c r="E61" s="211"/>
      <c r="F61" s="211"/>
      <c r="G61" s="113"/>
      <c r="H61" s="112"/>
      <c r="I61" s="114"/>
      <c r="J61" s="115"/>
      <c r="K61" s="115">
        <v>1</v>
      </c>
      <c r="L61" s="116">
        <f t="shared" si="0"/>
        <v>50</v>
      </c>
      <c r="M61" s="1">
        <f t="shared" si="1"/>
        <v>7</v>
      </c>
      <c r="N61" s="116"/>
      <c r="O61" s="1"/>
      <c r="P61" s="1"/>
      <c r="Q61" s="1">
        <f t="shared" si="12"/>
        <v>0</v>
      </c>
      <c r="R61" s="1" t="str">
        <f>IF(J61="","",IF(D61="",0,IF(D61="N/A",3,IF(D61="Yes",1,IF(D61="No",2,"Oops there is an error")))))</f>
        <v/>
      </c>
      <c r="S61" s="1" t="str">
        <f t="shared" si="3"/>
        <v/>
      </c>
      <c r="T61" s="1"/>
      <c r="U61" s="1">
        <f t="shared" si="4"/>
        <v>1</v>
      </c>
      <c r="V61" s="1" t="str">
        <f t="shared" si="13"/>
        <v/>
      </c>
      <c r="W61" s="1"/>
      <c r="X61" s="1">
        <f t="shared" si="6"/>
        <v>1</v>
      </c>
      <c r="Y61" s="1">
        <f t="shared" si="7"/>
        <v>1</v>
      </c>
      <c r="Z61" s="112"/>
      <c r="AA61" s="114"/>
      <c r="AB61" s="1"/>
      <c r="AC61" s="1"/>
      <c r="AD61" s="1"/>
      <c r="AE61" s="1"/>
      <c r="AF61" s="1"/>
      <c r="AG61" s="1"/>
      <c r="AH61" s="1"/>
      <c r="AI61" s="1"/>
      <c r="AJ61" s="1"/>
    </row>
    <row r="62" spans="1:36" ht="12.75" customHeight="1">
      <c r="A62" s="1">
        <v>2582</v>
      </c>
      <c r="B62" s="54" t="str">
        <f t="shared" si="10"/>
        <v>SL.51</v>
      </c>
      <c r="C62" s="14" t="s">
        <v>514</v>
      </c>
      <c r="D62" s="136" t="s">
        <v>121</v>
      </c>
      <c r="E62" s="129"/>
      <c r="F62" s="129"/>
      <c r="G62" s="117" t="s">
        <v>513</v>
      </c>
      <c r="H62" s="119" t="s">
        <v>515</v>
      </c>
      <c r="I62" s="117" t="s">
        <v>516</v>
      </c>
      <c r="J62" s="115">
        <v>1</v>
      </c>
      <c r="K62" s="115" t="s">
        <v>307</v>
      </c>
      <c r="L62" s="116">
        <f t="shared" si="0"/>
        <v>51</v>
      </c>
      <c r="M62" s="1">
        <f t="shared" si="1"/>
        <v>7</v>
      </c>
      <c r="N62" s="116"/>
      <c r="O62" s="1"/>
      <c r="P62" s="1"/>
      <c r="Q62" s="1">
        <f t="shared" si="12"/>
        <v>0</v>
      </c>
      <c r="R62" s="1">
        <f>IF(J62="","",IF(D62="",0,IF(D62="N/A",3,IF(D62="Yes",1,IF(D62="No",2,"Oops there is an error")))))</f>
        <v>1</v>
      </c>
      <c r="S62" s="1">
        <f t="shared" si="3"/>
        <v>1</v>
      </c>
      <c r="T62" s="1"/>
      <c r="U62" s="1">
        <f t="shared" si="4"/>
        <v>0</v>
      </c>
      <c r="V62" s="1">
        <f t="shared" si="13"/>
        <v>1</v>
      </c>
      <c r="W62" s="1"/>
      <c r="X62" s="1">
        <f t="shared" si="6"/>
        <v>2</v>
      </c>
      <c r="Y62" s="1">
        <f t="shared" si="7"/>
        <v>1</v>
      </c>
      <c r="Z62" s="119"/>
      <c r="AA62" s="117"/>
      <c r="AB62" s="1"/>
      <c r="AC62" s="1"/>
      <c r="AD62" s="1"/>
      <c r="AE62" s="1"/>
      <c r="AF62" s="1"/>
      <c r="AG62" s="1"/>
      <c r="AH62" s="1"/>
      <c r="AI62" s="1"/>
      <c r="AJ62" s="1"/>
    </row>
    <row r="63" spans="1:36" ht="12.75" customHeight="1">
      <c r="A63" s="1">
        <v>816</v>
      </c>
      <c r="B63" s="54" t="str">
        <f t="shared" si="10"/>
        <v>SL.52</v>
      </c>
      <c r="C63" s="14" t="s">
        <v>520</v>
      </c>
      <c r="D63" s="137" t="s">
        <v>121</v>
      </c>
      <c r="E63" s="126"/>
      <c r="F63" s="126"/>
      <c r="G63" s="117" t="s">
        <v>521</v>
      </c>
      <c r="H63" s="119" t="s">
        <v>522</v>
      </c>
      <c r="I63" s="117" t="s">
        <v>523</v>
      </c>
      <c r="J63" s="115">
        <v>1</v>
      </c>
      <c r="K63" s="115" t="s">
        <v>307</v>
      </c>
      <c r="L63" s="116">
        <f t="shared" si="0"/>
        <v>52</v>
      </c>
      <c r="M63" s="1">
        <f t="shared" si="1"/>
        <v>7</v>
      </c>
      <c r="N63" s="116"/>
      <c r="O63" s="1"/>
      <c r="P63" s="1"/>
      <c r="Q63" s="1">
        <f t="shared" si="12"/>
        <v>0</v>
      </c>
      <c r="R63" s="1">
        <f>IF(J63="","",IF(D63="",0,IF(D63="N/A",3,IF(D63="Yes",1,IF(D63="No",2,"Oops there is an error")))))</f>
        <v>1</v>
      </c>
      <c r="S63" s="1">
        <f t="shared" si="3"/>
        <v>1</v>
      </c>
      <c r="T63" s="1"/>
      <c r="U63" s="1">
        <f t="shared" si="4"/>
        <v>0</v>
      </c>
      <c r="V63" s="1">
        <f t="shared" si="13"/>
        <v>1</v>
      </c>
      <c r="W63" s="1"/>
      <c r="X63" s="1">
        <f t="shared" si="6"/>
        <v>2</v>
      </c>
      <c r="Y63" s="1">
        <f t="shared" si="7"/>
        <v>1</v>
      </c>
      <c r="Z63" s="119"/>
      <c r="AA63" s="117"/>
      <c r="AB63" s="1"/>
      <c r="AC63" s="1"/>
      <c r="AD63" s="1"/>
      <c r="AE63" s="1"/>
      <c r="AF63" s="1"/>
      <c r="AG63" s="1"/>
      <c r="AH63" s="1"/>
      <c r="AI63" s="1"/>
      <c r="AJ63" s="1"/>
    </row>
    <row r="64" spans="1:36" ht="12.75" customHeight="1">
      <c r="A64" s="1">
        <v>922</v>
      </c>
      <c r="B64" s="54" t="str">
        <f t="shared" si="10"/>
        <v>SL.53</v>
      </c>
      <c r="C64" s="14" t="s">
        <v>527</v>
      </c>
      <c r="D64" s="136" t="s">
        <v>124</v>
      </c>
      <c r="E64" s="129"/>
      <c r="F64" s="132" t="s">
        <v>528</v>
      </c>
      <c r="G64" s="117" t="s">
        <v>529</v>
      </c>
      <c r="H64" s="119" t="s">
        <v>530</v>
      </c>
      <c r="I64" s="117" t="s">
        <v>531</v>
      </c>
      <c r="J64" s="115">
        <v>1</v>
      </c>
      <c r="K64" s="115" t="s">
        <v>307</v>
      </c>
      <c r="L64" s="116">
        <f t="shared" si="0"/>
        <v>53</v>
      </c>
      <c r="M64" s="1">
        <f t="shared" si="1"/>
        <v>7</v>
      </c>
      <c r="N64" s="116"/>
      <c r="O64" s="1"/>
      <c r="P64" s="1"/>
      <c r="Q64" s="1">
        <f t="shared" si="12"/>
        <v>0</v>
      </c>
      <c r="R64" s="1">
        <f>IF(J64="","",IF(D64="",0,IF(D64="N/A",3,IF(D64="Yes",1,IF(D64="No",2,"Oops there is an error")))))</f>
        <v>2</v>
      </c>
      <c r="S64" s="1">
        <f t="shared" si="3"/>
        <v>2</v>
      </c>
      <c r="T64" s="1"/>
      <c r="U64" s="1">
        <f t="shared" si="4"/>
        <v>1</v>
      </c>
      <c r="V64" s="1">
        <f t="shared" si="13"/>
        <v>2</v>
      </c>
      <c r="W64" s="1"/>
      <c r="X64" s="1">
        <f t="shared" si="6"/>
        <v>2</v>
      </c>
      <c r="Y64" s="1">
        <f t="shared" si="7"/>
        <v>1</v>
      </c>
      <c r="Z64" s="119"/>
      <c r="AA64" s="117"/>
      <c r="AB64" s="1"/>
      <c r="AC64" s="1"/>
      <c r="AD64" s="1"/>
      <c r="AE64" s="1"/>
      <c r="AF64" s="1"/>
      <c r="AG64" s="1"/>
      <c r="AH64" s="1"/>
      <c r="AI64" s="1"/>
      <c r="AJ64" s="1"/>
    </row>
    <row r="65" spans="1:36" ht="12.75" customHeight="1">
      <c r="A65" s="1">
        <v>3304</v>
      </c>
      <c r="B65" s="54" t="str">
        <f t="shared" si="10"/>
        <v>SL.54</v>
      </c>
      <c r="C65" s="14" t="s">
        <v>534</v>
      </c>
      <c r="D65" s="138" t="s">
        <v>124</v>
      </c>
      <c r="E65" s="129"/>
      <c r="F65" s="129"/>
      <c r="G65" s="117" t="s">
        <v>439</v>
      </c>
      <c r="H65" s="119">
        <v>4.3</v>
      </c>
      <c r="I65" s="117" t="s">
        <v>535</v>
      </c>
      <c r="J65" s="115">
        <v>1</v>
      </c>
      <c r="K65" s="115" t="s">
        <v>307</v>
      </c>
      <c r="L65" s="116">
        <f t="shared" si="0"/>
        <v>54</v>
      </c>
      <c r="M65" s="1">
        <f t="shared" si="1"/>
        <v>7</v>
      </c>
      <c r="N65" s="116"/>
      <c r="O65" s="1"/>
      <c r="P65" s="1"/>
      <c r="Q65" s="1">
        <f t="shared" si="12"/>
        <v>0</v>
      </c>
      <c r="R65" s="1">
        <f>IF(J65="","",IF(D65="",0,IF(D65="N/A",3,IF(D65="Yes",1,IF(D65="No",2,"Oops there is an error")))))</f>
        <v>2</v>
      </c>
      <c r="S65" s="1">
        <f t="shared" si="3"/>
        <v>2</v>
      </c>
      <c r="T65" s="1"/>
      <c r="U65" s="1">
        <f t="shared" si="4"/>
        <v>1</v>
      </c>
      <c r="V65" s="1">
        <f t="shared" si="13"/>
        <v>2</v>
      </c>
      <c r="W65" s="1"/>
      <c r="X65" s="1">
        <f t="shared" si="6"/>
        <v>2</v>
      </c>
      <c r="Y65" s="1">
        <f t="shared" si="7"/>
        <v>1</v>
      </c>
      <c r="Z65" s="119"/>
      <c r="AA65" s="117"/>
      <c r="AB65" s="1"/>
      <c r="AC65" s="1"/>
      <c r="AD65" s="1"/>
      <c r="AE65" s="1"/>
      <c r="AF65" s="1"/>
      <c r="AG65" s="1"/>
      <c r="AH65" s="1"/>
      <c r="AI65" s="1"/>
      <c r="AJ65" s="1"/>
    </row>
    <row r="66" spans="1:36" ht="12.75" customHeight="1">
      <c r="A66" s="1">
        <v>3305</v>
      </c>
      <c r="B66" s="54" t="str">
        <f t="shared" si="10"/>
        <v>SL.55</v>
      </c>
      <c r="C66" s="14" t="s">
        <v>536</v>
      </c>
      <c r="D66" s="138" t="s">
        <v>124</v>
      </c>
      <c r="E66" s="129"/>
      <c r="F66" s="129"/>
      <c r="G66" s="117" t="s">
        <v>439</v>
      </c>
      <c r="H66" s="119"/>
      <c r="I66" s="117"/>
      <c r="J66" s="115">
        <v>2</v>
      </c>
      <c r="K66" s="115" t="s">
        <v>307</v>
      </c>
      <c r="L66" s="116">
        <f t="shared" si="0"/>
        <v>55</v>
      </c>
      <c r="M66" s="1">
        <f t="shared" si="1"/>
        <v>7</v>
      </c>
      <c r="N66" s="116"/>
      <c r="O66" s="1"/>
      <c r="P66" s="1"/>
      <c r="Q66" s="1">
        <f t="shared" si="12"/>
        <v>0</v>
      </c>
      <c r="R66" s="1">
        <f>IF(J66="","",IF(D66="",0,IF(D66="N/A",3,IF(D66="Yes",1,IF(D66="No",2,"Oops there is an error")))))</f>
        <v>2</v>
      </c>
      <c r="S66" s="1">
        <f t="shared" si="3"/>
        <v>2</v>
      </c>
      <c r="T66" s="1"/>
      <c r="U66" s="1">
        <f t="shared" si="4"/>
        <v>1</v>
      </c>
      <c r="V66" s="1">
        <f t="shared" si="13"/>
        <v>2</v>
      </c>
      <c r="W66" s="1"/>
      <c r="X66" s="1">
        <f t="shared" si="6"/>
        <v>2</v>
      </c>
      <c r="Y66" s="1">
        <f t="shared" si="7"/>
        <v>1</v>
      </c>
      <c r="Z66" s="119"/>
      <c r="AA66" s="117"/>
      <c r="AB66" s="1"/>
      <c r="AC66" s="1"/>
      <c r="AD66" s="1"/>
      <c r="AE66" s="1"/>
      <c r="AF66" s="1"/>
      <c r="AG66" s="1"/>
      <c r="AH66" s="1"/>
      <c r="AI66" s="1"/>
      <c r="AJ66" s="1"/>
    </row>
    <row r="67" spans="1:36" ht="12.75" customHeight="1">
      <c r="A67" s="1">
        <v>3307</v>
      </c>
      <c r="B67" s="54" t="str">
        <f t="shared" si="10"/>
        <v>SL.56</v>
      </c>
      <c r="C67" s="14" t="s">
        <v>540</v>
      </c>
      <c r="D67" s="139" t="s">
        <v>124</v>
      </c>
      <c r="E67" s="129"/>
      <c r="F67" s="129"/>
      <c r="G67" s="117" t="s">
        <v>439</v>
      </c>
      <c r="H67" s="119"/>
      <c r="I67" s="117"/>
      <c r="J67" s="115">
        <v>2</v>
      </c>
      <c r="K67" s="115" t="s">
        <v>307</v>
      </c>
      <c r="L67" s="116">
        <f t="shared" si="0"/>
        <v>56</v>
      </c>
      <c r="M67" s="1">
        <f t="shared" si="1"/>
        <v>7</v>
      </c>
      <c r="N67" s="116"/>
      <c r="O67" s="1"/>
      <c r="P67" s="1"/>
      <c r="Q67" s="1">
        <f t="shared" si="12"/>
        <v>0</v>
      </c>
      <c r="R67" s="1">
        <f>IF(J67="","",IF(D67="",0,IF(D67="N/A",3,IF(D67="Yes",1,IF(D67="No",2,"Oops there is an error")))))</f>
        <v>2</v>
      </c>
      <c r="S67" s="1">
        <f t="shared" si="3"/>
        <v>2</v>
      </c>
      <c r="T67" s="1"/>
      <c r="U67" s="1">
        <f t="shared" si="4"/>
        <v>1</v>
      </c>
      <c r="V67" s="1">
        <f t="shared" si="13"/>
        <v>2</v>
      </c>
      <c r="W67" s="1"/>
      <c r="X67" s="1">
        <f t="shared" si="6"/>
        <v>2</v>
      </c>
      <c r="Y67" s="1">
        <f t="shared" si="7"/>
        <v>1</v>
      </c>
      <c r="Z67" s="119"/>
      <c r="AA67" s="117"/>
      <c r="AB67" s="1"/>
      <c r="AC67" s="1"/>
      <c r="AD67" s="1"/>
      <c r="AE67" s="1"/>
      <c r="AF67" s="1"/>
      <c r="AG67" s="1"/>
      <c r="AH67" s="1"/>
      <c r="AI67" s="1"/>
      <c r="AJ67" s="1"/>
    </row>
    <row r="68" spans="1:36" ht="12.75" customHeight="1">
      <c r="A68" s="1">
        <v>3309</v>
      </c>
      <c r="B68" s="54" t="str">
        <f t="shared" si="10"/>
        <v>SL.57</v>
      </c>
      <c r="C68" s="14" t="s">
        <v>542</v>
      </c>
      <c r="D68" s="139" t="s">
        <v>124</v>
      </c>
      <c r="E68" s="129"/>
      <c r="F68" s="129"/>
      <c r="G68" s="117" t="s">
        <v>439</v>
      </c>
      <c r="H68" s="119"/>
      <c r="I68" s="117"/>
      <c r="J68" s="115">
        <v>2</v>
      </c>
      <c r="K68" s="115" t="s">
        <v>307</v>
      </c>
      <c r="L68" s="116">
        <f t="shared" si="0"/>
        <v>57</v>
      </c>
      <c r="M68" s="1">
        <f t="shared" si="1"/>
        <v>7</v>
      </c>
      <c r="N68" s="116"/>
      <c r="O68" s="1"/>
      <c r="P68" s="1"/>
      <c r="Q68" s="1">
        <f t="shared" si="12"/>
        <v>0</v>
      </c>
      <c r="R68" s="1">
        <f>IF(J68="","",IF(D68="",0,IF(D68="N/A",3,IF(D68="Yes",1,IF(D68="No",2,"Oops there is an error")))))</f>
        <v>2</v>
      </c>
      <c r="S68" s="1">
        <f t="shared" si="3"/>
        <v>2</v>
      </c>
      <c r="T68" s="1"/>
      <c r="U68" s="1">
        <f t="shared" si="4"/>
        <v>1</v>
      </c>
      <c r="V68" s="1">
        <f t="shared" si="13"/>
        <v>2</v>
      </c>
      <c r="W68" s="1"/>
      <c r="X68" s="1">
        <f t="shared" si="6"/>
        <v>2</v>
      </c>
      <c r="Y68" s="1">
        <f t="shared" si="7"/>
        <v>1</v>
      </c>
      <c r="Z68" s="119"/>
      <c r="AA68" s="117"/>
      <c r="AB68" s="1"/>
      <c r="AC68" s="1"/>
      <c r="AD68" s="1"/>
      <c r="AE68" s="1"/>
      <c r="AF68" s="1"/>
      <c r="AG68" s="1"/>
      <c r="AH68" s="1"/>
      <c r="AI68" s="1"/>
      <c r="AJ68" s="1"/>
    </row>
    <row r="69" spans="1:36" ht="12.75" customHeight="1">
      <c r="A69" s="1">
        <v>3310</v>
      </c>
      <c r="B69" s="54" t="str">
        <f t="shared" si="10"/>
        <v>SL.58</v>
      </c>
      <c r="C69" s="14" t="s">
        <v>543</v>
      </c>
      <c r="D69" s="139" t="s">
        <v>124</v>
      </c>
      <c r="E69" s="129"/>
      <c r="F69" s="129"/>
      <c r="G69" s="117" t="s">
        <v>439</v>
      </c>
      <c r="H69" s="119"/>
      <c r="I69" s="117"/>
      <c r="J69" s="115">
        <v>2</v>
      </c>
      <c r="K69" s="115" t="s">
        <v>307</v>
      </c>
      <c r="L69" s="116">
        <f t="shared" si="0"/>
        <v>58</v>
      </c>
      <c r="M69" s="1">
        <f t="shared" si="1"/>
        <v>7</v>
      </c>
      <c r="N69" s="116"/>
      <c r="O69" s="1"/>
      <c r="P69" s="1"/>
      <c r="Q69" s="1">
        <f t="shared" ref="Q69:Q100" si="14">IF(ISNA(VLOOKUP(A69,BusInfoArray,6,FALSE)),0,VLOOKUP(A69,BusInfoArray,6,FALSE))</f>
        <v>0</v>
      </c>
      <c r="R69" s="1">
        <f>IF(J69="","",IF(D69="",0,IF(D69="N/A",3,IF(D69="Yes",1,IF(D69="No",2,"Oops there is an error")))))</f>
        <v>2</v>
      </c>
      <c r="S69" s="1">
        <f t="shared" si="3"/>
        <v>2</v>
      </c>
      <c r="T69" s="1"/>
      <c r="U69" s="1">
        <f t="shared" si="4"/>
        <v>1</v>
      </c>
      <c r="V69" s="1">
        <f t="shared" ref="V69:V100" si="15">IF(Master="Master",R69,IF(V68="",S69,IF(OR(AND(U69&gt;0,S69&lt;V68),AND(U69=1,S69&lt;=V68)),V68,S69)))</f>
        <v>2</v>
      </c>
      <c r="W69" s="1"/>
      <c r="X69" s="1">
        <f t="shared" si="6"/>
        <v>2</v>
      </c>
      <c r="Y69" s="1">
        <f t="shared" si="7"/>
        <v>1</v>
      </c>
      <c r="Z69" s="119"/>
      <c r="AA69" s="117"/>
      <c r="AB69" s="1"/>
      <c r="AC69" s="1"/>
      <c r="AD69" s="1"/>
      <c r="AE69" s="1"/>
      <c r="AF69" s="1"/>
      <c r="AG69" s="1"/>
      <c r="AH69" s="1"/>
      <c r="AI69" s="1"/>
      <c r="AJ69" s="1"/>
    </row>
    <row r="70" spans="1:36" ht="12.75" customHeight="1">
      <c r="A70" s="1">
        <v>3311</v>
      </c>
      <c r="B70" s="54" t="str">
        <f t="shared" si="10"/>
        <v>SL.59</v>
      </c>
      <c r="C70" s="14" t="s">
        <v>545</v>
      </c>
      <c r="D70" s="139" t="s">
        <v>124</v>
      </c>
      <c r="E70" s="129"/>
      <c r="F70" s="129"/>
      <c r="G70" s="117" t="s">
        <v>439</v>
      </c>
      <c r="H70" s="119"/>
      <c r="I70" s="117"/>
      <c r="J70" s="115">
        <v>2</v>
      </c>
      <c r="K70" s="115" t="s">
        <v>307</v>
      </c>
      <c r="L70" s="116">
        <f t="shared" si="0"/>
        <v>59</v>
      </c>
      <c r="M70" s="1">
        <f t="shared" si="1"/>
        <v>7</v>
      </c>
      <c r="N70" s="116"/>
      <c r="O70" s="1"/>
      <c r="P70" s="1"/>
      <c r="Q70" s="1">
        <f t="shared" si="14"/>
        <v>0</v>
      </c>
      <c r="R70" s="1">
        <f>IF(J70="","",IF(D70="",0,IF(D70="N/A",3,IF(D70="Yes",1,IF(D70="No",2,"Oops there is an error")))))</f>
        <v>2</v>
      </c>
      <c r="S70" s="1">
        <f t="shared" si="3"/>
        <v>2</v>
      </c>
      <c r="T70" s="1"/>
      <c r="U70" s="1">
        <f t="shared" si="4"/>
        <v>1</v>
      </c>
      <c r="V70" s="1">
        <f t="shared" si="15"/>
        <v>2</v>
      </c>
      <c r="W70" s="1"/>
      <c r="X70" s="1">
        <f t="shared" si="6"/>
        <v>2</v>
      </c>
      <c r="Y70" s="1">
        <f t="shared" si="7"/>
        <v>1</v>
      </c>
      <c r="Z70" s="119"/>
      <c r="AA70" s="117"/>
      <c r="AB70" s="1"/>
      <c r="AC70" s="1"/>
      <c r="AD70" s="1"/>
      <c r="AE70" s="1"/>
      <c r="AF70" s="1"/>
      <c r="AG70" s="1"/>
      <c r="AH70" s="1"/>
      <c r="AI70" s="1"/>
      <c r="AJ70" s="1"/>
    </row>
    <row r="71" spans="1:36" ht="12.75" customHeight="1">
      <c r="A71" s="1">
        <v>3312</v>
      </c>
      <c r="B71" s="54" t="str">
        <f t="shared" si="10"/>
        <v>SL.60</v>
      </c>
      <c r="C71" s="14" t="s">
        <v>547</v>
      </c>
      <c r="D71" s="139" t="s">
        <v>124</v>
      </c>
      <c r="E71" s="129"/>
      <c r="F71" s="129"/>
      <c r="G71" s="117" t="s">
        <v>439</v>
      </c>
      <c r="H71" s="119"/>
      <c r="I71" s="117"/>
      <c r="J71" s="115">
        <v>2</v>
      </c>
      <c r="K71" s="115" t="s">
        <v>307</v>
      </c>
      <c r="L71" s="116">
        <f t="shared" si="0"/>
        <v>60</v>
      </c>
      <c r="M71" s="1">
        <f t="shared" si="1"/>
        <v>7</v>
      </c>
      <c r="N71" s="116"/>
      <c r="O71" s="1"/>
      <c r="P71" s="1"/>
      <c r="Q71" s="1">
        <f t="shared" si="14"/>
        <v>0</v>
      </c>
      <c r="R71" s="1">
        <f>IF(J71="","",IF(D71="",0,IF(D71="N/A",3,IF(D71="Yes",1,IF(D71="No",2,"Oops there is an error")))))</f>
        <v>2</v>
      </c>
      <c r="S71" s="1">
        <f t="shared" si="3"/>
        <v>2</v>
      </c>
      <c r="T71" s="1"/>
      <c r="U71" s="1">
        <f t="shared" si="4"/>
        <v>1</v>
      </c>
      <c r="V71" s="1">
        <f t="shared" si="15"/>
        <v>2</v>
      </c>
      <c r="W71" s="1"/>
      <c r="X71" s="1">
        <f t="shared" si="6"/>
        <v>2</v>
      </c>
      <c r="Y71" s="1">
        <f t="shared" si="7"/>
        <v>1</v>
      </c>
      <c r="Z71" s="119"/>
      <c r="AA71" s="117"/>
      <c r="AB71" s="1"/>
      <c r="AC71" s="1"/>
      <c r="AD71" s="1"/>
      <c r="AE71" s="1"/>
      <c r="AF71" s="1"/>
      <c r="AG71" s="1"/>
      <c r="AH71" s="1"/>
      <c r="AI71" s="1"/>
      <c r="AJ71" s="1"/>
    </row>
    <row r="72" spans="1:36" ht="12.75" customHeight="1">
      <c r="A72" s="1">
        <v>3516</v>
      </c>
      <c r="B72" s="54" t="str">
        <f t="shared" si="10"/>
        <v>SL.61</v>
      </c>
      <c r="C72" s="14" t="s">
        <v>548</v>
      </c>
      <c r="D72" s="139" t="s">
        <v>124</v>
      </c>
      <c r="E72" s="129"/>
      <c r="F72" s="126"/>
      <c r="G72" s="117"/>
      <c r="H72" s="119" t="s">
        <v>549</v>
      </c>
      <c r="I72" s="117" t="s">
        <v>346</v>
      </c>
      <c r="J72" s="115">
        <v>1</v>
      </c>
      <c r="K72" s="115" t="s">
        <v>307</v>
      </c>
      <c r="L72" s="116">
        <f t="shared" si="0"/>
        <v>61</v>
      </c>
      <c r="M72" s="1">
        <f t="shared" si="1"/>
        <v>7</v>
      </c>
      <c r="N72" s="116"/>
      <c r="O72" s="1"/>
      <c r="P72" s="1"/>
      <c r="Q72" s="1">
        <f t="shared" si="14"/>
        <v>0</v>
      </c>
      <c r="R72" s="1">
        <f>IF(J72="","",IF(D72="",0,IF(D72="N/A",3,IF(D72="Yes",1,IF(D72="No",2,"Oops there is an error")))))</f>
        <v>2</v>
      </c>
      <c r="S72" s="1">
        <f t="shared" si="3"/>
        <v>2</v>
      </c>
      <c r="T72" s="1"/>
      <c r="U72" s="1">
        <f t="shared" si="4"/>
        <v>1</v>
      </c>
      <c r="V72" s="1">
        <f t="shared" si="15"/>
        <v>2</v>
      </c>
      <c r="W72" s="1"/>
      <c r="X72" s="1">
        <f t="shared" si="6"/>
        <v>2</v>
      </c>
      <c r="Y72" s="1">
        <f t="shared" si="7"/>
        <v>1</v>
      </c>
      <c r="Z72" s="119"/>
      <c r="AA72" s="117"/>
      <c r="AB72" s="1"/>
      <c r="AC72" s="1"/>
      <c r="AD72" s="1"/>
      <c r="AE72" s="1"/>
      <c r="AF72" s="1"/>
      <c r="AG72" s="1"/>
      <c r="AH72" s="1"/>
      <c r="AI72" s="1"/>
      <c r="AJ72" s="1"/>
    </row>
    <row r="73" spans="1:36" ht="12.75" customHeight="1">
      <c r="A73" s="1">
        <v>3356</v>
      </c>
      <c r="B73" s="54" t="str">
        <f t="shared" si="10"/>
        <v>SL.62</v>
      </c>
      <c r="C73" s="14" t="s">
        <v>551</v>
      </c>
      <c r="D73" s="136" t="s">
        <v>124</v>
      </c>
      <c r="E73" s="129"/>
      <c r="F73" s="129"/>
      <c r="G73" s="117"/>
      <c r="H73" s="119" t="s">
        <v>552</v>
      </c>
      <c r="I73" s="117" t="s">
        <v>441</v>
      </c>
      <c r="J73" s="115">
        <v>1</v>
      </c>
      <c r="K73" s="115" t="s">
        <v>307</v>
      </c>
      <c r="L73" s="116">
        <f t="shared" si="0"/>
        <v>62</v>
      </c>
      <c r="M73" s="1">
        <f t="shared" si="1"/>
        <v>7</v>
      </c>
      <c r="N73" s="116"/>
      <c r="O73" s="1"/>
      <c r="P73" s="1"/>
      <c r="Q73" s="1">
        <f t="shared" si="14"/>
        <v>0</v>
      </c>
      <c r="R73" s="1">
        <f>IF(J73="","",IF(D73="",0,IF(D73="N/A",3,IF(D73="Yes",1,IF(D73="No",2,"Oops there is an error")))))</f>
        <v>2</v>
      </c>
      <c r="S73" s="1">
        <f t="shared" si="3"/>
        <v>2</v>
      </c>
      <c r="T73" s="1"/>
      <c r="U73" s="1">
        <f t="shared" si="4"/>
        <v>1</v>
      </c>
      <c r="V73" s="1">
        <f t="shared" si="15"/>
        <v>2</v>
      </c>
      <c r="W73" s="1"/>
      <c r="X73" s="1">
        <f t="shared" si="6"/>
        <v>2</v>
      </c>
      <c r="Y73" s="1">
        <f t="shared" si="7"/>
        <v>1</v>
      </c>
      <c r="Z73" s="119"/>
      <c r="AA73" s="117"/>
      <c r="AB73" s="1"/>
      <c r="AC73" s="1"/>
      <c r="AD73" s="1"/>
      <c r="AE73" s="1"/>
      <c r="AF73" s="1"/>
      <c r="AG73" s="1"/>
      <c r="AH73" s="1"/>
      <c r="AI73" s="1"/>
      <c r="AJ73" s="1"/>
    </row>
    <row r="74" spans="1:36" ht="12.75" customHeight="1">
      <c r="A74" s="1">
        <v>3590</v>
      </c>
      <c r="B74" s="54" t="str">
        <f t="shared" si="10"/>
        <v>SL.63</v>
      </c>
      <c r="C74" s="14" t="s">
        <v>554</v>
      </c>
      <c r="D74" s="138" t="s">
        <v>124</v>
      </c>
      <c r="E74" s="129"/>
      <c r="F74" s="129"/>
      <c r="G74" s="117" t="s">
        <v>555</v>
      </c>
      <c r="H74" s="119" t="s">
        <v>556</v>
      </c>
      <c r="I74" s="117" t="s">
        <v>557</v>
      </c>
      <c r="J74" s="115">
        <v>1</v>
      </c>
      <c r="K74" s="115" t="s">
        <v>307</v>
      </c>
      <c r="L74" s="116">
        <f t="shared" si="0"/>
        <v>63</v>
      </c>
      <c r="M74" s="1">
        <f t="shared" si="1"/>
        <v>7</v>
      </c>
      <c r="N74" s="116"/>
      <c r="O74" s="1"/>
      <c r="P74" s="1"/>
      <c r="Q74" s="1">
        <f t="shared" si="14"/>
        <v>0</v>
      </c>
      <c r="R74" s="1">
        <f>IF(J74="","",IF(D74="",0,IF(D74="N/A",3,IF(D74="Yes",1,IF(D74="No",2,"Oops there is an error")))))</f>
        <v>2</v>
      </c>
      <c r="S74" s="1">
        <f t="shared" si="3"/>
        <v>2</v>
      </c>
      <c r="T74" s="1"/>
      <c r="U74" s="1">
        <f t="shared" si="4"/>
        <v>1</v>
      </c>
      <c r="V74" s="1">
        <f t="shared" si="15"/>
        <v>2</v>
      </c>
      <c r="W74" s="1"/>
      <c r="X74" s="1">
        <f t="shared" si="6"/>
        <v>2</v>
      </c>
      <c r="Y74" s="1">
        <f t="shared" si="7"/>
        <v>1</v>
      </c>
      <c r="Z74" s="119"/>
      <c r="AA74" s="117"/>
      <c r="AB74" s="1"/>
      <c r="AC74" s="1"/>
      <c r="AD74" s="1"/>
      <c r="AE74" s="1"/>
      <c r="AF74" s="1"/>
      <c r="AG74" s="1"/>
      <c r="AH74" s="1"/>
      <c r="AI74" s="1"/>
      <c r="AJ74" s="1"/>
    </row>
    <row r="75" spans="1:36" ht="12.75" customHeight="1">
      <c r="A75" s="1">
        <v>3373</v>
      </c>
      <c r="B75" s="54" t="str">
        <f t="shared" si="10"/>
        <v>SL.64</v>
      </c>
      <c r="C75" s="14" t="s">
        <v>559</v>
      </c>
      <c r="D75" s="136" t="s">
        <v>121</v>
      </c>
      <c r="E75" s="129"/>
      <c r="F75" s="126" t="s">
        <v>560</v>
      </c>
      <c r="G75" s="117"/>
      <c r="H75" s="119" t="s">
        <v>561</v>
      </c>
      <c r="I75" s="117" t="s">
        <v>562</v>
      </c>
      <c r="J75" s="115">
        <v>1</v>
      </c>
      <c r="K75" s="115" t="s">
        <v>307</v>
      </c>
      <c r="L75" s="116">
        <f t="shared" si="0"/>
        <v>64</v>
      </c>
      <c r="M75" s="1">
        <f t="shared" si="1"/>
        <v>7</v>
      </c>
      <c r="N75" s="116"/>
      <c r="O75" s="1"/>
      <c r="P75" s="1"/>
      <c r="Q75" s="1">
        <f t="shared" si="14"/>
        <v>0</v>
      </c>
      <c r="R75" s="1">
        <f>IF(J75="","",IF(D75="",0,IF(D75="N/A",3,IF(D75="Yes",1,IF(D75="No",2,"Oops there is an error")))))</f>
        <v>1</v>
      </c>
      <c r="S75" s="1">
        <f t="shared" si="3"/>
        <v>1</v>
      </c>
      <c r="T75" s="1"/>
      <c r="U75" s="1">
        <f t="shared" si="4"/>
        <v>0</v>
      </c>
      <c r="V75" s="1">
        <f t="shared" si="15"/>
        <v>1</v>
      </c>
      <c r="W75" s="1"/>
      <c r="X75" s="1">
        <f t="shared" si="6"/>
        <v>2</v>
      </c>
      <c r="Y75" s="1">
        <f t="shared" si="7"/>
        <v>1</v>
      </c>
      <c r="Z75" s="119"/>
      <c r="AA75" s="117"/>
      <c r="AB75" s="1"/>
      <c r="AC75" s="1"/>
      <c r="AD75" s="1"/>
      <c r="AE75" s="1"/>
      <c r="AF75" s="1"/>
      <c r="AG75" s="1"/>
      <c r="AH75" s="1"/>
      <c r="AI75" s="1"/>
      <c r="AJ75" s="1"/>
    </row>
    <row r="76" spans="1:36" ht="12.75" customHeight="1">
      <c r="A76" s="1">
        <v>3401</v>
      </c>
      <c r="B76" s="54" t="str">
        <f t="shared" si="10"/>
        <v>SL.65</v>
      </c>
      <c r="C76" s="14" t="s">
        <v>563</v>
      </c>
      <c r="D76" s="136" t="s">
        <v>121</v>
      </c>
      <c r="E76" s="129"/>
      <c r="F76" s="126"/>
      <c r="G76" s="117" t="s">
        <v>521</v>
      </c>
      <c r="H76" s="119" t="s">
        <v>522</v>
      </c>
      <c r="I76" s="117" t="s">
        <v>565</v>
      </c>
      <c r="J76" s="115">
        <v>1</v>
      </c>
      <c r="K76" s="115" t="s">
        <v>307</v>
      </c>
      <c r="L76" s="116">
        <f t="shared" si="0"/>
        <v>65</v>
      </c>
      <c r="M76" s="1">
        <f t="shared" si="1"/>
        <v>7</v>
      </c>
      <c r="N76" s="116"/>
      <c r="O76" s="1"/>
      <c r="P76" s="1"/>
      <c r="Q76" s="1">
        <f t="shared" si="14"/>
        <v>0</v>
      </c>
      <c r="R76" s="1">
        <f>IF(J76="","",IF(D76="",0,IF(D76="N/A",3,IF(D76="Yes",1,IF(D76="No",2,"Oops there is an error")))))</f>
        <v>1</v>
      </c>
      <c r="S76" s="1">
        <f t="shared" si="3"/>
        <v>1</v>
      </c>
      <c r="T76" s="1"/>
      <c r="U76" s="1">
        <f t="shared" si="4"/>
        <v>0</v>
      </c>
      <c r="V76" s="1">
        <f t="shared" si="15"/>
        <v>1</v>
      </c>
      <c r="W76" s="1"/>
      <c r="X76" s="1">
        <f t="shared" si="6"/>
        <v>2</v>
      </c>
      <c r="Y76" s="1">
        <f t="shared" si="7"/>
        <v>1</v>
      </c>
      <c r="Z76" s="119"/>
      <c r="AA76" s="117"/>
      <c r="AB76" s="1"/>
      <c r="AC76" s="1"/>
      <c r="AD76" s="1"/>
      <c r="AE76" s="1"/>
      <c r="AF76" s="1"/>
      <c r="AG76" s="1"/>
      <c r="AH76" s="1"/>
      <c r="AI76" s="1"/>
      <c r="AJ76" s="1"/>
    </row>
    <row r="77" spans="1:36" ht="12.75" customHeight="1">
      <c r="A77" s="1">
        <v>3406</v>
      </c>
      <c r="B77" s="54" t="str">
        <f t="shared" si="10"/>
        <v>SL.66</v>
      </c>
      <c r="C77" s="14" t="s">
        <v>567</v>
      </c>
      <c r="D77" s="136" t="s">
        <v>124</v>
      </c>
      <c r="E77" s="129"/>
      <c r="F77" s="126" t="s">
        <v>568</v>
      </c>
      <c r="G77" s="117" t="s">
        <v>569</v>
      </c>
      <c r="H77" s="119" t="s">
        <v>570</v>
      </c>
      <c r="I77" s="117" t="s">
        <v>572</v>
      </c>
      <c r="J77" s="115">
        <v>1</v>
      </c>
      <c r="K77" s="115" t="s">
        <v>307</v>
      </c>
      <c r="L77" s="116">
        <f t="shared" si="0"/>
        <v>66</v>
      </c>
      <c r="M77" s="1">
        <f t="shared" si="1"/>
        <v>7</v>
      </c>
      <c r="N77" s="116"/>
      <c r="O77" s="1"/>
      <c r="P77" s="1"/>
      <c r="Q77" s="1">
        <f t="shared" si="14"/>
        <v>0</v>
      </c>
      <c r="R77" s="1">
        <f>IF(J77="","",IF(D77="",0,IF(D77="N/A",3,IF(D77="Yes",1,IF(D77="No",2,"Oops there is an error")))))</f>
        <v>2</v>
      </c>
      <c r="S77" s="1">
        <f t="shared" si="3"/>
        <v>2</v>
      </c>
      <c r="T77" s="1"/>
      <c r="U77" s="1">
        <f t="shared" si="4"/>
        <v>1</v>
      </c>
      <c r="V77" s="1">
        <f t="shared" si="15"/>
        <v>2</v>
      </c>
      <c r="W77" s="1"/>
      <c r="X77" s="1">
        <f t="shared" si="6"/>
        <v>2</v>
      </c>
      <c r="Y77" s="1">
        <f t="shared" si="7"/>
        <v>1</v>
      </c>
      <c r="Z77" s="119"/>
      <c r="AA77" s="117"/>
      <c r="AC77" s="1"/>
      <c r="AD77" s="1"/>
      <c r="AE77" s="1"/>
      <c r="AF77" s="1"/>
      <c r="AG77" s="1"/>
      <c r="AH77" s="1"/>
      <c r="AI77" s="1"/>
      <c r="AJ77" s="1"/>
    </row>
    <row r="78" spans="1:36" ht="12.75" customHeight="1">
      <c r="A78" s="1">
        <v>3412</v>
      </c>
      <c r="B78" s="54" t="str">
        <f t="shared" si="10"/>
        <v>SL.67</v>
      </c>
      <c r="C78" s="14" t="s">
        <v>573</v>
      </c>
      <c r="D78" s="139" t="s">
        <v>124</v>
      </c>
      <c r="E78" s="129"/>
      <c r="F78" s="126"/>
      <c r="G78" s="117" t="s">
        <v>569</v>
      </c>
      <c r="H78" s="119" t="s">
        <v>574</v>
      </c>
      <c r="I78" s="117" t="s">
        <v>575</v>
      </c>
      <c r="J78" s="115">
        <v>1</v>
      </c>
      <c r="K78" s="115" t="s">
        <v>307</v>
      </c>
      <c r="L78" s="116">
        <f t="shared" si="0"/>
        <v>67</v>
      </c>
      <c r="M78" s="1">
        <f t="shared" si="1"/>
        <v>7</v>
      </c>
      <c r="N78" s="116"/>
      <c r="O78" s="1"/>
      <c r="P78" s="1"/>
      <c r="Q78" s="1">
        <f t="shared" si="14"/>
        <v>0</v>
      </c>
      <c r="R78" s="1">
        <f>IF(J78="","",IF(D78="",0,IF(D78="N/A",3,IF(D78="Yes",1,IF(D78="No",2,"Oops there is an error")))))</f>
        <v>2</v>
      </c>
      <c r="S78" s="1">
        <f t="shared" si="3"/>
        <v>2</v>
      </c>
      <c r="T78" s="1"/>
      <c r="U78" s="1">
        <f t="shared" si="4"/>
        <v>1</v>
      </c>
      <c r="V78" s="1">
        <f t="shared" si="15"/>
        <v>2</v>
      </c>
      <c r="W78" s="1"/>
      <c r="X78" s="1">
        <f t="shared" si="6"/>
        <v>2</v>
      </c>
      <c r="Y78" s="1">
        <f t="shared" si="7"/>
        <v>1</v>
      </c>
      <c r="Z78" s="119"/>
      <c r="AA78" s="117"/>
      <c r="AB78" s="1"/>
      <c r="AC78" s="1"/>
      <c r="AD78" s="1"/>
      <c r="AE78" s="1"/>
      <c r="AF78" s="1"/>
      <c r="AG78" s="1"/>
      <c r="AH78" s="1"/>
      <c r="AI78" s="1"/>
      <c r="AJ78" s="1"/>
    </row>
    <row r="79" spans="1:36" ht="12.75" customHeight="1">
      <c r="A79" s="1">
        <v>3418</v>
      </c>
      <c r="B79" s="54" t="str">
        <f t="shared" si="10"/>
        <v>SL.68</v>
      </c>
      <c r="C79" s="14" t="s">
        <v>577</v>
      </c>
      <c r="D79" s="136" t="s">
        <v>124</v>
      </c>
      <c r="E79" s="129"/>
      <c r="F79" s="129"/>
      <c r="G79" s="117" t="s">
        <v>578</v>
      </c>
      <c r="H79" s="119" t="s">
        <v>579</v>
      </c>
      <c r="I79" s="117" t="s">
        <v>575</v>
      </c>
      <c r="J79" s="115">
        <v>1</v>
      </c>
      <c r="K79" s="115" t="s">
        <v>307</v>
      </c>
      <c r="L79" s="116">
        <f t="shared" si="0"/>
        <v>68</v>
      </c>
      <c r="M79" s="1">
        <f t="shared" si="1"/>
        <v>7</v>
      </c>
      <c r="N79" s="116"/>
      <c r="O79" s="1"/>
      <c r="P79" s="1"/>
      <c r="Q79" s="1">
        <f t="shared" si="14"/>
        <v>0</v>
      </c>
      <c r="R79" s="1">
        <f>IF(J79="","",IF(D79="",0,IF(D79="N/A",3,IF(D79="Yes",1,IF(D79="No",2,"Oops there is an error")))))</f>
        <v>2</v>
      </c>
      <c r="S79" s="1">
        <f t="shared" si="3"/>
        <v>2</v>
      </c>
      <c r="T79" s="1"/>
      <c r="U79" s="1">
        <f t="shared" si="4"/>
        <v>1</v>
      </c>
      <c r="V79" s="1">
        <f t="shared" si="15"/>
        <v>2</v>
      </c>
      <c r="W79" s="1"/>
      <c r="X79" s="1">
        <f t="shared" si="6"/>
        <v>2</v>
      </c>
      <c r="Y79" s="1">
        <f t="shared" si="7"/>
        <v>1</v>
      </c>
      <c r="Z79" s="119"/>
      <c r="AA79" s="117"/>
      <c r="AB79" s="1"/>
      <c r="AC79" s="1"/>
      <c r="AD79" s="1"/>
      <c r="AE79" s="1"/>
      <c r="AF79" s="1"/>
      <c r="AG79" s="1"/>
      <c r="AH79" s="1"/>
      <c r="AI79" s="1"/>
      <c r="AJ79" s="1"/>
    </row>
    <row r="80" spans="1:36" ht="12.75" customHeight="1">
      <c r="A80" s="1"/>
      <c r="B80" s="111" t="str">
        <f t="shared" si="10"/>
        <v/>
      </c>
      <c r="C80" s="210" t="s">
        <v>582</v>
      </c>
      <c r="D80" s="211"/>
      <c r="E80" s="211"/>
      <c r="F80" s="211"/>
      <c r="G80" s="113"/>
      <c r="H80" s="112"/>
      <c r="I80" s="114"/>
      <c r="J80" s="115"/>
      <c r="K80" s="115">
        <v>1</v>
      </c>
      <c r="L80" s="116">
        <f t="shared" si="0"/>
        <v>68</v>
      </c>
      <c r="M80" s="1">
        <f t="shared" si="1"/>
        <v>8</v>
      </c>
      <c r="N80" s="116"/>
      <c r="O80" s="1"/>
      <c r="P80" s="1"/>
      <c r="Q80" s="1">
        <f t="shared" si="14"/>
        <v>0</v>
      </c>
      <c r="R80" s="1" t="str">
        <f>IF(J80="","",IF(D80="",0,IF(D80="N/A",3,IF(D80="Yes",1,IF(D80="No",2,"Oops there is an error")))))</f>
        <v/>
      </c>
      <c r="S80" s="1" t="str">
        <f t="shared" si="3"/>
        <v/>
      </c>
      <c r="T80" s="1"/>
      <c r="U80" s="1">
        <f t="shared" si="4"/>
        <v>1</v>
      </c>
      <c r="V80" s="1" t="str">
        <f t="shared" si="15"/>
        <v/>
      </c>
      <c r="W80" s="1"/>
      <c r="X80" s="1">
        <f t="shared" si="6"/>
        <v>1</v>
      </c>
      <c r="Y80" s="1">
        <f t="shared" si="7"/>
        <v>1</v>
      </c>
      <c r="Z80" s="112"/>
      <c r="AA80" s="114"/>
      <c r="AB80" s="1"/>
      <c r="AC80" s="1"/>
      <c r="AD80" s="1"/>
      <c r="AE80" s="1"/>
      <c r="AF80" s="1"/>
      <c r="AG80" s="1"/>
      <c r="AH80" s="1"/>
      <c r="AI80" s="1"/>
      <c r="AJ80" s="1"/>
    </row>
    <row r="81" spans="1:36" ht="12.75" customHeight="1">
      <c r="A81" s="1">
        <v>1998</v>
      </c>
      <c r="B81" s="54" t="str">
        <f t="shared" si="10"/>
        <v>SL.69</v>
      </c>
      <c r="C81" s="14" t="s">
        <v>586</v>
      </c>
      <c r="D81" s="136" t="s">
        <v>121</v>
      </c>
      <c r="E81" s="129"/>
      <c r="F81" s="129"/>
      <c r="G81" s="117"/>
      <c r="H81" s="119"/>
      <c r="I81" s="117" t="s">
        <v>587</v>
      </c>
      <c r="J81" s="115">
        <v>1</v>
      </c>
      <c r="K81" s="115" t="s">
        <v>309</v>
      </c>
      <c r="L81" s="116">
        <f t="shared" si="0"/>
        <v>69</v>
      </c>
      <c r="M81" s="1">
        <f t="shared" si="1"/>
        <v>8</v>
      </c>
      <c r="N81" s="116"/>
      <c r="O81" s="1"/>
      <c r="P81" s="1"/>
      <c r="Q81" s="1">
        <f t="shared" si="14"/>
        <v>0</v>
      </c>
      <c r="R81" s="1">
        <f>IF(J81="","",IF(D81="",0,IF(D81="N/A",3,IF(D81="Yes",1,IF(D81="No",2,"Oops there is an error")))))</f>
        <v>1</v>
      </c>
      <c r="S81" s="1">
        <f t="shared" si="3"/>
        <v>1</v>
      </c>
      <c r="T81" s="1"/>
      <c r="U81" s="1">
        <f t="shared" si="4"/>
        <v>0</v>
      </c>
      <c r="V81" s="1">
        <f t="shared" si="15"/>
        <v>1</v>
      </c>
      <c r="W81" s="1"/>
      <c r="X81" s="1">
        <f t="shared" si="6"/>
        <v>2</v>
      </c>
      <c r="Y81" s="1">
        <f t="shared" si="7"/>
        <v>1</v>
      </c>
      <c r="Z81" s="119"/>
      <c r="AA81" s="117"/>
      <c r="AB81" s="1"/>
      <c r="AC81" s="1"/>
      <c r="AD81" s="1"/>
      <c r="AE81" s="1"/>
      <c r="AF81" s="1"/>
      <c r="AG81" s="1"/>
      <c r="AH81" s="1"/>
      <c r="AI81" s="1"/>
      <c r="AJ81" s="1"/>
    </row>
    <row r="82" spans="1:36" ht="12.75" customHeight="1">
      <c r="A82" s="1">
        <v>1911</v>
      </c>
      <c r="B82" s="54" t="str">
        <f t="shared" si="10"/>
        <v>SL.70</v>
      </c>
      <c r="C82" s="14" t="s">
        <v>591</v>
      </c>
      <c r="D82" s="136" t="s">
        <v>121</v>
      </c>
      <c r="E82" s="129"/>
      <c r="F82" s="129"/>
      <c r="G82" s="117" t="s">
        <v>592</v>
      </c>
      <c r="H82" s="119" t="s">
        <v>593</v>
      </c>
      <c r="I82" s="117" t="s">
        <v>594</v>
      </c>
      <c r="J82" s="115">
        <v>1</v>
      </c>
      <c r="K82" s="115" t="s">
        <v>309</v>
      </c>
      <c r="L82" s="116">
        <f t="shared" si="0"/>
        <v>70</v>
      </c>
      <c r="M82" s="1">
        <f t="shared" si="1"/>
        <v>8</v>
      </c>
      <c r="N82" s="116"/>
      <c r="O82" s="1"/>
      <c r="P82" s="1"/>
      <c r="Q82" s="1">
        <f t="shared" si="14"/>
        <v>0</v>
      </c>
      <c r="R82" s="1">
        <f>IF(J82="","",IF(D82="",0,IF(D82="N/A",3,IF(D82="Yes",1,IF(D82="No",2,"Oops there is an error")))))</f>
        <v>1</v>
      </c>
      <c r="S82" s="1">
        <f t="shared" si="3"/>
        <v>1</v>
      </c>
      <c r="T82" s="1"/>
      <c r="U82" s="1">
        <f t="shared" si="4"/>
        <v>0</v>
      </c>
      <c r="V82" s="1">
        <f t="shared" si="15"/>
        <v>1</v>
      </c>
      <c r="W82" s="1"/>
      <c r="X82" s="1">
        <f t="shared" si="6"/>
        <v>2</v>
      </c>
      <c r="Y82" s="1">
        <f t="shared" si="7"/>
        <v>1</v>
      </c>
      <c r="Z82" s="119"/>
      <c r="AA82" s="117"/>
      <c r="AB82" s="1"/>
      <c r="AC82" s="1"/>
      <c r="AD82" s="1"/>
      <c r="AE82" s="1"/>
      <c r="AF82" s="1"/>
      <c r="AG82" s="1"/>
      <c r="AH82" s="1"/>
      <c r="AI82" s="1"/>
      <c r="AJ82" s="1"/>
    </row>
    <row r="83" spans="1:36" ht="12.75" customHeight="1">
      <c r="A83" s="1">
        <v>4408</v>
      </c>
      <c r="B83" s="54" t="str">
        <f t="shared" si="10"/>
        <v>SL.71</v>
      </c>
      <c r="C83" s="140" t="s">
        <v>596</v>
      </c>
      <c r="D83" s="126" t="s">
        <v>121</v>
      </c>
      <c r="E83" s="129"/>
      <c r="F83" s="129"/>
      <c r="G83" s="117" t="s">
        <v>582</v>
      </c>
      <c r="H83" s="119"/>
      <c r="I83" s="117" t="s">
        <v>587</v>
      </c>
      <c r="J83" s="115">
        <v>1</v>
      </c>
      <c r="K83" s="115" t="s">
        <v>309</v>
      </c>
      <c r="L83" s="116">
        <f t="shared" si="0"/>
        <v>71</v>
      </c>
      <c r="M83" s="1">
        <f t="shared" si="1"/>
        <v>8</v>
      </c>
      <c r="N83" s="116"/>
      <c r="O83" s="1"/>
      <c r="P83" s="1"/>
      <c r="Q83" s="1">
        <f t="shared" si="14"/>
        <v>0</v>
      </c>
      <c r="R83" s="1">
        <f>IF(J83="","",IF(D83="",0,IF(D83="N/A",3,IF(D83="Yes",1,IF(D83="No",2,"Oops there is an error")))))</f>
        <v>1</v>
      </c>
      <c r="S83" s="1">
        <f t="shared" si="3"/>
        <v>1</v>
      </c>
      <c r="T83" s="1"/>
      <c r="U83" s="1">
        <f t="shared" si="4"/>
        <v>0</v>
      </c>
      <c r="V83" s="1">
        <f t="shared" si="15"/>
        <v>1</v>
      </c>
      <c r="W83" s="1"/>
      <c r="X83" s="1">
        <f t="shared" si="6"/>
        <v>2</v>
      </c>
      <c r="Y83" s="1">
        <f t="shared" si="7"/>
        <v>1</v>
      </c>
      <c r="Z83" s="119"/>
      <c r="AA83" s="117"/>
      <c r="AB83" s="1"/>
      <c r="AC83" s="1"/>
      <c r="AD83" s="1"/>
      <c r="AE83" s="1"/>
      <c r="AF83" s="1"/>
      <c r="AG83" s="1"/>
      <c r="AH83" s="1"/>
      <c r="AI83" s="1"/>
      <c r="AJ83" s="1"/>
    </row>
    <row r="84" spans="1:36" ht="12.75" customHeight="1">
      <c r="A84" s="1">
        <v>1949</v>
      </c>
      <c r="B84" s="54" t="str">
        <f t="shared" si="10"/>
        <v>SL.72</v>
      </c>
      <c r="C84" s="14" t="s">
        <v>599</v>
      </c>
      <c r="D84" s="136" t="s">
        <v>121</v>
      </c>
      <c r="E84" s="129"/>
      <c r="F84" s="129"/>
      <c r="G84" s="117" t="s">
        <v>582</v>
      </c>
      <c r="H84" s="119" t="s">
        <v>601</v>
      </c>
      <c r="I84" s="117" t="s">
        <v>602</v>
      </c>
      <c r="J84" s="115">
        <v>1</v>
      </c>
      <c r="K84" s="115" t="s">
        <v>309</v>
      </c>
      <c r="L84" s="116">
        <f t="shared" si="0"/>
        <v>72</v>
      </c>
      <c r="M84" s="1">
        <f t="shared" si="1"/>
        <v>8</v>
      </c>
      <c r="N84" s="116"/>
      <c r="O84" s="1"/>
      <c r="P84" s="1"/>
      <c r="Q84" s="1">
        <f t="shared" si="14"/>
        <v>0</v>
      </c>
      <c r="R84" s="1">
        <f>IF(J84="","",IF(D84="",0,IF(D84="N/A",3,IF(D84="Yes",1,IF(D84="No",2,"Oops there is an error")))))</f>
        <v>1</v>
      </c>
      <c r="S84" s="1">
        <f t="shared" si="3"/>
        <v>1</v>
      </c>
      <c r="T84" s="1"/>
      <c r="U84" s="1">
        <f t="shared" si="4"/>
        <v>0</v>
      </c>
      <c r="V84" s="1">
        <f t="shared" si="15"/>
        <v>1</v>
      </c>
      <c r="W84" s="1"/>
      <c r="X84" s="1">
        <f t="shared" si="6"/>
        <v>2</v>
      </c>
      <c r="Y84" s="1">
        <f t="shared" si="7"/>
        <v>1</v>
      </c>
      <c r="Z84" s="119"/>
      <c r="AA84" s="117"/>
      <c r="AB84" s="1"/>
      <c r="AC84" s="1"/>
      <c r="AD84" s="1"/>
      <c r="AE84" s="1"/>
      <c r="AF84" s="1"/>
      <c r="AG84" s="1"/>
      <c r="AH84" s="1"/>
      <c r="AI84" s="1"/>
      <c r="AJ84" s="1"/>
    </row>
    <row r="85" spans="1:36" ht="12.75" customHeight="1">
      <c r="A85" s="1">
        <v>2028</v>
      </c>
      <c r="B85" s="54" t="str">
        <f t="shared" si="10"/>
        <v>SL.73</v>
      </c>
      <c r="C85" s="140" t="s">
        <v>605</v>
      </c>
      <c r="D85" s="126" t="s">
        <v>121</v>
      </c>
      <c r="E85" s="129"/>
      <c r="F85" s="129"/>
      <c r="G85" s="117" t="s">
        <v>606</v>
      </c>
      <c r="H85" s="119">
        <v>6.2</v>
      </c>
      <c r="I85" s="117" t="s">
        <v>607</v>
      </c>
      <c r="J85" s="115">
        <v>1</v>
      </c>
      <c r="K85" s="115" t="s">
        <v>309</v>
      </c>
      <c r="L85" s="116">
        <f t="shared" si="0"/>
        <v>73</v>
      </c>
      <c r="M85" s="1">
        <f t="shared" si="1"/>
        <v>8</v>
      </c>
      <c r="N85" s="116"/>
      <c r="O85" s="1"/>
      <c r="P85" s="1"/>
      <c r="Q85" s="1">
        <f t="shared" si="14"/>
        <v>0</v>
      </c>
      <c r="R85" s="1">
        <f>IF(J85="","",IF(D85="",0,IF(D85="N/A",3,IF(D85="Yes",1,IF(D85="No",2,"Oops there is an error")))))</f>
        <v>1</v>
      </c>
      <c r="S85" s="1">
        <f t="shared" si="3"/>
        <v>1</v>
      </c>
      <c r="T85" s="1"/>
      <c r="U85" s="1">
        <f t="shared" si="4"/>
        <v>0</v>
      </c>
      <c r="V85" s="1">
        <f t="shared" si="15"/>
        <v>1</v>
      </c>
      <c r="W85" s="1"/>
      <c r="X85" s="1">
        <f t="shared" si="6"/>
        <v>2</v>
      </c>
      <c r="Y85" s="1">
        <f t="shared" si="7"/>
        <v>1</v>
      </c>
      <c r="Z85" s="119"/>
      <c r="AA85" s="117"/>
      <c r="AB85" s="1"/>
      <c r="AC85" s="1"/>
      <c r="AD85" s="1"/>
      <c r="AE85" s="1"/>
      <c r="AF85" s="1"/>
      <c r="AG85" s="1"/>
      <c r="AH85" s="1"/>
      <c r="AI85" s="1"/>
      <c r="AJ85" s="1"/>
    </row>
    <row r="86" spans="1:36" ht="12.75" customHeight="1">
      <c r="A86" s="1">
        <v>3355</v>
      </c>
      <c r="B86" s="54" t="str">
        <f t="shared" si="10"/>
        <v>SL.74</v>
      </c>
      <c r="C86" s="14" t="s">
        <v>613</v>
      </c>
      <c r="D86" s="136" t="s">
        <v>124</v>
      </c>
      <c r="E86" s="129"/>
      <c r="F86" s="129"/>
      <c r="G86" s="117"/>
      <c r="H86" s="119" t="s">
        <v>614</v>
      </c>
      <c r="I86" s="117" t="s">
        <v>594</v>
      </c>
      <c r="J86" s="115">
        <v>1</v>
      </c>
      <c r="K86" s="115" t="s">
        <v>309</v>
      </c>
      <c r="L86" s="116">
        <f t="shared" si="0"/>
        <v>74</v>
      </c>
      <c r="M86" s="1">
        <f t="shared" si="1"/>
        <v>8</v>
      </c>
      <c r="N86" s="116"/>
      <c r="O86" s="1"/>
      <c r="P86" s="1"/>
      <c r="Q86" s="1">
        <f t="shared" si="14"/>
        <v>0</v>
      </c>
      <c r="R86" s="1">
        <f>IF(J86="","",IF(D86="",0,IF(D86="N/A",3,IF(D86="Yes",1,IF(D86="No",2,"Oops there is an error")))))</f>
        <v>2</v>
      </c>
      <c r="S86" s="1">
        <f t="shared" si="3"/>
        <v>2</v>
      </c>
      <c r="T86" s="1"/>
      <c r="U86" s="1">
        <f t="shared" si="4"/>
        <v>1</v>
      </c>
      <c r="V86" s="1">
        <f t="shared" si="15"/>
        <v>2</v>
      </c>
      <c r="W86" s="1"/>
      <c r="X86" s="1">
        <f t="shared" si="6"/>
        <v>2</v>
      </c>
      <c r="Y86" s="1">
        <f t="shared" si="7"/>
        <v>1</v>
      </c>
      <c r="Z86" s="119"/>
      <c r="AA86" s="117"/>
      <c r="AB86" s="1"/>
      <c r="AC86" s="1"/>
      <c r="AD86" s="1"/>
      <c r="AE86" s="1"/>
      <c r="AF86" s="1"/>
      <c r="AG86" s="1"/>
      <c r="AH86" s="1"/>
      <c r="AI86" s="1"/>
      <c r="AJ86" s="1"/>
    </row>
    <row r="87" spans="1:36" ht="12.75" customHeight="1">
      <c r="A87" s="1">
        <v>3538</v>
      </c>
      <c r="B87" s="54" t="str">
        <f t="shared" si="10"/>
        <v>SL.75</v>
      </c>
      <c r="C87" s="14" t="s">
        <v>615</v>
      </c>
      <c r="D87" s="136" t="s">
        <v>121</v>
      </c>
      <c r="E87" s="129"/>
      <c r="F87" s="129"/>
      <c r="G87" s="117"/>
      <c r="H87" s="119" t="s">
        <v>616</v>
      </c>
      <c r="I87" s="117" t="s">
        <v>617</v>
      </c>
      <c r="J87" s="115">
        <v>1</v>
      </c>
      <c r="K87" s="115" t="s">
        <v>309</v>
      </c>
      <c r="L87" s="116">
        <f t="shared" si="0"/>
        <v>75</v>
      </c>
      <c r="M87" s="1">
        <f t="shared" si="1"/>
        <v>8</v>
      </c>
      <c r="N87" s="116"/>
      <c r="O87" s="1"/>
      <c r="P87" s="1"/>
      <c r="Q87" s="1">
        <f t="shared" si="14"/>
        <v>0</v>
      </c>
      <c r="R87" s="1">
        <f>IF(J87="","",IF(D87="",0,IF(D87="N/A",3,IF(D87="Yes",1,IF(D87="No",2,"Oops there is an error")))))</f>
        <v>1</v>
      </c>
      <c r="S87" s="1">
        <f t="shared" si="3"/>
        <v>1</v>
      </c>
      <c r="T87" s="1"/>
      <c r="U87" s="1">
        <f t="shared" si="4"/>
        <v>0</v>
      </c>
      <c r="V87" s="1">
        <f t="shared" si="15"/>
        <v>1</v>
      </c>
      <c r="W87" s="1"/>
      <c r="X87" s="1">
        <f t="shared" si="6"/>
        <v>2</v>
      </c>
      <c r="Y87" s="1">
        <f t="shared" si="7"/>
        <v>1</v>
      </c>
      <c r="Z87" s="119"/>
      <c r="AA87" s="117"/>
      <c r="AB87" s="1"/>
      <c r="AC87" s="1"/>
      <c r="AD87" s="1"/>
      <c r="AE87" s="1"/>
      <c r="AF87" s="1"/>
      <c r="AG87" s="1"/>
      <c r="AH87" s="1"/>
      <c r="AI87" s="1"/>
      <c r="AJ87" s="1"/>
    </row>
    <row r="88" spans="1:36" ht="12.75" customHeight="1">
      <c r="A88" s="1">
        <v>3543</v>
      </c>
      <c r="B88" s="54" t="str">
        <f t="shared" si="10"/>
        <v>SL.76</v>
      </c>
      <c r="C88" s="14" t="s">
        <v>620</v>
      </c>
      <c r="D88" s="137" t="s">
        <v>121</v>
      </c>
      <c r="E88" s="126"/>
      <c r="F88" s="126"/>
      <c r="G88" s="117" t="s">
        <v>432</v>
      </c>
      <c r="H88" s="119" t="s">
        <v>621</v>
      </c>
      <c r="I88" s="117" t="s">
        <v>434</v>
      </c>
      <c r="J88" s="115">
        <v>1</v>
      </c>
      <c r="K88" s="115" t="s">
        <v>309</v>
      </c>
      <c r="L88" s="116">
        <f t="shared" si="0"/>
        <v>76</v>
      </c>
      <c r="M88" s="1">
        <f t="shared" si="1"/>
        <v>8</v>
      </c>
      <c r="N88" s="116"/>
      <c r="O88" s="1"/>
      <c r="P88" s="1"/>
      <c r="Q88" s="1">
        <f t="shared" si="14"/>
        <v>0</v>
      </c>
      <c r="R88" s="1">
        <f>IF(J88="","",IF(D88="",0,IF(D88="N/A",3,IF(D88="Yes",1,IF(D88="No",2,"Oops there is an error")))))</f>
        <v>1</v>
      </c>
      <c r="S88" s="1">
        <f t="shared" si="3"/>
        <v>1</v>
      </c>
      <c r="T88" s="1"/>
      <c r="U88" s="1">
        <f t="shared" si="4"/>
        <v>0</v>
      </c>
      <c r="V88" s="1">
        <f t="shared" si="15"/>
        <v>1</v>
      </c>
      <c r="W88" s="1"/>
      <c r="X88" s="1">
        <f t="shared" si="6"/>
        <v>2</v>
      </c>
      <c r="Y88" s="1">
        <f t="shared" si="7"/>
        <v>1</v>
      </c>
      <c r="Z88" s="119"/>
      <c r="AA88" s="117"/>
      <c r="AB88" s="1"/>
      <c r="AC88" s="1"/>
      <c r="AD88" s="1"/>
      <c r="AE88" s="1"/>
      <c r="AF88" s="1"/>
      <c r="AG88" s="1"/>
      <c r="AH88" s="1"/>
      <c r="AI88" s="1"/>
      <c r="AJ88" s="1"/>
    </row>
    <row r="89" spans="1:36" ht="12.75" customHeight="1">
      <c r="A89" s="1">
        <v>3554</v>
      </c>
      <c r="B89" s="54" t="str">
        <f t="shared" si="10"/>
        <v>SL.77</v>
      </c>
      <c r="C89" s="14" t="s">
        <v>624</v>
      </c>
      <c r="D89" s="138" t="s">
        <v>118</v>
      </c>
      <c r="E89" s="129"/>
      <c r="F89" s="126" t="s">
        <v>625</v>
      </c>
      <c r="G89" s="117" t="s">
        <v>432</v>
      </c>
      <c r="H89" s="119" t="s">
        <v>626</v>
      </c>
      <c r="I89" s="117" t="s">
        <v>627</v>
      </c>
      <c r="J89" s="115">
        <v>1</v>
      </c>
      <c r="K89" s="115" t="s">
        <v>309</v>
      </c>
      <c r="L89" s="116">
        <f t="shared" si="0"/>
        <v>77</v>
      </c>
      <c r="M89" s="1">
        <f t="shared" si="1"/>
        <v>8</v>
      </c>
      <c r="N89" s="116"/>
      <c r="O89" s="1"/>
      <c r="P89" s="1"/>
      <c r="Q89" s="1">
        <f t="shared" si="14"/>
        <v>0</v>
      </c>
      <c r="R89" s="1">
        <f>IF(J89="","",IF(D89="",0,IF(D89="N/A",3,IF(D89="Yes",1,IF(D89="No",2,"Oops there is an error")))))</f>
        <v>3</v>
      </c>
      <c r="S89" s="1">
        <f t="shared" si="3"/>
        <v>3</v>
      </c>
      <c r="T89" s="1"/>
      <c r="U89" s="1">
        <f t="shared" si="4"/>
        <v>1</v>
      </c>
      <c r="V89" s="1">
        <f t="shared" si="15"/>
        <v>3</v>
      </c>
      <c r="W89" s="1"/>
      <c r="X89" s="1">
        <f t="shared" si="6"/>
        <v>2</v>
      </c>
      <c r="Y89" s="1">
        <f t="shared" si="7"/>
        <v>1</v>
      </c>
      <c r="Z89" s="119"/>
      <c r="AA89" s="117"/>
      <c r="AB89" s="1"/>
      <c r="AC89" s="1"/>
      <c r="AD89" s="1"/>
      <c r="AE89" s="1"/>
      <c r="AF89" s="1"/>
      <c r="AG89" s="1"/>
      <c r="AH89" s="1"/>
      <c r="AI89" s="1"/>
      <c r="AJ89" s="1"/>
    </row>
    <row r="90" spans="1:36" ht="12.75" customHeight="1">
      <c r="A90" s="1"/>
      <c r="B90" s="111" t="str">
        <f t="shared" si="10"/>
        <v/>
      </c>
      <c r="C90" s="210" t="s">
        <v>631</v>
      </c>
      <c r="D90" s="211"/>
      <c r="E90" s="211"/>
      <c r="F90" s="211"/>
      <c r="G90" s="113"/>
      <c r="H90" s="112"/>
      <c r="I90" s="114"/>
      <c r="J90" s="115"/>
      <c r="K90" s="115">
        <v>1</v>
      </c>
      <c r="L90" s="116">
        <f t="shared" si="0"/>
        <v>77</v>
      </c>
      <c r="M90" s="1">
        <f t="shared" si="1"/>
        <v>9</v>
      </c>
      <c r="N90" s="116"/>
      <c r="O90" s="1"/>
      <c r="P90" s="1"/>
      <c r="Q90" s="1">
        <f t="shared" si="14"/>
        <v>0</v>
      </c>
      <c r="R90" s="1" t="str">
        <f>IF(J90="","",IF(D90="",0,IF(D90="N/A",3,IF(D90="Yes",1,IF(D90="No",2,"Oops there is an error")))))</f>
        <v/>
      </c>
      <c r="S90" s="1" t="str">
        <f t="shared" si="3"/>
        <v/>
      </c>
      <c r="T90" s="1"/>
      <c r="U90" s="1">
        <f t="shared" si="4"/>
        <v>1</v>
      </c>
      <c r="V90" s="1" t="str">
        <f t="shared" si="15"/>
        <v/>
      </c>
      <c r="W90" s="1"/>
      <c r="X90" s="1">
        <f t="shared" si="6"/>
        <v>1</v>
      </c>
      <c r="Y90" s="1">
        <f t="shared" si="7"/>
        <v>1</v>
      </c>
      <c r="Z90" s="141"/>
      <c r="AA90" s="11"/>
      <c r="AB90" s="1"/>
      <c r="AC90" s="1"/>
      <c r="AD90" s="1"/>
      <c r="AE90" s="1"/>
      <c r="AF90" s="1"/>
      <c r="AG90" s="1"/>
      <c r="AH90" s="1"/>
      <c r="AI90" s="1"/>
      <c r="AJ90" s="1"/>
    </row>
    <row r="91" spans="1:36" ht="12.75" customHeight="1">
      <c r="A91" s="1">
        <v>4240</v>
      </c>
      <c r="B91" s="54" t="str">
        <f t="shared" si="10"/>
        <v>SL.78</v>
      </c>
      <c r="C91" s="14" t="s">
        <v>636</v>
      </c>
      <c r="D91" s="137" t="s">
        <v>121</v>
      </c>
      <c r="E91" s="129"/>
      <c r="F91" s="129"/>
      <c r="G91" s="117" t="s">
        <v>637</v>
      </c>
      <c r="H91" s="119"/>
      <c r="I91" s="117"/>
      <c r="J91" s="115">
        <v>1</v>
      </c>
      <c r="K91" s="115" t="s">
        <v>315</v>
      </c>
      <c r="L91" s="116">
        <f t="shared" si="0"/>
        <v>78</v>
      </c>
      <c r="M91" s="1">
        <f t="shared" si="1"/>
        <v>9</v>
      </c>
      <c r="N91" s="116"/>
      <c r="O91" s="1"/>
      <c r="P91" s="1"/>
      <c r="Q91" s="1">
        <f t="shared" si="14"/>
        <v>0</v>
      </c>
      <c r="R91" s="1">
        <f>IF(J91="","",IF(D91="",0,IF(D91="N/A",3,IF(D91="Yes",1,IF(D91="No",2,"Oops there is an error")))))</f>
        <v>1</v>
      </c>
      <c r="S91" s="1">
        <f t="shared" si="3"/>
        <v>1</v>
      </c>
      <c r="T91" s="1"/>
      <c r="U91" s="1">
        <f t="shared" si="4"/>
        <v>0</v>
      </c>
      <c r="V91" s="1">
        <f t="shared" si="15"/>
        <v>1</v>
      </c>
      <c r="W91" s="1"/>
      <c r="X91" s="1">
        <f t="shared" si="6"/>
        <v>2</v>
      </c>
      <c r="Y91" s="1">
        <f t="shared" si="7"/>
        <v>1</v>
      </c>
      <c r="Z91" s="119"/>
      <c r="AA91" s="117"/>
      <c r="AB91" s="1"/>
      <c r="AC91" s="1"/>
      <c r="AD91" s="1"/>
      <c r="AE91" s="1"/>
      <c r="AF91" s="1"/>
      <c r="AG91" s="1"/>
      <c r="AH91" s="1"/>
      <c r="AI91" s="1"/>
      <c r="AJ91" s="1"/>
    </row>
    <row r="92" spans="1:36" ht="12.75" customHeight="1">
      <c r="A92" s="1">
        <v>2230</v>
      </c>
      <c r="B92" s="54" t="str">
        <f t="shared" si="10"/>
        <v>SL.79</v>
      </c>
      <c r="C92" s="14" t="s">
        <v>639</v>
      </c>
      <c r="D92" s="138" t="s">
        <v>124</v>
      </c>
      <c r="E92" s="129"/>
      <c r="F92" s="129"/>
      <c r="G92" s="117"/>
      <c r="H92" s="119"/>
      <c r="I92" s="117"/>
      <c r="J92" s="115">
        <v>1</v>
      </c>
      <c r="K92" s="115" t="s">
        <v>315</v>
      </c>
      <c r="L92" s="116">
        <f t="shared" si="0"/>
        <v>79</v>
      </c>
      <c r="M92" s="1">
        <f t="shared" si="1"/>
        <v>9</v>
      </c>
      <c r="N92" s="116"/>
      <c r="O92" s="1"/>
      <c r="P92" s="1"/>
      <c r="Q92" s="1">
        <f t="shared" si="14"/>
        <v>0</v>
      </c>
      <c r="R92" s="1">
        <f>IF(J92="","",IF(D92="",0,IF(D92="N/A",3,IF(D92="Yes",1,IF(D92="No",2,"Oops there is an error")))))</f>
        <v>2</v>
      </c>
      <c r="S92" s="1">
        <f t="shared" si="3"/>
        <v>2</v>
      </c>
      <c r="T92" s="1"/>
      <c r="U92" s="1">
        <f t="shared" si="4"/>
        <v>1</v>
      </c>
      <c r="V92" s="1">
        <f t="shared" si="15"/>
        <v>2</v>
      </c>
      <c r="W92" s="1"/>
      <c r="X92" s="1">
        <f t="shared" si="6"/>
        <v>2</v>
      </c>
      <c r="Y92" s="1">
        <f t="shared" si="7"/>
        <v>1</v>
      </c>
      <c r="Z92" s="119"/>
      <c r="AA92" s="117"/>
      <c r="AB92" s="1"/>
      <c r="AC92" s="1"/>
      <c r="AD92" s="1"/>
      <c r="AE92" s="1"/>
      <c r="AF92" s="1"/>
      <c r="AG92" s="1"/>
      <c r="AH92" s="1"/>
      <c r="AI92" s="1"/>
      <c r="AJ92" s="1"/>
    </row>
    <row r="93" spans="1:36" ht="12.75" customHeight="1">
      <c r="A93" s="1">
        <v>4241</v>
      </c>
      <c r="B93" s="54" t="str">
        <f t="shared" si="10"/>
        <v>SL.80</v>
      </c>
      <c r="C93" s="14" t="s">
        <v>641</v>
      </c>
      <c r="D93" s="138" t="s">
        <v>124</v>
      </c>
      <c r="E93" s="129"/>
      <c r="F93" s="129"/>
      <c r="G93" s="117"/>
      <c r="H93" s="119"/>
      <c r="I93" s="117"/>
      <c r="J93" s="115">
        <v>2</v>
      </c>
      <c r="K93" s="115" t="s">
        <v>315</v>
      </c>
      <c r="L93" s="116">
        <f t="shared" si="0"/>
        <v>80</v>
      </c>
      <c r="M93" s="1">
        <f t="shared" si="1"/>
        <v>9</v>
      </c>
      <c r="N93" s="116"/>
      <c r="O93" s="1"/>
      <c r="P93" s="1"/>
      <c r="Q93" s="1">
        <f t="shared" si="14"/>
        <v>0</v>
      </c>
      <c r="R93" s="1">
        <f>IF(J93="","",IF(D93="",0,IF(D93="N/A",3,IF(D93="Yes",1,IF(D93="No",2,"Oops there is an error")))))</f>
        <v>2</v>
      </c>
      <c r="S93" s="1">
        <f t="shared" si="3"/>
        <v>2</v>
      </c>
      <c r="T93" s="1"/>
      <c r="U93" s="1">
        <f t="shared" si="4"/>
        <v>1</v>
      </c>
      <c r="V93" s="1">
        <f t="shared" si="15"/>
        <v>2</v>
      </c>
      <c r="W93" s="1"/>
      <c r="X93" s="1">
        <f t="shared" si="6"/>
        <v>2</v>
      </c>
      <c r="Y93" s="1">
        <f t="shared" si="7"/>
        <v>1</v>
      </c>
      <c r="Z93" s="119"/>
      <c r="AA93" s="117"/>
      <c r="AB93" s="1"/>
      <c r="AC93" s="1"/>
      <c r="AD93" s="1"/>
      <c r="AE93" s="1"/>
      <c r="AF93" s="1"/>
      <c r="AG93" s="1"/>
      <c r="AH93" s="1"/>
      <c r="AI93" s="1"/>
      <c r="AJ93" s="1"/>
    </row>
    <row r="94" spans="1:36" ht="12.75" customHeight="1">
      <c r="A94" s="1">
        <v>4245</v>
      </c>
      <c r="B94" s="54" t="str">
        <f t="shared" si="10"/>
        <v>SL.81</v>
      </c>
      <c r="C94" s="14" t="s">
        <v>642</v>
      </c>
      <c r="D94" s="138" t="s">
        <v>118</v>
      </c>
      <c r="E94" s="129"/>
      <c r="F94" s="132" t="s">
        <v>643</v>
      </c>
      <c r="G94" s="117"/>
      <c r="H94" s="119"/>
      <c r="I94" s="117"/>
      <c r="J94" s="115">
        <v>2</v>
      </c>
      <c r="K94" s="115" t="s">
        <v>315</v>
      </c>
      <c r="L94" s="116">
        <f t="shared" si="0"/>
        <v>81</v>
      </c>
      <c r="M94" s="1">
        <f t="shared" si="1"/>
        <v>9</v>
      </c>
      <c r="N94" s="116"/>
      <c r="O94" s="1"/>
      <c r="P94" s="1"/>
      <c r="Q94" s="1">
        <f t="shared" si="14"/>
        <v>0</v>
      </c>
      <c r="R94" s="1">
        <f>IF(J94="","",IF(D94="",0,IF(D94="N/A",3,IF(D94="Yes",1,IF(D94="No",2,"Oops there is an error")))))</f>
        <v>3</v>
      </c>
      <c r="S94" s="1">
        <f t="shared" si="3"/>
        <v>3</v>
      </c>
      <c r="T94" s="1"/>
      <c r="U94" s="1">
        <f t="shared" si="4"/>
        <v>1</v>
      </c>
      <c r="V94" s="1">
        <f t="shared" si="15"/>
        <v>3</v>
      </c>
      <c r="W94" s="1"/>
      <c r="X94" s="1">
        <f t="shared" si="6"/>
        <v>2</v>
      </c>
      <c r="Y94" s="1">
        <f t="shared" si="7"/>
        <v>1</v>
      </c>
      <c r="Z94" s="119"/>
      <c r="AA94" s="117"/>
      <c r="AB94" s="1"/>
      <c r="AC94" s="1"/>
      <c r="AD94" s="1"/>
      <c r="AE94" s="1"/>
      <c r="AF94" s="1"/>
      <c r="AG94" s="1"/>
      <c r="AH94" s="1"/>
      <c r="AI94" s="1"/>
      <c r="AJ94" s="1"/>
    </row>
    <row r="95" spans="1:36" ht="12.75" customHeight="1">
      <c r="A95" s="1">
        <v>4254</v>
      </c>
      <c r="B95" s="54" t="str">
        <f t="shared" si="10"/>
        <v>SL.82</v>
      </c>
      <c r="C95" s="14" t="s">
        <v>645</v>
      </c>
      <c r="D95" s="136" t="s">
        <v>121</v>
      </c>
      <c r="E95" s="129"/>
      <c r="F95" s="129"/>
      <c r="G95" s="117"/>
      <c r="H95" s="119"/>
      <c r="I95" s="117"/>
      <c r="J95" s="115">
        <v>2</v>
      </c>
      <c r="K95" s="115" t="s">
        <v>315</v>
      </c>
      <c r="L95" s="116">
        <f t="shared" si="0"/>
        <v>82</v>
      </c>
      <c r="M95" s="1">
        <f t="shared" si="1"/>
        <v>9</v>
      </c>
      <c r="N95" s="116"/>
      <c r="O95" s="1"/>
      <c r="P95" s="1"/>
      <c r="Q95" s="1">
        <f t="shared" si="14"/>
        <v>0</v>
      </c>
      <c r="R95" s="1">
        <f>IF(J95="","",IF(D95="",0,IF(D95="N/A",3,IF(D95="Yes",1,IF(D95="No",2,"Oops there is an error")))))</f>
        <v>1</v>
      </c>
      <c r="S95" s="1">
        <f t="shared" si="3"/>
        <v>1</v>
      </c>
      <c r="T95" s="1"/>
      <c r="U95" s="1">
        <f t="shared" si="4"/>
        <v>1</v>
      </c>
      <c r="V95" s="1">
        <f t="shared" si="15"/>
        <v>3</v>
      </c>
      <c r="W95" s="1"/>
      <c r="X95" s="1">
        <f t="shared" si="6"/>
        <v>2</v>
      </c>
      <c r="Y95" s="1">
        <f t="shared" si="7"/>
        <v>1</v>
      </c>
      <c r="Z95" s="119"/>
      <c r="AA95" s="117"/>
      <c r="AB95" s="1"/>
      <c r="AC95" s="1"/>
      <c r="AD95" s="1"/>
      <c r="AE95" s="1"/>
      <c r="AF95" s="1"/>
      <c r="AG95" s="1"/>
      <c r="AH95" s="1"/>
      <c r="AI95" s="1"/>
      <c r="AJ95" s="1"/>
    </row>
    <row r="96" spans="1:36" ht="12.75" customHeight="1">
      <c r="A96" s="1">
        <v>4260</v>
      </c>
      <c r="B96" s="54" t="str">
        <f t="shared" si="10"/>
        <v>SL.83</v>
      </c>
      <c r="C96" s="14" t="s">
        <v>646</v>
      </c>
      <c r="D96" s="136" t="s">
        <v>121</v>
      </c>
      <c r="E96" s="129"/>
      <c r="F96" s="129"/>
      <c r="G96" s="117"/>
      <c r="H96" s="119"/>
      <c r="I96" s="117"/>
      <c r="J96" s="115">
        <v>2</v>
      </c>
      <c r="K96" s="115" t="s">
        <v>315</v>
      </c>
      <c r="L96" s="116">
        <f t="shared" si="0"/>
        <v>83</v>
      </c>
      <c r="M96" s="1">
        <f t="shared" si="1"/>
        <v>9</v>
      </c>
      <c r="N96" s="116"/>
      <c r="O96" s="1"/>
      <c r="P96" s="1"/>
      <c r="Q96" s="1">
        <f t="shared" si="14"/>
        <v>0</v>
      </c>
      <c r="R96" s="1">
        <f>IF(J96="","",IF(D96="",0,IF(D96="N/A",3,IF(D96="Yes",1,IF(D96="No",2,"Oops there is an error")))))</f>
        <v>1</v>
      </c>
      <c r="S96" s="1">
        <f t="shared" si="3"/>
        <v>1</v>
      </c>
      <c r="T96" s="1"/>
      <c r="U96" s="1">
        <f t="shared" si="4"/>
        <v>1</v>
      </c>
      <c r="V96" s="1">
        <f t="shared" si="15"/>
        <v>3</v>
      </c>
      <c r="W96" s="1"/>
      <c r="X96" s="1">
        <f t="shared" si="6"/>
        <v>2</v>
      </c>
      <c r="Y96" s="1">
        <f t="shared" si="7"/>
        <v>1</v>
      </c>
      <c r="Z96" s="119"/>
      <c r="AA96" s="117"/>
      <c r="AB96" s="1"/>
      <c r="AC96" s="1"/>
      <c r="AD96" s="1"/>
      <c r="AE96" s="1"/>
      <c r="AF96" s="1"/>
      <c r="AG96" s="1"/>
      <c r="AH96" s="1"/>
      <c r="AI96" s="1"/>
      <c r="AJ96" s="1"/>
    </row>
    <row r="97" spans="1:36" ht="12.75" customHeight="1">
      <c r="A97" s="1">
        <v>4263</v>
      </c>
      <c r="B97" s="54" t="str">
        <f t="shared" si="10"/>
        <v>SL.84</v>
      </c>
      <c r="C97" s="14" t="s">
        <v>648</v>
      </c>
      <c r="D97" s="136" t="s">
        <v>121</v>
      </c>
      <c r="E97" s="129"/>
      <c r="F97" s="129"/>
      <c r="G97" s="117"/>
      <c r="H97" s="119"/>
      <c r="I97" s="117"/>
      <c r="J97" s="115">
        <v>2</v>
      </c>
      <c r="K97" s="115" t="s">
        <v>315</v>
      </c>
      <c r="L97" s="116">
        <f t="shared" si="0"/>
        <v>84</v>
      </c>
      <c r="M97" s="1">
        <f t="shared" si="1"/>
        <v>9</v>
      </c>
      <c r="N97" s="116"/>
      <c r="O97" s="1"/>
      <c r="P97" s="1"/>
      <c r="Q97" s="1">
        <f t="shared" si="14"/>
        <v>0</v>
      </c>
      <c r="R97" s="1">
        <f>IF(J97="","",IF(D97="",0,IF(D97="N/A",3,IF(D97="Yes",1,IF(D97="No",2,"Oops there is an error")))))</f>
        <v>1</v>
      </c>
      <c r="S97" s="1">
        <f t="shared" si="3"/>
        <v>1</v>
      </c>
      <c r="T97" s="1"/>
      <c r="U97" s="1">
        <f t="shared" si="4"/>
        <v>1</v>
      </c>
      <c r="V97" s="1">
        <f t="shared" si="15"/>
        <v>3</v>
      </c>
      <c r="W97" s="1"/>
      <c r="X97" s="1">
        <f t="shared" si="6"/>
        <v>2</v>
      </c>
      <c r="Y97" s="1">
        <f t="shared" si="7"/>
        <v>1</v>
      </c>
      <c r="Z97" s="119"/>
      <c r="AA97" s="117"/>
      <c r="AB97" s="1"/>
      <c r="AC97" s="1"/>
      <c r="AD97" s="1"/>
      <c r="AE97" s="1"/>
      <c r="AF97" s="1"/>
      <c r="AG97" s="1"/>
      <c r="AH97" s="1"/>
      <c r="AI97" s="1"/>
      <c r="AJ97" s="1"/>
    </row>
    <row r="98" spans="1:36" ht="12.75" customHeight="1">
      <c r="A98" s="1">
        <v>4268</v>
      </c>
      <c r="B98" s="54" t="str">
        <f t="shared" si="10"/>
        <v>SL.85</v>
      </c>
      <c r="C98" s="14" t="s">
        <v>649</v>
      </c>
      <c r="D98" s="138" t="s">
        <v>121</v>
      </c>
      <c r="E98" s="129"/>
      <c r="F98" s="129"/>
      <c r="G98" s="117"/>
      <c r="H98" s="119"/>
      <c r="I98" s="117"/>
      <c r="J98" s="115">
        <v>2</v>
      </c>
      <c r="K98" s="115" t="s">
        <v>315</v>
      </c>
      <c r="L98" s="116">
        <f t="shared" si="0"/>
        <v>85</v>
      </c>
      <c r="M98" s="1">
        <f t="shared" si="1"/>
        <v>9</v>
      </c>
      <c r="N98" s="116"/>
      <c r="O98" s="1"/>
      <c r="P98" s="1"/>
      <c r="Q98" s="1">
        <f t="shared" si="14"/>
        <v>0</v>
      </c>
      <c r="R98" s="1">
        <f>IF(J98="","",IF(D98="",0,IF(D98="N/A",3,IF(D98="Yes",1,IF(D98="No",2,"Oops there is an error")))))</f>
        <v>1</v>
      </c>
      <c r="S98" s="1">
        <f t="shared" si="3"/>
        <v>1</v>
      </c>
      <c r="T98" s="1"/>
      <c r="U98" s="1">
        <f t="shared" si="4"/>
        <v>1</v>
      </c>
      <c r="V98" s="1">
        <f t="shared" si="15"/>
        <v>3</v>
      </c>
      <c r="W98" s="1"/>
      <c r="X98" s="1">
        <f t="shared" si="6"/>
        <v>2</v>
      </c>
      <c r="Y98" s="1">
        <f t="shared" si="7"/>
        <v>1</v>
      </c>
      <c r="Z98" s="119"/>
      <c r="AA98" s="117"/>
      <c r="AB98" s="1"/>
      <c r="AC98" s="1"/>
      <c r="AD98" s="1"/>
      <c r="AE98" s="1"/>
      <c r="AF98" s="1"/>
      <c r="AG98" s="1"/>
      <c r="AH98" s="1"/>
      <c r="AI98" s="1"/>
      <c r="AJ98" s="1"/>
    </row>
    <row r="99" spans="1:36" ht="12.75" customHeight="1">
      <c r="A99" s="1">
        <v>2058</v>
      </c>
      <c r="B99" s="54" t="str">
        <f t="shared" si="10"/>
        <v>SL.86</v>
      </c>
      <c r="C99" s="140" t="s">
        <v>652</v>
      </c>
      <c r="D99" s="126" t="s">
        <v>124</v>
      </c>
      <c r="E99" s="129"/>
      <c r="F99" s="132" t="s">
        <v>653</v>
      </c>
      <c r="G99" s="117" t="s">
        <v>631</v>
      </c>
      <c r="H99" s="119"/>
      <c r="I99" s="117"/>
      <c r="J99" s="115">
        <v>1</v>
      </c>
      <c r="K99" s="115" t="s">
        <v>315</v>
      </c>
      <c r="L99" s="116">
        <f t="shared" si="0"/>
        <v>86</v>
      </c>
      <c r="M99" s="1">
        <f t="shared" si="1"/>
        <v>9</v>
      </c>
      <c r="N99" s="116"/>
      <c r="O99" s="1"/>
      <c r="P99" s="1"/>
      <c r="Q99" s="1">
        <f t="shared" si="14"/>
        <v>0</v>
      </c>
      <c r="R99" s="1">
        <f>IF(J99="","",IF(D99="",0,IF(D99="N/A",3,IF(D99="Yes",1,IF(D99="No",2,"Oops there is an error")))))</f>
        <v>2</v>
      </c>
      <c r="S99" s="1">
        <f t="shared" si="3"/>
        <v>2</v>
      </c>
      <c r="T99" s="1"/>
      <c r="U99" s="1">
        <f t="shared" si="4"/>
        <v>1</v>
      </c>
      <c r="V99" s="1">
        <f t="shared" si="15"/>
        <v>3</v>
      </c>
      <c r="W99" s="1"/>
      <c r="X99" s="1">
        <f t="shared" si="6"/>
        <v>2</v>
      </c>
      <c r="Y99" s="1">
        <f t="shared" si="7"/>
        <v>1</v>
      </c>
      <c r="Z99" s="119"/>
      <c r="AA99" s="117"/>
      <c r="AB99" s="1"/>
      <c r="AC99" s="1"/>
      <c r="AD99" s="1"/>
      <c r="AE99" s="1"/>
      <c r="AF99" s="1"/>
      <c r="AG99" s="1"/>
      <c r="AH99" s="1"/>
      <c r="AI99" s="1"/>
      <c r="AJ99" s="1"/>
    </row>
    <row r="100" spans="1:36" ht="12.75" customHeight="1">
      <c r="A100" s="1">
        <v>3920</v>
      </c>
      <c r="B100" s="54" t="str">
        <f t="shared" si="10"/>
        <v>SL.87</v>
      </c>
      <c r="C100" s="14" t="s">
        <v>654</v>
      </c>
      <c r="D100" s="136" t="s">
        <v>124</v>
      </c>
      <c r="E100" s="129"/>
      <c r="F100" s="129"/>
      <c r="G100" s="117" t="s">
        <v>655</v>
      </c>
      <c r="H100" s="119" t="s">
        <v>656</v>
      </c>
      <c r="I100" s="117" t="s">
        <v>657</v>
      </c>
      <c r="J100" s="115">
        <v>2</v>
      </c>
      <c r="K100" s="115" t="s">
        <v>315</v>
      </c>
      <c r="L100" s="116">
        <f t="shared" si="0"/>
        <v>87</v>
      </c>
      <c r="M100" s="1">
        <f t="shared" si="1"/>
        <v>9</v>
      </c>
      <c r="N100" s="116"/>
      <c r="O100" s="1"/>
      <c r="P100" s="1"/>
      <c r="Q100" s="1">
        <f t="shared" si="14"/>
        <v>0</v>
      </c>
      <c r="R100" s="1">
        <f>IF(J100="","",IF(D100="",0,IF(D100="N/A",3,IF(D100="Yes",1,IF(D100="No",2,"Oops there is an error")))))</f>
        <v>2</v>
      </c>
      <c r="S100" s="1">
        <f t="shared" si="3"/>
        <v>2</v>
      </c>
      <c r="T100" s="1"/>
      <c r="U100" s="1">
        <f t="shared" si="4"/>
        <v>1</v>
      </c>
      <c r="V100" s="1">
        <f t="shared" si="15"/>
        <v>3</v>
      </c>
      <c r="W100" s="1"/>
      <c r="X100" s="1">
        <f t="shared" si="6"/>
        <v>2</v>
      </c>
      <c r="Y100" s="1">
        <f t="shared" si="7"/>
        <v>1</v>
      </c>
      <c r="Z100" s="119"/>
      <c r="AA100" s="117"/>
      <c r="AB100" s="1"/>
      <c r="AC100" s="1"/>
      <c r="AD100" s="1"/>
      <c r="AE100" s="1"/>
      <c r="AF100" s="1"/>
      <c r="AG100" s="1"/>
      <c r="AH100" s="1"/>
      <c r="AI100" s="1"/>
      <c r="AJ100" s="1"/>
    </row>
    <row r="101" spans="1:36" ht="12.75" customHeight="1">
      <c r="A101" s="1">
        <v>2182</v>
      </c>
      <c r="B101" s="54" t="str">
        <f t="shared" si="10"/>
        <v>SL.88</v>
      </c>
      <c r="C101" s="14" t="s">
        <v>660</v>
      </c>
      <c r="D101" s="136" t="s">
        <v>121</v>
      </c>
      <c r="E101" s="129"/>
      <c r="F101" s="129"/>
      <c r="G101" s="117"/>
      <c r="H101" s="119" t="s">
        <v>661</v>
      </c>
      <c r="I101" s="117" t="s">
        <v>662</v>
      </c>
      <c r="J101" s="115">
        <v>2</v>
      </c>
      <c r="K101" s="115" t="s">
        <v>315</v>
      </c>
      <c r="L101" s="116">
        <f t="shared" si="0"/>
        <v>88</v>
      </c>
      <c r="M101" s="1">
        <f t="shared" si="1"/>
        <v>9</v>
      </c>
      <c r="N101" s="116"/>
      <c r="O101" s="1"/>
      <c r="P101" s="1"/>
      <c r="Q101" s="1">
        <f t="shared" ref="Q101:Q132" si="16">IF(ISNA(VLOOKUP(A101,BusInfoArray,6,FALSE)),0,VLOOKUP(A101,BusInfoArray,6,FALSE))</f>
        <v>0</v>
      </c>
      <c r="R101" s="1">
        <f>IF(J101="","",IF(D101="",0,IF(D101="N/A",3,IF(D101="Yes",1,IF(D101="No",2,"Oops there is an error")))))</f>
        <v>1</v>
      </c>
      <c r="S101" s="1">
        <f t="shared" si="3"/>
        <v>1</v>
      </c>
      <c r="T101" s="1"/>
      <c r="U101" s="1">
        <f t="shared" si="4"/>
        <v>1</v>
      </c>
      <c r="V101" s="1">
        <f t="shared" ref="V101:V132" si="17">IF(Master="Master",R101,IF(V100="",S101,IF(OR(AND(U101&gt;0,S101&lt;V100),AND(U101=1,S101&lt;=V100)),V100,S101)))</f>
        <v>3</v>
      </c>
      <c r="W101" s="1"/>
      <c r="X101" s="1">
        <f t="shared" si="6"/>
        <v>2</v>
      </c>
      <c r="Y101" s="1">
        <f t="shared" si="7"/>
        <v>1</v>
      </c>
      <c r="Z101" s="119"/>
      <c r="AA101" s="117"/>
      <c r="AB101" s="1"/>
      <c r="AC101" s="1"/>
      <c r="AD101" s="1"/>
      <c r="AE101" s="1"/>
      <c r="AF101" s="1"/>
      <c r="AG101" s="1"/>
      <c r="AH101" s="1"/>
      <c r="AI101" s="1"/>
      <c r="AJ101" s="1"/>
    </row>
    <row r="102" spans="1:36" ht="12.75" customHeight="1">
      <c r="A102" s="1">
        <v>2059</v>
      </c>
      <c r="B102" s="54" t="str">
        <f t="shared" si="10"/>
        <v>SL.89</v>
      </c>
      <c r="C102" s="14" t="s">
        <v>663</v>
      </c>
      <c r="D102" s="136" t="s">
        <v>121</v>
      </c>
      <c r="E102" s="129"/>
      <c r="F102" s="129"/>
      <c r="G102" s="117" t="s">
        <v>655</v>
      </c>
      <c r="H102" s="119" t="s">
        <v>656</v>
      </c>
      <c r="I102" s="117" t="s">
        <v>657</v>
      </c>
      <c r="J102" s="115">
        <v>2</v>
      </c>
      <c r="K102" s="115" t="s">
        <v>315</v>
      </c>
      <c r="L102" s="116">
        <f t="shared" si="0"/>
        <v>89</v>
      </c>
      <c r="M102" s="1">
        <f t="shared" si="1"/>
        <v>9</v>
      </c>
      <c r="N102" s="116"/>
      <c r="O102" s="1"/>
      <c r="P102" s="1"/>
      <c r="Q102" s="1">
        <f t="shared" si="16"/>
        <v>0</v>
      </c>
      <c r="R102" s="1">
        <f>IF(J102="","",IF(D102="",0,IF(D102="N/A",3,IF(D102="Yes",1,IF(D102="No",2,"Oops there is an error")))))</f>
        <v>1</v>
      </c>
      <c r="S102" s="1">
        <f t="shared" si="3"/>
        <v>1</v>
      </c>
      <c r="T102" s="1"/>
      <c r="U102" s="1">
        <f t="shared" si="4"/>
        <v>1</v>
      </c>
      <c r="V102" s="1">
        <f t="shared" si="17"/>
        <v>3</v>
      </c>
      <c r="W102" s="1"/>
      <c r="X102" s="1">
        <f t="shared" si="6"/>
        <v>2</v>
      </c>
      <c r="Y102" s="1">
        <f t="shared" si="7"/>
        <v>1</v>
      </c>
      <c r="Z102" s="119"/>
      <c r="AA102" s="117"/>
      <c r="AB102" s="1"/>
      <c r="AC102" s="1"/>
      <c r="AD102" s="1"/>
      <c r="AE102" s="1"/>
      <c r="AF102" s="1"/>
      <c r="AG102" s="1"/>
      <c r="AH102" s="1"/>
      <c r="AI102" s="1"/>
      <c r="AJ102" s="1"/>
    </row>
    <row r="103" spans="1:36" ht="12.75" customHeight="1">
      <c r="A103" s="1">
        <v>2670</v>
      </c>
      <c r="B103" s="54" t="str">
        <f t="shared" si="10"/>
        <v>SL.90</v>
      </c>
      <c r="C103" s="14" t="s">
        <v>665</v>
      </c>
      <c r="D103" s="136" t="s">
        <v>121</v>
      </c>
      <c r="E103" s="129"/>
      <c r="F103" s="129"/>
      <c r="G103" s="117" t="s">
        <v>521</v>
      </c>
      <c r="H103" s="119" t="s">
        <v>666</v>
      </c>
      <c r="I103" s="117" t="s">
        <v>667</v>
      </c>
      <c r="J103" s="115">
        <v>2</v>
      </c>
      <c r="K103" s="115" t="s">
        <v>315</v>
      </c>
      <c r="L103" s="116">
        <f t="shared" si="0"/>
        <v>90</v>
      </c>
      <c r="M103" s="1">
        <f t="shared" si="1"/>
        <v>9</v>
      </c>
      <c r="N103" s="116"/>
      <c r="O103" s="1"/>
      <c r="P103" s="1"/>
      <c r="Q103" s="1">
        <f t="shared" si="16"/>
        <v>0</v>
      </c>
      <c r="R103" s="1">
        <f>IF(J103="","",IF(D103="",0,IF(D103="N/A",3,IF(D103="Yes",1,IF(D103="No",2,"Oops there is an error")))))</f>
        <v>1</v>
      </c>
      <c r="S103" s="1">
        <f t="shared" si="3"/>
        <v>1</v>
      </c>
      <c r="T103" s="1"/>
      <c r="U103" s="1">
        <f t="shared" si="4"/>
        <v>1</v>
      </c>
      <c r="V103" s="1">
        <f t="shared" si="17"/>
        <v>3</v>
      </c>
      <c r="W103" s="1"/>
      <c r="X103" s="1">
        <f t="shared" si="6"/>
        <v>2</v>
      </c>
      <c r="Y103" s="1">
        <f t="shared" si="7"/>
        <v>1</v>
      </c>
      <c r="Z103" s="119"/>
      <c r="AA103" s="117"/>
      <c r="AB103" s="1"/>
      <c r="AC103" s="1"/>
      <c r="AD103" s="1"/>
      <c r="AE103" s="1"/>
      <c r="AF103" s="1"/>
      <c r="AG103" s="1"/>
      <c r="AH103" s="1"/>
      <c r="AI103" s="1"/>
      <c r="AJ103" s="1"/>
    </row>
    <row r="104" spans="1:36" ht="12.75" customHeight="1">
      <c r="A104" s="1">
        <v>2169</v>
      </c>
      <c r="B104" s="54" t="str">
        <f t="shared" si="10"/>
        <v>SL.91</v>
      </c>
      <c r="C104" s="14" t="s">
        <v>668</v>
      </c>
      <c r="D104" s="136" t="s">
        <v>124</v>
      </c>
      <c r="E104" s="129"/>
      <c r="F104" s="126" t="s">
        <v>669</v>
      </c>
      <c r="G104" s="117"/>
      <c r="H104" s="119" t="s">
        <v>670</v>
      </c>
      <c r="I104" s="117" t="s">
        <v>671</v>
      </c>
      <c r="J104" s="115">
        <v>2</v>
      </c>
      <c r="K104" s="115" t="s">
        <v>315</v>
      </c>
      <c r="L104" s="116">
        <f t="shared" si="0"/>
        <v>91</v>
      </c>
      <c r="M104" s="1">
        <f t="shared" si="1"/>
        <v>9</v>
      </c>
      <c r="N104" s="116"/>
      <c r="O104" s="1"/>
      <c r="P104" s="1"/>
      <c r="Q104" s="1">
        <f t="shared" si="16"/>
        <v>0</v>
      </c>
      <c r="R104" s="1">
        <f>IF(J104="","",IF(D104="",0,IF(D104="N/A",3,IF(D104="Yes",1,IF(D104="No",2,"Oops there is an error")))))</f>
        <v>2</v>
      </c>
      <c r="S104" s="1">
        <f t="shared" si="3"/>
        <v>2</v>
      </c>
      <c r="T104" s="1"/>
      <c r="U104" s="1">
        <f t="shared" si="4"/>
        <v>1</v>
      </c>
      <c r="V104" s="1">
        <f t="shared" si="17"/>
        <v>3</v>
      </c>
      <c r="W104" s="1"/>
      <c r="X104" s="1">
        <f t="shared" si="6"/>
        <v>2</v>
      </c>
      <c r="Y104" s="1">
        <f t="shared" si="7"/>
        <v>1</v>
      </c>
      <c r="Z104" s="119"/>
      <c r="AA104" s="117"/>
      <c r="AB104" s="1"/>
      <c r="AC104" s="1"/>
      <c r="AD104" s="1"/>
      <c r="AE104" s="1"/>
      <c r="AF104" s="1"/>
      <c r="AG104" s="1"/>
      <c r="AH104" s="1"/>
      <c r="AI104" s="1"/>
      <c r="AJ104" s="1"/>
    </row>
    <row r="105" spans="1:36" ht="97.5" customHeight="1">
      <c r="A105" s="1">
        <v>2204</v>
      </c>
      <c r="B105" s="54" t="str">
        <f t="shared" si="10"/>
        <v>SL.92</v>
      </c>
      <c r="C105" s="14" t="s">
        <v>673</v>
      </c>
      <c r="D105" s="136" t="s">
        <v>121</v>
      </c>
      <c r="E105" s="129"/>
      <c r="F105" s="126" t="s">
        <v>674</v>
      </c>
      <c r="G105" s="117" t="s">
        <v>521</v>
      </c>
      <c r="H105" s="119" t="s">
        <v>675</v>
      </c>
      <c r="I105" s="117" t="s">
        <v>575</v>
      </c>
      <c r="J105" s="115">
        <v>2</v>
      </c>
      <c r="K105" s="115" t="s">
        <v>315</v>
      </c>
      <c r="L105" s="116">
        <f t="shared" si="0"/>
        <v>92</v>
      </c>
      <c r="M105" s="1">
        <f t="shared" si="1"/>
        <v>9</v>
      </c>
      <c r="N105" s="116"/>
      <c r="O105" s="1"/>
      <c r="P105" s="1"/>
      <c r="Q105" s="1">
        <f t="shared" si="16"/>
        <v>0</v>
      </c>
      <c r="R105" s="1">
        <f>IF(J105="","",IF(D105="",0,IF(D105="N/A",3,IF(D105="Yes",1,IF(D105="No",2,"Oops there is an error")))))</f>
        <v>1</v>
      </c>
      <c r="S105" s="1">
        <f t="shared" si="3"/>
        <v>1</v>
      </c>
      <c r="T105" s="1"/>
      <c r="U105" s="1">
        <f t="shared" si="4"/>
        <v>1</v>
      </c>
      <c r="V105" s="1">
        <f t="shared" si="17"/>
        <v>3</v>
      </c>
      <c r="W105" s="1"/>
      <c r="X105" s="1">
        <f t="shared" si="6"/>
        <v>2</v>
      </c>
      <c r="Y105" s="1">
        <f t="shared" si="7"/>
        <v>1</v>
      </c>
      <c r="Z105" s="119"/>
      <c r="AA105" s="117"/>
      <c r="AB105" s="1"/>
      <c r="AC105" s="1"/>
      <c r="AD105" s="1"/>
      <c r="AE105" s="1"/>
      <c r="AF105" s="1"/>
      <c r="AG105" s="1"/>
      <c r="AH105" s="1"/>
      <c r="AI105" s="1"/>
      <c r="AJ105" s="1"/>
    </row>
    <row r="106" spans="1:36" ht="12.75" customHeight="1">
      <c r="A106" s="1">
        <v>2684</v>
      </c>
      <c r="B106" s="54" t="str">
        <f t="shared" si="10"/>
        <v>SL.93</v>
      </c>
      <c r="C106" s="14" t="s">
        <v>676</v>
      </c>
      <c r="D106" s="136" t="s">
        <v>124</v>
      </c>
      <c r="E106" s="129"/>
      <c r="F106" s="129" t="s">
        <v>677</v>
      </c>
      <c r="G106" s="117" t="s">
        <v>678</v>
      </c>
      <c r="H106" s="119" t="s">
        <v>679</v>
      </c>
      <c r="I106" s="117" t="s">
        <v>662</v>
      </c>
      <c r="J106" s="115">
        <v>2</v>
      </c>
      <c r="K106" s="115" t="s">
        <v>315</v>
      </c>
      <c r="L106" s="116">
        <f t="shared" si="0"/>
        <v>93</v>
      </c>
      <c r="M106" s="1">
        <f t="shared" si="1"/>
        <v>9</v>
      </c>
      <c r="N106" s="116"/>
      <c r="O106" s="1"/>
      <c r="P106" s="1"/>
      <c r="Q106" s="1">
        <f t="shared" si="16"/>
        <v>0</v>
      </c>
      <c r="R106" s="1">
        <f>IF(J106="","",IF(D106="",0,IF(D106="N/A",3,IF(D106="Yes",1,IF(D106="No",2,"Oops there is an error")))))</f>
        <v>2</v>
      </c>
      <c r="S106" s="1">
        <f t="shared" si="3"/>
        <v>2</v>
      </c>
      <c r="T106" s="1"/>
      <c r="U106" s="1">
        <f t="shared" si="4"/>
        <v>1</v>
      </c>
      <c r="V106" s="1">
        <f t="shared" si="17"/>
        <v>3</v>
      </c>
      <c r="W106" s="1"/>
      <c r="X106" s="1">
        <f t="shared" si="6"/>
        <v>2</v>
      </c>
      <c r="Y106" s="1">
        <f t="shared" si="7"/>
        <v>1</v>
      </c>
      <c r="Z106" s="119"/>
      <c r="AA106" s="117"/>
      <c r="AB106" s="1"/>
      <c r="AC106" s="1"/>
      <c r="AD106" s="1"/>
      <c r="AE106" s="1"/>
      <c r="AF106" s="1"/>
      <c r="AG106" s="1"/>
      <c r="AH106" s="1"/>
      <c r="AI106" s="1"/>
      <c r="AJ106" s="1"/>
    </row>
    <row r="107" spans="1:36" ht="12.75" customHeight="1">
      <c r="A107" s="1">
        <v>3936</v>
      </c>
      <c r="B107" s="54" t="str">
        <f t="shared" si="10"/>
        <v>SL.94</v>
      </c>
      <c r="C107" s="14" t="s">
        <v>681</v>
      </c>
      <c r="D107" s="136" t="s">
        <v>121</v>
      </c>
      <c r="E107" s="129"/>
      <c r="F107" s="126" t="s">
        <v>682</v>
      </c>
      <c r="G107" s="117" t="s">
        <v>655</v>
      </c>
      <c r="H107" s="119" t="s">
        <v>656</v>
      </c>
      <c r="I107" s="117" t="s">
        <v>657</v>
      </c>
      <c r="J107" s="115">
        <v>2</v>
      </c>
      <c r="K107" s="115" t="s">
        <v>315</v>
      </c>
      <c r="L107" s="116">
        <f t="shared" si="0"/>
        <v>94</v>
      </c>
      <c r="M107" s="1">
        <f t="shared" si="1"/>
        <v>9</v>
      </c>
      <c r="N107" s="116"/>
      <c r="O107" s="1"/>
      <c r="P107" s="1"/>
      <c r="Q107" s="1">
        <f t="shared" si="16"/>
        <v>0</v>
      </c>
      <c r="R107" s="1">
        <f>IF(J107="","",IF(D107="",0,IF(D107="N/A",3,IF(D107="Yes",1,IF(D107="No",2,"Oops there is an error")))))</f>
        <v>1</v>
      </c>
      <c r="S107" s="1">
        <f t="shared" si="3"/>
        <v>1</v>
      </c>
      <c r="T107" s="1"/>
      <c r="U107" s="1">
        <f t="shared" si="4"/>
        <v>1</v>
      </c>
      <c r="V107" s="1">
        <f t="shared" si="17"/>
        <v>3</v>
      </c>
      <c r="W107" s="1"/>
      <c r="X107" s="1">
        <f t="shared" si="6"/>
        <v>2</v>
      </c>
      <c r="Y107" s="1">
        <f t="shared" si="7"/>
        <v>1</v>
      </c>
      <c r="Z107" s="119"/>
      <c r="AA107" s="117"/>
      <c r="AB107" s="1"/>
      <c r="AC107" s="1"/>
      <c r="AD107" s="1"/>
      <c r="AE107" s="1"/>
      <c r="AF107" s="1"/>
      <c r="AG107" s="1"/>
      <c r="AH107" s="1"/>
      <c r="AI107" s="1"/>
      <c r="AJ107" s="1"/>
    </row>
    <row r="108" spans="1:36" ht="12.75" customHeight="1">
      <c r="A108" s="1">
        <v>3970</v>
      </c>
      <c r="B108" s="54" t="str">
        <f t="shared" si="10"/>
        <v>SL.95</v>
      </c>
      <c r="C108" s="14" t="s">
        <v>686</v>
      </c>
      <c r="D108" s="138" t="s">
        <v>124</v>
      </c>
      <c r="E108" s="129"/>
      <c r="F108" s="126" t="s">
        <v>687</v>
      </c>
      <c r="G108" s="117" t="s">
        <v>688</v>
      </c>
      <c r="H108" s="119" t="s">
        <v>689</v>
      </c>
      <c r="I108" s="117" t="s">
        <v>657</v>
      </c>
      <c r="J108" s="115">
        <v>2</v>
      </c>
      <c r="K108" s="115" t="s">
        <v>315</v>
      </c>
      <c r="L108" s="116">
        <f t="shared" si="0"/>
        <v>95</v>
      </c>
      <c r="M108" s="1">
        <f t="shared" si="1"/>
        <v>9</v>
      </c>
      <c r="N108" s="116"/>
      <c r="O108" s="1"/>
      <c r="P108" s="1"/>
      <c r="Q108" s="1">
        <f t="shared" si="16"/>
        <v>0</v>
      </c>
      <c r="R108" s="1">
        <f>IF(J108="","",IF(D108="",0,IF(D108="N/A",3,IF(D108="Yes",1,IF(D108="No",2,"Oops there is an error")))))</f>
        <v>2</v>
      </c>
      <c r="S108" s="1">
        <f t="shared" si="3"/>
        <v>2</v>
      </c>
      <c r="T108" s="1"/>
      <c r="U108" s="1">
        <f t="shared" si="4"/>
        <v>1</v>
      </c>
      <c r="V108" s="1">
        <f t="shared" si="17"/>
        <v>3</v>
      </c>
      <c r="W108" s="1"/>
      <c r="X108" s="1">
        <f t="shared" si="6"/>
        <v>2</v>
      </c>
      <c r="Y108" s="1">
        <f t="shared" si="7"/>
        <v>1</v>
      </c>
      <c r="Z108" s="119"/>
      <c r="AA108" s="117"/>
      <c r="AB108" s="1"/>
      <c r="AC108" s="1"/>
      <c r="AD108" s="1"/>
      <c r="AE108" s="1"/>
      <c r="AF108" s="1"/>
      <c r="AG108" s="1"/>
      <c r="AH108" s="1"/>
      <c r="AI108" s="1"/>
      <c r="AJ108" s="1"/>
    </row>
    <row r="109" spans="1:36" ht="12.75" customHeight="1">
      <c r="A109" s="1">
        <v>3990</v>
      </c>
      <c r="B109" s="54" t="str">
        <f t="shared" si="10"/>
        <v>SL.96</v>
      </c>
      <c r="C109" s="140" t="s">
        <v>691</v>
      </c>
      <c r="D109" s="126" t="s">
        <v>121</v>
      </c>
      <c r="E109" s="129"/>
      <c r="F109" s="129"/>
      <c r="G109" s="117" t="s">
        <v>692</v>
      </c>
      <c r="H109" s="119" t="s">
        <v>693</v>
      </c>
      <c r="I109" s="117" t="s">
        <v>694</v>
      </c>
      <c r="J109" s="115">
        <v>1</v>
      </c>
      <c r="K109" s="115" t="s">
        <v>315</v>
      </c>
      <c r="L109" s="116">
        <f t="shared" si="0"/>
        <v>96</v>
      </c>
      <c r="M109" s="1">
        <f t="shared" si="1"/>
        <v>9</v>
      </c>
      <c r="N109" s="116"/>
      <c r="O109" s="1"/>
      <c r="P109" s="1"/>
      <c r="Q109" s="1">
        <f t="shared" si="16"/>
        <v>0</v>
      </c>
      <c r="R109" s="1">
        <f>IF(J109="","",IF(D109="",0,IF(D109="N/A",3,IF(D109="Yes",1,IF(D109="No",2,"Oops there is an error")))))</f>
        <v>1</v>
      </c>
      <c r="S109" s="1">
        <f t="shared" si="3"/>
        <v>1</v>
      </c>
      <c r="T109" s="1"/>
      <c r="U109" s="1">
        <f t="shared" si="4"/>
        <v>0</v>
      </c>
      <c r="V109" s="1">
        <f t="shared" si="17"/>
        <v>1</v>
      </c>
      <c r="W109" s="1"/>
      <c r="X109" s="1">
        <f t="shared" si="6"/>
        <v>2</v>
      </c>
      <c r="Y109" s="1">
        <f t="shared" si="7"/>
        <v>1</v>
      </c>
      <c r="Z109" s="119"/>
      <c r="AA109" s="117"/>
      <c r="AB109" s="1"/>
      <c r="AC109" s="1"/>
      <c r="AD109" s="1"/>
      <c r="AE109" s="1"/>
      <c r="AF109" s="1"/>
      <c r="AG109" s="1"/>
      <c r="AH109" s="1"/>
      <c r="AI109" s="1"/>
      <c r="AJ109" s="1"/>
    </row>
    <row r="110" spans="1:36" ht="12.75" customHeight="1">
      <c r="A110" s="1">
        <v>3394</v>
      </c>
      <c r="B110" s="54" t="str">
        <f t="shared" si="10"/>
        <v>SL.97</v>
      </c>
      <c r="C110" s="14" t="s">
        <v>695</v>
      </c>
      <c r="D110" s="136" t="s">
        <v>121</v>
      </c>
      <c r="E110" s="129"/>
      <c r="F110" s="126" t="s">
        <v>696</v>
      </c>
      <c r="G110" s="117" t="s">
        <v>697</v>
      </c>
      <c r="H110" s="119" t="s">
        <v>698</v>
      </c>
      <c r="I110" s="117" t="s">
        <v>699</v>
      </c>
      <c r="J110" s="115">
        <v>1</v>
      </c>
      <c r="K110" s="115" t="s">
        <v>315</v>
      </c>
      <c r="L110" s="116">
        <f t="shared" si="0"/>
        <v>97</v>
      </c>
      <c r="M110" s="1">
        <f t="shared" si="1"/>
        <v>9</v>
      </c>
      <c r="N110" s="116"/>
      <c r="O110" s="1"/>
      <c r="P110" s="1"/>
      <c r="Q110" s="1">
        <f t="shared" si="16"/>
        <v>0</v>
      </c>
      <c r="R110" s="1">
        <f>IF(J110="","",IF(D110="",0,IF(D110="N/A",3,IF(D110="Yes",1,IF(D110="No",2,"Oops there is an error")))))</f>
        <v>1</v>
      </c>
      <c r="S110" s="1">
        <f t="shared" si="3"/>
        <v>1</v>
      </c>
      <c r="T110" s="1"/>
      <c r="U110" s="1">
        <f t="shared" si="4"/>
        <v>0</v>
      </c>
      <c r="V110" s="1">
        <f t="shared" si="17"/>
        <v>1</v>
      </c>
      <c r="W110" s="1"/>
      <c r="X110" s="1">
        <f t="shared" si="6"/>
        <v>2</v>
      </c>
      <c r="Y110" s="1">
        <f t="shared" si="7"/>
        <v>1</v>
      </c>
      <c r="Z110" s="119"/>
      <c r="AA110" s="117"/>
      <c r="AB110" s="1"/>
      <c r="AC110" s="1"/>
      <c r="AD110" s="1"/>
      <c r="AE110" s="1"/>
      <c r="AF110" s="1"/>
      <c r="AG110" s="1"/>
      <c r="AH110" s="1"/>
      <c r="AI110" s="1"/>
      <c r="AJ110" s="1"/>
    </row>
    <row r="111" spans="1:36" ht="12.75" customHeight="1">
      <c r="A111" s="1">
        <v>3826</v>
      </c>
      <c r="B111" s="54" t="str">
        <f t="shared" si="10"/>
        <v>SL.98</v>
      </c>
      <c r="C111" s="14" t="s">
        <v>701</v>
      </c>
      <c r="D111" s="136" t="s">
        <v>124</v>
      </c>
      <c r="E111" s="129"/>
      <c r="F111" s="129"/>
      <c r="G111" s="117"/>
      <c r="H111" s="119"/>
      <c r="I111" s="117"/>
      <c r="J111" s="115">
        <v>1</v>
      </c>
      <c r="K111" s="115" t="s">
        <v>315</v>
      </c>
      <c r="L111" s="116">
        <f t="shared" si="0"/>
        <v>98</v>
      </c>
      <c r="M111" s="1">
        <f t="shared" si="1"/>
        <v>9</v>
      </c>
      <c r="N111" s="116"/>
      <c r="O111" s="1"/>
      <c r="P111" s="1"/>
      <c r="Q111" s="1">
        <f t="shared" si="16"/>
        <v>0</v>
      </c>
      <c r="R111" s="1">
        <f>IF(J111="","",IF(D111="",0,IF(D111="N/A",3,IF(D111="Yes",1,IF(D111="No",2,"Oops there is an error")))))</f>
        <v>2</v>
      </c>
      <c r="S111" s="1">
        <f t="shared" si="3"/>
        <v>2</v>
      </c>
      <c r="T111" s="1"/>
      <c r="U111" s="1">
        <f t="shared" si="4"/>
        <v>1</v>
      </c>
      <c r="V111" s="1">
        <f t="shared" si="17"/>
        <v>2</v>
      </c>
      <c r="W111" s="1"/>
      <c r="X111" s="1">
        <f t="shared" si="6"/>
        <v>2</v>
      </c>
      <c r="Y111" s="1">
        <f t="shared" si="7"/>
        <v>1</v>
      </c>
      <c r="Z111" s="119"/>
      <c r="AA111" s="117"/>
      <c r="AB111" s="1"/>
      <c r="AC111" s="1"/>
      <c r="AD111" s="1"/>
      <c r="AE111" s="1"/>
      <c r="AF111" s="1"/>
      <c r="AG111" s="1"/>
      <c r="AH111" s="1"/>
      <c r="AI111" s="1"/>
      <c r="AJ111" s="1"/>
    </row>
    <row r="112" spans="1:36" ht="12.75" customHeight="1">
      <c r="A112" s="1"/>
      <c r="B112" s="111" t="str">
        <f t="shared" si="10"/>
        <v/>
      </c>
      <c r="C112" s="210" t="s">
        <v>703</v>
      </c>
      <c r="D112" s="211"/>
      <c r="E112" s="211"/>
      <c r="F112" s="211"/>
      <c r="G112" s="113"/>
      <c r="H112" s="112"/>
      <c r="I112" s="114"/>
      <c r="J112" s="115"/>
      <c r="K112" s="115">
        <v>1</v>
      </c>
      <c r="L112" s="116">
        <f t="shared" si="0"/>
        <v>98</v>
      </c>
      <c r="M112" s="1">
        <f t="shared" si="1"/>
        <v>10</v>
      </c>
      <c r="N112" s="116"/>
      <c r="O112" s="1"/>
      <c r="P112" s="1"/>
      <c r="Q112" s="1">
        <f t="shared" si="16"/>
        <v>0</v>
      </c>
      <c r="R112" s="1" t="str">
        <f>IF(J112="","",IF(D112="",0,IF(D112="N/A",3,IF(D112="Yes",1,IF(D112="No",2,"Oops there is an error")))))</f>
        <v/>
      </c>
      <c r="S112" s="1" t="str">
        <f t="shared" si="3"/>
        <v/>
      </c>
      <c r="T112" s="1"/>
      <c r="U112" s="1">
        <f t="shared" si="4"/>
        <v>1</v>
      </c>
      <c r="V112" s="1" t="str">
        <f t="shared" si="17"/>
        <v/>
      </c>
      <c r="W112" s="1"/>
      <c r="X112" s="1">
        <f t="shared" si="6"/>
        <v>1</v>
      </c>
      <c r="Y112" s="1">
        <f t="shared" si="7"/>
        <v>1</v>
      </c>
      <c r="Z112" s="112"/>
      <c r="AA112" s="114"/>
      <c r="AB112" s="1"/>
      <c r="AC112" s="1"/>
      <c r="AD112" s="1"/>
      <c r="AE112" s="1"/>
      <c r="AF112" s="1"/>
      <c r="AG112" s="1"/>
      <c r="AH112" s="1"/>
      <c r="AI112" s="1"/>
      <c r="AJ112" s="1"/>
    </row>
    <row r="113" spans="1:36" ht="12.75" customHeight="1">
      <c r="A113" s="1">
        <v>2241</v>
      </c>
      <c r="B113" s="54" t="str">
        <f t="shared" si="10"/>
        <v>SL.99</v>
      </c>
      <c r="C113" s="140" t="s">
        <v>705</v>
      </c>
      <c r="D113" s="126" t="s">
        <v>121</v>
      </c>
      <c r="E113" s="129"/>
      <c r="F113" s="129"/>
      <c r="G113" s="117" t="s">
        <v>707</v>
      </c>
      <c r="H113" s="119">
        <v>16</v>
      </c>
      <c r="I113" s="117" t="s">
        <v>708</v>
      </c>
      <c r="J113" s="115">
        <v>1</v>
      </c>
      <c r="K113" s="115" t="s">
        <v>322</v>
      </c>
      <c r="L113" s="116">
        <f t="shared" si="0"/>
        <v>99</v>
      </c>
      <c r="M113" s="1">
        <f t="shared" si="1"/>
        <v>10</v>
      </c>
      <c r="N113" s="116"/>
      <c r="O113" s="1"/>
      <c r="P113" s="1"/>
      <c r="Q113" s="1">
        <f t="shared" si="16"/>
        <v>0</v>
      </c>
      <c r="R113" s="1">
        <f>IF(J113="","",IF(D113="",0,IF(D113="N/A",3,IF(D113="Yes",1,IF(D113="No",2,"Oops there is an error")))))</f>
        <v>1</v>
      </c>
      <c r="S113" s="1">
        <f t="shared" si="3"/>
        <v>1</v>
      </c>
      <c r="T113" s="1"/>
      <c r="U113" s="1">
        <f t="shared" si="4"/>
        <v>0</v>
      </c>
      <c r="V113" s="1">
        <f t="shared" si="17"/>
        <v>1</v>
      </c>
      <c r="W113" s="1"/>
      <c r="X113" s="1">
        <f t="shared" si="6"/>
        <v>2</v>
      </c>
      <c r="Y113" s="1">
        <f t="shared" si="7"/>
        <v>1</v>
      </c>
      <c r="Z113" s="119"/>
      <c r="AA113" s="117"/>
      <c r="AB113" s="1"/>
      <c r="AC113" s="1"/>
      <c r="AD113" s="1"/>
      <c r="AE113" s="1"/>
      <c r="AF113" s="1"/>
      <c r="AG113" s="1"/>
      <c r="AH113" s="1"/>
      <c r="AI113" s="1"/>
      <c r="AJ113" s="1"/>
    </row>
    <row r="114" spans="1:36" ht="12.75" customHeight="1">
      <c r="A114" s="1">
        <v>3234</v>
      </c>
      <c r="B114" s="54" t="str">
        <f t="shared" si="10"/>
        <v>SL.100</v>
      </c>
      <c r="C114" s="14" t="s">
        <v>709</v>
      </c>
      <c r="D114" s="136" t="s">
        <v>121</v>
      </c>
      <c r="E114" s="129"/>
      <c r="F114" s="129"/>
      <c r="G114" s="117" t="s">
        <v>710</v>
      </c>
      <c r="H114" s="119">
        <v>16.100000000000001</v>
      </c>
      <c r="I114" s="117" t="s">
        <v>711</v>
      </c>
      <c r="J114" s="115">
        <v>2</v>
      </c>
      <c r="K114" s="115" t="s">
        <v>322</v>
      </c>
      <c r="L114" s="116">
        <f t="shared" si="0"/>
        <v>100</v>
      </c>
      <c r="M114" s="1">
        <f t="shared" si="1"/>
        <v>10</v>
      </c>
      <c r="N114" s="116"/>
      <c r="O114" s="1"/>
      <c r="P114" s="1"/>
      <c r="Q114" s="1">
        <f t="shared" si="16"/>
        <v>0</v>
      </c>
      <c r="R114" s="1">
        <f>IF(J114="","",IF(D114="",0,IF(D114="N/A",3,IF(D114="Yes",1,IF(D114="No",2,"Oops there is an error")))))</f>
        <v>1</v>
      </c>
      <c r="S114" s="1">
        <f t="shared" si="3"/>
        <v>1</v>
      </c>
      <c r="T114" s="1"/>
      <c r="U114" s="1">
        <f t="shared" si="4"/>
        <v>0</v>
      </c>
      <c r="V114" s="1">
        <f t="shared" si="17"/>
        <v>1</v>
      </c>
      <c r="W114" s="1"/>
      <c r="X114" s="1">
        <f t="shared" si="6"/>
        <v>2</v>
      </c>
      <c r="Y114" s="1">
        <f t="shared" si="7"/>
        <v>1</v>
      </c>
      <c r="Z114" s="119"/>
      <c r="AA114" s="117"/>
      <c r="AB114" s="1"/>
      <c r="AC114" s="1"/>
      <c r="AD114" s="1"/>
      <c r="AE114" s="1"/>
      <c r="AF114" s="1"/>
      <c r="AG114" s="1"/>
      <c r="AH114" s="1"/>
      <c r="AI114" s="1"/>
      <c r="AJ114" s="1"/>
    </row>
    <row r="115" spans="1:36" ht="12.75" customHeight="1">
      <c r="A115" s="1">
        <v>2246</v>
      </c>
      <c r="B115" s="54" t="str">
        <f t="shared" si="10"/>
        <v>SL.101</v>
      </c>
      <c r="C115" s="14" t="s">
        <v>713</v>
      </c>
      <c r="D115" s="136" t="s">
        <v>121</v>
      </c>
      <c r="E115" s="129"/>
      <c r="F115" s="129"/>
      <c r="G115" s="117" t="s">
        <v>703</v>
      </c>
      <c r="H115" s="119" t="s">
        <v>714</v>
      </c>
      <c r="I115" s="117" t="s">
        <v>715</v>
      </c>
      <c r="J115" s="115">
        <v>1</v>
      </c>
      <c r="K115" s="115" t="s">
        <v>322</v>
      </c>
      <c r="L115" s="116">
        <f t="shared" si="0"/>
        <v>101</v>
      </c>
      <c r="M115" s="1">
        <f t="shared" si="1"/>
        <v>10</v>
      </c>
      <c r="N115" s="116"/>
      <c r="O115" s="1"/>
      <c r="P115" s="1"/>
      <c r="Q115" s="1">
        <f t="shared" si="16"/>
        <v>0</v>
      </c>
      <c r="R115" s="1">
        <f>IF(J115="","",IF(D115="",0,IF(D115="N/A",3,IF(D115="Yes",1,IF(D115="No",2,"Oops there is an error")))))</f>
        <v>1</v>
      </c>
      <c r="S115" s="1">
        <f t="shared" si="3"/>
        <v>1</v>
      </c>
      <c r="T115" s="1"/>
      <c r="U115" s="1">
        <f t="shared" si="4"/>
        <v>0</v>
      </c>
      <c r="V115" s="1">
        <f t="shared" si="17"/>
        <v>1</v>
      </c>
      <c r="W115" s="1"/>
      <c r="X115" s="1">
        <f t="shared" si="6"/>
        <v>2</v>
      </c>
      <c r="Y115" s="1">
        <f t="shared" si="7"/>
        <v>1</v>
      </c>
      <c r="Z115" s="119"/>
      <c r="AA115" s="117"/>
      <c r="AB115" s="1"/>
      <c r="AC115" s="1"/>
      <c r="AD115" s="1"/>
      <c r="AE115" s="1"/>
      <c r="AF115" s="1"/>
      <c r="AG115" s="1"/>
      <c r="AH115" s="1"/>
      <c r="AI115" s="1"/>
      <c r="AJ115" s="1"/>
    </row>
    <row r="116" spans="1:36" ht="12.75" customHeight="1">
      <c r="A116" s="1">
        <v>3426</v>
      </c>
      <c r="B116" s="54" t="str">
        <f t="shared" si="10"/>
        <v>SL.102</v>
      </c>
      <c r="C116" s="14" t="s">
        <v>717</v>
      </c>
      <c r="D116" s="138" t="s">
        <v>124</v>
      </c>
      <c r="E116" s="129"/>
      <c r="F116" s="126" t="s">
        <v>718</v>
      </c>
      <c r="G116" s="117" t="s">
        <v>719</v>
      </c>
      <c r="H116" s="119" t="s">
        <v>720</v>
      </c>
      <c r="I116" s="117" t="s">
        <v>320</v>
      </c>
      <c r="J116" s="115">
        <v>1</v>
      </c>
      <c r="K116" s="115" t="s">
        <v>322</v>
      </c>
      <c r="L116" s="116">
        <f t="shared" si="0"/>
        <v>102</v>
      </c>
      <c r="M116" s="1">
        <f t="shared" si="1"/>
        <v>10</v>
      </c>
      <c r="N116" s="116"/>
      <c r="O116" s="1"/>
      <c r="P116" s="1"/>
      <c r="Q116" s="1">
        <f t="shared" si="16"/>
        <v>0</v>
      </c>
      <c r="R116" s="1">
        <f>IF(J116="","",IF(D116="",0,IF(D116="N/A",3,IF(D116="Yes",1,IF(D116="No",2,"Oops there is an error")))))</f>
        <v>2</v>
      </c>
      <c r="S116" s="1">
        <f t="shared" si="3"/>
        <v>2</v>
      </c>
      <c r="T116" s="1"/>
      <c r="U116" s="1">
        <f t="shared" si="4"/>
        <v>1</v>
      </c>
      <c r="V116" s="1">
        <f t="shared" si="17"/>
        <v>2</v>
      </c>
      <c r="W116" s="1"/>
      <c r="X116" s="1">
        <f t="shared" si="6"/>
        <v>2</v>
      </c>
      <c r="Y116" s="1">
        <f t="shared" si="7"/>
        <v>1</v>
      </c>
      <c r="Z116" s="119"/>
      <c r="AA116" s="117"/>
      <c r="AB116" s="1"/>
      <c r="AC116" s="1"/>
      <c r="AD116" s="1"/>
      <c r="AE116" s="1"/>
      <c r="AF116" s="1"/>
      <c r="AG116" s="1"/>
      <c r="AH116" s="1"/>
      <c r="AI116" s="1"/>
      <c r="AJ116" s="1"/>
    </row>
    <row r="117" spans="1:36" ht="12.75" customHeight="1">
      <c r="A117" s="1"/>
      <c r="B117" s="111" t="str">
        <f t="shared" si="10"/>
        <v/>
      </c>
      <c r="C117" s="210" t="s">
        <v>722</v>
      </c>
      <c r="D117" s="211"/>
      <c r="E117" s="211"/>
      <c r="F117" s="211"/>
      <c r="G117" s="113"/>
      <c r="H117" s="112"/>
      <c r="I117" s="141"/>
      <c r="J117" s="115"/>
      <c r="K117" s="115">
        <v>1</v>
      </c>
      <c r="L117" s="116">
        <f t="shared" si="0"/>
        <v>102</v>
      </c>
      <c r="M117" s="1">
        <f t="shared" si="1"/>
        <v>11</v>
      </c>
      <c r="N117" s="116"/>
      <c r="O117" s="1"/>
      <c r="P117" s="1"/>
      <c r="Q117" s="1">
        <f t="shared" si="16"/>
        <v>0</v>
      </c>
      <c r="R117" s="1" t="str">
        <f>IF(J117="","",IF(D117="",0,IF(D117="N/A",3,IF(D117="Yes",1,IF(D117="No",2,"Oops there is an error")))))</f>
        <v/>
      </c>
      <c r="S117" s="1" t="str">
        <f t="shared" si="3"/>
        <v/>
      </c>
      <c r="T117" s="1"/>
      <c r="U117" s="1">
        <f t="shared" si="4"/>
        <v>1</v>
      </c>
      <c r="V117" s="1" t="str">
        <f t="shared" si="17"/>
        <v/>
      </c>
      <c r="W117" s="1"/>
      <c r="X117" s="1">
        <f t="shared" si="6"/>
        <v>1</v>
      </c>
      <c r="Y117" s="1">
        <f t="shared" si="7"/>
        <v>1</v>
      </c>
      <c r="Z117" s="112"/>
      <c r="AA117" s="114"/>
      <c r="AB117" s="1"/>
      <c r="AC117" s="1"/>
      <c r="AD117" s="1"/>
      <c r="AE117" s="1"/>
      <c r="AF117" s="1"/>
      <c r="AG117" s="1"/>
      <c r="AH117" s="1"/>
      <c r="AI117" s="1"/>
      <c r="AJ117" s="1"/>
    </row>
    <row r="118" spans="1:36" ht="12.75" customHeight="1">
      <c r="A118" s="1">
        <v>2719</v>
      </c>
      <c r="B118" s="54" t="str">
        <f t="shared" si="10"/>
        <v>SL.103</v>
      </c>
      <c r="C118" s="14" t="s">
        <v>724</v>
      </c>
      <c r="D118" s="138" t="s">
        <v>121</v>
      </c>
      <c r="E118" s="129"/>
      <c r="F118" s="129"/>
      <c r="G118" s="117" t="s">
        <v>725</v>
      </c>
      <c r="H118" s="119">
        <v>5.2</v>
      </c>
      <c r="I118" s="117" t="s">
        <v>726</v>
      </c>
      <c r="J118" s="115">
        <v>1</v>
      </c>
      <c r="K118" s="115" t="s">
        <v>328</v>
      </c>
      <c r="L118" s="116">
        <f t="shared" si="0"/>
        <v>103</v>
      </c>
      <c r="M118" s="1">
        <f t="shared" si="1"/>
        <v>11</v>
      </c>
      <c r="N118" s="116"/>
      <c r="O118" s="1"/>
      <c r="P118" s="1"/>
      <c r="Q118" s="1">
        <f t="shared" si="16"/>
        <v>0</v>
      </c>
      <c r="R118" s="1">
        <f>IF(J118="","",IF(D118="",0,IF(D118="N/A",3,IF(D118="Yes",1,IF(D118="No",2,"Oops there is an error")))))</f>
        <v>1</v>
      </c>
      <c r="S118" s="1">
        <f t="shared" si="3"/>
        <v>1</v>
      </c>
      <c r="T118" s="1"/>
      <c r="U118" s="1">
        <f t="shared" si="4"/>
        <v>0</v>
      </c>
      <c r="V118" s="1">
        <f t="shared" si="17"/>
        <v>1</v>
      </c>
      <c r="W118" s="1"/>
      <c r="X118" s="1">
        <f t="shared" si="6"/>
        <v>2</v>
      </c>
      <c r="Y118" s="1">
        <f t="shared" si="7"/>
        <v>1</v>
      </c>
      <c r="Z118" s="119"/>
      <c r="AA118" s="117"/>
      <c r="AB118" s="1"/>
      <c r="AC118" s="1"/>
      <c r="AD118" s="1"/>
      <c r="AE118" s="1"/>
      <c r="AF118" s="1"/>
      <c r="AG118" s="1"/>
      <c r="AH118" s="1"/>
      <c r="AI118" s="1"/>
      <c r="AJ118" s="1"/>
    </row>
    <row r="119" spans="1:36" ht="12.75" customHeight="1">
      <c r="A119" s="1">
        <v>2329</v>
      </c>
      <c r="B119" s="54" t="str">
        <f t="shared" si="10"/>
        <v>SL.104</v>
      </c>
      <c r="C119" s="14" t="s">
        <v>728</v>
      </c>
      <c r="D119" s="138" t="s">
        <v>121</v>
      </c>
      <c r="E119" s="129"/>
      <c r="F119" s="129"/>
      <c r="G119" s="117" t="s">
        <v>729</v>
      </c>
      <c r="H119" s="119" t="s">
        <v>730</v>
      </c>
      <c r="I119" s="117" t="s">
        <v>731</v>
      </c>
      <c r="J119" s="115">
        <v>1</v>
      </c>
      <c r="K119" s="115" t="s">
        <v>328</v>
      </c>
      <c r="L119" s="116">
        <f t="shared" si="0"/>
        <v>104</v>
      </c>
      <c r="M119" s="1">
        <f t="shared" si="1"/>
        <v>11</v>
      </c>
      <c r="N119" s="116"/>
      <c r="O119" s="1"/>
      <c r="P119" s="1"/>
      <c r="Q119" s="1">
        <f t="shared" si="16"/>
        <v>0</v>
      </c>
      <c r="R119" s="1">
        <f>IF(J119="","",IF(D119="",0,IF(D119="N/A",3,IF(D119="Yes",1,IF(D119="No",2,"Oops there is an error")))))</f>
        <v>1</v>
      </c>
      <c r="S119" s="1">
        <f t="shared" si="3"/>
        <v>1</v>
      </c>
      <c r="T119" s="1"/>
      <c r="U119" s="1">
        <f t="shared" si="4"/>
        <v>0</v>
      </c>
      <c r="V119" s="1">
        <f t="shared" si="17"/>
        <v>1</v>
      </c>
      <c r="W119" s="1"/>
      <c r="X119" s="1">
        <f t="shared" si="6"/>
        <v>2</v>
      </c>
      <c r="Y119" s="1">
        <f t="shared" si="7"/>
        <v>1</v>
      </c>
      <c r="Z119" s="119"/>
      <c r="AA119" s="117"/>
      <c r="AB119" s="1"/>
      <c r="AC119" s="1"/>
      <c r="AD119" s="1"/>
      <c r="AE119" s="1"/>
      <c r="AF119" s="1"/>
      <c r="AG119" s="1"/>
      <c r="AH119" s="1"/>
      <c r="AI119" s="1"/>
      <c r="AJ119" s="1"/>
    </row>
    <row r="120" spans="1:36" ht="12.75" customHeight="1">
      <c r="A120" s="1">
        <v>4038</v>
      </c>
      <c r="B120" s="54" t="str">
        <f t="shared" si="10"/>
        <v>SL.105</v>
      </c>
      <c r="C120" s="14" t="s">
        <v>733</v>
      </c>
      <c r="D120" s="138" t="s">
        <v>121</v>
      </c>
      <c r="E120" s="129"/>
      <c r="F120" s="129"/>
      <c r="G120" s="117" t="s">
        <v>734</v>
      </c>
      <c r="H120" s="119" t="s">
        <v>735</v>
      </c>
      <c r="I120" s="117" t="s">
        <v>736</v>
      </c>
      <c r="J120" s="115">
        <v>1</v>
      </c>
      <c r="K120" s="115" t="s">
        <v>328</v>
      </c>
      <c r="L120" s="116">
        <f t="shared" si="0"/>
        <v>105</v>
      </c>
      <c r="M120" s="1">
        <f t="shared" si="1"/>
        <v>11</v>
      </c>
      <c r="N120" s="116"/>
      <c r="O120" s="1"/>
      <c r="P120" s="1"/>
      <c r="Q120" s="1">
        <f t="shared" si="16"/>
        <v>0</v>
      </c>
      <c r="R120" s="1">
        <f>IF(J120="","",IF(D120="",0,IF(D120="N/A",3,IF(D120="Yes",1,IF(D120="No",2,"Oops there is an error")))))</f>
        <v>1</v>
      </c>
      <c r="S120" s="1">
        <f t="shared" si="3"/>
        <v>1</v>
      </c>
      <c r="T120" s="1"/>
      <c r="U120" s="1">
        <f t="shared" si="4"/>
        <v>0</v>
      </c>
      <c r="V120" s="1">
        <f t="shared" si="17"/>
        <v>1</v>
      </c>
      <c r="W120" s="1"/>
      <c r="X120" s="1">
        <f t="shared" si="6"/>
        <v>2</v>
      </c>
      <c r="Y120" s="1">
        <f t="shared" si="7"/>
        <v>1</v>
      </c>
      <c r="Z120" s="119"/>
      <c r="AA120" s="117"/>
      <c r="AB120" s="1"/>
      <c r="AC120" s="1"/>
      <c r="AD120" s="1"/>
      <c r="AE120" s="1"/>
      <c r="AF120" s="1"/>
      <c r="AG120" s="1"/>
      <c r="AH120" s="1"/>
      <c r="AI120" s="1"/>
      <c r="AJ120" s="1"/>
    </row>
    <row r="121" spans="1:36" ht="12.75" customHeight="1">
      <c r="A121" s="1">
        <v>4042</v>
      </c>
      <c r="B121" s="54" t="str">
        <f t="shared" si="10"/>
        <v>SL.106</v>
      </c>
      <c r="C121" s="14" t="s">
        <v>737</v>
      </c>
      <c r="D121" s="138" t="s">
        <v>121</v>
      </c>
      <c r="E121" s="129"/>
      <c r="F121" s="129"/>
      <c r="G121" s="117" t="s">
        <v>738</v>
      </c>
      <c r="H121" s="119" t="s">
        <v>411</v>
      </c>
      <c r="I121" s="117" t="s">
        <v>739</v>
      </c>
      <c r="J121" s="115">
        <v>1</v>
      </c>
      <c r="K121" s="115" t="s">
        <v>328</v>
      </c>
      <c r="L121" s="116">
        <f t="shared" si="0"/>
        <v>106</v>
      </c>
      <c r="M121" s="1">
        <f t="shared" si="1"/>
        <v>11</v>
      </c>
      <c r="N121" s="116"/>
      <c r="O121" s="1"/>
      <c r="P121" s="1"/>
      <c r="Q121" s="1">
        <f t="shared" si="16"/>
        <v>0</v>
      </c>
      <c r="R121" s="1">
        <f>IF(J121="","",IF(D121="",0,IF(D121="N/A",3,IF(D121="Yes",1,IF(D121="No",2,"Oops there is an error")))))</f>
        <v>1</v>
      </c>
      <c r="S121" s="1">
        <f t="shared" si="3"/>
        <v>1</v>
      </c>
      <c r="T121" s="1"/>
      <c r="U121" s="1">
        <f t="shared" si="4"/>
        <v>0</v>
      </c>
      <c r="V121" s="1">
        <f t="shared" si="17"/>
        <v>1</v>
      </c>
      <c r="W121" s="1"/>
      <c r="X121" s="1">
        <f t="shared" si="6"/>
        <v>2</v>
      </c>
      <c r="Y121" s="1">
        <f t="shared" si="7"/>
        <v>1</v>
      </c>
      <c r="Z121" s="119"/>
      <c r="AA121" s="117"/>
      <c r="AB121" s="1"/>
      <c r="AC121" s="1"/>
      <c r="AD121" s="1"/>
      <c r="AE121" s="1"/>
      <c r="AF121" s="1"/>
      <c r="AG121" s="1"/>
      <c r="AH121" s="1"/>
      <c r="AI121" s="1"/>
      <c r="AJ121" s="1"/>
    </row>
    <row r="122" spans="1:36" ht="12.75" customHeight="1">
      <c r="A122" s="1">
        <v>4049</v>
      </c>
      <c r="B122" s="54" t="str">
        <f t="shared" si="10"/>
        <v>SL.107</v>
      </c>
      <c r="C122" s="14" t="s">
        <v>741</v>
      </c>
      <c r="D122" s="138" t="s">
        <v>121</v>
      </c>
      <c r="E122" s="129"/>
      <c r="F122" s="129"/>
      <c r="G122" s="117" t="s">
        <v>738</v>
      </c>
      <c r="H122" s="119">
        <v>8.4</v>
      </c>
      <c r="I122" s="117" t="s">
        <v>742</v>
      </c>
      <c r="J122" s="115">
        <v>1</v>
      </c>
      <c r="K122" s="115" t="s">
        <v>328</v>
      </c>
      <c r="L122" s="116">
        <f t="shared" si="0"/>
        <v>107</v>
      </c>
      <c r="M122" s="1">
        <f t="shared" si="1"/>
        <v>11</v>
      </c>
      <c r="N122" s="116"/>
      <c r="O122" s="1"/>
      <c r="P122" s="1"/>
      <c r="Q122" s="1">
        <f t="shared" si="16"/>
        <v>0</v>
      </c>
      <c r="R122" s="1">
        <f>IF(J122="","",IF(D122="",0,IF(D122="N/A",3,IF(D122="Yes",1,IF(D122="No",2,"Oops there is an error")))))</f>
        <v>1</v>
      </c>
      <c r="S122" s="1">
        <f t="shared" si="3"/>
        <v>1</v>
      </c>
      <c r="T122" s="1"/>
      <c r="U122" s="1">
        <f t="shared" si="4"/>
        <v>0</v>
      </c>
      <c r="V122" s="1">
        <f t="shared" si="17"/>
        <v>1</v>
      </c>
      <c r="W122" s="1"/>
      <c r="X122" s="1">
        <f t="shared" si="6"/>
        <v>2</v>
      </c>
      <c r="Y122" s="1">
        <f t="shared" si="7"/>
        <v>1</v>
      </c>
      <c r="Z122" s="119"/>
      <c r="AA122" s="117"/>
      <c r="AB122" s="1"/>
      <c r="AC122" s="1"/>
      <c r="AD122" s="1"/>
      <c r="AE122" s="1"/>
      <c r="AF122" s="1"/>
      <c r="AG122" s="1"/>
      <c r="AH122" s="1"/>
      <c r="AI122" s="1"/>
      <c r="AJ122" s="1"/>
    </row>
    <row r="123" spans="1:36" ht="12.75" customHeight="1">
      <c r="A123" s="1">
        <v>4054</v>
      </c>
      <c r="B123" s="54" t="str">
        <f t="shared" si="10"/>
        <v>SL.108</v>
      </c>
      <c r="C123" s="14" t="s">
        <v>744</v>
      </c>
      <c r="D123" s="138" t="s">
        <v>121</v>
      </c>
      <c r="E123" s="129"/>
      <c r="F123" s="129"/>
      <c r="G123" s="117" t="s">
        <v>725</v>
      </c>
      <c r="H123" s="119"/>
      <c r="I123" s="117"/>
      <c r="J123" s="115">
        <v>1</v>
      </c>
      <c r="K123" s="115" t="s">
        <v>328</v>
      </c>
      <c r="L123" s="116">
        <f t="shared" si="0"/>
        <v>108</v>
      </c>
      <c r="M123" s="1">
        <f t="shared" si="1"/>
        <v>11</v>
      </c>
      <c r="N123" s="116"/>
      <c r="O123" s="1"/>
      <c r="P123" s="1"/>
      <c r="Q123" s="1">
        <f t="shared" si="16"/>
        <v>0</v>
      </c>
      <c r="R123" s="1">
        <f>IF(J123="","",IF(D123="",0,IF(D123="N/A",3,IF(D123="Yes",1,IF(D123="No",2,"Oops there is an error")))))</f>
        <v>1</v>
      </c>
      <c r="S123" s="1">
        <f t="shared" si="3"/>
        <v>1</v>
      </c>
      <c r="T123" s="1"/>
      <c r="U123" s="1">
        <f t="shared" si="4"/>
        <v>0</v>
      </c>
      <c r="V123" s="1">
        <f t="shared" si="17"/>
        <v>1</v>
      </c>
      <c r="W123" s="1"/>
      <c r="X123" s="1">
        <f t="shared" si="6"/>
        <v>2</v>
      </c>
      <c r="Y123" s="1">
        <f t="shared" si="7"/>
        <v>1</v>
      </c>
      <c r="Z123" s="119"/>
      <c r="AA123" s="117"/>
      <c r="AB123" s="1"/>
      <c r="AC123" s="1"/>
      <c r="AD123" s="1"/>
      <c r="AE123" s="1"/>
      <c r="AF123" s="1"/>
      <c r="AG123" s="1"/>
      <c r="AH123" s="1"/>
      <c r="AI123" s="1"/>
      <c r="AJ123" s="1"/>
    </row>
    <row r="124" spans="1:36" ht="12.75" customHeight="1">
      <c r="A124" s="1">
        <v>2286</v>
      </c>
      <c r="B124" s="54" t="str">
        <f t="shared" si="10"/>
        <v>SL.109</v>
      </c>
      <c r="C124" s="14" t="s">
        <v>747</v>
      </c>
      <c r="D124" s="138" t="s">
        <v>121</v>
      </c>
      <c r="E124" s="129"/>
      <c r="F124" s="129"/>
      <c r="G124" s="117" t="s">
        <v>748</v>
      </c>
      <c r="H124" s="119" t="s">
        <v>749</v>
      </c>
      <c r="I124" s="117" t="s">
        <v>742</v>
      </c>
      <c r="J124" s="115">
        <v>1</v>
      </c>
      <c r="K124" s="115" t="s">
        <v>328</v>
      </c>
      <c r="L124" s="116">
        <f t="shared" si="0"/>
        <v>109</v>
      </c>
      <c r="M124" s="1">
        <f t="shared" si="1"/>
        <v>11</v>
      </c>
      <c r="N124" s="116"/>
      <c r="O124" s="1"/>
      <c r="P124" s="1"/>
      <c r="Q124" s="1">
        <f t="shared" si="16"/>
        <v>0</v>
      </c>
      <c r="R124" s="1">
        <f>IF(J124="","",IF(D124="",0,IF(D124="N/A",3,IF(D124="Yes",1,IF(D124="No",2,"Oops there is an error")))))</f>
        <v>1</v>
      </c>
      <c r="S124" s="1">
        <f t="shared" si="3"/>
        <v>1</v>
      </c>
      <c r="T124" s="1"/>
      <c r="U124" s="1">
        <f t="shared" si="4"/>
        <v>0</v>
      </c>
      <c r="V124" s="1">
        <f t="shared" si="17"/>
        <v>1</v>
      </c>
      <c r="W124" s="1"/>
      <c r="X124" s="1">
        <f t="shared" si="6"/>
        <v>2</v>
      </c>
      <c r="Y124" s="1">
        <f t="shared" si="7"/>
        <v>1</v>
      </c>
      <c r="Z124" s="119"/>
      <c r="AA124" s="117"/>
      <c r="AB124" s="1"/>
      <c r="AC124" s="1"/>
      <c r="AD124" s="1"/>
      <c r="AE124" s="1"/>
      <c r="AF124" s="1"/>
      <c r="AG124" s="1"/>
      <c r="AH124" s="1"/>
      <c r="AI124" s="1"/>
      <c r="AJ124" s="1"/>
    </row>
    <row r="125" spans="1:36" ht="12.75" customHeight="1">
      <c r="A125" s="1">
        <v>2729</v>
      </c>
      <c r="B125" s="54" t="str">
        <f t="shared" si="10"/>
        <v>SL.110</v>
      </c>
      <c r="C125" s="14" t="s">
        <v>751</v>
      </c>
      <c r="D125" s="138" t="s">
        <v>121</v>
      </c>
      <c r="E125" s="129"/>
      <c r="F125" s="129"/>
      <c r="G125" s="117" t="s">
        <v>729</v>
      </c>
      <c r="H125" s="119" t="s">
        <v>752</v>
      </c>
      <c r="I125" s="117" t="s">
        <v>753</v>
      </c>
      <c r="J125" s="115">
        <v>1</v>
      </c>
      <c r="K125" s="115" t="s">
        <v>328</v>
      </c>
      <c r="L125" s="116">
        <f t="shared" si="0"/>
        <v>110</v>
      </c>
      <c r="M125" s="1">
        <f t="shared" si="1"/>
        <v>11</v>
      </c>
      <c r="N125" s="116"/>
      <c r="O125" s="1"/>
      <c r="P125" s="1"/>
      <c r="Q125" s="1">
        <f t="shared" si="16"/>
        <v>0</v>
      </c>
      <c r="R125" s="1">
        <f>IF(J125="","",IF(D125="",0,IF(D125="N/A",3,IF(D125="Yes",1,IF(D125="No",2,"Oops there is an error")))))</f>
        <v>1</v>
      </c>
      <c r="S125" s="1">
        <f t="shared" si="3"/>
        <v>1</v>
      </c>
      <c r="T125" s="1"/>
      <c r="U125" s="1">
        <f t="shared" si="4"/>
        <v>0</v>
      </c>
      <c r="V125" s="1">
        <f t="shared" si="17"/>
        <v>1</v>
      </c>
      <c r="W125" s="1"/>
      <c r="X125" s="1">
        <f t="shared" si="6"/>
        <v>2</v>
      </c>
      <c r="Y125" s="1">
        <f t="shared" si="7"/>
        <v>1</v>
      </c>
      <c r="Z125" s="119"/>
      <c r="AA125" s="117"/>
      <c r="AB125" s="1"/>
      <c r="AC125" s="1"/>
      <c r="AD125" s="1"/>
      <c r="AE125" s="1"/>
      <c r="AF125" s="1"/>
      <c r="AG125" s="1"/>
      <c r="AH125" s="1"/>
      <c r="AI125" s="1"/>
      <c r="AJ125" s="1"/>
    </row>
    <row r="126" spans="1:36" ht="12.75" customHeight="1">
      <c r="A126" s="1">
        <v>2343</v>
      </c>
      <c r="B126" s="54" t="str">
        <f t="shared" si="10"/>
        <v>SL.111</v>
      </c>
      <c r="C126" s="14" t="s">
        <v>754</v>
      </c>
      <c r="D126" s="138" t="s">
        <v>121</v>
      </c>
      <c r="E126" s="129"/>
      <c r="F126" s="129"/>
      <c r="G126" s="117" t="s">
        <v>748</v>
      </c>
      <c r="H126" s="119">
        <v>8.5</v>
      </c>
      <c r="I126" s="117" t="s">
        <v>755</v>
      </c>
      <c r="J126" s="115">
        <v>1</v>
      </c>
      <c r="K126" s="115" t="s">
        <v>328</v>
      </c>
      <c r="L126" s="116">
        <f t="shared" si="0"/>
        <v>111</v>
      </c>
      <c r="M126" s="1">
        <f t="shared" si="1"/>
        <v>11</v>
      </c>
      <c r="N126" s="116"/>
      <c r="O126" s="1"/>
      <c r="P126" s="1"/>
      <c r="Q126" s="1">
        <f t="shared" si="16"/>
        <v>0</v>
      </c>
      <c r="R126" s="1">
        <f>IF(J126="","",IF(D126="",0,IF(D126="N/A",3,IF(D126="Yes",1,IF(D126="No",2,"Oops there is an error")))))</f>
        <v>1</v>
      </c>
      <c r="S126" s="1">
        <f t="shared" si="3"/>
        <v>1</v>
      </c>
      <c r="T126" s="1"/>
      <c r="U126" s="1">
        <f t="shared" si="4"/>
        <v>0</v>
      </c>
      <c r="V126" s="1">
        <f t="shared" si="17"/>
        <v>1</v>
      </c>
      <c r="W126" s="1"/>
      <c r="X126" s="1">
        <f t="shared" si="6"/>
        <v>2</v>
      </c>
      <c r="Y126" s="1">
        <f t="shared" si="7"/>
        <v>1</v>
      </c>
      <c r="Z126" s="119"/>
      <c r="AA126" s="117"/>
      <c r="AB126" s="1"/>
      <c r="AC126" s="1"/>
      <c r="AD126" s="1"/>
      <c r="AE126" s="1"/>
      <c r="AF126" s="1"/>
      <c r="AG126" s="1"/>
      <c r="AH126" s="1"/>
      <c r="AI126" s="1"/>
      <c r="AJ126" s="1"/>
    </row>
    <row r="127" spans="1:36" ht="12.75" customHeight="1">
      <c r="A127" s="1">
        <v>2305</v>
      </c>
      <c r="B127" s="54" t="str">
        <f t="shared" si="10"/>
        <v>SL.112</v>
      </c>
      <c r="C127" s="14" t="s">
        <v>757</v>
      </c>
      <c r="D127" s="136" t="s">
        <v>124</v>
      </c>
      <c r="E127" s="129"/>
      <c r="F127" s="126" t="s">
        <v>758</v>
      </c>
      <c r="G127" s="117" t="s">
        <v>759</v>
      </c>
      <c r="H127" s="119"/>
      <c r="I127" s="117"/>
      <c r="J127" s="115">
        <v>1</v>
      </c>
      <c r="K127" s="115" t="s">
        <v>328</v>
      </c>
      <c r="L127" s="116">
        <f t="shared" si="0"/>
        <v>112</v>
      </c>
      <c r="M127" s="1">
        <f t="shared" si="1"/>
        <v>11</v>
      </c>
      <c r="N127" s="116"/>
      <c r="O127" s="1"/>
      <c r="P127" s="1"/>
      <c r="Q127" s="1">
        <f t="shared" si="16"/>
        <v>0</v>
      </c>
      <c r="R127" s="1">
        <f>IF(J127="","",IF(D127="",0,IF(D127="N/A",3,IF(D127="Yes",1,IF(D127="No",2,"Oops there is an error")))))</f>
        <v>2</v>
      </c>
      <c r="S127" s="1">
        <f t="shared" si="3"/>
        <v>2</v>
      </c>
      <c r="T127" s="1"/>
      <c r="U127" s="1">
        <f t="shared" si="4"/>
        <v>1</v>
      </c>
      <c r="V127" s="1">
        <f t="shared" si="17"/>
        <v>2</v>
      </c>
      <c r="W127" s="1"/>
      <c r="X127" s="1">
        <f t="shared" si="6"/>
        <v>2</v>
      </c>
      <c r="Y127" s="1">
        <f t="shared" si="7"/>
        <v>1</v>
      </c>
      <c r="Z127" s="119"/>
      <c r="AA127" s="117"/>
      <c r="AB127" s="1"/>
      <c r="AC127" s="1"/>
      <c r="AD127" s="1"/>
      <c r="AE127" s="1"/>
      <c r="AF127" s="1"/>
      <c r="AG127" s="1"/>
      <c r="AH127" s="1"/>
      <c r="AI127" s="1"/>
      <c r="AJ127" s="1"/>
    </row>
    <row r="128" spans="1:36" ht="12.75" customHeight="1">
      <c r="A128" s="1">
        <v>3602</v>
      </c>
      <c r="B128" s="54" t="str">
        <f t="shared" si="10"/>
        <v>SL.113</v>
      </c>
      <c r="C128" s="14" t="s">
        <v>760</v>
      </c>
      <c r="D128" s="136" t="s">
        <v>121</v>
      </c>
      <c r="E128" s="129"/>
      <c r="F128" s="132" t="s">
        <v>761</v>
      </c>
      <c r="G128" s="117"/>
      <c r="H128" s="119" t="s">
        <v>762</v>
      </c>
      <c r="I128" s="117" t="s">
        <v>763</v>
      </c>
      <c r="J128" s="115">
        <v>1</v>
      </c>
      <c r="K128" s="115" t="s">
        <v>328</v>
      </c>
      <c r="L128" s="116">
        <f t="shared" si="0"/>
        <v>113</v>
      </c>
      <c r="M128" s="1">
        <f t="shared" si="1"/>
        <v>11</v>
      </c>
      <c r="N128" s="116"/>
      <c r="O128" s="1"/>
      <c r="P128" s="1"/>
      <c r="Q128" s="1">
        <f t="shared" si="16"/>
        <v>0</v>
      </c>
      <c r="R128" s="1">
        <f>IF(J128="","",IF(D128="",0,IF(D128="N/A",3,IF(D128="Yes",1,IF(D128="No",2,"Oops there is an error")))))</f>
        <v>1</v>
      </c>
      <c r="S128" s="1">
        <f t="shared" si="3"/>
        <v>1</v>
      </c>
      <c r="T128" s="1"/>
      <c r="U128" s="1">
        <f t="shared" si="4"/>
        <v>0</v>
      </c>
      <c r="V128" s="1">
        <f t="shared" si="17"/>
        <v>1</v>
      </c>
      <c r="W128" s="1"/>
      <c r="X128" s="1">
        <f t="shared" si="6"/>
        <v>2</v>
      </c>
      <c r="Y128" s="1">
        <f t="shared" si="7"/>
        <v>1</v>
      </c>
      <c r="Z128" s="119"/>
      <c r="AA128" s="117"/>
      <c r="AB128" s="1"/>
      <c r="AC128" s="1"/>
      <c r="AD128" s="1"/>
      <c r="AE128" s="1"/>
      <c r="AF128" s="1"/>
      <c r="AG128" s="1"/>
      <c r="AH128" s="1"/>
      <c r="AI128" s="1"/>
      <c r="AJ128" s="1"/>
    </row>
    <row r="129" spans="1:36" ht="12.75" customHeight="1">
      <c r="A129" s="1">
        <v>3632</v>
      </c>
      <c r="B129" s="54" t="str">
        <f t="shared" si="10"/>
        <v>SL.114</v>
      </c>
      <c r="C129" s="14" t="s">
        <v>767</v>
      </c>
      <c r="D129" s="138" t="s">
        <v>121</v>
      </c>
      <c r="E129" s="129"/>
      <c r="F129" s="129"/>
      <c r="G129" s="117"/>
      <c r="H129" s="119" t="s">
        <v>365</v>
      </c>
      <c r="I129" s="117" t="s">
        <v>366</v>
      </c>
      <c r="J129" s="115">
        <v>1</v>
      </c>
      <c r="K129" s="115" t="s">
        <v>328</v>
      </c>
      <c r="L129" s="116">
        <f t="shared" si="0"/>
        <v>114</v>
      </c>
      <c r="M129" s="1">
        <f t="shared" si="1"/>
        <v>11</v>
      </c>
      <c r="N129" s="116"/>
      <c r="O129" s="1"/>
      <c r="P129" s="1"/>
      <c r="Q129" s="1">
        <f t="shared" si="16"/>
        <v>0</v>
      </c>
      <c r="R129" s="1">
        <f>IF(J129="","",IF(D129="",0,IF(D129="N/A",3,IF(D129="Yes",1,IF(D129="No",2,"Oops there is an error")))))</f>
        <v>1</v>
      </c>
      <c r="S129" s="1">
        <f t="shared" si="3"/>
        <v>1</v>
      </c>
      <c r="T129" s="1"/>
      <c r="U129" s="1">
        <f t="shared" si="4"/>
        <v>0</v>
      </c>
      <c r="V129" s="1">
        <f t="shared" si="17"/>
        <v>1</v>
      </c>
      <c r="W129" s="1"/>
      <c r="X129" s="1">
        <f t="shared" si="6"/>
        <v>2</v>
      </c>
      <c r="Y129" s="1">
        <f t="shared" si="7"/>
        <v>1</v>
      </c>
      <c r="Z129" s="119"/>
      <c r="AA129" s="117"/>
      <c r="AB129" s="1"/>
      <c r="AC129" s="1"/>
      <c r="AD129" s="1"/>
      <c r="AE129" s="1"/>
      <c r="AF129" s="1"/>
      <c r="AG129" s="1"/>
      <c r="AH129" s="1"/>
      <c r="AI129" s="1"/>
      <c r="AJ129" s="1"/>
    </row>
    <row r="130" spans="1:36" ht="12.75" customHeight="1">
      <c r="A130" s="1">
        <v>3625</v>
      </c>
      <c r="B130" s="54" t="str">
        <f t="shared" si="10"/>
        <v>SL.115</v>
      </c>
      <c r="C130" s="14" t="s">
        <v>768</v>
      </c>
      <c r="D130" s="138" t="s">
        <v>121</v>
      </c>
      <c r="E130" s="129"/>
      <c r="F130" s="129"/>
      <c r="G130" s="117"/>
      <c r="H130" s="119" t="s">
        <v>365</v>
      </c>
      <c r="I130" s="117" t="s">
        <v>366</v>
      </c>
      <c r="J130" s="115">
        <v>1</v>
      </c>
      <c r="K130" s="115" t="s">
        <v>328</v>
      </c>
      <c r="L130" s="116">
        <f t="shared" si="0"/>
        <v>115</v>
      </c>
      <c r="M130" s="1">
        <f t="shared" si="1"/>
        <v>11</v>
      </c>
      <c r="N130" s="116"/>
      <c r="O130" s="1"/>
      <c r="P130" s="1"/>
      <c r="Q130" s="1">
        <f t="shared" si="16"/>
        <v>0</v>
      </c>
      <c r="R130" s="1">
        <f>IF(J130="","",IF(D130="",0,IF(D130="N/A",3,IF(D130="Yes",1,IF(D130="No",2,"Oops there is an error")))))</f>
        <v>1</v>
      </c>
      <c r="S130" s="1">
        <f t="shared" si="3"/>
        <v>1</v>
      </c>
      <c r="T130" s="1"/>
      <c r="U130" s="1">
        <f t="shared" si="4"/>
        <v>0</v>
      </c>
      <c r="V130" s="1">
        <f t="shared" si="17"/>
        <v>1</v>
      </c>
      <c r="W130" s="1"/>
      <c r="X130" s="1">
        <f t="shared" si="6"/>
        <v>2</v>
      </c>
      <c r="Y130" s="1">
        <f t="shared" si="7"/>
        <v>1</v>
      </c>
      <c r="Z130" s="119"/>
      <c r="AA130" s="117"/>
      <c r="AB130" s="1"/>
      <c r="AC130" s="1"/>
      <c r="AD130" s="1"/>
      <c r="AE130" s="1"/>
      <c r="AF130" s="1"/>
      <c r="AG130" s="1"/>
      <c r="AH130" s="1"/>
      <c r="AI130" s="1"/>
      <c r="AJ130" s="1"/>
    </row>
    <row r="131" spans="1:36" ht="12.75" customHeight="1">
      <c r="A131" s="1">
        <v>3639</v>
      </c>
      <c r="B131" s="54" t="str">
        <f t="shared" si="10"/>
        <v>SL.116</v>
      </c>
      <c r="C131" s="14" t="s">
        <v>770</v>
      </c>
      <c r="D131" s="138" t="s">
        <v>121</v>
      </c>
      <c r="E131" s="129"/>
      <c r="F131" s="129"/>
      <c r="G131" s="117"/>
      <c r="H131" s="119" t="s">
        <v>771</v>
      </c>
      <c r="I131" s="117" t="s">
        <v>772</v>
      </c>
      <c r="J131" s="115">
        <v>1</v>
      </c>
      <c r="K131" s="115" t="s">
        <v>328</v>
      </c>
      <c r="L131" s="116">
        <f t="shared" si="0"/>
        <v>116</v>
      </c>
      <c r="M131" s="1">
        <f t="shared" si="1"/>
        <v>11</v>
      </c>
      <c r="N131" s="116"/>
      <c r="O131" s="1"/>
      <c r="P131" s="1"/>
      <c r="Q131" s="1">
        <f t="shared" si="16"/>
        <v>0</v>
      </c>
      <c r="R131" s="1">
        <f>IF(J131="","",IF(D131="",0,IF(D131="N/A",3,IF(D131="Yes",1,IF(D131="No",2,"Oops there is an error")))))</f>
        <v>1</v>
      </c>
      <c r="S131" s="1">
        <f t="shared" si="3"/>
        <v>1</v>
      </c>
      <c r="T131" s="1"/>
      <c r="U131" s="1">
        <f t="shared" si="4"/>
        <v>0</v>
      </c>
      <c r="V131" s="1">
        <f t="shared" si="17"/>
        <v>1</v>
      </c>
      <c r="W131" s="1"/>
      <c r="X131" s="1">
        <f t="shared" si="6"/>
        <v>2</v>
      </c>
      <c r="Y131" s="1">
        <f t="shared" si="7"/>
        <v>1</v>
      </c>
      <c r="Z131" s="119"/>
      <c r="AA131" s="117"/>
      <c r="AB131" s="1"/>
      <c r="AC131" s="1"/>
      <c r="AD131" s="1"/>
      <c r="AE131" s="1"/>
      <c r="AF131" s="1"/>
      <c r="AG131" s="1"/>
      <c r="AH131" s="1"/>
      <c r="AI131" s="1"/>
      <c r="AJ131" s="1"/>
    </row>
    <row r="132" spans="1:36" ht="12.75" customHeight="1">
      <c r="A132" s="1">
        <v>3638</v>
      </c>
      <c r="B132" s="54" t="str">
        <f t="shared" si="10"/>
        <v>SL.117</v>
      </c>
      <c r="C132" s="140" t="s">
        <v>773</v>
      </c>
      <c r="D132" s="126" t="s">
        <v>121</v>
      </c>
      <c r="E132" s="129"/>
      <c r="F132" s="129"/>
      <c r="G132" s="117"/>
      <c r="H132" s="119" t="s">
        <v>365</v>
      </c>
      <c r="I132" s="117" t="s">
        <v>366</v>
      </c>
      <c r="J132" s="115">
        <v>1</v>
      </c>
      <c r="K132" s="115" t="s">
        <v>328</v>
      </c>
      <c r="L132" s="116">
        <f t="shared" si="0"/>
        <v>117</v>
      </c>
      <c r="M132" s="1">
        <f t="shared" si="1"/>
        <v>11</v>
      </c>
      <c r="N132" s="116"/>
      <c r="O132" s="1"/>
      <c r="P132" s="1"/>
      <c r="Q132" s="1">
        <f t="shared" si="16"/>
        <v>0</v>
      </c>
      <c r="R132" s="1">
        <f>IF(J132="","",IF(D132="",0,IF(D132="N/A",3,IF(D132="Yes",1,IF(D132="No",2,"Oops there is an error")))))</f>
        <v>1</v>
      </c>
      <c r="S132" s="1">
        <f t="shared" si="3"/>
        <v>1</v>
      </c>
      <c r="T132" s="1"/>
      <c r="U132" s="1">
        <f t="shared" si="4"/>
        <v>0</v>
      </c>
      <c r="V132" s="1">
        <f t="shared" si="17"/>
        <v>1</v>
      </c>
      <c r="W132" s="1"/>
      <c r="X132" s="1">
        <f t="shared" si="6"/>
        <v>2</v>
      </c>
      <c r="Y132" s="1">
        <f t="shared" si="7"/>
        <v>1</v>
      </c>
      <c r="Z132" s="119"/>
      <c r="AA132" s="117"/>
      <c r="AB132" s="1"/>
      <c r="AC132" s="1"/>
      <c r="AD132" s="1"/>
      <c r="AE132" s="1"/>
      <c r="AF132" s="1"/>
      <c r="AG132" s="1"/>
      <c r="AH132" s="1"/>
      <c r="AI132" s="1"/>
      <c r="AJ132" s="1"/>
    </row>
    <row r="133" spans="1:36" ht="12.75" customHeight="1">
      <c r="A133" s="1"/>
      <c r="B133" s="111" t="str">
        <f t="shared" si="10"/>
        <v/>
      </c>
      <c r="C133" s="210" t="s">
        <v>776</v>
      </c>
      <c r="D133" s="211"/>
      <c r="E133" s="211"/>
      <c r="F133" s="211"/>
      <c r="G133" s="113"/>
      <c r="H133" s="112"/>
      <c r="I133" s="114"/>
      <c r="J133" s="115"/>
      <c r="K133" s="115">
        <v>1</v>
      </c>
      <c r="L133" s="116">
        <f t="shared" si="0"/>
        <v>117</v>
      </c>
      <c r="M133" s="1">
        <f t="shared" si="1"/>
        <v>12</v>
      </c>
      <c r="N133" s="116"/>
      <c r="O133" s="1"/>
      <c r="P133" s="1"/>
      <c r="Q133" s="1">
        <f t="shared" ref="Q133:Q164" si="18">IF(ISNA(VLOOKUP(A133,BusInfoArray,6,FALSE)),0,VLOOKUP(A133,BusInfoArray,6,FALSE))</f>
        <v>0</v>
      </c>
      <c r="R133" s="1" t="str">
        <f>IF(J133="","",IF(D133="",0,IF(D133="N/A",3,IF(D133="Yes",1,IF(D133="No",2,"Oops there is an error")))))</f>
        <v/>
      </c>
      <c r="S133" s="1" t="str">
        <f t="shared" si="3"/>
        <v/>
      </c>
      <c r="T133" s="1"/>
      <c r="U133" s="1">
        <f t="shared" si="4"/>
        <v>0</v>
      </c>
      <c r="V133" s="1" t="str">
        <f t="shared" ref="V133:V164" si="19">IF(Master="Master",R133,IF(V132="",S133,IF(OR(AND(U133&gt;0,S133&lt;V132),AND(U133=1,S133&lt;=V132)),V132,S133)))</f>
        <v/>
      </c>
      <c r="W133" s="1"/>
      <c r="X133" s="1">
        <f t="shared" si="6"/>
        <v>1</v>
      </c>
      <c r="Y133" s="1">
        <f t="shared" si="7"/>
        <v>1</v>
      </c>
      <c r="Z133" s="112"/>
      <c r="AA133" s="114"/>
      <c r="AB133" s="1"/>
      <c r="AC133" s="1"/>
      <c r="AD133" s="1"/>
      <c r="AE133" s="1"/>
      <c r="AF133" s="1"/>
      <c r="AG133" s="1"/>
      <c r="AH133" s="1"/>
      <c r="AI133" s="1"/>
      <c r="AJ133" s="1"/>
    </row>
    <row r="134" spans="1:36" ht="12.75" customHeight="1">
      <c r="A134" s="1">
        <v>2826</v>
      </c>
      <c r="B134" s="54" t="str">
        <f t="shared" si="10"/>
        <v>SL.118</v>
      </c>
      <c r="C134" s="14" t="s">
        <v>778</v>
      </c>
      <c r="D134" s="136" t="s">
        <v>121</v>
      </c>
      <c r="E134" s="129"/>
      <c r="F134" s="126" t="s">
        <v>779</v>
      </c>
      <c r="G134" s="117" t="s">
        <v>780</v>
      </c>
      <c r="H134" s="119" t="s">
        <v>781</v>
      </c>
      <c r="I134" s="117" t="s">
        <v>782</v>
      </c>
      <c r="J134" s="115">
        <v>1</v>
      </c>
      <c r="K134" s="115" t="s">
        <v>334</v>
      </c>
      <c r="L134" s="116">
        <f t="shared" si="0"/>
        <v>118</v>
      </c>
      <c r="M134" s="1">
        <f t="shared" si="1"/>
        <v>12</v>
      </c>
      <c r="N134" s="116"/>
      <c r="O134" s="1"/>
      <c r="P134" s="1"/>
      <c r="Q134" s="1">
        <f t="shared" si="18"/>
        <v>0</v>
      </c>
      <c r="R134" s="1">
        <f>IF(J134="","",IF(D134="",0,IF(D134="N/A",3,IF(D134="Yes",1,IF(D134="No",2,"Oops there is an error")))))</f>
        <v>1</v>
      </c>
      <c r="S134" s="1">
        <f t="shared" si="3"/>
        <v>1</v>
      </c>
      <c r="T134" s="1"/>
      <c r="U134" s="1">
        <f t="shared" si="4"/>
        <v>0</v>
      </c>
      <c r="V134" s="1">
        <f t="shared" si="19"/>
        <v>1</v>
      </c>
      <c r="W134" s="1"/>
      <c r="X134" s="1">
        <f t="shared" si="6"/>
        <v>2</v>
      </c>
      <c r="Y134" s="1">
        <f t="shared" si="7"/>
        <v>1</v>
      </c>
      <c r="Z134" s="119"/>
      <c r="AA134" s="117"/>
      <c r="AB134" s="1"/>
      <c r="AC134" s="1"/>
      <c r="AD134" s="1"/>
      <c r="AE134" s="1"/>
      <c r="AF134" s="1"/>
      <c r="AG134" s="1"/>
      <c r="AH134" s="1"/>
      <c r="AI134" s="1"/>
      <c r="AJ134" s="1"/>
    </row>
    <row r="135" spans="1:36" ht="12.75" customHeight="1">
      <c r="A135" s="1">
        <v>4126</v>
      </c>
      <c r="B135" s="54" t="str">
        <f t="shared" si="10"/>
        <v>SL.119</v>
      </c>
      <c r="C135" s="14" t="s">
        <v>783</v>
      </c>
      <c r="D135" s="136" t="s">
        <v>121</v>
      </c>
      <c r="E135" s="129"/>
      <c r="F135" s="129"/>
      <c r="G135" s="117" t="s">
        <v>785</v>
      </c>
      <c r="H135" s="119"/>
      <c r="I135" s="117"/>
      <c r="J135" s="115">
        <v>1</v>
      </c>
      <c r="K135" s="115" t="s">
        <v>334</v>
      </c>
      <c r="L135" s="116">
        <f t="shared" si="0"/>
        <v>119</v>
      </c>
      <c r="M135" s="1">
        <f t="shared" si="1"/>
        <v>12</v>
      </c>
      <c r="N135" s="116"/>
      <c r="O135" s="1"/>
      <c r="P135" s="1"/>
      <c r="Q135" s="1">
        <f t="shared" si="18"/>
        <v>0</v>
      </c>
      <c r="R135" s="1">
        <f>IF(J135="","",IF(D135="",0,IF(D135="N/A",3,IF(D135="Yes",1,IF(D135="No",2,"Oops there is an error")))))</f>
        <v>1</v>
      </c>
      <c r="S135" s="1">
        <f t="shared" si="3"/>
        <v>1</v>
      </c>
      <c r="T135" s="1"/>
      <c r="U135" s="1">
        <f t="shared" si="4"/>
        <v>0</v>
      </c>
      <c r="V135" s="1">
        <f t="shared" si="19"/>
        <v>1</v>
      </c>
      <c r="W135" s="1"/>
      <c r="X135" s="1">
        <f t="shared" si="6"/>
        <v>2</v>
      </c>
      <c r="Y135" s="1">
        <f t="shared" si="7"/>
        <v>1</v>
      </c>
      <c r="Z135" s="119"/>
      <c r="AA135" s="117"/>
      <c r="AB135" s="1"/>
      <c r="AC135" s="1"/>
      <c r="AD135" s="1"/>
      <c r="AE135" s="1"/>
      <c r="AF135" s="1"/>
      <c r="AG135" s="1"/>
      <c r="AH135" s="1"/>
      <c r="AI135" s="1"/>
      <c r="AJ135" s="1"/>
    </row>
    <row r="136" spans="1:36" ht="12.75" customHeight="1">
      <c r="A136" s="1">
        <v>2837</v>
      </c>
      <c r="B136" s="54" t="str">
        <f t="shared" si="10"/>
        <v>SL.120</v>
      </c>
      <c r="C136" s="14" t="s">
        <v>786</v>
      </c>
      <c r="D136" s="136" t="s">
        <v>121</v>
      </c>
      <c r="E136" s="129"/>
      <c r="F136" s="129"/>
      <c r="G136" s="117"/>
      <c r="H136" s="119" t="s">
        <v>787</v>
      </c>
      <c r="I136" s="117" t="s">
        <v>788</v>
      </c>
      <c r="J136" s="115">
        <v>1</v>
      </c>
      <c r="K136" s="115" t="s">
        <v>334</v>
      </c>
      <c r="L136" s="116">
        <f t="shared" si="0"/>
        <v>120</v>
      </c>
      <c r="M136" s="1">
        <f t="shared" si="1"/>
        <v>12</v>
      </c>
      <c r="N136" s="116"/>
      <c r="O136" s="1"/>
      <c r="P136" s="1"/>
      <c r="Q136" s="1">
        <f t="shared" si="18"/>
        <v>0</v>
      </c>
      <c r="R136" s="1">
        <f>IF(J136="","",IF(D136="",0,IF(D136="N/A",3,IF(D136="Yes",1,IF(D136="No",2,"Oops there is an error")))))</f>
        <v>1</v>
      </c>
      <c r="S136" s="1">
        <f t="shared" si="3"/>
        <v>1</v>
      </c>
      <c r="T136" s="1"/>
      <c r="U136" s="1">
        <f t="shared" si="4"/>
        <v>0</v>
      </c>
      <c r="V136" s="1">
        <f t="shared" si="19"/>
        <v>1</v>
      </c>
      <c r="W136" s="1"/>
      <c r="X136" s="1">
        <f t="shared" si="6"/>
        <v>2</v>
      </c>
      <c r="Y136" s="1">
        <f t="shared" si="7"/>
        <v>1</v>
      </c>
      <c r="Z136" s="119"/>
      <c r="AA136" s="117"/>
      <c r="AB136" s="1"/>
      <c r="AC136" s="1"/>
      <c r="AD136" s="1"/>
      <c r="AE136" s="1"/>
      <c r="AF136" s="1"/>
      <c r="AG136" s="1"/>
      <c r="AH136" s="1"/>
      <c r="AI136" s="1"/>
      <c r="AJ136" s="1"/>
    </row>
    <row r="137" spans="1:36" ht="12.75" customHeight="1">
      <c r="A137" s="1">
        <v>4127</v>
      </c>
      <c r="B137" s="54" t="str">
        <f t="shared" si="10"/>
        <v>SL.121</v>
      </c>
      <c r="C137" s="14" t="s">
        <v>791</v>
      </c>
      <c r="D137" s="136" t="s">
        <v>121</v>
      </c>
      <c r="E137" s="129"/>
      <c r="F137" s="129"/>
      <c r="G137" s="117"/>
      <c r="H137" s="119"/>
      <c r="I137" s="117"/>
      <c r="J137" s="115">
        <v>1</v>
      </c>
      <c r="K137" s="115" t="s">
        <v>334</v>
      </c>
      <c r="L137" s="116">
        <f t="shared" si="0"/>
        <v>121</v>
      </c>
      <c r="M137" s="1">
        <f t="shared" si="1"/>
        <v>12</v>
      </c>
      <c r="N137" s="116"/>
      <c r="O137" s="1"/>
      <c r="P137" s="1"/>
      <c r="Q137" s="1">
        <f t="shared" si="18"/>
        <v>0</v>
      </c>
      <c r="R137" s="1">
        <f>IF(J137="","",IF(D137="",0,IF(D137="N/A",3,IF(D137="Yes",1,IF(D137="No",2,"Oops there is an error")))))</f>
        <v>1</v>
      </c>
      <c r="S137" s="1">
        <f t="shared" si="3"/>
        <v>1</v>
      </c>
      <c r="T137" s="1"/>
      <c r="U137" s="1">
        <f t="shared" si="4"/>
        <v>0</v>
      </c>
      <c r="V137" s="1">
        <f t="shared" si="19"/>
        <v>1</v>
      </c>
      <c r="W137" s="1"/>
      <c r="X137" s="1">
        <f t="shared" si="6"/>
        <v>2</v>
      </c>
      <c r="Y137" s="1">
        <f t="shared" si="7"/>
        <v>1</v>
      </c>
      <c r="Z137" s="119"/>
      <c r="AA137" s="117"/>
      <c r="AB137" s="1"/>
      <c r="AC137" s="1"/>
      <c r="AD137" s="1"/>
      <c r="AE137" s="1"/>
      <c r="AF137" s="1"/>
      <c r="AG137" s="1"/>
      <c r="AH137" s="1"/>
      <c r="AI137" s="1"/>
      <c r="AJ137" s="1"/>
    </row>
    <row r="138" spans="1:36" ht="12.75" customHeight="1">
      <c r="A138" s="1">
        <v>3733</v>
      </c>
      <c r="B138" s="54" t="str">
        <f t="shared" si="10"/>
        <v>SL.122</v>
      </c>
      <c r="C138" s="14" t="s">
        <v>792</v>
      </c>
      <c r="D138" s="138" t="s">
        <v>121</v>
      </c>
      <c r="E138" s="129"/>
      <c r="F138" s="129"/>
      <c r="G138" s="117" t="s">
        <v>793</v>
      </c>
      <c r="H138" s="119"/>
      <c r="I138" s="117"/>
      <c r="J138" s="115">
        <v>1</v>
      </c>
      <c r="K138" s="115" t="s">
        <v>334</v>
      </c>
      <c r="L138" s="116">
        <f t="shared" si="0"/>
        <v>122</v>
      </c>
      <c r="M138" s="1">
        <f t="shared" si="1"/>
        <v>12</v>
      </c>
      <c r="N138" s="116"/>
      <c r="O138" s="1"/>
      <c r="P138" s="1"/>
      <c r="Q138" s="1">
        <f t="shared" si="18"/>
        <v>0</v>
      </c>
      <c r="R138" s="1">
        <f>IF(J138="","",IF(D138="",0,IF(D138="N/A",3,IF(D138="Yes",1,IF(D138="No",2,"Oops there is an error")))))</f>
        <v>1</v>
      </c>
      <c r="S138" s="1">
        <f t="shared" si="3"/>
        <v>1</v>
      </c>
      <c r="T138" s="1"/>
      <c r="U138" s="1">
        <f t="shared" si="4"/>
        <v>0</v>
      </c>
      <c r="V138" s="1">
        <f t="shared" si="19"/>
        <v>1</v>
      </c>
      <c r="W138" s="1"/>
      <c r="X138" s="1">
        <f t="shared" si="6"/>
        <v>2</v>
      </c>
      <c r="Y138" s="1">
        <f t="shared" si="7"/>
        <v>1</v>
      </c>
      <c r="Z138" s="119"/>
      <c r="AA138" s="117"/>
      <c r="AB138" s="1"/>
      <c r="AC138" s="1"/>
      <c r="AD138" s="1"/>
      <c r="AE138" s="1"/>
      <c r="AF138" s="1"/>
      <c r="AG138" s="1"/>
      <c r="AH138" s="1"/>
      <c r="AI138" s="1"/>
      <c r="AJ138" s="1"/>
    </row>
    <row r="139" spans="1:36" ht="12.75" customHeight="1">
      <c r="A139" s="1">
        <v>4135</v>
      </c>
      <c r="B139" s="54" t="str">
        <f t="shared" si="10"/>
        <v>SL.123</v>
      </c>
      <c r="C139" s="14" t="s">
        <v>795</v>
      </c>
      <c r="D139" s="136" t="s">
        <v>124</v>
      </c>
      <c r="E139" s="129"/>
      <c r="F139" s="129"/>
      <c r="G139" s="117"/>
      <c r="H139" s="119"/>
      <c r="I139" s="117"/>
      <c r="J139" s="115">
        <v>1</v>
      </c>
      <c r="K139" s="115" t="s">
        <v>334</v>
      </c>
      <c r="L139" s="116">
        <f t="shared" si="0"/>
        <v>123</v>
      </c>
      <c r="M139" s="1">
        <f t="shared" si="1"/>
        <v>12</v>
      </c>
      <c r="N139" s="116"/>
      <c r="O139" s="1"/>
      <c r="P139" s="1"/>
      <c r="Q139" s="1">
        <f t="shared" si="18"/>
        <v>0</v>
      </c>
      <c r="R139" s="1">
        <f>IF(J139="","",IF(D139="",0,IF(D139="N/A",3,IF(D139="Yes",1,IF(D139="No",2,"Oops there is an error")))))</f>
        <v>2</v>
      </c>
      <c r="S139" s="1">
        <f t="shared" si="3"/>
        <v>2</v>
      </c>
      <c r="T139" s="1"/>
      <c r="U139" s="1">
        <f t="shared" si="4"/>
        <v>1</v>
      </c>
      <c r="V139" s="1">
        <f t="shared" si="19"/>
        <v>2</v>
      </c>
      <c r="W139" s="1"/>
      <c r="X139" s="1">
        <f t="shared" si="6"/>
        <v>2</v>
      </c>
      <c r="Y139" s="1">
        <f t="shared" si="7"/>
        <v>1</v>
      </c>
      <c r="Z139" s="119"/>
      <c r="AA139" s="117"/>
      <c r="AB139" s="1"/>
      <c r="AC139" s="1"/>
      <c r="AD139" s="1"/>
      <c r="AE139" s="1"/>
      <c r="AF139" s="1"/>
      <c r="AG139" s="1"/>
      <c r="AH139" s="1"/>
      <c r="AI139" s="1"/>
      <c r="AJ139" s="1"/>
    </row>
    <row r="140" spans="1:36" ht="12.75" customHeight="1">
      <c r="A140" s="1">
        <v>4141</v>
      </c>
      <c r="B140" s="54" t="str">
        <f t="shared" si="10"/>
        <v>SL.124</v>
      </c>
      <c r="C140" s="14" t="s">
        <v>796</v>
      </c>
      <c r="D140" s="136" t="s">
        <v>124</v>
      </c>
      <c r="E140" s="129"/>
      <c r="F140" s="129"/>
      <c r="G140" s="117"/>
      <c r="H140" s="119"/>
      <c r="I140" s="117"/>
      <c r="J140" s="115">
        <v>1</v>
      </c>
      <c r="K140" s="115" t="s">
        <v>334</v>
      </c>
      <c r="L140" s="116">
        <f t="shared" si="0"/>
        <v>124</v>
      </c>
      <c r="M140" s="1">
        <f t="shared" si="1"/>
        <v>12</v>
      </c>
      <c r="N140" s="116"/>
      <c r="O140" s="1"/>
      <c r="P140" s="1"/>
      <c r="Q140" s="1">
        <f t="shared" si="18"/>
        <v>0</v>
      </c>
      <c r="R140" s="1">
        <f>IF(J140="","",IF(D140="",0,IF(D140="N/A",3,IF(D140="Yes",1,IF(D140="No",2,"Oops there is an error")))))</f>
        <v>2</v>
      </c>
      <c r="S140" s="1">
        <f t="shared" si="3"/>
        <v>2</v>
      </c>
      <c r="T140" s="1"/>
      <c r="U140" s="1">
        <f t="shared" si="4"/>
        <v>1</v>
      </c>
      <c r="V140" s="1">
        <f t="shared" si="19"/>
        <v>2</v>
      </c>
      <c r="W140" s="1"/>
      <c r="X140" s="1">
        <f t="shared" si="6"/>
        <v>2</v>
      </c>
      <c r="Y140" s="1">
        <f t="shared" si="7"/>
        <v>1</v>
      </c>
      <c r="Z140" s="119"/>
      <c r="AA140" s="117"/>
      <c r="AB140" s="1"/>
      <c r="AC140" s="1"/>
      <c r="AD140" s="1"/>
      <c r="AE140" s="1"/>
      <c r="AF140" s="1"/>
      <c r="AG140" s="1"/>
      <c r="AH140" s="1"/>
      <c r="AI140" s="1"/>
      <c r="AJ140" s="1"/>
    </row>
    <row r="141" spans="1:36" ht="12.75" customHeight="1">
      <c r="A141" s="1">
        <v>4147</v>
      </c>
      <c r="B141" s="54" t="str">
        <f t="shared" si="10"/>
        <v>SL.125</v>
      </c>
      <c r="C141" s="14" t="s">
        <v>800</v>
      </c>
      <c r="D141" s="139" t="s">
        <v>121</v>
      </c>
      <c r="E141" s="126"/>
      <c r="F141" s="129"/>
      <c r="G141" s="117"/>
      <c r="H141" s="119"/>
      <c r="I141" s="117"/>
      <c r="J141" s="115">
        <v>1</v>
      </c>
      <c r="K141" s="115" t="s">
        <v>334</v>
      </c>
      <c r="L141" s="116">
        <f t="shared" si="0"/>
        <v>125</v>
      </c>
      <c r="M141" s="1">
        <f t="shared" si="1"/>
        <v>12</v>
      </c>
      <c r="N141" s="116"/>
      <c r="O141" s="1"/>
      <c r="P141" s="1"/>
      <c r="Q141" s="1">
        <f t="shared" si="18"/>
        <v>0</v>
      </c>
      <c r="R141" s="1">
        <f>IF(J141="","",IF(D141="",0,IF(D141="N/A",3,IF(D141="Yes",1,IF(D141="No",2,"Oops there is an error")))))</f>
        <v>1</v>
      </c>
      <c r="S141" s="1">
        <f t="shared" si="3"/>
        <v>1</v>
      </c>
      <c r="T141" s="1"/>
      <c r="U141" s="1">
        <f t="shared" si="4"/>
        <v>0</v>
      </c>
      <c r="V141" s="1">
        <f t="shared" si="19"/>
        <v>1</v>
      </c>
      <c r="W141" s="1"/>
      <c r="X141" s="1">
        <f t="shared" si="6"/>
        <v>2</v>
      </c>
      <c r="Y141" s="1">
        <f t="shared" si="7"/>
        <v>1</v>
      </c>
      <c r="Z141" s="119"/>
      <c r="AA141" s="117"/>
      <c r="AB141" s="1"/>
      <c r="AC141" s="1"/>
      <c r="AD141" s="1"/>
      <c r="AE141" s="1"/>
      <c r="AF141" s="1"/>
      <c r="AG141" s="1"/>
      <c r="AH141" s="1"/>
      <c r="AI141" s="1"/>
      <c r="AJ141" s="1"/>
    </row>
    <row r="142" spans="1:36" ht="12.75" customHeight="1">
      <c r="A142" s="1">
        <v>4151</v>
      </c>
      <c r="B142" s="54" t="str">
        <f t="shared" si="10"/>
        <v>SL.126</v>
      </c>
      <c r="C142" s="140" t="s">
        <v>801</v>
      </c>
      <c r="D142" s="126" t="s">
        <v>121</v>
      </c>
      <c r="E142" s="129"/>
      <c r="F142" s="129"/>
      <c r="G142" s="117" t="s">
        <v>780</v>
      </c>
      <c r="H142" s="119"/>
      <c r="I142" s="117"/>
      <c r="J142" s="115">
        <v>1</v>
      </c>
      <c r="K142" s="115" t="s">
        <v>334</v>
      </c>
      <c r="L142" s="116">
        <f t="shared" si="0"/>
        <v>126</v>
      </c>
      <c r="M142" s="1">
        <f t="shared" si="1"/>
        <v>12</v>
      </c>
      <c r="N142" s="116"/>
      <c r="O142" s="1"/>
      <c r="P142" s="1"/>
      <c r="Q142" s="1">
        <f t="shared" si="18"/>
        <v>0</v>
      </c>
      <c r="R142" s="1">
        <f>IF(J142="","",IF(D142="",0,IF(D142="N/A",3,IF(D142="Yes",1,IF(D142="No",2,"Oops there is an error")))))</f>
        <v>1</v>
      </c>
      <c r="S142" s="1">
        <f t="shared" si="3"/>
        <v>1</v>
      </c>
      <c r="T142" s="1"/>
      <c r="U142" s="1">
        <f t="shared" si="4"/>
        <v>0</v>
      </c>
      <c r="V142" s="1">
        <f t="shared" si="19"/>
        <v>1</v>
      </c>
      <c r="W142" s="1"/>
      <c r="X142" s="1">
        <f t="shared" si="6"/>
        <v>2</v>
      </c>
      <c r="Y142" s="1">
        <f t="shared" si="7"/>
        <v>1</v>
      </c>
      <c r="Z142" s="119"/>
      <c r="AA142" s="117"/>
      <c r="AB142" s="1"/>
      <c r="AC142" s="1"/>
      <c r="AD142" s="1"/>
      <c r="AE142" s="1"/>
      <c r="AF142" s="1"/>
      <c r="AG142" s="1"/>
      <c r="AH142" s="1"/>
      <c r="AI142" s="1"/>
      <c r="AJ142" s="1"/>
    </row>
    <row r="143" spans="1:36" ht="12.75" customHeight="1">
      <c r="A143" s="1">
        <v>4154</v>
      </c>
      <c r="B143" s="54" t="str">
        <f t="shared" si="10"/>
        <v>SL.127</v>
      </c>
      <c r="C143" s="14" t="s">
        <v>804</v>
      </c>
      <c r="D143" s="136" t="s">
        <v>124</v>
      </c>
      <c r="E143" s="129"/>
      <c r="F143" s="129"/>
      <c r="G143" s="117"/>
      <c r="H143" s="119"/>
      <c r="I143" s="117"/>
      <c r="J143" s="115">
        <v>1</v>
      </c>
      <c r="K143" s="115" t="s">
        <v>334</v>
      </c>
      <c r="L143" s="116">
        <f t="shared" si="0"/>
        <v>127</v>
      </c>
      <c r="M143" s="1">
        <f t="shared" si="1"/>
        <v>12</v>
      </c>
      <c r="N143" s="116"/>
      <c r="O143" s="1"/>
      <c r="P143" s="1"/>
      <c r="Q143" s="1">
        <f t="shared" si="18"/>
        <v>0</v>
      </c>
      <c r="R143" s="1">
        <f>IF(J143="","",IF(D143="",0,IF(D143="N/A",3,IF(D143="Yes",1,IF(D143="No",2,"Oops there is an error")))))</f>
        <v>2</v>
      </c>
      <c r="S143" s="1">
        <f t="shared" si="3"/>
        <v>2</v>
      </c>
      <c r="T143" s="1"/>
      <c r="U143" s="1">
        <f t="shared" si="4"/>
        <v>1</v>
      </c>
      <c r="V143" s="1">
        <f t="shared" si="19"/>
        <v>2</v>
      </c>
      <c r="W143" s="1"/>
      <c r="X143" s="1">
        <f t="shared" si="6"/>
        <v>2</v>
      </c>
      <c r="Y143" s="1">
        <f t="shared" si="7"/>
        <v>1</v>
      </c>
      <c r="Z143" s="119"/>
      <c r="AA143" s="117"/>
      <c r="AB143" s="1"/>
      <c r="AC143" s="1"/>
      <c r="AD143" s="1"/>
      <c r="AE143" s="1"/>
      <c r="AF143" s="1"/>
      <c r="AG143" s="1"/>
      <c r="AH143" s="1"/>
      <c r="AI143" s="1"/>
      <c r="AJ143" s="1"/>
    </row>
    <row r="144" spans="1:36" ht="12.75" customHeight="1">
      <c r="A144" s="1">
        <v>4284</v>
      </c>
      <c r="B144" s="54" t="str">
        <f t="shared" si="10"/>
        <v>SL.128</v>
      </c>
      <c r="C144" s="14" t="s">
        <v>808</v>
      </c>
      <c r="D144" s="138" t="s">
        <v>121</v>
      </c>
      <c r="E144" s="129"/>
      <c r="F144" s="129"/>
      <c r="G144" s="117"/>
      <c r="H144" s="119"/>
      <c r="I144" s="117"/>
      <c r="J144" s="115">
        <v>1</v>
      </c>
      <c r="K144" s="115" t="s">
        <v>334</v>
      </c>
      <c r="L144" s="116">
        <f t="shared" si="0"/>
        <v>128</v>
      </c>
      <c r="M144" s="1">
        <f t="shared" si="1"/>
        <v>12</v>
      </c>
      <c r="N144" s="116"/>
      <c r="O144" s="1"/>
      <c r="P144" s="1"/>
      <c r="Q144" s="1">
        <f t="shared" si="18"/>
        <v>0</v>
      </c>
      <c r="R144" s="1">
        <f>IF(J144="","",IF(D144="",0,IF(D144="N/A",3,IF(D144="Yes",1,IF(D144="No",2,"Oops there is an error")))))</f>
        <v>1</v>
      </c>
      <c r="S144" s="1">
        <f t="shared" si="3"/>
        <v>1</v>
      </c>
      <c r="T144" s="1"/>
      <c r="U144" s="1">
        <f t="shared" si="4"/>
        <v>0</v>
      </c>
      <c r="V144" s="1">
        <f t="shared" si="19"/>
        <v>1</v>
      </c>
      <c r="W144" s="1"/>
      <c r="X144" s="1">
        <f t="shared" si="6"/>
        <v>2</v>
      </c>
      <c r="Y144" s="1">
        <f t="shared" si="7"/>
        <v>1</v>
      </c>
      <c r="Z144" s="119"/>
      <c r="AA144" s="117"/>
      <c r="AB144" s="1"/>
      <c r="AC144" s="1"/>
      <c r="AD144" s="1"/>
      <c r="AE144" s="1"/>
      <c r="AF144" s="1"/>
      <c r="AG144" s="1"/>
      <c r="AH144" s="1"/>
      <c r="AI144" s="1"/>
      <c r="AJ144" s="1"/>
    </row>
    <row r="145" spans="1:36" ht="12.75" customHeight="1">
      <c r="A145" s="1">
        <v>2652</v>
      </c>
      <c r="B145" s="54" t="str">
        <f t="shared" si="10"/>
        <v>SL.129</v>
      </c>
      <c r="C145" s="14" t="s">
        <v>810</v>
      </c>
      <c r="D145" s="138" t="s">
        <v>118</v>
      </c>
      <c r="E145" s="129"/>
      <c r="F145" s="126" t="s">
        <v>811</v>
      </c>
      <c r="G145" s="117"/>
      <c r="H145" s="119" t="s">
        <v>812</v>
      </c>
      <c r="I145" s="117" t="s">
        <v>813</v>
      </c>
      <c r="J145" s="115">
        <v>1</v>
      </c>
      <c r="K145" s="115" t="s">
        <v>334</v>
      </c>
      <c r="L145" s="116">
        <f t="shared" si="0"/>
        <v>129</v>
      </c>
      <c r="M145" s="1">
        <f t="shared" si="1"/>
        <v>12</v>
      </c>
      <c r="N145" s="116"/>
      <c r="O145" s="1"/>
      <c r="P145" s="1"/>
      <c r="Q145" s="1">
        <f t="shared" si="18"/>
        <v>0</v>
      </c>
      <c r="R145" s="1">
        <f>IF(J145="","",IF(D145="",0,IF(D145="N/A",3,IF(D145="Yes",1,IF(D145="No",2,"Oops there is an error")))))</f>
        <v>3</v>
      </c>
      <c r="S145" s="1">
        <f t="shared" si="3"/>
        <v>3</v>
      </c>
      <c r="T145" s="1"/>
      <c r="U145" s="1">
        <f t="shared" si="4"/>
        <v>1</v>
      </c>
      <c r="V145" s="1">
        <f t="shared" si="19"/>
        <v>3</v>
      </c>
      <c r="W145" s="1"/>
      <c r="X145" s="1">
        <f t="shared" si="6"/>
        <v>2</v>
      </c>
      <c r="Y145" s="1">
        <f t="shared" si="7"/>
        <v>1</v>
      </c>
      <c r="Z145" s="119"/>
      <c r="AA145" s="117"/>
      <c r="AB145" s="1"/>
      <c r="AC145" s="1"/>
      <c r="AD145" s="1"/>
      <c r="AE145" s="1"/>
      <c r="AF145" s="1"/>
      <c r="AG145" s="1"/>
      <c r="AH145" s="1"/>
      <c r="AI145" s="1"/>
      <c r="AJ145" s="1"/>
    </row>
    <row r="146" spans="1:36" ht="12.75" customHeight="1">
      <c r="A146" s="1">
        <v>3379</v>
      </c>
      <c r="B146" s="54" t="str">
        <f t="shared" si="10"/>
        <v>SL.130</v>
      </c>
      <c r="C146" s="14" t="s">
        <v>814</v>
      </c>
      <c r="D146" s="139" t="s">
        <v>121</v>
      </c>
      <c r="E146" s="129"/>
      <c r="F146" s="126" t="s">
        <v>815</v>
      </c>
      <c r="G146" s="117" t="s">
        <v>555</v>
      </c>
      <c r="H146" s="119" t="s">
        <v>771</v>
      </c>
      <c r="I146" s="117" t="s">
        <v>772</v>
      </c>
      <c r="J146" s="115">
        <v>1</v>
      </c>
      <c r="K146" s="115" t="s">
        <v>334</v>
      </c>
      <c r="L146" s="116">
        <f t="shared" si="0"/>
        <v>130</v>
      </c>
      <c r="M146" s="1">
        <f t="shared" si="1"/>
        <v>12</v>
      </c>
      <c r="N146" s="116"/>
      <c r="O146" s="1"/>
      <c r="P146" s="1"/>
      <c r="Q146" s="1">
        <f t="shared" si="18"/>
        <v>0</v>
      </c>
      <c r="R146" s="1">
        <f>IF(J146="","",IF(D146="",0,IF(D146="N/A",3,IF(D146="Yes",1,IF(D146="No",2,"Oops there is an error")))))</f>
        <v>1</v>
      </c>
      <c r="S146" s="1">
        <f t="shared" si="3"/>
        <v>1</v>
      </c>
      <c r="T146" s="1"/>
      <c r="U146" s="1">
        <f t="shared" si="4"/>
        <v>0</v>
      </c>
      <c r="V146" s="1">
        <f t="shared" si="19"/>
        <v>1</v>
      </c>
      <c r="W146" s="1"/>
      <c r="X146" s="1">
        <f t="shared" si="6"/>
        <v>2</v>
      </c>
      <c r="Y146" s="1">
        <f t="shared" si="7"/>
        <v>1</v>
      </c>
      <c r="Z146" s="119"/>
      <c r="AA146" s="117"/>
      <c r="AB146" s="1"/>
      <c r="AC146" s="1"/>
      <c r="AD146" s="1"/>
      <c r="AE146" s="1"/>
      <c r="AF146" s="1"/>
      <c r="AG146" s="1"/>
      <c r="AH146" s="1"/>
      <c r="AI146" s="1"/>
      <c r="AJ146" s="1"/>
    </row>
    <row r="147" spans="1:36" ht="12.75" customHeight="1">
      <c r="A147" s="1"/>
      <c r="B147" s="111" t="str">
        <f t="shared" si="10"/>
        <v/>
      </c>
      <c r="C147" s="210" t="s">
        <v>818</v>
      </c>
      <c r="D147" s="211"/>
      <c r="E147" s="211"/>
      <c r="F147" s="211"/>
      <c r="G147" s="113"/>
      <c r="H147" s="112"/>
      <c r="I147" s="114"/>
      <c r="J147" s="115"/>
      <c r="K147" s="115">
        <v>1</v>
      </c>
      <c r="L147" s="116">
        <f t="shared" si="0"/>
        <v>130</v>
      </c>
      <c r="M147" s="1">
        <f t="shared" si="1"/>
        <v>13</v>
      </c>
      <c r="N147" s="116"/>
      <c r="O147" s="1"/>
      <c r="P147" s="1"/>
      <c r="Q147" s="1">
        <f t="shared" si="18"/>
        <v>0</v>
      </c>
      <c r="R147" s="1" t="str">
        <f>IF(J147="","",IF(D147="",0,IF(D147="N/A",3,IF(D147="Yes",1,IF(D147="No",2,"Oops there is an error")))))</f>
        <v/>
      </c>
      <c r="S147" s="1" t="str">
        <f t="shared" si="3"/>
        <v/>
      </c>
      <c r="T147" s="1"/>
      <c r="U147" s="1">
        <f t="shared" si="4"/>
        <v>0</v>
      </c>
      <c r="V147" s="1" t="str">
        <f t="shared" si="19"/>
        <v/>
      </c>
      <c r="W147" s="1"/>
      <c r="X147" s="1">
        <f t="shared" si="6"/>
        <v>1</v>
      </c>
      <c r="Y147" s="1">
        <f t="shared" si="7"/>
        <v>1</v>
      </c>
      <c r="Z147" s="112"/>
      <c r="AA147" s="114"/>
      <c r="AB147" s="1"/>
      <c r="AC147" s="1"/>
      <c r="AD147" s="1"/>
      <c r="AE147" s="1"/>
      <c r="AF147" s="1"/>
      <c r="AG147" s="1"/>
      <c r="AH147" s="1"/>
      <c r="AI147" s="1"/>
      <c r="AJ147" s="1"/>
    </row>
    <row r="148" spans="1:36" ht="12.75" customHeight="1">
      <c r="A148" s="1">
        <v>4297</v>
      </c>
      <c r="B148" s="54" t="str">
        <f t="shared" si="10"/>
        <v>SL.131</v>
      </c>
      <c r="C148" s="14" t="s">
        <v>819</v>
      </c>
      <c r="D148" s="139" t="s">
        <v>121</v>
      </c>
      <c r="E148" s="129"/>
      <c r="F148" s="126" t="s">
        <v>820</v>
      </c>
      <c r="G148" s="117"/>
      <c r="H148" s="119"/>
      <c r="I148" s="117"/>
      <c r="J148" s="115">
        <v>1</v>
      </c>
      <c r="K148" s="115" t="s">
        <v>340</v>
      </c>
      <c r="L148" s="116">
        <f t="shared" si="0"/>
        <v>131</v>
      </c>
      <c r="M148" s="1">
        <f t="shared" si="1"/>
        <v>13</v>
      </c>
      <c r="N148" s="116"/>
      <c r="O148" s="1"/>
      <c r="P148" s="1"/>
      <c r="Q148" s="1">
        <f t="shared" si="18"/>
        <v>0</v>
      </c>
      <c r="R148" s="1">
        <f>IF(J148="","",IF(D148="",0,IF(D148="N/A",3,IF(D148="Yes",1,IF(D148="No",2,"Oops there is an error")))))</f>
        <v>1</v>
      </c>
      <c r="S148" s="1">
        <f t="shared" si="3"/>
        <v>1</v>
      </c>
      <c r="T148" s="1"/>
      <c r="U148" s="1">
        <f t="shared" si="4"/>
        <v>0</v>
      </c>
      <c r="V148" s="1">
        <f t="shared" si="19"/>
        <v>1</v>
      </c>
      <c r="W148" s="1"/>
      <c r="X148" s="1">
        <f t="shared" si="6"/>
        <v>2</v>
      </c>
      <c r="Y148" s="1">
        <f t="shared" si="7"/>
        <v>1</v>
      </c>
      <c r="Z148" s="119"/>
      <c r="AA148" s="117"/>
      <c r="AB148" s="1"/>
      <c r="AC148" s="1"/>
      <c r="AD148" s="1"/>
      <c r="AE148" s="1"/>
      <c r="AF148" s="1"/>
      <c r="AG148" s="1"/>
      <c r="AH148" s="1"/>
      <c r="AI148" s="1"/>
      <c r="AJ148" s="1"/>
    </row>
    <row r="149" spans="1:36" ht="12.75" customHeight="1">
      <c r="A149" s="1">
        <v>4298</v>
      </c>
      <c r="B149" s="54" t="str">
        <f t="shared" si="10"/>
        <v>SL.132</v>
      </c>
      <c r="C149" s="14" t="s">
        <v>822</v>
      </c>
      <c r="D149" s="139" t="s">
        <v>121</v>
      </c>
      <c r="E149" s="129"/>
      <c r="F149" s="126" t="s">
        <v>823</v>
      </c>
      <c r="G149" s="117"/>
      <c r="H149" s="119"/>
      <c r="I149" s="117"/>
      <c r="J149" s="115">
        <v>2</v>
      </c>
      <c r="K149" s="115" t="s">
        <v>340</v>
      </c>
      <c r="L149" s="116">
        <f t="shared" si="0"/>
        <v>132</v>
      </c>
      <c r="M149" s="1">
        <f t="shared" si="1"/>
        <v>13</v>
      </c>
      <c r="N149" s="116"/>
      <c r="O149" s="1"/>
      <c r="P149" s="1"/>
      <c r="Q149" s="1">
        <f t="shared" si="18"/>
        <v>0</v>
      </c>
      <c r="R149" s="1">
        <f>IF(J149="","",IF(D149="",0,IF(D149="N/A",3,IF(D149="Yes",1,IF(D149="No",2,"Oops there is an error")))))</f>
        <v>1</v>
      </c>
      <c r="S149" s="1">
        <f t="shared" si="3"/>
        <v>1</v>
      </c>
      <c r="T149" s="1"/>
      <c r="U149" s="1">
        <f t="shared" si="4"/>
        <v>0</v>
      </c>
      <c r="V149" s="1">
        <f t="shared" si="19"/>
        <v>1</v>
      </c>
      <c r="W149" s="1"/>
      <c r="X149" s="1">
        <f t="shared" si="6"/>
        <v>2</v>
      </c>
      <c r="Y149" s="1">
        <f t="shared" si="7"/>
        <v>1</v>
      </c>
      <c r="Z149" s="119"/>
      <c r="AA149" s="117"/>
      <c r="AB149" s="1"/>
      <c r="AC149" s="1"/>
      <c r="AD149" s="1"/>
      <c r="AE149" s="1"/>
      <c r="AF149" s="1"/>
      <c r="AG149" s="1"/>
      <c r="AH149" s="1"/>
      <c r="AI149" s="1"/>
      <c r="AJ149" s="1"/>
    </row>
    <row r="150" spans="1:36" ht="12.75" customHeight="1">
      <c r="A150" s="1">
        <v>4305</v>
      </c>
      <c r="B150" s="54" t="str">
        <f t="shared" si="10"/>
        <v>SL.133</v>
      </c>
      <c r="C150" s="14" t="s">
        <v>825</v>
      </c>
      <c r="D150" s="139" t="s">
        <v>121</v>
      </c>
      <c r="E150" s="129"/>
      <c r="F150" s="126" t="s">
        <v>826</v>
      </c>
      <c r="G150" s="117"/>
      <c r="H150" s="119"/>
      <c r="I150" s="117"/>
      <c r="J150" s="115">
        <v>2</v>
      </c>
      <c r="K150" s="115" t="s">
        <v>340</v>
      </c>
      <c r="L150" s="116">
        <f t="shared" si="0"/>
        <v>133</v>
      </c>
      <c r="M150" s="1">
        <f t="shared" si="1"/>
        <v>13</v>
      </c>
      <c r="N150" s="116"/>
      <c r="O150" s="1"/>
      <c r="P150" s="1"/>
      <c r="Q150" s="1">
        <f t="shared" si="18"/>
        <v>0</v>
      </c>
      <c r="R150" s="1">
        <f>IF(J150="","",IF(D150="",0,IF(D150="N/A",3,IF(D150="Yes",1,IF(D150="No",2,"Oops there is an error")))))</f>
        <v>1</v>
      </c>
      <c r="S150" s="1">
        <f t="shared" si="3"/>
        <v>1</v>
      </c>
      <c r="T150" s="1"/>
      <c r="U150" s="1">
        <f t="shared" si="4"/>
        <v>0</v>
      </c>
      <c r="V150" s="1">
        <f t="shared" si="19"/>
        <v>1</v>
      </c>
      <c r="W150" s="1"/>
      <c r="X150" s="1">
        <f t="shared" si="6"/>
        <v>2</v>
      </c>
      <c r="Y150" s="1">
        <f t="shared" si="7"/>
        <v>1</v>
      </c>
      <c r="Z150" s="119"/>
      <c r="AA150" s="117"/>
      <c r="AB150" s="1"/>
      <c r="AC150" s="1"/>
      <c r="AD150" s="1"/>
      <c r="AE150" s="1"/>
      <c r="AF150" s="1"/>
      <c r="AG150" s="1"/>
      <c r="AH150" s="1"/>
      <c r="AI150" s="1"/>
      <c r="AJ150" s="1"/>
    </row>
    <row r="151" spans="1:36" ht="12.75" customHeight="1">
      <c r="A151" s="1">
        <v>4313</v>
      </c>
      <c r="B151" s="54" t="str">
        <f t="shared" si="10"/>
        <v>SL.134</v>
      </c>
      <c r="C151" s="14" t="s">
        <v>832</v>
      </c>
      <c r="D151" s="139" t="s">
        <v>121</v>
      </c>
      <c r="E151" s="129"/>
      <c r="F151" s="126" t="s">
        <v>833</v>
      </c>
      <c r="G151" s="117"/>
      <c r="H151" s="119"/>
      <c r="I151" s="117"/>
      <c r="J151" s="115">
        <v>2</v>
      </c>
      <c r="K151" s="115" t="s">
        <v>340</v>
      </c>
      <c r="L151" s="116">
        <f t="shared" si="0"/>
        <v>134</v>
      </c>
      <c r="M151" s="1">
        <f t="shared" si="1"/>
        <v>13</v>
      </c>
      <c r="N151" s="116"/>
      <c r="O151" s="1"/>
      <c r="P151" s="1"/>
      <c r="Q151" s="1">
        <f t="shared" si="18"/>
        <v>0</v>
      </c>
      <c r="R151" s="1">
        <f>IF(J151="","",IF(D151="",0,IF(D151="N/A",3,IF(D151="Yes",1,IF(D151="No",2,"Oops there is an error")))))</f>
        <v>1</v>
      </c>
      <c r="S151" s="1">
        <f t="shared" si="3"/>
        <v>1</v>
      </c>
      <c r="T151" s="1"/>
      <c r="U151" s="1">
        <f t="shared" si="4"/>
        <v>0</v>
      </c>
      <c r="V151" s="1">
        <f t="shared" si="19"/>
        <v>1</v>
      </c>
      <c r="W151" s="1"/>
      <c r="X151" s="1">
        <f t="shared" si="6"/>
        <v>2</v>
      </c>
      <c r="Y151" s="1">
        <f t="shared" si="7"/>
        <v>1</v>
      </c>
      <c r="Z151" s="119"/>
      <c r="AA151" s="117"/>
      <c r="AB151" s="1"/>
      <c r="AC151" s="1"/>
      <c r="AD151" s="1"/>
      <c r="AE151" s="1"/>
      <c r="AF151" s="1"/>
      <c r="AG151" s="1"/>
      <c r="AH151" s="1"/>
      <c r="AI151" s="1"/>
      <c r="AJ151" s="1"/>
    </row>
    <row r="152" spans="1:36" ht="12.75" customHeight="1">
      <c r="A152" s="1">
        <v>4317</v>
      </c>
      <c r="B152" s="54" t="str">
        <f t="shared" si="10"/>
        <v>SL.135</v>
      </c>
      <c r="C152" s="14" t="s">
        <v>649</v>
      </c>
      <c r="D152" s="139" t="s">
        <v>121</v>
      </c>
      <c r="E152" s="129"/>
      <c r="F152" s="126" t="s">
        <v>835</v>
      </c>
      <c r="G152" s="117"/>
      <c r="H152" s="119"/>
      <c r="I152" s="117"/>
      <c r="J152" s="115">
        <v>2</v>
      </c>
      <c r="K152" s="115" t="s">
        <v>340</v>
      </c>
      <c r="L152" s="116">
        <f t="shared" si="0"/>
        <v>135</v>
      </c>
      <c r="M152" s="1">
        <f t="shared" si="1"/>
        <v>13</v>
      </c>
      <c r="N152" s="116"/>
      <c r="O152" s="1"/>
      <c r="P152" s="1"/>
      <c r="Q152" s="1">
        <f t="shared" si="18"/>
        <v>0</v>
      </c>
      <c r="R152" s="1">
        <f>IF(J152="","",IF(D152="",0,IF(D152="N/A",3,IF(D152="Yes",1,IF(D152="No",2,"Oops there is an error")))))</f>
        <v>1</v>
      </c>
      <c r="S152" s="1">
        <f t="shared" si="3"/>
        <v>1</v>
      </c>
      <c r="T152" s="1"/>
      <c r="U152" s="1">
        <f t="shared" si="4"/>
        <v>0</v>
      </c>
      <c r="V152" s="1">
        <f t="shared" si="19"/>
        <v>1</v>
      </c>
      <c r="W152" s="1"/>
      <c r="X152" s="1">
        <f t="shared" si="6"/>
        <v>2</v>
      </c>
      <c r="Y152" s="1">
        <f t="shared" si="7"/>
        <v>1</v>
      </c>
      <c r="Z152" s="119"/>
      <c r="AA152" s="117"/>
      <c r="AB152" s="1"/>
      <c r="AC152" s="1"/>
      <c r="AD152" s="1"/>
      <c r="AE152" s="1"/>
      <c r="AF152" s="1"/>
      <c r="AG152" s="1"/>
      <c r="AH152" s="1"/>
      <c r="AI152" s="1"/>
      <c r="AJ152" s="1"/>
    </row>
    <row r="153" spans="1:36" ht="12.75" customHeight="1">
      <c r="A153" s="1">
        <v>4090</v>
      </c>
      <c r="B153" s="54" t="str">
        <f t="shared" si="10"/>
        <v>SL.136</v>
      </c>
      <c r="C153" s="14" t="s">
        <v>838</v>
      </c>
      <c r="D153" s="139" t="s">
        <v>124</v>
      </c>
      <c r="E153" s="129"/>
      <c r="F153" s="129"/>
      <c r="G153" s="117"/>
      <c r="H153" s="119"/>
      <c r="I153" s="117"/>
      <c r="J153" s="115">
        <v>1</v>
      </c>
      <c r="K153" s="115" t="s">
        <v>340</v>
      </c>
      <c r="L153" s="116">
        <f t="shared" si="0"/>
        <v>136</v>
      </c>
      <c r="M153" s="1">
        <f t="shared" si="1"/>
        <v>13</v>
      </c>
      <c r="N153" s="116"/>
      <c r="O153" s="1"/>
      <c r="P153" s="1"/>
      <c r="Q153" s="1">
        <f t="shared" si="18"/>
        <v>0</v>
      </c>
      <c r="R153" s="1">
        <f>IF(J153="","",IF(D153="",0,IF(D153="N/A",3,IF(D153="Yes",1,IF(D153="No",2,"Oops there is an error")))))</f>
        <v>2</v>
      </c>
      <c r="S153" s="1">
        <f t="shared" si="3"/>
        <v>2</v>
      </c>
      <c r="T153" s="1"/>
      <c r="U153" s="1">
        <f t="shared" si="4"/>
        <v>1</v>
      </c>
      <c r="V153" s="1">
        <f t="shared" si="19"/>
        <v>2</v>
      </c>
      <c r="W153" s="1"/>
      <c r="X153" s="1">
        <f t="shared" si="6"/>
        <v>2</v>
      </c>
      <c r="Y153" s="1">
        <f t="shared" si="7"/>
        <v>1</v>
      </c>
      <c r="Z153" s="119"/>
      <c r="AA153" s="117"/>
      <c r="AB153" s="1"/>
      <c r="AC153" s="1"/>
      <c r="AD153" s="1"/>
      <c r="AE153" s="1"/>
      <c r="AF153" s="1"/>
      <c r="AG153" s="1"/>
      <c r="AH153" s="1"/>
      <c r="AI153" s="1"/>
      <c r="AJ153" s="1"/>
    </row>
    <row r="154" spans="1:36" ht="12.75" customHeight="1">
      <c r="A154" s="1">
        <v>4091</v>
      </c>
      <c r="B154" s="54" t="str">
        <f t="shared" si="10"/>
        <v>SL.137</v>
      </c>
      <c r="C154" s="14" t="s">
        <v>841</v>
      </c>
      <c r="D154" s="139" t="s">
        <v>118</v>
      </c>
      <c r="E154" s="129"/>
      <c r="F154" s="129"/>
      <c r="G154" s="117"/>
      <c r="H154" s="119"/>
      <c r="I154" s="117"/>
      <c r="J154" s="115">
        <v>2</v>
      </c>
      <c r="K154" s="115" t="s">
        <v>340</v>
      </c>
      <c r="L154" s="116">
        <f t="shared" si="0"/>
        <v>137</v>
      </c>
      <c r="M154" s="1">
        <f t="shared" si="1"/>
        <v>13</v>
      </c>
      <c r="N154" s="116"/>
      <c r="O154" s="1"/>
      <c r="P154" s="1"/>
      <c r="Q154" s="1">
        <f t="shared" si="18"/>
        <v>0</v>
      </c>
      <c r="R154" s="1">
        <f>IF(J154="","",IF(D154="",0,IF(D154="N/A",3,IF(D154="Yes",1,IF(D154="No",2,"Oops there is an error")))))</f>
        <v>3</v>
      </c>
      <c r="S154" s="1">
        <f t="shared" si="3"/>
        <v>3</v>
      </c>
      <c r="T154" s="1"/>
      <c r="U154" s="1">
        <f t="shared" si="4"/>
        <v>1</v>
      </c>
      <c r="V154" s="1">
        <f t="shared" si="19"/>
        <v>3</v>
      </c>
      <c r="W154" s="1"/>
      <c r="X154" s="1">
        <f t="shared" si="6"/>
        <v>2</v>
      </c>
      <c r="Y154" s="1">
        <f t="shared" si="7"/>
        <v>1</v>
      </c>
      <c r="Z154" s="119"/>
      <c r="AA154" s="117"/>
      <c r="AB154" s="1"/>
      <c r="AC154" s="1"/>
      <c r="AD154" s="1"/>
      <c r="AE154" s="1"/>
      <c r="AF154" s="1"/>
      <c r="AG154" s="1"/>
      <c r="AH154" s="1"/>
      <c r="AI154" s="1"/>
      <c r="AJ154" s="1"/>
    </row>
    <row r="155" spans="1:36" ht="12.75" customHeight="1">
      <c r="A155" s="1">
        <v>4092</v>
      </c>
      <c r="B155" s="54" t="str">
        <f t="shared" si="10"/>
        <v>SL.138</v>
      </c>
      <c r="C155" s="14" t="s">
        <v>844</v>
      </c>
      <c r="D155" s="139" t="s">
        <v>118</v>
      </c>
      <c r="E155" s="129"/>
      <c r="F155" s="129"/>
      <c r="G155" s="117"/>
      <c r="H155" s="119"/>
      <c r="I155" s="117"/>
      <c r="J155" s="115">
        <v>2</v>
      </c>
      <c r="K155" s="115" t="s">
        <v>340</v>
      </c>
      <c r="L155" s="116">
        <f t="shared" si="0"/>
        <v>138</v>
      </c>
      <c r="M155" s="1">
        <f t="shared" si="1"/>
        <v>13</v>
      </c>
      <c r="N155" s="116"/>
      <c r="O155" s="1"/>
      <c r="P155" s="1"/>
      <c r="Q155" s="1">
        <f t="shared" si="18"/>
        <v>0</v>
      </c>
      <c r="R155" s="1">
        <f>IF(J155="","",IF(D155="",0,IF(D155="N/A",3,IF(D155="Yes",1,IF(D155="No",2,"Oops there is an error")))))</f>
        <v>3</v>
      </c>
      <c r="S155" s="1">
        <f t="shared" si="3"/>
        <v>3</v>
      </c>
      <c r="T155" s="1"/>
      <c r="U155" s="1">
        <f t="shared" si="4"/>
        <v>1</v>
      </c>
      <c r="V155" s="1">
        <f t="shared" si="19"/>
        <v>3</v>
      </c>
      <c r="W155" s="1"/>
      <c r="X155" s="1">
        <f t="shared" si="6"/>
        <v>2</v>
      </c>
      <c r="Y155" s="1">
        <f t="shared" si="7"/>
        <v>1</v>
      </c>
      <c r="Z155" s="119"/>
      <c r="AA155" s="117"/>
      <c r="AB155" s="1"/>
      <c r="AC155" s="1"/>
      <c r="AD155" s="1"/>
      <c r="AE155" s="1"/>
      <c r="AF155" s="1"/>
      <c r="AG155" s="1"/>
      <c r="AH155" s="1"/>
      <c r="AI155" s="1"/>
      <c r="AJ155" s="1"/>
    </row>
    <row r="156" spans="1:36" ht="12.75" customHeight="1">
      <c r="A156" s="1">
        <v>4093</v>
      </c>
      <c r="B156" s="54" t="str">
        <f t="shared" si="10"/>
        <v>SL.139</v>
      </c>
      <c r="C156" s="14" t="s">
        <v>848</v>
      </c>
      <c r="D156" s="139" t="s">
        <v>118</v>
      </c>
      <c r="E156" s="129"/>
      <c r="F156" s="129"/>
      <c r="G156" s="117"/>
      <c r="H156" s="119"/>
      <c r="I156" s="117"/>
      <c r="J156" s="115">
        <v>2</v>
      </c>
      <c r="K156" s="115" t="s">
        <v>340</v>
      </c>
      <c r="L156" s="116">
        <f t="shared" si="0"/>
        <v>139</v>
      </c>
      <c r="M156" s="1">
        <f t="shared" si="1"/>
        <v>13</v>
      </c>
      <c r="N156" s="116"/>
      <c r="O156" s="1"/>
      <c r="P156" s="1"/>
      <c r="Q156" s="1">
        <f t="shared" si="18"/>
        <v>0</v>
      </c>
      <c r="R156" s="1">
        <f>IF(J156="","",IF(D156="",0,IF(D156="N/A",3,IF(D156="Yes",1,IF(D156="No",2,"Oops there is an error")))))</f>
        <v>3</v>
      </c>
      <c r="S156" s="1">
        <f t="shared" si="3"/>
        <v>3</v>
      </c>
      <c r="T156" s="1"/>
      <c r="U156" s="1">
        <f t="shared" si="4"/>
        <v>1</v>
      </c>
      <c r="V156" s="1">
        <f t="shared" si="19"/>
        <v>3</v>
      </c>
      <c r="W156" s="1"/>
      <c r="X156" s="1">
        <f t="shared" si="6"/>
        <v>2</v>
      </c>
      <c r="Y156" s="1">
        <f t="shared" si="7"/>
        <v>1</v>
      </c>
      <c r="Z156" s="119"/>
      <c r="AA156" s="117"/>
      <c r="AB156" s="1"/>
      <c r="AC156" s="1"/>
      <c r="AD156" s="1"/>
      <c r="AE156" s="1"/>
      <c r="AF156" s="1"/>
      <c r="AG156" s="1"/>
      <c r="AH156" s="1"/>
      <c r="AI156" s="1"/>
      <c r="AJ156" s="1"/>
    </row>
    <row r="157" spans="1:36" ht="12.75" customHeight="1">
      <c r="A157" s="1">
        <v>4094</v>
      </c>
      <c r="B157" s="54" t="str">
        <f t="shared" si="10"/>
        <v>SL.140</v>
      </c>
      <c r="C157" s="14" t="s">
        <v>851</v>
      </c>
      <c r="D157" s="139" t="s">
        <v>118</v>
      </c>
      <c r="E157" s="129"/>
      <c r="F157" s="129"/>
      <c r="G157" s="117"/>
      <c r="H157" s="119"/>
      <c r="I157" s="117"/>
      <c r="J157" s="115">
        <v>2</v>
      </c>
      <c r="K157" s="115" t="s">
        <v>340</v>
      </c>
      <c r="L157" s="116">
        <f t="shared" si="0"/>
        <v>140</v>
      </c>
      <c r="M157" s="1">
        <f t="shared" si="1"/>
        <v>13</v>
      </c>
      <c r="N157" s="116"/>
      <c r="O157" s="1"/>
      <c r="P157" s="1"/>
      <c r="Q157" s="1">
        <f t="shared" si="18"/>
        <v>0</v>
      </c>
      <c r="R157" s="1">
        <f>IF(J157="","",IF(D157="",0,IF(D157="N/A",3,IF(D157="Yes",1,IF(D157="No",2,"Oops there is an error")))))</f>
        <v>3</v>
      </c>
      <c r="S157" s="1">
        <f t="shared" si="3"/>
        <v>3</v>
      </c>
      <c r="T157" s="1"/>
      <c r="U157" s="1">
        <f t="shared" si="4"/>
        <v>1</v>
      </c>
      <c r="V157" s="1">
        <f t="shared" si="19"/>
        <v>3</v>
      </c>
      <c r="W157" s="1"/>
      <c r="X157" s="1">
        <f t="shared" si="6"/>
        <v>2</v>
      </c>
      <c r="Y157" s="1">
        <f t="shared" si="7"/>
        <v>1</v>
      </c>
      <c r="Z157" s="119"/>
      <c r="AA157" s="117"/>
      <c r="AB157" s="1"/>
      <c r="AC157" s="1"/>
      <c r="AD157" s="1"/>
      <c r="AE157" s="1"/>
      <c r="AF157" s="1"/>
      <c r="AG157" s="1"/>
      <c r="AH157" s="1"/>
      <c r="AI157" s="1"/>
      <c r="AJ157" s="1"/>
    </row>
    <row r="158" spans="1:36" ht="12.75" customHeight="1">
      <c r="A158" s="1">
        <v>4097</v>
      </c>
      <c r="B158" s="54" t="str">
        <f t="shared" si="10"/>
        <v>SL.141</v>
      </c>
      <c r="C158" s="14" t="s">
        <v>854</v>
      </c>
      <c r="D158" s="139" t="s">
        <v>124</v>
      </c>
      <c r="E158" s="129"/>
      <c r="F158" s="132" t="s">
        <v>855</v>
      </c>
      <c r="G158" s="117"/>
      <c r="H158" s="119"/>
      <c r="I158" s="117"/>
      <c r="J158" s="115">
        <v>1</v>
      </c>
      <c r="K158" s="115" t="s">
        <v>340</v>
      </c>
      <c r="L158" s="116">
        <f t="shared" si="0"/>
        <v>141</v>
      </c>
      <c r="M158" s="1">
        <f t="shared" si="1"/>
        <v>13</v>
      </c>
      <c r="N158" s="116"/>
      <c r="O158" s="1"/>
      <c r="P158" s="1"/>
      <c r="Q158" s="1">
        <f t="shared" si="18"/>
        <v>0</v>
      </c>
      <c r="R158" s="1">
        <f>IF(J158="","",IF(D158="",0,IF(D158="N/A",3,IF(D158="Yes",1,IF(D158="No",2,"Oops there is an error")))))</f>
        <v>2</v>
      </c>
      <c r="S158" s="1">
        <f t="shared" si="3"/>
        <v>2</v>
      </c>
      <c r="T158" s="1"/>
      <c r="U158" s="1">
        <f t="shared" si="4"/>
        <v>1</v>
      </c>
      <c r="V158" s="1">
        <f t="shared" si="19"/>
        <v>3</v>
      </c>
      <c r="W158" s="1"/>
      <c r="X158" s="1">
        <f t="shared" si="6"/>
        <v>2</v>
      </c>
      <c r="Y158" s="1">
        <f t="shared" si="7"/>
        <v>1</v>
      </c>
      <c r="Z158" s="119"/>
      <c r="AA158" s="117"/>
      <c r="AB158" s="1"/>
      <c r="AC158" s="1"/>
      <c r="AD158" s="1"/>
      <c r="AE158" s="1"/>
      <c r="AF158" s="1"/>
      <c r="AG158" s="1"/>
      <c r="AH158" s="1"/>
      <c r="AI158" s="1"/>
      <c r="AJ158" s="1"/>
    </row>
    <row r="159" spans="1:36" ht="12.75" customHeight="1">
      <c r="A159" s="1">
        <v>4098</v>
      </c>
      <c r="B159" s="54" t="str">
        <f t="shared" si="10"/>
        <v>SL.142</v>
      </c>
      <c r="C159" s="14" t="s">
        <v>858</v>
      </c>
      <c r="D159" s="139" t="s">
        <v>124</v>
      </c>
      <c r="E159" s="129"/>
      <c r="F159" s="126" t="s">
        <v>855</v>
      </c>
      <c r="G159" s="117"/>
      <c r="H159" s="119"/>
      <c r="I159" s="117"/>
      <c r="J159" s="115">
        <v>2</v>
      </c>
      <c r="K159" s="115" t="s">
        <v>340</v>
      </c>
      <c r="L159" s="116">
        <f t="shared" si="0"/>
        <v>142</v>
      </c>
      <c r="M159" s="1">
        <f t="shared" si="1"/>
        <v>13</v>
      </c>
      <c r="N159" s="116"/>
      <c r="O159" s="1"/>
      <c r="P159" s="1"/>
      <c r="Q159" s="1">
        <f t="shared" si="18"/>
        <v>0</v>
      </c>
      <c r="R159" s="1">
        <f>IF(J159="","",IF(D159="",0,IF(D159="N/A",3,IF(D159="Yes",1,IF(D159="No",2,"Oops there is an error")))))</f>
        <v>2</v>
      </c>
      <c r="S159" s="1">
        <f t="shared" si="3"/>
        <v>2</v>
      </c>
      <c r="T159" s="1"/>
      <c r="U159" s="1">
        <f t="shared" si="4"/>
        <v>1</v>
      </c>
      <c r="V159" s="1">
        <f t="shared" si="19"/>
        <v>3</v>
      </c>
      <c r="W159" s="1"/>
      <c r="X159" s="1">
        <f t="shared" si="6"/>
        <v>2</v>
      </c>
      <c r="Y159" s="1">
        <f t="shared" si="7"/>
        <v>1</v>
      </c>
      <c r="Z159" s="119"/>
      <c r="AA159" s="117"/>
      <c r="AB159" s="1"/>
      <c r="AC159" s="1"/>
      <c r="AD159" s="1"/>
      <c r="AE159" s="1"/>
      <c r="AF159" s="1"/>
      <c r="AG159" s="1"/>
      <c r="AH159" s="1"/>
      <c r="AI159" s="1"/>
      <c r="AJ159" s="1"/>
    </row>
    <row r="160" spans="1:36" ht="12.75" customHeight="1">
      <c r="A160" s="1">
        <v>3787</v>
      </c>
      <c r="B160" s="54" t="str">
        <f t="shared" si="10"/>
        <v>SL.143</v>
      </c>
      <c r="C160" s="14" t="s">
        <v>860</v>
      </c>
      <c r="D160" s="139" t="s">
        <v>118</v>
      </c>
      <c r="E160" s="129"/>
      <c r="F160" s="132" t="s">
        <v>855</v>
      </c>
      <c r="G160" s="117"/>
      <c r="H160" s="119"/>
      <c r="I160" s="117"/>
      <c r="J160" s="115">
        <v>2</v>
      </c>
      <c r="K160" s="115" t="s">
        <v>340</v>
      </c>
      <c r="L160" s="116">
        <f t="shared" si="0"/>
        <v>143</v>
      </c>
      <c r="M160" s="1">
        <f t="shared" si="1"/>
        <v>13</v>
      </c>
      <c r="N160" s="116"/>
      <c r="O160" s="1"/>
      <c r="P160" s="1"/>
      <c r="Q160" s="1">
        <f t="shared" si="18"/>
        <v>0</v>
      </c>
      <c r="R160" s="1">
        <f>IF(J160="","",IF(D160="",0,IF(D160="N/A",3,IF(D160="Yes",1,IF(D160="No",2,"Oops there is an error")))))</f>
        <v>3</v>
      </c>
      <c r="S160" s="1">
        <f t="shared" si="3"/>
        <v>3</v>
      </c>
      <c r="T160" s="1"/>
      <c r="U160" s="1">
        <f t="shared" si="4"/>
        <v>1</v>
      </c>
      <c r="V160" s="1">
        <f t="shared" si="19"/>
        <v>3</v>
      </c>
      <c r="W160" s="1"/>
      <c r="X160" s="1">
        <f t="shared" si="6"/>
        <v>2</v>
      </c>
      <c r="Y160" s="1">
        <f t="shared" si="7"/>
        <v>1</v>
      </c>
      <c r="Z160" s="119"/>
      <c r="AA160" s="117"/>
      <c r="AB160" s="1"/>
      <c r="AC160" s="1"/>
      <c r="AD160" s="1"/>
      <c r="AE160" s="1"/>
      <c r="AF160" s="1"/>
      <c r="AG160" s="1"/>
      <c r="AH160" s="1"/>
      <c r="AI160" s="1"/>
      <c r="AJ160" s="1"/>
    </row>
    <row r="161" spans="1:36" ht="12.75" customHeight="1">
      <c r="A161" s="1">
        <v>3558</v>
      </c>
      <c r="B161" s="54" t="str">
        <f t="shared" si="10"/>
        <v>SL.144</v>
      </c>
      <c r="C161" s="14" t="s">
        <v>864</v>
      </c>
      <c r="D161" s="136" t="s">
        <v>121</v>
      </c>
      <c r="E161" s="129"/>
      <c r="F161" s="129"/>
      <c r="G161" s="117" t="s">
        <v>432</v>
      </c>
      <c r="H161" s="119" t="s">
        <v>865</v>
      </c>
      <c r="I161" s="117" t="s">
        <v>866</v>
      </c>
      <c r="J161" s="115">
        <v>1</v>
      </c>
      <c r="K161" s="115" t="s">
        <v>340</v>
      </c>
      <c r="L161" s="116">
        <f t="shared" si="0"/>
        <v>144</v>
      </c>
      <c r="M161" s="1">
        <f t="shared" si="1"/>
        <v>13</v>
      </c>
      <c r="N161" s="116"/>
      <c r="O161" s="1"/>
      <c r="P161" s="1"/>
      <c r="Q161" s="1">
        <f t="shared" si="18"/>
        <v>0</v>
      </c>
      <c r="R161" s="1">
        <f>IF(J161="","",IF(D161="",0,IF(D161="N/A",3,IF(D161="Yes",1,IF(D161="No",2,"Oops there is an error")))))</f>
        <v>1</v>
      </c>
      <c r="S161" s="1">
        <f t="shared" si="3"/>
        <v>1</v>
      </c>
      <c r="T161" s="1"/>
      <c r="U161" s="1">
        <f t="shared" si="4"/>
        <v>0</v>
      </c>
      <c r="V161" s="1">
        <f t="shared" si="19"/>
        <v>1</v>
      </c>
      <c r="W161" s="1"/>
      <c r="X161" s="1">
        <f t="shared" si="6"/>
        <v>2</v>
      </c>
      <c r="Y161" s="1">
        <f t="shared" si="7"/>
        <v>1</v>
      </c>
      <c r="Z161" s="119"/>
      <c r="AA161" s="117"/>
      <c r="AB161" s="1"/>
      <c r="AC161" s="1"/>
      <c r="AD161" s="1"/>
      <c r="AE161" s="1"/>
      <c r="AF161" s="1"/>
      <c r="AG161" s="1"/>
      <c r="AH161" s="1"/>
      <c r="AI161" s="1"/>
      <c r="AJ161" s="1"/>
    </row>
    <row r="162" spans="1:36" ht="12.75" customHeight="1">
      <c r="A162" s="1"/>
      <c r="B162" s="111" t="str">
        <f t="shared" si="10"/>
        <v/>
      </c>
      <c r="C162" s="210" t="s">
        <v>868</v>
      </c>
      <c r="D162" s="211"/>
      <c r="E162" s="211"/>
      <c r="F162" s="211"/>
      <c r="G162" s="113"/>
      <c r="H162" s="112"/>
      <c r="I162" s="114"/>
      <c r="J162" s="115"/>
      <c r="K162" s="115">
        <v>1</v>
      </c>
      <c r="L162" s="116">
        <f t="shared" si="0"/>
        <v>144</v>
      </c>
      <c r="M162" s="1">
        <f t="shared" si="1"/>
        <v>14</v>
      </c>
      <c r="N162" s="116"/>
      <c r="O162" s="1"/>
      <c r="P162" s="1"/>
      <c r="Q162" s="1">
        <f t="shared" si="18"/>
        <v>0</v>
      </c>
      <c r="R162" s="1" t="str">
        <f>IF(J162="","",IF(D162="",0,IF(D162="N/A",3,IF(D162="Yes",1,IF(D162="No",2,"Oops there is an error")))))</f>
        <v/>
      </c>
      <c r="S162" s="1" t="str">
        <f t="shared" si="3"/>
        <v/>
      </c>
      <c r="T162" s="1"/>
      <c r="U162" s="1">
        <f t="shared" si="4"/>
        <v>0</v>
      </c>
      <c r="V162" s="1" t="str">
        <f t="shared" si="19"/>
        <v/>
      </c>
      <c r="W162" s="1"/>
      <c r="X162" s="1">
        <f t="shared" si="6"/>
        <v>1</v>
      </c>
      <c r="Y162" s="1">
        <f t="shared" si="7"/>
        <v>1</v>
      </c>
      <c r="Z162" s="112"/>
      <c r="AA162" s="114"/>
      <c r="AB162" s="1"/>
      <c r="AC162" s="1"/>
      <c r="AD162" s="1"/>
      <c r="AE162" s="1"/>
      <c r="AF162" s="1"/>
      <c r="AG162" s="1"/>
      <c r="AH162" s="1"/>
      <c r="AI162" s="1"/>
      <c r="AJ162" s="1"/>
    </row>
    <row r="163" spans="1:36" ht="12.75" customHeight="1">
      <c r="A163" s="1">
        <v>975</v>
      </c>
      <c r="B163" s="54" t="str">
        <f t="shared" si="10"/>
        <v>SL.145</v>
      </c>
      <c r="C163" s="14" t="s">
        <v>870</v>
      </c>
      <c r="D163" s="138" t="s">
        <v>121</v>
      </c>
      <c r="E163" s="129"/>
      <c r="F163" s="129"/>
      <c r="G163" s="117" t="s">
        <v>871</v>
      </c>
      <c r="H163" s="119" t="s">
        <v>872</v>
      </c>
      <c r="I163" s="117" t="s">
        <v>873</v>
      </c>
      <c r="J163" s="115">
        <v>1</v>
      </c>
      <c r="K163" s="115" t="s">
        <v>347</v>
      </c>
      <c r="L163" s="116">
        <f t="shared" si="0"/>
        <v>145</v>
      </c>
      <c r="M163" s="1">
        <f t="shared" si="1"/>
        <v>14</v>
      </c>
      <c r="N163" s="116"/>
      <c r="O163" s="1"/>
      <c r="P163" s="1"/>
      <c r="Q163" s="1">
        <f t="shared" si="18"/>
        <v>0</v>
      </c>
      <c r="R163" s="1">
        <f>IF(J163="","",IF(D163="",0,IF(D163="N/A",3,IF(D163="Yes",1,IF(D163="No",2,"Oops there is an error")))))</f>
        <v>1</v>
      </c>
      <c r="S163" s="1">
        <f t="shared" si="3"/>
        <v>1</v>
      </c>
      <c r="T163" s="1"/>
      <c r="U163" s="1">
        <f t="shared" si="4"/>
        <v>0</v>
      </c>
      <c r="V163" s="1">
        <f t="shared" si="19"/>
        <v>1</v>
      </c>
      <c r="W163" s="1"/>
      <c r="X163" s="1">
        <f t="shared" si="6"/>
        <v>2</v>
      </c>
      <c r="Y163" s="1">
        <f t="shared" si="7"/>
        <v>1</v>
      </c>
      <c r="Z163" s="119"/>
      <c r="AA163" s="117"/>
      <c r="AB163" s="1"/>
      <c r="AC163" s="1"/>
      <c r="AD163" s="1"/>
      <c r="AE163" s="1"/>
      <c r="AF163" s="1"/>
      <c r="AG163" s="1"/>
      <c r="AH163" s="1"/>
      <c r="AI163" s="1"/>
      <c r="AJ163" s="1"/>
    </row>
    <row r="164" spans="1:36" ht="12.75" customHeight="1">
      <c r="A164" s="1">
        <v>998</v>
      </c>
      <c r="B164" s="54" t="str">
        <f t="shared" si="10"/>
        <v>SL.146</v>
      </c>
      <c r="C164" s="14" t="s">
        <v>875</v>
      </c>
      <c r="D164" s="126" t="s">
        <v>121</v>
      </c>
      <c r="E164" s="129"/>
      <c r="F164" s="126" t="s">
        <v>876</v>
      </c>
      <c r="G164" s="117" t="s">
        <v>868</v>
      </c>
      <c r="H164" s="119" t="s">
        <v>877</v>
      </c>
      <c r="I164" s="117" t="s">
        <v>873</v>
      </c>
      <c r="J164" s="115">
        <v>1</v>
      </c>
      <c r="K164" s="115" t="s">
        <v>347</v>
      </c>
      <c r="L164" s="116">
        <f t="shared" si="0"/>
        <v>146</v>
      </c>
      <c r="M164" s="1">
        <f t="shared" si="1"/>
        <v>14</v>
      </c>
      <c r="N164" s="116"/>
      <c r="O164" s="1"/>
      <c r="P164" s="1"/>
      <c r="Q164" s="1">
        <f t="shared" si="18"/>
        <v>0</v>
      </c>
      <c r="R164" s="1">
        <f>IF(J164="","",IF(D164="",0,IF(D164="N/A",3,IF(D164="Yes",1,IF(D164="No",2,"Oops there is an error")))))</f>
        <v>1</v>
      </c>
      <c r="S164" s="1">
        <f t="shared" si="3"/>
        <v>1</v>
      </c>
      <c r="T164" s="1"/>
      <c r="U164" s="1">
        <f t="shared" si="4"/>
        <v>0</v>
      </c>
      <c r="V164" s="1">
        <f t="shared" si="19"/>
        <v>1</v>
      </c>
      <c r="W164" s="1"/>
      <c r="X164" s="1">
        <f t="shared" si="6"/>
        <v>2</v>
      </c>
      <c r="Y164" s="1">
        <f t="shared" si="7"/>
        <v>1</v>
      </c>
      <c r="Z164" s="119"/>
      <c r="AA164" s="117"/>
      <c r="AB164" s="1"/>
      <c r="AC164" s="1"/>
      <c r="AD164" s="1"/>
      <c r="AE164" s="1"/>
      <c r="AF164" s="1"/>
      <c r="AG164" s="1"/>
      <c r="AH164" s="1"/>
      <c r="AI164" s="1"/>
      <c r="AJ164" s="1"/>
    </row>
    <row r="165" spans="1:36" ht="12.75" customHeight="1">
      <c r="A165" s="1">
        <v>3689</v>
      </c>
      <c r="B165" s="54" t="str">
        <f t="shared" si="10"/>
        <v>SL.147</v>
      </c>
      <c r="C165" s="14" t="s">
        <v>879</v>
      </c>
      <c r="D165" s="136" t="s">
        <v>121</v>
      </c>
      <c r="E165" s="129"/>
      <c r="F165" s="126" t="s">
        <v>880</v>
      </c>
      <c r="G165" s="117" t="s">
        <v>881</v>
      </c>
      <c r="H165" s="119" t="s">
        <v>882</v>
      </c>
      <c r="I165" s="117" t="s">
        <v>883</v>
      </c>
      <c r="J165" s="115">
        <v>1</v>
      </c>
      <c r="K165" s="115" t="s">
        <v>347</v>
      </c>
      <c r="L165" s="116">
        <f t="shared" si="0"/>
        <v>147</v>
      </c>
      <c r="M165" s="1">
        <f t="shared" si="1"/>
        <v>14</v>
      </c>
      <c r="N165" s="116"/>
      <c r="O165" s="1"/>
      <c r="P165" s="1"/>
      <c r="Q165" s="1">
        <f t="shared" ref="Q165:Q193" si="20">IF(ISNA(VLOOKUP(A165,BusInfoArray,6,FALSE)),0,VLOOKUP(A165,BusInfoArray,6,FALSE))</f>
        <v>0</v>
      </c>
      <c r="R165" s="1">
        <f>IF(J165="","",IF(D165="",0,IF(D165="N/A",3,IF(D165="Yes",1,IF(D165="No",2,"Oops there is an error")))))</f>
        <v>1</v>
      </c>
      <c r="S165" s="1">
        <f t="shared" si="3"/>
        <v>1</v>
      </c>
      <c r="T165" s="1"/>
      <c r="U165" s="1">
        <f t="shared" si="4"/>
        <v>0</v>
      </c>
      <c r="V165" s="1">
        <f t="shared" ref="V165:V196" si="21">IF(Master="Master",R165,IF(V164="",S165,IF(OR(AND(U165&gt;0,S165&lt;V164),AND(U165=1,S165&lt;=V164)),V164,S165)))</f>
        <v>1</v>
      </c>
      <c r="W165" s="1"/>
      <c r="X165" s="1">
        <f t="shared" si="6"/>
        <v>2</v>
      </c>
      <c r="Y165" s="1">
        <f t="shared" si="7"/>
        <v>1</v>
      </c>
      <c r="Z165" s="119"/>
      <c r="AA165" s="117"/>
      <c r="AB165" s="1"/>
      <c r="AC165" s="1"/>
      <c r="AD165" s="1"/>
      <c r="AE165" s="1"/>
      <c r="AF165" s="1"/>
      <c r="AG165" s="1"/>
      <c r="AH165" s="1"/>
      <c r="AI165" s="1"/>
      <c r="AJ165" s="1"/>
    </row>
    <row r="166" spans="1:36" ht="12.75" customHeight="1">
      <c r="A166" s="1">
        <v>1015</v>
      </c>
      <c r="B166" s="54" t="str">
        <f t="shared" si="10"/>
        <v>SL.148</v>
      </c>
      <c r="C166" s="14" t="s">
        <v>884</v>
      </c>
      <c r="D166" s="136" t="s">
        <v>121</v>
      </c>
      <c r="E166" s="129"/>
      <c r="F166" s="129"/>
      <c r="G166" s="117"/>
      <c r="H166" s="119" t="s">
        <v>885</v>
      </c>
      <c r="I166" s="117" t="s">
        <v>887</v>
      </c>
      <c r="J166" s="115">
        <v>1</v>
      </c>
      <c r="K166" s="115" t="s">
        <v>347</v>
      </c>
      <c r="L166" s="116">
        <f t="shared" si="0"/>
        <v>148</v>
      </c>
      <c r="M166" s="1">
        <f t="shared" si="1"/>
        <v>14</v>
      </c>
      <c r="N166" s="116"/>
      <c r="O166" s="1"/>
      <c r="P166" s="1"/>
      <c r="Q166" s="1">
        <f t="shared" si="20"/>
        <v>0</v>
      </c>
      <c r="R166" s="1">
        <f>IF(J166="","",IF(D166="",0,IF(D166="N/A",3,IF(D166="Yes",1,IF(D166="No",2,"Oops there is an error")))))</f>
        <v>1</v>
      </c>
      <c r="S166" s="1">
        <f t="shared" si="3"/>
        <v>1</v>
      </c>
      <c r="T166" s="1"/>
      <c r="U166" s="1">
        <f t="shared" si="4"/>
        <v>0</v>
      </c>
      <c r="V166" s="1">
        <f t="shared" si="21"/>
        <v>1</v>
      </c>
      <c r="W166" s="1"/>
      <c r="X166" s="1">
        <f t="shared" si="6"/>
        <v>2</v>
      </c>
      <c r="Y166" s="1">
        <f t="shared" si="7"/>
        <v>1</v>
      </c>
      <c r="Z166" s="119"/>
      <c r="AA166" s="117"/>
      <c r="AB166" s="1"/>
      <c r="AC166" s="1"/>
      <c r="AD166" s="1"/>
      <c r="AE166" s="1"/>
      <c r="AF166" s="1"/>
      <c r="AG166" s="1"/>
      <c r="AH166" s="1"/>
      <c r="AI166" s="1"/>
      <c r="AJ166" s="1"/>
    </row>
    <row r="167" spans="1:36" ht="12.75" customHeight="1">
      <c r="A167" s="1">
        <v>994</v>
      </c>
      <c r="B167" s="54" t="str">
        <f t="shared" si="10"/>
        <v>SL.149</v>
      </c>
      <c r="C167" s="14" t="s">
        <v>890</v>
      </c>
      <c r="D167" s="136" t="s">
        <v>121</v>
      </c>
      <c r="E167" s="129"/>
      <c r="F167" s="129"/>
      <c r="G167" s="117"/>
      <c r="H167" s="119" t="s">
        <v>891</v>
      </c>
      <c r="I167" s="117" t="s">
        <v>572</v>
      </c>
      <c r="J167" s="115">
        <v>1</v>
      </c>
      <c r="K167" s="115" t="s">
        <v>347</v>
      </c>
      <c r="L167" s="116">
        <f t="shared" si="0"/>
        <v>149</v>
      </c>
      <c r="M167" s="1">
        <f t="shared" si="1"/>
        <v>14</v>
      </c>
      <c r="N167" s="116"/>
      <c r="O167" s="1"/>
      <c r="P167" s="1"/>
      <c r="Q167" s="1">
        <f t="shared" si="20"/>
        <v>0</v>
      </c>
      <c r="R167" s="1">
        <f>IF(J167="","",IF(D167="",0,IF(D167="N/A",3,IF(D167="Yes",1,IF(D167="No",2,"Oops there is an error")))))</f>
        <v>1</v>
      </c>
      <c r="S167" s="1">
        <f t="shared" si="3"/>
        <v>1</v>
      </c>
      <c r="T167" s="1"/>
      <c r="U167" s="1">
        <f t="shared" si="4"/>
        <v>0</v>
      </c>
      <c r="V167" s="1">
        <f t="shared" si="21"/>
        <v>1</v>
      </c>
      <c r="W167" s="1"/>
      <c r="X167" s="1">
        <f t="shared" si="6"/>
        <v>2</v>
      </c>
      <c r="Y167" s="1">
        <f t="shared" si="7"/>
        <v>1</v>
      </c>
      <c r="Z167" s="119"/>
      <c r="AA167" s="117"/>
      <c r="AB167" s="1"/>
      <c r="AC167" s="1"/>
      <c r="AD167" s="1"/>
      <c r="AE167" s="1"/>
      <c r="AF167" s="1"/>
      <c r="AG167" s="1"/>
      <c r="AH167" s="1"/>
      <c r="AI167" s="1"/>
      <c r="AJ167" s="1"/>
    </row>
    <row r="168" spans="1:36" ht="12.75" customHeight="1">
      <c r="A168" s="1">
        <v>1068</v>
      </c>
      <c r="B168" s="54" t="str">
        <f t="shared" si="10"/>
        <v>SL.150</v>
      </c>
      <c r="C168" s="14" t="s">
        <v>893</v>
      </c>
      <c r="D168" s="138" t="s">
        <v>121</v>
      </c>
      <c r="E168" s="129"/>
      <c r="F168" s="129"/>
      <c r="G168" s="117" t="s">
        <v>894</v>
      </c>
      <c r="H168" s="119" t="s">
        <v>896</v>
      </c>
      <c r="I168" s="117" t="s">
        <v>897</v>
      </c>
      <c r="J168" s="115">
        <v>1</v>
      </c>
      <c r="K168" s="115" t="s">
        <v>347</v>
      </c>
      <c r="L168" s="116">
        <f t="shared" si="0"/>
        <v>150</v>
      </c>
      <c r="M168" s="1">
        <f t="shared" si="1"/>
        <v>14</v>
      </c>
      <c r="N168" s="116"/>
      <c r="O168" s="1"/>
      <c r="P168" s="1"/>
      <c r="Q168" s="1">
        <f t="shared" si="20"/>
        <v>0</v>
      </c>
      <c r="R168" s="1">
        <f>IF(J168="","",IF(D168="",0,IF(D168="N/A",3,IF(D168="Yes",1,IF(D168="No",2,"Oops there is an error")))))</f>
        <v>1</v>
      </c>
      <c r="S168" s="1">
        <f t="shared" si="3"/>
        <v>1</v>
      </c>
      <c r="T168" s="1"/>
      <c r="U168" s="1">
        <f t="shared" si="4"/>
        <v>0</v>
      </c>
      <c r="V168" s="1">
        <f t="shared" si="21"/>
        <v>1</v>
      </c>
      <c r="W168" s="1"/>
      <c r="X168" s="1">
        <f t="shared" si="6"/>
        <v>2</v>
      </c>
      <c r="Y168" s="1">
        <f t="shared" si="7"/>
        <v>1</v>
      </c>
      <c r="Z168" s="119"/>
      <c r="AA168" s="117"/>
      <c r="AB168" s="1"/>
      <c r="AC168" s="1"/>
      <c r="AD168" s="1"/>
      <c r="AE168" s="1"/>
      <c r="AF168" s="1"/>
      <c r="AG168" s="1"/>
      <c r="AH168" s="1"/>
      <c r="AI168" s="1"/>
      <c r="AJ168" s="1"/>
    </row>
    <row r="169" spans="1:36" ht="12.75" customHeight="1">
      <c r="A169" s="1">
        <v>1095</v>
      </c>
      <c r="B169" s="54" t="str">
        <f t="shared" si="10"/>
        <v>SL.151</v>
      </c>
      <c r="C169" s="14" t="s">
        <v>898</v>
      </c>
      <c r="D169" s="126" t="s">
        <v>121</v>
      </c>
      <c r="E169" s="129"/>
      <c r="F169" s="129"/>
      <c r="G169" s="117" t="s">
        <v>899</v>
      </c>
      <c r="H169" s="119" t="s">
        <v>877</v>
      </c>
      <c r="I169" s="117" t="s">
        <v>873</v>
      </c>
      <c r="J169" s="115">
        <v>1</v>
      </c>
      <c r="K169" s="115" t="s">
        <v>347</v>
      </c>
      <c r="L169" s="116">
        <f t="shared" si="0"/>
        <v>151</v>
      </c>
      <c r="M169" s="1">
        <f t="shared" si="1"/>
        <v>14</v>
      </c>
      <c r="N169" s="116"/>
      <c r="O169" s="1"/>
      <c r="P169" s="1"/>
      <c r="Q169" s="1">
        <f t="shared" si="20"/>
        <v>0</v>
      </c>
      <c r="R169" s="1">
        <f>IF(J169="","",IF(D169="",0,IF(D169="N/A",3,IF(D169="Yes",1,IF(D169="No",2,"Oops there is an error")))))</f>
        <v>1</v>
      </c>
      <c r="S169" s="1">
        <f t="shared" si="3"/>
        <v>1</v>
      </c>
      <c r="T169" s="1"/>
      <c r="U169" s="1">
        <f t="shared" si="4"/>
        <v>0</v>
      </c>
      <c r="V169" s="1">
        <f t="shared" si="21"/>
        <v>1</v>
      </c>
      <c r="W169" s="1"/>
      <c r="X169" s="1">
        <f t="shared" si="6"/>
        <v>2</v>
      </c>
      <c r="Y169" s="1">
        <f t="shared" si="7"/>
        <v>1</v>
      </c>
      <c r="Z169" s="119"/>
      <c r="AA169" s="117"/>
      <c r="AB169" s="1"/>
      <c r="AC169" s="1"/>
      <c r="AD169" s="1"/>
      <c r="AE169" s="1"/>
      <c r="AF169" s="1"/>
      <c r="AG169" s="1"/>
      <c r="AH169" s="1"/>
      <c r="AI169" s="1"/>
      <c r="AJ169" s="1"/>
    </row>
    <row r="170" spans="1:36" ht="12.75" customHeight="1">
      <c r="A170" s="1">
        <v>3563</v>
      </c>
      <c r="B170" s="54" t="str">
        <f t="shared" si="10"/>
        <v>SL.152</v>
      </c>
      <c r="C170" s="14" t="s">
        <v>903</v>
      </c>
      <c r="D170" s="136" t="s">
        <v>121</v>
      </c>
      <c r="E170" s="129"/>
      <c r="F170" s="129"/>
      <c r="G170" s="117" t="s">
        <v>432</v>
      </c>
      <c r="H170" s="119" t="s">
        <v>904</v>
      </c>
      <c r="I170" s="117" t="s">
        <v>905</v>
      </c>
      <c r="J170" s="115">
        <v>1</v>
      </c>
      <c r="K170" s="115" t="s">
        <v>347</v>
      </c>
      <c r="L170" s="116">
        <f t="shared" si="0"/>
        <v>152</v>
      </c>
      <c r="M170" s="1">
        <f t="shared" si="1"/>
        <v>14</v>
      </c>
      <c r="N170" s="116"/>
      <c r="O170" s="1"/>
      <c r="P170" s="1"/>
      <c r="Q170" s="1">
        <f t="shared" si="20"/>
        <v>0</v>
      </c>
      <c r="R170" s="1">
        <f>IF(J170="","",IF(D170="",0,IF(D170="N/A",3,IF(D170="Yes",1,IF(D170="No",2,"Oops there is an error")))))</f>
        <v>1</v>
      </c>
      <c r="S170" s="1">
        <f t="shared" si="3"/>
        <v>1</v>
      </c>
      <c r="T170" s="1"/>
      <c r="U170" s="1">
        <f t="shared" si="4"/>
        <v>0</v>
      </c>
      <c r="V170" s="1">
        <f t="shared" si="21"/>
        <v>1</v>
      </c>
      <c r="W170" s="1"/>
      <c r="X170" s="1">
        <f t="shared" si="6"/>
        <v>2</v>
      </c>
      <c r="Y170" s="1">
        <f t="shared" si="7"/>
        <v>1</v>
      </c>
      <c r="Z170" s="119"/>
      <c r="AA170" s="117"/>
      <c r="AB170" s="1"/>
      <c r="AC170" s="1"/>
      <c r="AD170" s="1"/>
      <c r="AE170" s="1"/>
      <c r="AF170" s="1"/>
      <c r="AG170" s="1"/>
      <c r="AH170" s="1"/>
      <c r="AI170" s="1"/>
      <c r="AJ170" s="1"/>
    </row>
    <row r="171" spans="1:36" ht="12.75" customHeight="1">
      <c r="A171" s="1"/>
      <c r="B171" s="111" t="str">
        <f t="shared" si="10"/>
        <v/>
      </c>
      <c r="C171" s="210" t="s">
        <v>906</v>
      </c>
      <c r="D171" s="211"/>
      <c r="E171" s="211"/>
      <c r="F171" s="211"/>
      <c r="G171" s="113"/>
      <c r="H171" s="112"/>
      <c r="I171" s="114"/>
      <c r="J171" s="115"/>
      <c r="K171" s="115">
        <v>1</v>
      </c>
      <c r="L171" s="116">
        <f t="shared" si="0"/>
        <v>152</v>
      </c>
      <c r="M171" s="1">
        <f t="shared" si="1"/>
        <v>15</v>
      </c>
      <c r="N171" s="116"/>
      <c r="O171" s="1"/>
      <c r="P171" s="1"/>
      <c r="Q171" s="1">
        <f t="shared" si="20"/>
        <v>0</v>
      </c>
      <c r="R171" s="1" t="str">
        <f>IF(J171="","",IF(D171="",0,IF(D171="N/A",3,IF(D171="Yes",1,IF(D171="No",2,"Oops there is an error")))))</f>
        <v/>
      </c>
      <c r="S171" s="1" t="str">
        <f t="shared" si="3"/>
        <v/>
      </c>
      <c r="T171" s="1"/>
      <c r="U171" s="1">
        <f t="shared" si="4"/>
        <v>0</v>
      </c>
      <c r="V171" s="1" t="str">
        <f t="shared" si="21"/>
        <v/>
      </c>
      <c r="W171" s="1"/>
      <c r="X171" s="1">
        <f t="shared" si="6"/>
        <v>1</v>
      </c>
      <c r="Y171" s="1">
        <f t="shared" si="7"/>
        <v>1</v>
      </c>
      <c r="Z171" s="112"/>
      <c r="AA171" s="114"/>
      <c r="AB171" s="1"/>
      <c r="AC171" s="1"/>
      <c r="AD171" s="1"/>
      <c r="AE171" s="1"/>
      <c r="AF171" s="1"/>
      <c r="AG171" s="1"/>
      <c r="AH171" s="1"/>
      <c r="AI171" s="1"/>
      <c r="AJ171" s="1"/>
    </row>
    <row r="172" spans="1:36" ht="12.75" customHeight="1">
      <c r="A172" s="1">
        <v>3687</v>
      </c>
      <c r="B172" s="54" t="str">
        <f t="shared" si="10"/>
        <v>SL.153</v>
      </c>
      <c r="C172" s="14" t="s">
        <v>911</v>
      </c>
      <c r="D172" s="136" t="s">
        <v>121</v>
      </c>
      <c r="E172" s="129"/>
      <c r="F172" s="126" t="s">
        <v>912</v>
      </c>
      <c r="G172" s="117"/>
      <c r="H172" s="119" t="s">
        <v>406</v>
      </c>
      <c r="I172" s="117" t="s">
        <v>407</v>
      </c>
      <c r="J172" s="115">
        <v>1</v>
      </c>
      <c r="K172" s="115" t="s">
        <v>352</v>
      </c>
      <c r="L172" s="116">
        <f t="shared" si="0"/>
        <v>153</v>
      </c>
      <c r="M172" s="1">
        <f t="shared" si="1"/>
        <v>15</v>
      </c>
      <c r="N172" s="116"/>
      <c r="O172" s="1"/>
      <c r="P172" s="1"/>
      <c r="Q172" s="1">
        <f t="shared" si="20"/>
        <v>0</v>
      </c>
      <c r="R172" s="1">
        <f>IF(J172="","",IF(D172="",0,IF(D172="N/A",3,IF(D172="Yes",1,IF(D172="No",2,"Oops there is an error")))))</f>
        <v>1</v>
      </c>
      <c r="S172" s="1">
        <f t="shared" si="3"/>
        <v>1</v>
      </c>
      <c r="T172" s="1"/>
      <c r="U172" s="1">
        <f t="shared" si="4"/>
        <v>0</v>
      </c>
      <c r="V172" s="1">
        <f t="shared" si="21"/>
        <v>1</v>
      </c>
      <c r="W172" s="1"/>
      <c r="X172" s="1">
        <f t="shared" si="6"/>
        <v>2</v>
      </c>
      <c r="Y172" s="1">
        <f t="shared" si="7"/>
        <v>1</v>
      </c>
      <c r="Z172" s="119"/>
      <c r="AA172" s="117"/>
      <c r="AB172" s="1"/>
      <c r="AC172" s="1"/>
      <c r="AD172" s="1"/>
      <c r="AE172" s="1"/>
      <c r="AF172" s="1"/>
      <c r="AG172" s="1"/>
      <c r="AH172" s="1"/>
      <c r="AI172" s="1"/>
      <c r="AJ172" s="1"/>
    </row>
    <row r="173" spans="1:36" ht="12.75" customHeight="1">
      <c r="A173" s="1">
        <v>3690</v>
      </c>
      <c r="B173" s="54" t="str">
        <f t="shared" si="10"/>
        <v>SL.154</v>
      </c>
      <c r="C173" s="14" t="s">
        <v>915</v>
      </c>
      <c r="D173" s="136" t="s">
        <v>121</v>
      </c>
      <c r="E173" s="129"/>
      <c r="F173" s="126" t="s">
        <v>916</v>
      </c>
      <c r="G173" s="117" t="s">
        <v>917</v>
      </c>
      <c r="H173" s="119" t="s">
        <v>918</v>
      </c>
      <c r="I173" s="117" t="s">
        <v>635</v>
      </c>
      <c r="J173" s="115">
        <v>1</v>
      </c>
      <c r="K173" s="115" t="s">
        <v>352</v>
      </c>
      <c r="L173" s="116">
        <f t="shared" si="0"/>
        <v>154</v>
      </c>
      <c r="M173" s="1">
        <f t="shared" si="1"/>
        <v>15</v>
      </c>
      <c r="N173" s="116"/>
      <c r="O173" s="1"/>
      <c r="P173" s="1"/>
      <c r="Q173" s="1">
        <f t="shared" si="20"/>
        <v>0</v>
      </c>
      <c r="R173" s="1">
        <f>IF(J173="","",IF(D173="",0,IF(D173="N/A",3,IF(D173="Yes",1,IF(D173="No",2,"Oops there is an error")))))</f>
        <v>1</v>
      </c>
      <c r="S173" s="1">
        <f t="shared" si="3"/>
        <v>1</v>
      </c>
      <c r="T173" s="1"/>
      <c r="U173" s="1">
        <f t="shared" si="4"/>
        <v>0</v>
      </c>
      <c r="V173" s="1">
        <f t="shared" si="21"/>
        <v>1</v>
      </c>
      <c r="W173" s="1"/>
      <c r="X173" s="1">
        <f t="shared" si="6"/>
        <v>2</v>
      </c>
      <c r="Y173" s="1">
        <f t="shared" si="7"/>
        <v>1</v>
      </c>
      <c r="Z173" s="119"/>
      <c r="AA173" s="117"/>
      <c r="AB173" s="1"/>
      <c r="AC173" s="1"/>
      <c r="AD173" s="1"/>
      <c r="AE173" s="1"/>
      <c r="AF173" s="1"/>
      <c r="AG173" s="1"/>
      <c r="AH173" s="1"/>
      <c r="AI173" s="1"/>
      <c r="AJ173" s="1"/>
    </row>
    <row r="174" spans="1:36" ht="12.75" customHeight="1">
      <c r="A174" s="1">
        <v>3701</v>
      </c>
      <c r="B174" s="54" t="str">
        <f t="shared" si="10"/>
        <v>SL.155</v>
      </c>
      <c r="C174" s="14" t="s">
        <v>920</v>
      </c>
      <c r="D174" s="136" t="s">
        <v>121</v>
      </c>
      <c r="E174" s="129"/>
      <c r="F174" s="129"/>
      <c r="G174" s="117" t="s">
        <v>917</v>
      </c>
      <c r="H174" s="119" t="s">
        <v>918</v>
      </c>
      <c r="I174" s="117" t="s">
        <v>635</v>
      </c>
      <c r="J174" s="115">
        <v>1</v>
      </c>
      <c r="K174" s="115" t="s">
        <v>352</v>
      </c>
      <c r="L174" s="116">
        <f t="shared" si="0"/>
        <v>155</v>
      </c>
      <c r="M174" s="1">
        <f t="shared" si="1"/>
        <v>15</v>
      </c>
      <c r="N174" s="116"/>
      <c r="O174" s="1"/>
      <c r="P174" s="1"/>
      <c r="Q174" s="1">
        <f t="shared" si="20"/>
        <v>0</v>
      </c>
      <c r="R174" s="1">
        <f>IF(J174="","",IF(D174="",0,IF(D174="N/A",3,IF(D174="Yes",1,IF(D174="No",2,"Oops there is an error")))))</f>
        <v>1</v>
      </c>
      <c r="S174" s="1">
        <f t="shared" si="3"/>
        <v>1</v>
      </c>
      <c r="T174" s="1"/>
      <c r="U174" s="1">
        <f t="shared" si="4"/>
        <v>0</v>
      </c>
      <c r="V174" s="1">
        <f t="shared" si="21"/>
        <v>1</v>
      </c>
      <c r="W174" s="1"/>
      <c r="X174" s="1">
        <f t="shared" si="6"/>
        <v>2</v>
      </c>
      <c r="Y174" s="1">
        <f t="shared" si="7"/>
        <v>1</v>
      </c>
      <c r="Z174" s="119"/>
      <c r="AA174" s="117"/>
      <c r="AB174" s="1"/>
      <c r="AC174" s="1"/>
      <c r="AD174" s="1"/>
      <c r="AE174" s="1"/>
      <c r="AF174" s="1"/>
      <c r="AG174" s="1"/>
      <c r="AH174" s="1"/>
      <c r="AI174" s="1"/>
      <c r="AJ174" s="1"/>
    </row>
    <row r="175" spans="1:36" ht="12.75" customHeight="1">
      <c r="A175" s="1">
        <v>3704</v>
      </c>
      <c r="B175" s="54" t="str">
        <f t="shared" si="10"/>
        <v>SL.156</v>
      </c>
      <c r="C175" s="14" t="s">
        <v>922</v>
      </c>
      <c r="D175" s="136" t="s">
        <v>124</v>
      </c>
      <c r="E175" s="129"/>
      <c r="F175" s="129"/>
      <c r="G175" s="117"/>
      <c r="H175" s="119"/>
      <c r="I175" s="117"/>
      <c r="J175" s="115">
        <v>1</v>
      </c>
      <c r="K175" s="115" t="s">
        <v>352</v>
      </c>
      <c r="L175" s="116">
        <f t="shared" si="0"/>
        <v>156</v>
      </c>
      <c r="M175" s="1">
        <f t="shared" si="1"/>
        <v>15</v>
      </c>
      <c r="N175" s="116"/>
      <c r="O175" s="1"/>
      <c r="P175" s="1"/>
      <c r="Q175" s="1">
        <f t="shared" si="20"/>
        <v>0</v>
      </c>
      <c r="R175" s="1">
        <f>IF(J175="","",IF(D175="",0,IF(D175="N/A",3,IF(D175="Yes",1,IF(D175="No",2,"Oops there is an error")))))</f>
        <v>2</v>
      </c>
      <c r="S175" s="1">
        <f t="shared" si="3"/>
        <v>2</v>
      </c>
      <c r="T175" s="1"/>
      <c r="U175" s="1">
        <f t="shared" si="4"/>
        <v>1</v>
      </c>
      <c r="V175" s="1">
        <f t="shared" si="21"/>
        <v>2</v>
      </c>
      <c r="W175" s="1"/>
      <c r="X175" s="1">
        <f t="shared" si="6"/>
        <v>2</v>
      </c>
      <c r="Y175" s="1">
        <f t="shared" si="7"/>
        <v>1</v>
      </c>
      <c r="Z175" s="119"/>
      <c r="AA175" s="117"/>
      <c r="AB175" s="1"/>
      <c r="AC175" s="1"/>
      <c r="AD175" s="1"/>
      <c r="AE175" s="1"/>
      <c r="AF175" s="1"/>
      <c r="AG175" s="1"/>
      <c r="AH175" s="1"/>
      <c r="AI175" s="1"/>
      <c r="AJ175" s="1"/>
    </row>
    <row r="176" spans="1:36" ht="12.75" customHeight="1">
      <c r="A176" s="1">
        <v>3715</v>
      </c>
      <c r="B176" s="54" t="str">
        <f t="shared" si="10"/>
        <v>SL.157</v>
      </c>
      <c r="C176" s="14" t="s">
        <v>924</v>
      </c>
      <c r="D176" s="136" t="s">
        <v>121</v>
      </c>
      <c r="E176" s="129"/>
      <c r="F176" s="126" t="s">
        <v>925</v>
      </c>
      <c r="G176" s="117"/>
      <c r="H176" s="119">
        <v>15</v>
      </c>
      <c r="I176" s="117" t="s">
        <v>926</v>
      </c>
      <c r="J176" s="115">
        <v>1</v>
      </c>
      <c r="K176" s="115" t="s">
        <v>352</v>
      </c>
      <c r="L176" s="116">
        <f t="shared" si="0"/>
        <v>157</v>
      </c>
      <c r="M176" s="1">
        <f t="shared" si="1"/>
        <v>15</v>
      </c>
      <c r="N176" s="116"/>
      <c r="O176" s="1"/>
      <c r="P176" s="1"/>
      <c r="Q176" s="1">
        <f t="shared" si="20"/>
        <v>0</v>
      </c>
      <c r="R176" s="1">
        <f>IF(J176="","",IF(D176="",0,IF(D176="N/A",3,IF(D176="Yes",1,IF(D176="No",2,"Oops there is an error")))))</f>
        <v>1</v>
      </c>
      <c r="S176" s="1">
        <f t="shared" si="3"/>
        <v>1</v>
      </c>
      <c r="T176" s="1"/>
      <c r="U176" s="1">
        <f t="shared" si="4"/>
        <v>0</v>
      </c>
      <c r="V176" s="1">
        <f t="shared" si="21"/>
        <v>1</v>
      </c>
      <c r="W176" s="1"/>
      <c r="X176" s="1">
        <f t="shared" si="6"/>
        <v>2</v>
      </c>
      <c r="Y176" s="1">
        <f t="shared" si="7"/>
        <v>1</v>
      </c>
      <c r="Z176" s="119"/>
      <c r="AA176" s="117"/>
      <c r="AB176" s="1"/>
      <c r="AC176" s="1"/>
      <c r="AD176" s="1"/>
      <c r="AE176" s="1"/>
      <c r="AF176" s="1"/>
      <c r="AG176" s="1"/>
      <c r="AH176" s="1"/>
      <c r="AI176" s="1"/>
      <c r="AJ176" s="1"/>
    </row>
    <row r="177" spans="1:36" ht="12.75" customHeight="1">
      <c r="A177" s="1">
        <v>3270</v>
      </c>
      <c r="B177" s="54" t="str">
        <f t="shared" si="10"/>
        <v>SL.158</v>
      </c>
      <c r="C177" s="14" t="s">
        <v>929</v>
      </c>
      <c r="D177" s="136" t="s">
        <v>121</v>
      </c>
      <c r="E177" s="129"/>
      <c r="F177" s="126" t="s">
        <v>930</v>
      </c>
      <c r="G177" s="117" t="s">
        <v>917</v>
      </c>
      <c r="H177" s="119" t="s">
        <v>918</v>
      </c>
      <c r="I177" s="117" t="s">
        <v>635</v>
      </c>
      <c r="J177" s="115">
        <v>2</v>
      </c>
      <c r="K177" s="115" t="s">
        <v>352</v>
      </c>
      <c r="L177" s="116">
        <f t="shared" si="0"/>
        <v>158</v>
      </c>
      <c r="M177" s="1">
        <f t="shared" si="1"/>
        <v>15</v>
      </c>
      <c r="N177" s="116"/>
      <c r="O177" s="1"/>
      <c r="P177" s="1"/>
      <c r="Q177" s="1">
        <f t="shared" si="20"/>
        <v>0</v>
      </c>
      <c r="R177" s="1">
        <f>IF(J177="","",IF(D177="",0,IF(D177="N/A",3,IF(D177="Yes",1,IF(D177="No",2,"Oops there is an error")))))</f>
        <v>1</v>
      </c>
      <c r="S177" s="1">
        <f t="shared" si="3"/>
        <v>1</v>
      </c>
      <c r="T177" s="1"/>
      <c r="U177" s="1">
        <f t="shared" si="4"/>
        <v>0</v>
      </c>
      <c r="V177" s="1">
        <f t="shared" si="21"/>
        <v>1</v>
      </c>
      <c r="W177" s="1"/>
      <c r="X177" s="1">
        <f t="shared" si="6"/>
        <v>2</v>
      </c>
      <c r="Y177" s="1">
        <f t="shared" si="7"/>
        <v>1</v>
      </c>
      <c r="Z177" s="119"/>
      <c r="AA177" s="117"/>
      <c r="AB177" s="1"/>
      <c r="AC177" s="1"/>
      <c r="AD177" s="1"/>
      <c r="AE177" s="1"/>
      <c r="AF177" s="1"/>
      <c r="AG177" s="1"/>
      <c r="AH177" s="1"/>
      <c r="AI177" s="1"/>
      <c r="AJ177" s="1"/>
    </row>
    <row r="178" spans="1:36" ht="12.75" customHeight="1">
      <c r="A178" s="1">
        <v>3269</v>
      </c>
      <c r="B178" s="54" t="str">
        <f t="shared" si="10"/>
        <v>SL.159</v>
      </c>
      <c r="C178" s="14" t="s">
        <v>932</v>
      </c>
      <c r="D178" s="136" t="s">
        <v>124</v>
      </c>
      <c r="E178" s="129"/>
      <c r="F178" s="129"/>
      <c r="G178" s="117"/>
      <c r="H178" s="119">
        <v>15</v>
      </c>
      <c r="I178" s="117" t="s">
        <v>926</v>
      </c>
      <c r="J178" s="115">
        <v>2</v>
      </c>
      <c r="K178" s="115" t="s">
        <v>352</v>
      </c>
      <c r="L178" s="116">
        <f t="shared" si="0"/>
        <v>159</v>
      </c>
      <c r="M178" s="1">
        <f t="shared" si="1"/>
        <v>15</v>
      </c>
      <c r="N178" s="116"/>
      <c r="O178" s="1"/>
      <c r="P178" s="1"/>
      <c r="Q178" s="1">
        <f t="shared" si="20"/>
        <v>0</v>
      </c>
      <c r="R178" s="1">
        <f>IF(J178="","",IF(D178="",0,IF(D178="N/A",3,IF(D178="Yes",1,IF(D178="No",2,"Oops there is an error")))))</f>
        <v>2</v>
      </c>
      <c r="S178" s="1">
        <f t="shared" si="3"/>
        <v>2</v>
      </c>
      <c r="T178" s="1"/>
      <c r="U178" s="1">
        <f t="shared" si="4"/>
        <v>2</v>
      </c>
      <c r="V178" s="1">
        <f t="shared" si="21"/>
        <v>2</v>
      </c>
      <c r="W178" s="1"/>
      <c r="X178" s="1">
        <f t="shared" si="6"/>
        <v>2</v>
      </c>
      <c r="Y178" s="1">
        <f t="shared" si="7"/>
        <v>1</v>
      </c>
      <c r="Z178" s="119"/>
      <c r="AA178" s="117"/>
      <c r="AB178" s="1"/>
      <c r="AC178" s="1"/>
      <c r="AD178" s="1"/>
      <c r="AE178" s="1"/>
      <c r="AF178" s="1"/>
      <c r="AG178" s="1"/>
      <c r="AH178" s="1"/>
      <c r="AI178" s="1"/>
      <c r="AJ178" s="1"/>
    </row>
    <row r="179" spans="1:36" ht="12.75" customHeight="1">
      <c r="A179" s="1">
        <v>3718</v>
      </c>
      <c r="B179" s="54" t="str">
        <f t="shared" si="10"/>
        <v>SL.160</v>
      </c>
      <c r="C179" s="14" t="s">
        <v>935</v>
      </c>
      <c r="D179" s="138" t="s">
        <v>121</v>
      </c>
      <c r="E179" s="129"/>
      <c r="F179" s="129"/>
      <c r="G179" s="117" t="s">
        <v>936</v>
      </c>
      <c r="H179" s="119" t="s">
        <v>319</v>
      </c>
      <c r="I179" s="117" t="s">
        <v>320</v>
      </c>
      <c r="J179" s="115">
        <v>2</v>
      </c>
      <c r="K179" s="115" t="s">
        <v>352</v>
      </c>
      <c r="L179" s="116">
        <f t="shared" si="0"/>
        <v>160</v>
      </c>
      <c r="M179" s="1">
        <f t="shared" si="1"/>
        <v>15</v>
      </c>
      <c r="N179" s="116"/>
      <c r="O179" s="1"/>
      <c r="P179" s="1"/>
      <c r="Q179" s="1">
        <f t="shared" si="20"/>
        <v>0</v>
      </c>
      <c r="R179" s="1">
        <f>IF(J179="","",IF(D179="",0,IF(D179="N/A",3,IF(D179="Yes",1,IF(D179="No",2,"Oops there is an error")))))</f>
        <v>1</v>
      </c>
      <c r="S179" s="1">
        <f t="shared" si="3"/>
        <v>1</v>
      </c>
      <c r="T179" s="1"/>
      <c r="U179" s="1">
        <f t="shared" si="4"/>
        <v>0</v>
      </c>
      <c r="V179" s="1">
        <f t="shared" si="21"/>
        <v>1</v>
      </c>
      <c r="W179" s="1"/>
      <c r="X179" s="1">
        <f t="shared" si="6"/>
        <v>2</v>
      </c>
      <c r="Y179" s="1">
        <f t="shared" si="7"/>
        <v>1</v>
      </c>
      <c r="Z179" s="119"/>
      <c r="AA179" s="117"/>
      <c r="AB179" s="1"/>
      <c r="AC179" s="1"/>
      <c r="AD179" s="1"/>
      <c r="AE179" s="1"/>
      <c r="AF179" s="1"/>
      <c r="AG179" s="1"/>
      <c r="AH179" s="1"/>
      <c r="AI179" s="1"/>
      <c r="AJ179" s="1"/>
    </row>
    <row r="180" spans="1:36" ht="12.75" customHeight="1">
      <c r="A180" s="1">
        <v>3729</v>
      </c>
      <c r="B180" s="54" t="str">
        <f t="shared" si="10"/>
        <v>SL.161</v>
      </c>
      <c r="C180" s="14" t="s">
        <v>939</v>
      </c>
      <c r="D180" s="136" t="s">
        <v>118</v>
      </c>
      <c r="E180" s="129"/>
      <c r="F180" s="126" t="s">
        <v>940</v>
      </c>
      <c r="G180" s="117"/>
      <c r="H180" s="119"/>
      <c r="I180" s="117"/>
      <c r="J180" s="115">
        <v>1</v>
      </c>
      <c r="K180" s="115" t="s">
        <v>352</v>
      </c>
      <c r="L180" s="116">
        <f t="shared" si="0"/>
        <v>161</v>
      </c>
      <c r="M180" s="1">
        <f t="shared" si="1"/>
        <v>15</v>
      </c>
      <c r="N180" s="116"/>
      <c r="O180" s="1"/>
      <c r="P180" s="1"/>
      <c r="Q180" s="1">
        <f t="shared" si="20"/>
        <v>0</v>
      </c>
      <c r="R180" s="1">
        <f>IF(J180="","",IF(D180="",0,IF(D180="N/A",3,IF(D180="Yes",1,IF(D180="No",2,"Oops there is an error")))))</f>
        <v>3</v>
      </c>
      <c r="S180" s="1">
        <f t="shared" si="3"/>
        <v>3</v>
      </c>
      <c r="T180" s="1"/>
      <c r="U180" s="1">
        <f t="shared" si="4"/>
        <v>1</v>
      </c>
      <c r="V180" s="1">
        <f t="shared" si="21"/>
        <v>3</v>
      </c>
      <c r="W180" s="1"/>
      <c r="X180" s="1">
        <f t="shared" si="6"/>
        <v>2</v>
      </c>
      <c r="Y180" s="1">
        <f t="shared" si="7"/>
        <v>1</v>
      </c>
      <c r="Z180" s="119"/>
      <c r="AA180" s="117"/>
      <c r="AB180" s="1"/>
      <c r="AC180" s="1"/>
      <c r="AD180" s="1"/>
      <c r="AE180" s="1"/>
      <c r="AF180" s="1"/>
      <c r="AG180" s="1"/>
      <c r="AH180" s="1"/>
      <c r="AI180" s="1"/>
      <c r="AJ180" s="1"/>
    </row>
    <row r="181" spans="1:36" ht="12.75" customHeight="1">
      <c r="A181" s="1"/>
      <c r="B181" s="111" t="str">
        <f t="shared" si="10"/>
        <v/>
      </c>
      <c r="C181" s="210" t="s">
        <v>942</v>
      </c>
      <c r="D181" s="211"/>
      <c r="E181" s="211"/>
      <c r="F181" s="211"/>
      <c r="G181" s="113"/>
      <c r="H181" s="112"/>
      <c r="I181" s="114"/>
      <c r="J181" s="115"/>
      <c r="K181" s="115">
        <v>1</v>
      </c>
      <c r="L181" s="116">
        <f t="shared" si="0"/>
        <v>161</v>
      </c>
      <c r="M181" s="1">
        <f t="shared" si="1"/>
        <v>16</v>
      </c>
      <c r="N181" s="116"/>
      <c r="O181" s="1"/>
      <c r="P181" s="1"/>
      <c r="Q181" s="1">
        <f t="shared" si="20"/>
        <v>0</v>
      </c>
      <c r="R181" s="1" t="str">
        <f>IF(J181="","",IF(D181="",0,IF(D181="N/A",3,IF(D181="Yes",1,IF(D181="No",2,"Oops there is an error")))))</f>
        <v/>
      </c>
      <c r="S181" s="1" t="str">
        <f t="shared" si="3"/>
        <v/>
      </c>
      <c r="T181" s="1"/>
      <c r="U181" s="1">
        <f t="shared" si="4"/>
        <v>1</v>
      </c>
      <c r="V181" s="1" t="str">
        <f t="shared" si="21"/>
        <v/>
      </c>
      <c r="W181" s="1"/>
      <c r="X181" s="1">
        <f t="shared" si="6"/>
        <v>1</v>
      </c>
      <c r="Y181" s="1">
        <f t="shared" si="7"/>
        <v>1</v>
      </c>
      <c r="Z181" s="112"/>
      <c r="AA181" s="114"/>
      <c r="AB181" s="1"/>
      <c r="AC181" s="1"/>
      <c r="AD181" s="1"/>
      <c r="AE181" s="1"/>
      <c r="AF181" s="1"/>
      <c r="AG181" s="1"/>
      <c r="AH181" s="1"/>
      <c r="AI181" s="1"/>
      <c r="AJ181" s="1"/>
    </row>
    <row r="182" spans="1:36" ht="12.75" customHeight="1">
      <c r="A182" s="1">
        <v>895</v>
      </c>
      <c r="B182" s="54" t="str">
        <f t="shared" si="10"/>
        <v>SL.162</v>
      </c>
      <c r="C182" s="14" t="s">
        <v>944</v>
      </c>
      <c r="D182" s="136" t="s">
        <v>121</v>
      </c>
      <c r="E182" s="129"/>
      <c r="F182" s="129"/>
      <c r="G182" s="117" t="s">
        <v>945</v>
      </c>
      <c r="H182" s="119" t="s">
        <v>693</v>
      </c>
      <c r="I182" s="117" t="s">
        <v>946</v>
      </c>
      <c r="J182" s="115">
        <v>1</v>
      </c>
      <c r="K182" s="115" t="s">
        <v>358</v>
      </c>
      <c r="L182" s="116">
        <f t="shared" si="0"/>
        <v>162</v>
      </c>
      <c r="M182" s="1">
        <f t="shared" si="1"/>
        <v>16</v>
      </c>
      <c r="N182" s="116"/>
      <c r="O182" s="1"/>
      <c r="P182" s="1"/>
      <c r="Q182" s="1">
        <f t="shared" si="20"/>
        <v>0</v>
      </c>
      <c r="R182" s="1">
        <f>IF(J182="","",IF(D182="",0,IF(D182="N/A",3,IF(D182="Yes",1,IF(D182="No",2,"Oops there is an error")))))</f>
        <v>1</v>
      </c>
      <c r="S182" s="1">
        <f t="shared" si="3"/>
        <v>1</v>
      </c>
      <c r="T182" s="1"/>
      <c r="U182" s="1">
        <f t="shared" si="4"/>
        <v>0</v>
      </c>
      <c r="V182" s="1">
        <f t="shared" si="21"/>
        <v>1</v>
      </c>
      <c r="W182" s="1"/>
      <c r="X182" s="1">
        <f t="shared" si="6"/>
        <v>2</v>
      </c>
      <c r="Y182" s="1">
        <f t="shared" si="7"/>
        <v>1</v>
      </c>
      <c r="Z182" s="119"/>
      <c r="AA182" s="117"/>
      <c r="AB182" s="1"/>
      <c r="AC182" s="1"/>
      <c r="AD182" s="1"/>
      <c r="AE182" s="1"/>
      <c r="AF182" s="1"/>
      <c r="AG182" s="1"/>
      <c r="AH182" s="1"/>
      <c r="AI182" s="1"/>
      <c r="AJ182" s="1"/>
    </row>
    <row r="183" spans="1:36" ht="12.75" customHeight="1">
      <c r="A183" s="1">
        <v>4345</v>
      </c>
      <c r="B183" s="54" t="str">
        <f t="shared" si="10"/>
        <v>SL.163</v>
      </c>
      <c r="C183" s="14" t="s">
        <v>952</v>
      </c>
      <c r="D183" s="136" t="s">
        <v>121</v>
      </c>
      <c r="E183" s="129"/>
      <c r="F183" s="129"/>
      <c r="G183" s="117"/>
      <c r="H183" s="119"/>
      <c r="I183" s="117"/>
      <c r="J183" s="115">
        <v>2</v>
      </c>
      <c r="K183" s="115" t="s">
        <v>358</v>
      </c>
      <c r="L183" s="116">
        <f t="shared" si="0"/>
        <v>163</v>
      </c>
      <c r="M183" s="1">
        <f t="shared" si="1"/>
        <v>16</v>
      </c>
      <c r="N183" s="116"/>
      <c r="O183" s="1"/>
      <c r="P183" s="1"/>
      <c r="Q183" s="1">
        <f t="shared" si="20"/>
        <v>0</v>
      </c>
      <c r="R183" s="1">
        <f>IF(J183="","",IF(D183="",0,IF(D183="N/A",3,IF(D183="Yes",1,IF(D183="No",2,"Oops there is an error")))))</f>
        <v>1</v>
      </c>
      <c r="S183" s="1">
        <f t="shared" si="3"/>
        <v>1</v>
      </c>
      <c r="T183" s="1"/>
      <c r="U183" s="1">
        <f t="shared" si="4"/>
        <v>0</v>
      </c>
      <c r="V183" s="1">
        <f t="shared" si="21"/>
        <v>1</v>
      </c>
      <c r="W183" s="1"/>
      <c r="X183" s="1">
        <f t="shared" si="6"/>
        <v>2</v>
      </c>
      <c r="Y183" s="1">
        <f t="shared" si="7"/>
        <v>1</v>
      </c>
      <c r="Z183" s="119"/>
      <c r="AA183" s="117"/>
      <c r="AB183" s="1"/>
      <c r="AC183" s="1"/>
      <c r="AD183" s="1"/>
      <c r="AE183" s="1"/>
      <c r="AF183" s="1"/>
      <c r="AG183" s="1"/>
      <c r="AH183" s="1"/>
      <c r="AI183" s="1"/>
      <c r="AJ183" s="1"/>
    </row>
    <row r="184" spans="1:36" ht="12.75" customHeight="1">
      <c r="A184" s="1">
        <v>4349</v>
      </c>
      <c r="B184" s="54" t="str">
        <f t="shared" si="10"/>
        <v>SL.164</v>
      </c>
      <c r="C184" s="14" t="s">
        <v>954</v>
      </c>
      <c r="D184" s="136" t="s">
        <v>121</v>
      </c>
      <c r="E184" s="126"/>
      <c r="F184" s="129"/>
      <c r="G184" s="117" t="s">
        <v>955</v>
      </c>
      <c r="H184" s="119" t="s">
        <v>956</v>
      </c>
      <c r="I184" s="117" t="s">
        <v>957</v>
      </c>
      <c r="J184" s="115">
        <v>1</v>
      </c>
      <c r="K184" s="115" t="s">
        <v>358</v>
      </c>
      <c r="L184" s="116">
        <f t="shared" si="0"/>
        <v>164</v>
      </c>
      <c r="M184" s="1">
        <f t="shared" si="1"/>
        <v>16</v>
      </c>
      <c r="N184" s="116"/>
      <c r="O184" s="1"/>
      <c r="P184" s="1"/>
      <c r="Q184" s="1">
        <f t="shared" si="20"/>
        <v>0</v>
      </c>
      <c r="R184" s="1">
        <f>IF(J184="","",IF(D184="",0,IF(D184="N/A",3,IF(D184="Yes",1,IF(D184="No",2,"Oops there is an error")))))</f>
        <v>1</v>
      </c>
      <c r="S184" s="1">
        <f t="shared" si="3"/>
        <v>1</v>
      </c>
      <c r="T184" s="1"/>
      <c r="U184" s="1">
        <f t="shared" si="4"/>
        <v>0</v>
      </c>
      <c r="V184" s="1">
        <f t="shared" si="21"/>
        <v>1</v>
      </c>
      <c r="W184" s="1"/>
      <c r="X184" s="1">
        <f t="shared" si="6"/>
        <v>2</v>
      </c>
      <c r="Y184" s="1">
        <f t="shared" si="7"/>
        <v>1</v>
      </c>
      <c r="Z184" s="119"/>
      <c r="AA184" s="117"/>
      <c r="AB184" s="1"/>
      <c r="AC184" s="1"/>
      <c r="AD184" s="1"/>
      <c r="AE184" s="1"/>
      <c r="AF184" s="1"/>
      <c r="AG184" s="1"/>
      <c r="AH184" s="1"/>
      <c r="AI184" s="1"/>
      <c r="AJ184" s="1"/>
    </row>
    <row r="185" spans="1:36" ht="12.75" customHeight="1">
      <c r="A185" s="1">
        <v>4365</v>
      </c>
      <c r="B185" s="54" t="str">
        <f t="shared" si="10"/>
        <v>SL.165</v>
      </c>
      <c r="C185" s="14" t="s">
        <v>959</v>
      </c>
      <c r="D185" s="126" t="s">
        <v>121</v>
      </c>
      <c r="E185" s="129"/>
      <c r="F185" s="126" t="s">
        <v>960</v>
      </c>
      <c r="G185" s="117" t="s">
        <v>961</v>
      </c>
      <c r="H185" s="119" t="s">
        <v>956</v>
      </c>
      <c r="I185" s="117" t="s">
        <v>572</v>
      </c>
      <c r="J185" s="115">
        <v>1</v>
      </c>
      <c r="K185" s="115" t="s">
        <v>358</v>
      </c>
      <c r="L185" s="116">
        <f t="shared" si="0"/>
        <v>165</v>
      </c>
      <c r="M185" s="1">
        <f t="shared" si="1"/>
        <v>16</v>
      </c>
      <c r="N185" s="116"/>
      <c r="O185" s="1"/>
      <c r="P185" s="1"/>
      <c r="Q185" s="1">
        <f t="shared" si="20"/>
        <v>0</v>
      </c>
      <c r="R185" s="1">
        <f>IF(J185="","",IF(D185="",0,IF(D185="N/A",3,IF(D185="Yes",1,IF(D185="No",2,"Oops there is an error")))))</f>
        <v>1</v>
      </c>
      <c r="S185" s="1">
        <f t="shared" si="3"/>
        <v>1</v>
      </c>
      <c r="T185" s="1"/>
      <c r="U185" s="1">
        <f t="shared" si="4"/>
        <v>0</v>
      </c>
      <c r="V185" s="1">
        <f t="shared" si="21"/>
        <v>1</v>
      </c>
      <c r="W185" s="1"/>
      <c r="X185" s="1">
        <f t="shared" si="6"/>
        <v>2</v>
      </c>
      <c r="Y185" s="1">
        <f t="shared" si="7"/>
        <v>1</v>
      </c>
      <c r="Z185" s="119"/>
      <c r="AA185" s="117"/>
      <c r="AB185" s="1"/>
      <c r="AC185" s="1"/>
      <c r="AD185" s="1"/>
      <c r="AE185" s="1"/>
      <c r="AF185" s="1"/>
      <c r="AG185" s="1"/>
      <c r="AH185" s="1"/>
      <c r="AI185" s="1"/>
      <c r="AJ185" s="1"/>
    </row>
    <row r="186" spans="1:36" ht="12.75" customHeight="1">
      <c r="A186" s="1">
        <v>3711</v>
      </c>
      <c r="B186" s="54" t="str">
        <f t="shared" si="10"/>
        <v>SL.166</v>
      </c>
      <c r="C186" s="14" t="s">
        <v>964</v>
      </c>
      <c r="D186" s="136" t="s">
        <v>121</v>
      </c>
      <c r="E186" s="129"/>
      <c r="F186" s="126" t="s">
        <v>965</v>
      </c>
      <c r="G186" s="117"/>
      <c r="H186" s="119"/>
      <c r="I186" s="117"/>
      <c r="J186" s="115">
        <v>1</v>
      </c>
      <c r="K186" s="115" t="s">
        <v>358</v>
      </c>
      <c r="L186" s="116">
        <f t="shared" si="0"/>
        <v>166</v>
      </c>
      <c r="M186" s="1">
        <f t="shared" si="1"/>
        <v>16</v>
      </c>
      <c r="N186" s="116"/>
      <c r="O186" s="1"/>
      <c r="P186" s="1"/>
      <c r="Q186" s="1">
        <f t="shared" si="20"/>
        <v>0</v>
      </c>
      <c r="R186" s="1">
        <f>IF(J186="","",IF(D186="",0,IF(D186="N/A",3,IF(D186="Yes",1,IF(D186="No",2,"Oops there is an error")))))</f>
        <v>1</v>
      </c>
      <c r="S186" s="1">
        <f t="shared" si="3"/>
        <v>1</v>
      </c>
      <c r="T186" s="1"/>
      <c r="U186" s="1">
        <f t="shared" si="4"/>
        <v>0</v>
      </c>
      <c r="V186" s="1">
        <f t="shared" si="21"/>
        <v>1</v>
      </c>
      <c r="W186" s="1"/>
      <c r="X186" s="1">
        <f t="shared" si="6"/>
        <v>2</v>
      </c>
      <c r="Y186" s="1">
        <f t="shared" si="7"/>
        <v>1</v>
      </c>
      <c r="Z186" s="119"/>
      <c r="AA186" s="117"/>
      <c r="AB186" s="1"/>
      <c r="AC186" s="1"/>
      <c r="AD186" s="1"/>
      <c r="AE186" s="1"/>
      <c r="AF186" s="1"/>
      <c r="AG186" s="1"/>
      <c r="AH186" s="1"/>
      <c r="AI186" s="1"/>
      <c r="AJ186" s="1"/>
    </row>
    <row r="187" spans="1:36" ht="12.75" customHeight="1">
      <c r="A187" s="1">
        <v>3721</v>
      </c>
      <c r="B187" s="54" t="str">
        <f t="shared" si="10"/>
        <v>SL.167</v>
      </c>
      <c r="C187" s="14" t="s">
        <v>970</v>
      </c>
      <c r="D187" s="136" t="s">
        <v>121</v>
      </c>
      <c r="E187" s="129"/>
      <c r="F187" s="126" t="s">
        <v>971</v>
      </c>
      <c r="G187" s="117"/>
      <c r="H187" s="119"/>
      <c r="I187" s="117"/>
      <c r="J187" s="115">
        <v>1</v>
      </c>
      <c r="K187" s="115" t="s">
        <v>358</v>
      </c>
      <c r="L187" s="116">
        <f t="shared" si="0"/>
        <v>167</v>
      </c>
      <c r="M187" s="1">
        <f t="shared" si="1"/>
        <v>16</v>
      </c>
      <c r="N187" s="116"/>
      <c r="O187" s="1"/>
      <c r="P187" s="1"/>
      <c r="Q187" s="1">
        <f t="shared" si="20"/>
        <v>0</v>
      </c>
      <c r="R187" s="1">
        <f>IF(J187="","",IF(D187="",0,IF(D187="N/A",3,IF(D187="Yes",1,IF(D187="No",2,"Oops there is an error")))))</f>
        <v>1</v>
      </c>
      <c r="S187" s="1">
        <f t="shared" si="3"/>
        <v>1</v>
      </c>
      <c r="T187" s="1"/>
      <c r="U187" s="1">
        <f t="shared" si="4"/>
        <v>0</v>
      </c>
      <c r="V187" s="1">
        <f t="shared" si="21"/>
        <v>1</v>
      </c>
      <c r="W187" s="1"/>
      <c r="X187" s="1">
        <f t="shared" si="6"/>
        <v>2</v>
      </c>
      <c r="Y187" s="1">
        <f t="shared" si="7"/>
        <v>1</v>
      </c>
      <c r="Z187" s="119"/>
      <c r="AA187" s="117"/>
      <c r="AB187" s="1"/>
      <c r="AC187" s="1"/>
      <c r="AD187" s="1"/>
      <c r="AE187" s="1"/>
      <c r="AF187" s="1"/>
      <c r="AG187" s="1"/>
      <c r="AH187" s="1"/>
      <c r="AI187" s="1"/>
      <c r="AJ187" s="1"/>
    </row>
    <row r="188" spans="1:36" ht="12.75" customHeight="1">
      <c r="A188" s="1">
        <v>2233</v>
      </c>
      <c r="B188" s="54" t="str">
        <f t="shared" si="10"/>
        <v>SL.168</v>
      </c>
      <c r="C188" s="14" t="s">
        <v>972</v>
      </c>
      <c r="D188" s="136" t="s">
        <v>121</v>
      </c>
      <c r="E188" s="129"/>
      <c r="F188" s="129"/>
      <c r="G188" s="117" t="s">
        <v>637</v>
      </c>
      <c r="H188" s="119" t="s">
        <v>956</v>
      </c>
      <c r="I188" s="117" t="s">
        <v>572</v>
      </c>
      <c r="J188" s="115">
        <v>1</v>
      </c>
      <c r="K188" s="115" t="s">
        <v>358</v>
      </c>
      <c r="L188" s="116">
        <f t="shared" si="0"/>
        <v>168</v>
      </c>
      <c r="M188" s="1">
        <f t="shared" si="1"/>
        <v>16</v>
      </c>
      <c r="N188" s="116"/>
      <c r="O188" s="1"/>
      <c r="P188" s="1"/>
      <c r="Q188" s="1">
        <f t="shared" si="20"/>
        <v>0</v>
      </c>
      <c r="R188" s="1">
        <f>IF(J188="","",IF(D188="",0,IF(D188="N/A",3,IF(D188="Yes",1,IF(D188="No",2,"Oops there is an error")))))</f>
        <v>1</v>
      </c>
      <c r="S188" s="1">
        <f t="shared" si="3"/>
        <v>1</v>
      </c>
      <c r="T188" s="1"/>
      <c r="U188" s="1">
        <f t="shared" si="4"/>
        <v>0</v>
      </c>
      <c r="V188" s="1">
        <f t="shared" si="21"/>
        <v>1</v>
      </c>
      <c r="W188" s="1"/>
      <c r="X188" s="1">
        <f t="shared" si="6"/>
        <v>2</v>
      </c>
      <c r="Y188" s="1">
        <f t="shared" si="7"/>
        <v>1</v>
      </c>
      <c r="Z188" s="119"/>
      <c r="AA188" s="117"/>
      <c r="AB188" s="1"/>
      <c r="AC188" s="1"/>
      <c r="AD188" s="1"/>
      <c r="AE188" s="1"/>
      <c r="AF188" s="1"/>
      <c r="AG188" s="1"/>
      <c r="AH188" s="1"/>
      <c r="AI188" s="1"/>
      <c r="AJ188" s="1"/>
    </row>
    <row r="189" spans="1:36" ht="12.75" customHeight="1">
      <c r="A189" s="1"/>
      <c r="B189" s="111" t="str">
        <f t="shared" si="10"/>
        <v/>
      </c>
      <c r="C189" s="210" t="s">
        <v>976</v>
      </c>
      <c r="D189" s="211"/>
      <c r="E189" s="211"/>
      <c r="F189" s="211"/>
      <c r="G189" s="113"/>
      <c r="H189" s="112"/>
      <c r="I189" s="114"/>
      <c r="J189" s="115"/>
      <c r="K189" s="115">
        <v>1</v>
      </c>
      <c r="L189" s="116">
        <f t="shared" si="0"/>
        <v>168</v>
      </c>
      <c r="M189" s="1">
        <f t="shared" si="1"/>
        <v>17</v>
      </c>
      <c r="N189" s="116"/>
      <c r="O189" s="1"/>
      <c r="P189" s="1"/>
      <c r="Q189" s="1">
        <f t="shared" si="20"/>
        <v>0</v>
      </c>
      <c r="R189" s="1" t="str">
        <f>IF(J189="","",IF(D189="",0,IF(D189="N/A",3,IF(D189="Yes",1,IF(D189="No",2,"Oops there is an error")))))</f>
        <v/>
      </c>
      <c r="S189" s="1" t="str">
        <f t="shared" si="3"/>
        <v/>
      </c>
      <c r="T189" s="1"/>
      <c r="U189" s="1">
        <f t="shared" si="4"/>
        <v>0</v>
      </c>
      <c r="V189" s="1" t="str">
        <f t="shared" si="21"/>
        <v/>
      </c>
      <c r="W189" s="1"/>
      <c r="X189" s="1">
        <f t="shared" si="6"/>
        <v>1</v>
      </c>
      <c r="Y189" s="1">
        <f t="shared" si="7"/>
        <v>1</v>
      </c>
      <c r="Z189" s="112"/>
      <c r="AA189" s="114"/>
      <c r="AB189" s="1"/>
      <c r="AC189" s="1"/>
      <c r="AD189" s="1"/>
      <c r="AE189" s="1"/>
      <c r="AF189" s="1"/>
      <c r="AG189" s="1"/>
      <c r="AH189" s="1"/>
      <c r="AI189" s="1"/>
      <c r="AJ189" s="1"/>
    </row>
    <row r="190" spans="1:36" ht="12.75" customHeight="1">
      <c r="A190" s="1">
        <v>4366</v>
      </c>
      <c r="B190" s="54" t="str">
        <f t="shared" si="10"/>
        <v>SL.169</v>
      </c>
      <c r="C190" s="14" t="s">
        <v>980</v>
      </c>
      <c r="D190" s="136" t="s">
        <v>121</v>
      </c>
      <c r="E190" s="129"/>
      <c r="F190" s="126" t="s">
        <v>981</v>
      </c>
      <c r="G190" s="117"/>
      <c r="H190" s="119"/>
      <c r="I190" s="117"/>
      <c r="J190" s="115">
        <v>1</v>
      </c>
      <c r="K190" s="115" t="s">
        <v>362</v>
      </c>
      <c r="L190" s="116">
        <f t="shared" si="0"/>
        <v>169</v>
      </c>
      <c r="M190" s="1">
        <f t="shared" si="1"/>
        <v>17</v>
      </c>
      <c r="N190" s="116"/>
      <c r="O190" s="1"/>
      <c r="P190" s="1"/>
      <c r="Q190" s="1">
        <f t="shared" si="20"/>
        <v>0</v>
      </c>
      <c r="R190" s="1">
        <f>IF(J190="","",IF(D190="",0,IF(D190="N/A",3,IF(D190="Yes",1,IF(D190="No",2,"Oops there is an error")))))</f>
        <v>1</v>
      </c>
      <c r="S190" s="1">
        <f t="shared" si="3"/>
        <v>1</v>
      </c>
      <c r="T190" s="1"/>
      <c r="U190" s="1">
        <f t="shared" si="4"/>
        <v>0</v>
      </c>
      <c r="V190" s="1">
        <f t="shared" si="21"/>
        <v>1</v>
      </c>
      <c r="W190" s="1"/>
      <c r="X190" s="1">
        <f t="shared" si="6"/>
        <v>2</v>
      </c>
      <c r="Y190" s="1">
        <f t="shared" si="7"/>
        <v>1</v>
      </c>
      <c r="Z190" s="119"/>
      <c r="AA190" s="117"/>
      <c r="AB190" s="1"/>
      <c r="AC190" s="1"/>
      <c r="AD190" s="1"/>
      <c r="AE190" s="1"/>
      <c r="AF190" s="1"/>
      <c r="AG190" s="1"/>
      <c r="AH190" s="1"/>
      <c r="AI190" s="1"/>
      <c r="AJ190" s="1"/>
    </row>
    <row r="191" spans="1:36" ht="12.75" customHeight="1">
      <c r="A191" s="1">
        <v>2213</v>
      </c>
      <c r="B191" s="54" t="str">
        <f t="shared" si="10"/>
        <v>SL.170</v>
      </c>
      <c r="C191" s="14" t="s">
        <v>983</v>
      </c>
      <c r="D191" s="138" t="s">
        <v>121</v>
      </c>
      <c r="E191" s="129"/>
      <c r="F191" s="130" t="s">
        <v>984</v>
      </c>
      <c r="G191" s="117" t="s">
        <v>985</v>
      </c>
      <c r="H191" s="119" t="s">
        <v>570</v>
      </c>
      <c r="I191" s="117" t="s">
        <v>572</v>
      </c>
      <c r="J191" s="115">
        <v>1</v>
      </c>
      <c r="K191" s="115" t="s">
        <v>362</v>
      </c>
      <c r="L191" s="116">
        <f t="shared" si="0"/>
        <v>170</v>
      </c>
      <c r="M191" s="1">
        <f t="shared" si="1"/>
        <v>17</v>
      </c>
      <c r="N191" s="116"/>
      <c r="O191" s="1"/>
      <c r="P191" s="1"/>
      <c r="Q191" s="1">
        <f t="shared" si="20"/>
        <v>0</v>
      </c>
      <c r="R191" s="1">
        <f>IF(J191="","",IF(D191="",0,IF(D191="N/A",3,IF(D191="Yes",1,IF(D191="No",2,"Oops there is an error")))))</f>
        <v>1</v>
      </c>
      <c r="S191" s="1">
        <f t="shared" si="3"/>
        <v>1</v>
      </c>
      <c r="T191" s="1"/>
      <c r="U191" s="1">
        <f t="shared" si="4"/>
        <v>0</v>
      </c>
      <c r="V191" s="1">
        <f t="shared" si="21"/>
        <v>1</v>
      </c>
      <c r="W191" s="1"/>
      <c r="X191" s="1">
        <f t="shared" si="6"/>
        <v>2</v>
      </c>
      <c r="Y191" s="1">
        <f t="shared" si="7"/>
        <v>1</v>
      </c>
      <c r="Z191" s="119"/>
      <c r="AA191" s="117"/>
      <c r="AB191" s="1"/>
      <c r="AC191" s="1"/>
      <c r="AD191" s="1"/>
      <c r="AE191" s="1"/>
      <c r="AF191" s="1"/>
      <c r="AG191" s="1"/>
      <c r="AH191" s="1"/>
      <c r="AI191" s="1"/>
      <c r="AJ191" s="1"/>
    </row>
    <row r="192" spans="1:36" ht="12.75" customHeight="1">
      <c r="A192" s="1">
        <v>3568</v>
      </c>
      <c r="B192" s="54" t="str">
        <f t="shared" si="10"/>
        <v>SL.171</v>
      </c>
      <c r="C192" s="14" t="s">
        <v>988</v>
      </c>
      <c r="D192" s="138" t="s">
        <v>121</v>
      </c>
      <c r="E192" s="129"/>
      <c r="F192" s="129"/>
      <c r="G192" s="117" t="s">
        <v>991</v>
      </c>
      <c r="H192" s="119"/>
      <c r="I192" s="117"/>
      <c r="J192" s="115">
        <v>1</v>
      </c>
      <c r="K192" s="115" t="s">
        <v>362</v>
      </c>
      <c r="L192" s="116">
        <f t="shared" si="0"/>
        <v>171</v>
      </c>
      <c r="M192" s="1">
        <f t="shared" si="1"/>
        <v>17</v>
      </c>
      <c r="N192" s="116"/>
      <c r="O192" s="1"/>
      <c r="P192" s="1"/>
      <c r="Q192" s="1">
        <f t="shared" si="20"/>
        <v>0</v>
      </c>
      <c r="R192" s="1">
        <f>IF(J192="","",IF(D192="",0,IF(D192="N/A",3,IF(D192="Yes",1,IF(D192="No",2,"Oops there is an error")))))</f>
        <v>1</v>
      </c>
      <c r="S192" s="1">
        <f t="shared" si="3"/>
        <v>1</v>
      </c>
      <c r="T192" s="1"/>
      <c r="U192" s="1">
        <f t="shared" si="4"/>
        <v>0</v>
      </c>
      <c r="V192" s="1">
        <f t="shared" si="21"/>
        <v>1</v>
      </c>
      <c r="W192" s="1"/>
      <c r="X192" s="1">
        <f t="shared" si="6"/>
        <v>2</v>
      </c>
      <c r="Y192" s="1">
        <f t="shared" si="7"/>
        <v>1</v>
      </c>
      <c r="Z192" s="119"/>
      <c r="AA192" s="117"/>
      <c r="AB192" s="1"/>
      <c r="AC192" s="1"/>
      <c r="AD192" s="1"/>
      <c r="AE192" s="1"/>
      <c r="AF192" s="1"/>
      <c r="AG192" s="1"/>
      <c r="AH192" s="1"/>
      <c r="AI192" s="1"/>
      <c r="AJ192" s="1"/>
    </row>
    <row r="193" spans="1:36" ht="12.75" customHeight="1">
      <c r="A193" s="1">
        <v>3649</v>
      </c>
      <c r="B193" s="54" t="str">
        <f t="shared" si="10"/>
        <v>SL.172</v>
      </c>
      <c r="C193" s="14" t="s">
        <v>993</v>
      </c>
      <c r="D193" s="136" t="s">
        <v>124</v>
      </c>
      <c r="E193" s="129"/>
      <c r="F193" s="126" t="s">
        <v>994</v>
      </c>
      <c r="G193" s="117" t="s">
        <v>569</v>
      </c>
      <c r="H193" s="119" t="s">
        <v>995</v>
      </c>
      <c r="I193" s="117" t="s">
        <v>996</v>
      </c>
      <c r="J193" s="115">
        <v>1</v>
      </c>
      <c r="K193" s="115" t="s">
        <v>362</v>
      </c>
      <c r="L193" s="116">
        <f t="shared" si="0"/>
        <v>172</v>
      </c>
      <c r="M193" s="1">
        <f t="shared" si="1"/>
        <v>17</v>
      </c>
      <c r="N193" s="116"/>
      <c r="O193" s="1"/>
      <c r="P193" s="1"/>
      <c r="Q193" s="1">
        <f t="shared" si="20"/>
        <v>0</v>
      </c>
      <c r="R193" s="1">
        <f>IF(J193="","",IF(D193="",0,IF(D193="N/A",3,IF(D193="Yes",1,IF(D193="No",2,"Oops there is an error")))))</f>
        <v>2</v>
      </c>
      <c r="S193" s="1">
        <f t="shared" si="3"/>
        <v>2</v>
      </c>
      <c r="T193" s="1"/>
      <c r="U193" s="1">
        <f t="shared" si="4"/>
        <v>1</v>
      </c>
      <c r="V193" s="1">
        <f t="shared" si="21"/>
        <v>2</v>
      </c>
      <c r="W193" s="1"/>
      <c r="X193" s="1">
        <f t="shared" si="6"/>
        <v>2</v>
      </c>
      <c r="Y193" s="1">
        <f t="shared" si="7"/>
        <v>1</v>
      </c>
      <c r="Z193" s="119"/>
      <c r="AA193" s="117"/>
      <c r="AB193" s="1"/>
      <c r="AC193" s="1"/>
      <c r="AD193" s="1"/>
      <c r="AE193" s="1"/>
      <c r="AF193" s="1"/>
      <c r="AG193" s="1"/>
      <c r="AH193" s="1"/>
      <c r="AI193" s="1"/>
      <c r="AJ193" s="1"/>
    </row>
    <row r="194" spans="1:36" ht="12.75" customHeight="1"/>
    <row r="195" spans="1:36" ht="12.75" customHeight="1"/>
    <row r="196" spans="1:36" ht="12.75" customHeight="1"/>
    <row r="197" spans="1:36" ht="12.75" customHeight="1"/>
    <row r="198" spans="1:36" ht="12.75" customHeight="1"/>
    <row r="199" spans="1:36" ht="12.75" customHeight="1"/>
    <row r="200" spans="1:36" ht="12.75" customHeight="1"/>
    <row r="201" spans="1:36" ht="12.75" customHeight="1"/>
    <row r="202" spans="1:36" ht="12.75" customHeight="1"/>
    <row r="203" spans="1:36" ht="12.75" customHeight="1"/>
    <row r="204" spans="1:36" ht="12.75" customHeight="1"/>
    <row r="205" spans="1:36" ht="12.75" customHeight="1"/>
    <row r="206" spans="1:36" ht="12.75" customHeight="1"/>
    <row r="207" spans="1:36" ht="12.75" customHeight="1"/>
    <row r="208" spans="1:36"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9">
    <mergeCell ref="C33:F33"/>
    <mergeCell ref="C47:F47"/>
    <mergeCell ref="C61:F61"/>
    <mergeCell ref="C80:F80"/>
    <mergeCell ref="B3:I3"/>
    <mergeCell ref="H4:I4"/>
    <mergeCell ref="C5:F5"/>
    <mergeCell ref="C28:F28"/>
    <mergeCell ref="C31:F31"/>
    <mergeCell ref="C171:F171"/>
    <mergeCell ref="C181:F181"/>
    <mergeCell ref="C189:F189"/>
    <mergeCell ref="C57:F57"/>
    <mergeCell ref="C90:F90"/>
    <mergeCell ref="C133:F133"/>
    <mergeCell ref="C112:F112"/>
    <mergeCell ref="C117:F117"/>
    <mergeCell ref="C147:F147"/>
    <mergeCell ref="C162:F162"/>
  </mergeCells>
  <conditionalFormatting sqref="F164">
    <cfRule type="expression" dxfId="362" priority="1" stopIfTrue="1">
      <formula>$K164&gt;0</formula>
    </cfRule>
  </conditionalFormatting>
  <conditionalFormatting sqref="C58:C60 C6:C27 C29:C30 C32 C34:C46 C48:C56 C62:C79 C81:C89 C113:C116 C118:C132 C134:C146 C172:C180 C91:C111">
    <cfRule type="expression" dxfId="361" priority="2" stopIfTrue="1">
      <formula>A6=""</formula>
    </cfRule>
  </conditionalFormatting>
  <conditionalFormatting sqref="A6:A193">
    <cfRule type="expression" dxfId="360" priority="3" stopIfTrue="1">
      <formula>COUNTIF(A:A,A6)&gt;1</formula>
    </cfRule>
  </conditionalFormatting>
  <conditionalFormatting sqref="A6:A193">
    <cfRule type="expression" dxfId="359" priority="4" stopIfTrue="1">
      <formula>A6=""</formula>
    </cfRule>
  </conditionalFormatting>
  <conditionalFormatting sqref="H1 I1:I2 Z1:AA2 B1:G2">
    <cfRule type="expression" dxfId="358" priority="5" stopIfTrue="1">
      <formula>OR($D$2&lt;1,$D$2="0%")</formula>
    </cfRule>
  </conditionalFormatting>
  <conditionalFormatting sqref="H1 I1:I2 Z1:AA2 B1:G2">
    <cfRule type="expression" dxfId="357" priority="6" stopIfTrue="1">
      <formula>$D$2=1</formula>
    </cfRule>
  </conditionalFormatting>
  <conditionalFormatting sqref="Z28:AA28 B28:I28">
    <cfRule type="expression" dxfId="356" priority="7" stopIfTrue="1">
      <formula>$AD$6=$AE$6</formula>
    </cfRule>
  </conditionalFormatting>
  <conditionalFormatting sqref="Z28:AA28 B28:I28">
    <cfRule type="expression" dxfId="355" priority="8" stopIfTrue="1">
      <formula>$AD$6&lt;&gt;$AE$6</formula>
    </cfRule>
  </conditionalFormatting>
  <conditionalFormatting sqref="Z5:AA5 B5:I5">
    <cfRule type="expression" dxfId="354" priority="9" stopIfTrue="1">
      <formula>$AD$5=$AE$5</formula>
    </cfRule>
  </conditionalFormatting>
  <conditionalFormatting sqref="Z5:AA5 B5:I5">
    <cfRule type="expression" dxfId="353" priority="10" stopIfTrue="1">
      <formula>$AD$5&lt;&gt;$AE$5</formula>
    </cfRule>
  </conditionalFormatting>
  <conditionalFormatting sqref="E170">
    <cfRule type="expression" dxfId="352" priority="11">
      <formula>$AJ161&lt;&gt;""</formula>
    </cfRule>
  </conditionalFormatting>
  <conditionalFormatting sqref="Z112:AA112 B112:I112">
    <cfRule type="expression" dxfId="351" priority="12" stopIfTrue="1">
      <formula>$AD$14=$AE$14</formula>
    </cfRule>
  </conditionalFormatting>
  <conditionalFormatting sqref="Z112:AA112 B112:I112">
    <cfRule type="expression" dxfId="350" priority="13" stopIfTrue="1">
      <formula>$AD$14&lt;&gt;$AE$14</formula>
    </cfRule>
  </conditionalFormatting>
  <conditionalFormatting sqref="Z117:AA117 B117:I117">
    <cfRule type="expression" dxfId="349" priority="14" stopIfTrue="1">
      <formula>$AD$15=$AE$15</formula>
    </cfRule>
  </conditionalFormatting>
  <conditionalFormatting sqref="Z117:AA117 B117:I117">
    <cfRule type="expression" dxfId="348" priority="15" stopIfTrue="1">
      <formula>$AD$15&lt;&gt;$AE$15</formula>
    </cfRule>
  </conditionalFormatting>
  <conditionalFormatting sqref="Z90:AA90 B90:I90">
    <cfRule type="expression" dxfId="347" priority="16" stopIfTrue="1">
      <formula>$AD$13=$AE$13</formula>
    </cfRule>
  </conditionalFormatting>
  <conditionalFormatting sqref="Z90:AA90 B90:I90">
    <cfRule type="expression" dxfId="346" priority="17" stopIfTrue="1">
      <formula>$AD$13&lt;&gt;$AE$13</formula>
    </cfRule>
  </conditionalFormatting>
  <conditionalFormatting sqref="Z31:AA31 B31:I31">
    <cfRule type="expression" dxfId="345" priority="18" stopIfTrue="1">
      <formula>$AD$7=$AE$7</formula>
    </cfRule>
  </conditionalFormatting>
  <conditionalFormatting sqref="Z31:AA31 B31:I31">
    <cfRule type="expression" dxfId="344" priority="19" stopIfTrue="1">
      <formula>$AD$7&lt;&gt;$AE$7</formula>
    </cfRule>
  </conditionalFormatting>
  <conditionalFormatting sqref="Z33:AA33 B33:I33">
    <cfRule type="expression" dxfId="343" priority="20" stopIfTrue="1">
      <formula>$AD$8=$AE$8</formula>
    </cfRule>
  </conditionalFormatting>
  <conditionalFormatting sqref="Z33:AA33 B33:I33">
    <cfRule type="expression" dxfId="342" priority="21" stopIfTrue="1">
      <formula>$AD$8&lt;&gt;$AE$8</formula>
    </cfRule>
  </conditionalFormatting>
  <conditionalFormatting sqref="Z47:AA47 B47:I47">
    <cfRule type="expression" dxfId="341" priority="22" stopIfTrue="1">
      <formula>$AD$9=$AE$9</formula>
    </cfRule>
  </conditionalFormatting>
  <conditionalFormatting sqref="Z47:AA47 B47:I47">
    <cfRule type="expression" dxfId="340" priority="23" stopIfTrue="1">
      <formula>$AD$9&lt;&gt;$AE$9</formula>
    </cfRule>
  </conditionalFormatting>
  <conditionalFormatting sqref="Z61:AA61 B61:I61">
    <cfRule type="expression" dxfId="339" priority="24" stopIfTrue="1">
      <formula>$AD$11=$AE$11</formula>
    </cfRule>
  </conditionalFormatting>
  <conditionalFormatting sqref="Z61:AA61 B61:I61">
    <cfRule type="expression" dxfId="338" priority="25" stopIfTrue="1">
      <formula>$AD$11&lt;&gt;$AE$11</formula>
    </cfRule>
  </conditionalFormatting>
  <conditionalFormatting sqref="Z80:AA80 B80:I80">
    <cfRule type="expression" dxfId="337" priority="26" stopIfTrue="1">
      <formula>$AD$12=$AE$12</formula>
    </cfRule>
  </conditionalFormatting>
  <conditionalFormatting sqref="Z80:AA80 B80:I80">
    <cfRule type="expression" dxfId="336" priority="27" stopIfTrue="1">
      <formula>$AD$12&lt;&gt;$AE$12</formula>
    </cfRule>
  </conditionalFormatting>
  <conditionalFormatting sqref="Z57:AA57 B57:I57">
    <cfRule type="expression" dxfId="335" priority="28" stopIfTrue="1">
      <formula>$AD$10=$AE$10</formula>
    </cfRule>
  </conditionalFormatting>
  <conditionalFormatting sqref="Z57:AA57 B57:I57">
    <cfRule type="expression" dxfId="334" priority="29" stopIfTrue="1">
      <formula>$AD$10&lt;&gt;$AE$10</formula>
    </cfRule>
  </conditionalFormatting>
  <conditionalFormatting sqref="Z133:AA133 B133:I133">
    <cfRule type="expression" dxfId="333" priority="30" stopIfTrue="1">
      <formula>$AD$16=$AE$16</formula>
    </cfRule>
  </conditionalFormatting>
  <conditionalFormatting sqref="Z133:AA133 B133:I133">
    <cfRule type="expression" dxfId="332" priority="31" stopIfTrue="1">
      <formula>$AD$16&lt;&gt;$AE$16</formula>
    </cfRule>
  </conditionalFormatting>
  <conditionalFormatting sqref="Z181:AA181 B181:I181">
    <cfRule type="expression" dxfId="331" priority="32" stopIfTrue="1">
      <formula>$AD$20=$AE$20</formula>
    </cfRule>
  </conditionalFormatting>
  <conditionalFormatting sqref="Z181:AA181 B181:I181">
    <cfRule type="expression" dxfId="330" priority="33" stopIfTrue="1">
      <formula>$AD$20&lt;&gt;$AE$20</formula>
    </cfRule>
  </conditionalFormatting>
  <conditionalFormatting sqref="B147:I147 Z147:AA147">
    <cfRule type="expression" dxfId="329" priority="34" stopIfTrue="1">
      <formula>$AD$17=$AE$17</formula>
    </cfRule>
  </conditionalFormatting>
  <conditionalFormatting sqref="B147:I147 Z147:AA147">
    <cfRule type="expression" dxfId="328" priority="35" stopIfTrue="1">
      <formula>$AD$17&lt;&gt;$AE$17</formula>
    </cfRule>
  </conditionalFormatting>
  <conditionalFormatting sqref="B162:I162 Z162:AA162">
    <cfRule type="expression" dxfId="327" priority="36" stopIfTrue="1">
      <formula>$AD$18=$AE$18</formula>
    </cfRule>
  </conditionalFormatting>
  <conditionalFormatting sqref="B162:I162 Z162:AA162">
    <cfRule type="expression" dxfId="326" priority="37" stopIfTrue="1">
      <formula>$AD$18&lt;&gt;$AE$18</formula>
    </cfRule>
  </conditionalFormatting>
  <conditionalFormatting sqref="Z171:AA171 B171:I171">
    <cfRule type="expression" dxfId="325" priority="38" stopIfTrue="1">
      <formula>$AD$19=$AE$19</formula>
    </cfRule>
  </conditionalFormatting>
  <conditionalFormatting sqref="Z171:AA171 B171:I171">
    <cfRule type="expression" dxfId="324" priority="39" stopIfTrue="1">
      <formula>$AD$19&lt;&gt;$AE$19</formula>
    </cfRule>
  </conditionalFormatting>
  <conditionalFormatting sqref="E6:E27 E29:E30 E32 E34:E46 E48:E56 E58:E60 E62 E64:E79 E81:E87 E89 E92:E111 E113:E116 E118:E132 E134:E146 E148:E161 E163:E170 E172:E180 E182:E188 E190:E1000">
    <cfRule type="expression" dxfId="323" priority="40">
      <formula>$AJ6&lt;&gt;""</formula>
    </cfRule>
  </conditionalFormatting>
  <conditionalFormatting sqref="Z189:AA189 B189:I189">
    <cfRule type="expression" dxfId="322" priority="41" stopIfTrue="1">
      <formula>$AD$21=$AE$21</formula>
    </cfRule>
  </conditionalFormatting>
  <conditionalFormatting sqref="Z189:AA189 B189:I189">
    <cfRule type="expression" dxfId="321" priority="42" stopIfTrue="1">
      <formula>$AD$21&lt;&gt;$AE$21</formula>
    </cfRule>
  </conditionalFormatting>
  <conditionalFormatting sqref="D58:D60 D6:D27 D29:D30 D34:D46 D48:D56 D62:D79 D81:D89 D113:D116 D118:D132 D134:D146 D163:D170 D172:D180 D182:D188 D190:D193 D148:D161 D91:D111">
    <cfRule type="expression" dxfId="320" priority="43" stopIfTrue="1">
      <formula>V6=1</formula>
    </cfRule>
  </conditionalFormatting>
  <conditionalFormatting sqref="D58:D60 D6:D27 D29:D30 D34:D46 D48:D56 D62:D79 D81:D89 D113:D116 D118:D132 D134:D146 D163:D170 D172:D180 D182:D188 D190:D193 D148:D161 D91:D111">
    <cfRule type="expression" dxfId="319" priority="44" stopIfTrue="1">
      <formula>V6=3</formula>
    </cfRule>
  </conditionalFormatting>
  <conditionalFormatting sqref="D58:D60 D6:D27 D29:D30 D34:D46 D48:D56 D62:D79 D81:D89 D113:D116 D118:D132 D134:D146 D163:D170 D172:D180 D182:D188 D190:D193 D148:D161 D91:D111">
    <cfRule type="expression" dxfId="318" priority="45" stopIfTrue="1">
      <formula>V6=2</formula>
    </cfRule>
  </conditionalFormatting>
  <conditionalFormatting sqref="E163:E165">
    <cfRule type="expression" dxfId="317" priority="46">
      <formula>$AJ152&lt;&gt;""</formula>
    </cfRule>
  </conditionalFormatting>
  <conditionalFormatting sqref="E166:E169">
    <cfRule type="expression" dxfId="316" priority="47">
      <formula>#REF!&lt;&gt;""</formula>
    </cfRule>
  </conditionalFormatting>
  <dataValidations count="4">
    <dataValidation type="list" allowBlank="1" showInputMessage="1" showErrorMessage="1" promptTitle="Select 1 - 5 - 1" prompt="Informal, ad hoc process without formal implementation_x000a_ 2 - Partially in place with no approved plans to further implement_x000a_3 - Partially in place with approved plans to further implement_x000a_4 - In place with exclusions_x000a_5 - In place wi" sqref="E6 E29 E190 E192" xr:uid="{00000000-0002-0000-0800-000000000000}">
      <formula1>ScaledLarge</formula1>
    </dataValidation>
    <dataValidation type="list" allowBlank="1" showInputMessage="1" showErrorMessage="1" prompt="Select Yes, No or N/A - If N/A is chosen an explanation MUST be provided in the Additional Information cell." sqref="D6:D27 D29:D30 D34:D46 D48:D56 D58:D60 D62:D79 D81:D89 D91:D111 D113:D116 D118:D132 D134:D146 D148:D161 D163:D170 D172:D180 D182:D188 D190:D193" xr:uid="{00000000-0002-0000-0800-000001000000}">
      <formula1>Binary</formula1>
    </dataValidation>
    <dataValidation type="list" allowBlank="1" showInputMessage="1" showErrorMessage="1" promptTitle="Select 1 - 5 - 1" prompt="Informal, ad hoc process without formal implementation_x000a_2 - Partially in place with no approved plans to further implement_x000a_3 - Partially in place with approved plans to further implement_x000a_4 - In place with exclusions_x000a_5 - In place wit" sqref="E7:E27 E32 E34 E36:E46 E48:E56 E58:E60 E62:E79 E81:E89 E91:E111 E113:E116 E118:E132 E134:E146 E148:E161 E163:E170 E172:E180 E182:E188 E191 E193" xr:uid="{00000000-0002-0000-0800-000002000000}">
      <formula1>ScaledLarge</formula1>
    </dataValidation>
    <dataValidation type="list" allowBlank="1" showErrorMessage="1" sqref="H2" xr:uid="{00000000-0002-0000-0800-000003000000}">
      <formula1>TabAuto</formula1>
    </dataValidation>
  </dataValidations>
  <pageMargins left="0.25" right="0.25" top="0.75" bottom="0.75" header="0" footer="0"/>
  <pageSetup fitToHeight="0" orientation="landscape"/>
  <headerFooter>
    <oddHeader>&amp;LShared Assessments Program&amp;CStandardized Information Gathering (SIG) Questionnaire&amp;R Version 2017</oddHeader>
    <oddFooter>&amp;L&amp;A&amp;CPage &amp;P of  Page(s)</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AD1000"/>
  <sheetViews>
    <sheetView showGridLines="0" workbookViewId="0">
      <pane ySplit="4" topLeftCell="A5" activePane="bottomLeft" state="frozen"/>
      <selection pane="bottomLeft" activeCell="B6" sqref="B6"/>
    </sheetView>
  </sheetViews>
  <sheetFormatPr defaultColWidth="14.42578125" defaultRowHeight="15" customHeight="1"/>
  <cols>
    <col min="1" max="1" width="5.140625" hidden="1" customWidth="1"/>
    <col min="2" max="2" width="13.42578125" customWidth="1"/>
    <col min="3" max="3" width="67" customWidth="1"/>
    <col min="4" max="5" width="11.42578125" customWidth="1"/>
    <col min="6" max="6" width="40.7109375" customWidth="1"/>
    <col min="7" max="7" width="27.85546875" customWidth="1"/>
    <col min="8" max="8" width="10.28515625" customWidth="1"/>
    <col min="9" max="9" width="28.140625" customWidth="1"/>
    <col min="10" max="22" width="2.85546875" hidden="1" customWidth="1"/>
    <col min="23" max="25" width="3.85546875" hidden="1" customWidth="1"/>
    <col min="26" max="26" width="14.140625" hidden="1" customWidth="1"/>
    <col min="27" max="27" width="16.140625" hidden="1" customWidth="1"/>
    <col min="28" max="28" width="8.85546875" customWidth="1"/>
    <col min="29" max="29" width="2.85546875" hidden="1" customWidth="1"/>
    <col min="30" max="30" width="3.85546875" hidden="1" customWidth="1"/>
  </cols>
  <sheetData>
    <row r="1" spans="1:30" ht="12.75" customHeight="1">
      <c r="A1" s="1">
        <v>12</v>
      </c>
      <c r="B1" s="60" t="s">
        <v>275</v>
      </c>
      <c r="C1" s="121"/>
      <c r="D1" s="95"/>
      <c r="E1" s="95"/>
      <c r="F1" s="95"/>
      <c r="G1" s="96"/>
      <c r="H1" s="95"/>
      <c r="I1" s="39" t="str">
        <f>IF(Master&lt;&gt;"Master","",Master)</f>
        <v/>
      </c>
      <c r="J1" s="97"/>
      <c r="K1" s="97"/>
      <c r="L1" s="97"/>
      <c r="M1" s="97"/>
      <c r="N1" s="97"/>
      <c r="O1" s="97"/>
      <c r="P1" s="97"/>
      <c r="Q1" s="97" t="str">
        <f>LEFT(B1,1)</f>
        <v>A</v>
      </c>
      <c r="R1" s="97"/>
      <c r="S1" s="97"/>
      <c r="T1" s="97"/>
      <c r="U1" s="97"/>
      <c r="V1" s="97"/>
      <c r="W1" s="97"/>
      <c r="X1" s="97"/>
      <c r="Y1" s="97">
        <f>COUNTA(X:X)+2</f>
        <v>86</v>
      </c>
      <c r="Z1" s="97"/>
      <c r="AA1" s="123"/>
      <c r="AB1" s="99"/>
      <c r="AC1" s="97"/>
      <c r="AD1" s="1"/>
    </row>
    <row r="2" spans="1:30" ht="12.75" customHeight="1">
      <c r="A2" s="1"/>
      <c r="B2" s="100"/>
      <c r="C2" s="101"/>
      <c r="D2" s="102">
        <f>IF(X2=0,"0%",X2/T2)</f>
        <v>0.48529411764705882</v>
      </c>
      <c r="E2" s="101" t="s">
        <v>144</v>
      </c>
      <c r="F2" s="101"/>
      <c r="G2" s="103" t="s">
        <v>245</v>
      </c>
      <c r="H2" s="104" t="s">
        <v>246</v>
      </c>
      <c r="I2" s="101"/>
      <c r="J2" s="105">
        <f>COUNTA(J5:J86)</f>
        <v>82</v>
      </c>
      <c r="K2" s="105"/>
      <c r="L2" s="105"/>
      <c r="M2" s="105"/>
      <c r="N2" s="105"/>
      <c r="O2" s="105"/>
      <c r="P2" s="105"/>
      <c r="Q2" s="105"/>
      <c r="R2" s="105"/>
      <c r="S2" s="105"/>
      <c r="T2" s="105">
        <f>COUNTIF(T5:T86,1)</f>
        <v>68</v>
      </c>
      <c r="U2" s="105"/>
      <c r="V2" s="105"/>
      <c r="W2" s="105"/>
      <c r="X2" s="105">
        <f>COUNTIF(X5:X86,1)</f>
        <v>33</v>
      </c>
      <c r="Y2" s="105"/>
      <c r="Z2" s="105"/>
      <c r="AA2" s="125"/>
      <c r="AB2" s="99"/>
      <c r="AC2" s="1"/>
      <c r="AD2" s="1"/>
    </row>
    <row r="3" spans="1:30" ht="62.25" customHeight="1">
      <c r="A3" s="107" t="s">
        <v>141</v>
      </c>
      <c r="B3" s="212" t="s">
        <v>248</v>
      </c>
      <c r="C3" s="213"/>
      <c r="D3" s="213"/>
      <c r="E3" s="213"/>
      <c r="F3" s="213"/>
      <c r="G3" s="213"/>
      <c r="H3" s="213"/>
      <c r="I3" s="213"/>
      <c r="J3" s="107" t="s">
        <v>292</v>
      </c>
      <c r="K3" s="107" t="s">
        <v>293</v>
      </c>
      <c r="L3" s="1">
        <v>1</v>
      </c>
      <c r="M3" s="1">
        <v>2</v>
      </c>
      <c r="N3" s="1">
        <v>3</v>
      </c>
      <c r="O3" s="1">
        <v>4</v>
      </c>
      <c r="P3" s="1">
        <v>5</v>
      </c>
      <c r="Q3" s="107" t="s">
        <v>253</v>
      </c>
      <c r="R3" s="107" t="s">
        <v>254</v>
      </c>
      <c r="S3" s="107" t="s">
        <v>255</v>
      </c>
      <c r="T3" s="107" t="s">
        <v>294</v>
      </c>
      <c r="U3" s="107" t="s">
        <v>256</v>
      </c>
      <c r="V3" s="107" t="s">
        <v>257</v>
      </c>
      <c r="W3" s="107" t="s">
        <v>295</v>
      </c>
      <c r="X3" s="107" t="s">
        <v>296</v>
      </c>
      <c r="Y3" s="107" t="s">
        <v>297</v>
      </c>
      <c r="Z3" s="97"/>
      <c r="AA3" s="97"/>
      <c r="AB3" s="109" t="s">
        <v>260</v>
      </c>
      <c r="AC3" s="107" t="s">
        <v>258</v>
      </c>
      <c r="AD3" s="107" t="s">
        <v>268</v>
      </c>
    </row>
    <row r="4" spans="1:30" ht="12.75" customHeight="1">
      <c r="A4" s="1">
        <f>MAX(A5:A86)</f>
        <v>4172</v>
      </c>
      <c r="B4" s="49" t="s">
        <v>269</v>
      </c>
      <c r="C4" s="128" t="s">
        <v>146</v>
      </c>
      <c r="D4" s="49" t="s">
        <v>149</v>
      </c>
      <c r="E4" s="49" t="s">
        <v>271</v>
      </c>
      <c r="F4" s="49" t="s">
        <v>272</v>
      </c>
      <c r="G4" s="49" t="s">
        <v>273</v>
      </c>
      <c r="H4" s="208" t="s">
        <v>274</v>
      </c>
      <c r="I4" s="214"/>
      <c r="J4" s="127"/>
      <c r="K4" s="54"/>
      <c r="L4" s="25"/>
      <c r="M4" s="25"/>
      <c r="N4" s="25"/>
      <c r="O4" s="25"/>
      <c r="P4" s="25"/>
      <c r="Q4" s="25"/>
      <c r="R4" s="25"/>
      <c r="S4" s="25"/>
      <c r="T4" s="25"/>
      <c r="U4" s="25"/>
      <c r="V4" s="25"/>
      <c r="W4" s="25"/>
      <c r="X4" s="25"/>
      <c r="Y4" s="25"/>
      <c r="Z4" s="11"/>
      <c r="AA4" s="11"/>
      <c r="AB4" s="1"/>
      <c r="AC4" s="25"/>
      <c r="AD4" s="1"/>
    </row>
    <row r="5" spans="1:30" ht="12.75" customHeight="1">
      <c r="A5" s="1">
        <v>3198</v>
      </c>
      <c r="B5" s="54" t="str">
        <f t="shared" ref="B5:B86" si="0">IF(J5=0,"",IF(J5=1,Q$1&amp;"."&amp;L5,IF(J5=2,Q$1&amp;"."&amp;L5&amp;"."&amp;M5,IF(J5=3,Q$1&amp;"."&amp;L5&amp;"."&amp;M5&amp;"."&amp;N5,IF(J5=4,Q$1&amp;"."&amp;L5&amp;"."&amp;M5&amp;"."&amp;N5&amp;"."&amp;O5,IF(J5=5,Q$1&amp;"."&amp;L5&amp;"."&amp;M5&amp;"."&amp;N5&amp;"."&amp;O5&amp;"."&amp;P5))))))</f>
        <v>A.1</v>
      </c>
      <c r="C5" s="117" t="s">
        <v>277</v>
      </c>
      <c r="D5" s="118"/>
      <c r="E5" s="131"/>
      <c r="F5" s="92"/>
      <c r="G5" s="117" t="s">
        <v>304</v>
      </c>
      <c r="H5" s="119" t="s">
        <v>279</v>
      </c>
      <c r="I5" s="117" t="s">
        <v>280</v>
      </c>
      <c r="J5" s="54">
        <v>1</v>
      </c>
      <c r="K5" s="54"/>
      <c r="L5" s="99">
        <f t="shared" ref="L5:L86" si="1">IF(L4="",1,IF(J5=1,L4+1,L4))</f>
        <v>1</v>
      </c>
      <c r="M5" s="1">
        <f t="shared" ref="M5:M86" si="2">IF(M4="",0,IF(L4&lt;&gt;L5,0,IF($J5=2,M4+1,M4)))</f>
        <v>0</v>
      </c>
      <c r="N5" s="1">
        <f t="shared" ref="N5:N86" si="3">IF(N4="",0,IF(M4&lt;&gt;M5,0,IF($J5=3,N4+1,N4)))</f>
        <v>0</v>
      </c>
      <c r="O5" s="1">
        <f t="shared" ref="O5:O86" si="4">IF(O4="",0,IF(N4&lt;&gt;N5,0,IF($J5=4,O4+1,O4)))</f>
        <v>0</v>
      </c>
      <c r="P5" s="1">
        <f t="shared" ref="P5:P86" si="5">IF(P4="",0,IF(O4&lt;&gt;O5,0,IF($J5=5,P4+1,P4)))</f>
        <v>0</v>
      </c>
      <c r="Q5" s="1">
        <f t="shared" ref="Q5:Q36" si="6">IF(OR(Master="Master",J5=0,K5=1),0,IF(ISNA(VLOOKUP(A5,L2_Array,22,FALSE)),0,VLOOKUP(A5,L2_Array,22,FALSE)))</f>
        <v>1</v>
      </c>
      <c r="R5" s="1">
        <f t="shared" ref="R5:R86" si="7">IF(J5="","",IF(D5="Yes",1,IF(D5="No",2,IF(D5="N/A",3,0))))</f>
        <v>0</v>
      </c>
      <c r="S5" s="1">
        <f t="shared" ref="S5:S86" si="8">IF(J5="","",IF(Q5&gt;0,Q5,IF(R5&gt;0,R5,0)))</f>
        <v>1</v>
      </c>
      <c r="T5" s="1">
        <f t="shared" ref="T5:T86" si="9">IF(J5="","",IF(OR(J5=1,T4=""),1,IF(OR(AND(K4=1,(J5-J3&lt;&gt;0)),AND(T4=0,J4=J5),AND(K4=1,J5=J3)),0,1)))</f>
        <v>1</v>
      </c>
      <c r="U5" s="1">
        <f t="shared" ref="U5:U86" si="10">IF(J5="",U4,IF(AND(S5&gt;1,OR(U4="",U4=0,U4&gt;=J5)),J5,IF(J5&gt;U4,U4,0)))</f>
        <v>0</v>
      </c>
      <c r="V5" s="1">
        <f t="shared" ref="V5:V36" si="11">IF(Master="Master",R5,IF(V4="",S5,IF(OR(AND(U5&gt;0,S5&lt;V4),AND(U5=1,S5&lt;=V4)),V4,S5)))</f>
        <v>1</v>
      </c>
      <c r="W5" s="1">
        <f t="shared" ref="W5:W86" si="12">IF(J5="","",IF(OR(AND(T4=1,U5=1),S5&gt;0,AND(T6=0,W6=1)),1,0))</f>
        <v>1</v>
      </c>
      <c r="X5" s="1">
        <f t="shared" ref="X5:X86" si="13">IF(J5="","",IF(OR(AND(U5&gt;0,T5=1),AND(T5=1,W5=1)),1,0))</f>
        <v>1</v>
      </c>
      <c r="Y5" s="25">
        <f t="shared" ref="Y5:Y36" si="14">IF(ISNA(VLOOKUP(A5,L2_Array,1,FALSE)),0,1)</f>
        <v>1</v>
      </c>
      <c r="Z5" s="117"/>
      <c r="AA5" s="117"/>
      <c r="AB5" s="1"/>
      <c r="AC5" s="25">
        <f t="shared" ref="AC5:AC86" si="15">IF(AND(J5=1,S5=1),2,IF(AND(V4=1,L5=L4),2,IF(AND(AC4=2,L5=L4),2,IF(J5=1,1,""))))</f>
        <v>2</v>
      </c>
      <c r="AD5" s="1"/>
    </row>
    <row r="6" spans="1:30" ht="12.75" customHeight="1">
      <c r="A6" s="1">
        <v>2409</v>
      </c>
      <c r="B6" s="54" t="str">
        <f t="shared" si="0"/>
        <v>A.1.1</v>
      </c>
      <c r="C6" s="120" t="s">
        <v>313</v>
      </c>
      <c r="D6" s="118"/>
      <c r="E6" s="92"/>
      <c r="F6" s="92"/>
      <c r="G6" s="117" t="s">
        <v>283</v>
      </c>
      <c r="H6" s="119">
        <v>8.1999999999999993</v>
      </c>
      <c r="I6" s="117" t="s">
        <v>314</v>
      </c>
      <c r="J6" s="54">
        <v>2</v>
      </c>
      <c r="K6" s="117"/>
      <c r="L6" s="99">
        <f t="shared" si="1"/>
        <v>1</v>
      </c>
      <c r="M6" s="1">
        <f t="shared" si="2"/>
        <v>1</v>
      </c>
      <c r="N6" s="1">
        <f t="shared" si="3"/>
        <v>0</v>
      </c>
      <c r="O6" s="1">
        <f t="shared" si="4"/>
        <v>0</v>
      </c>
      <c r="P6" s="1">
        <f t="shared" si="5"/>
        <v>0</v>
      </c>
      <c r="Q6" s="1">
        <f t="shared" si="6"/>
        <v>0</v>
      </c>
      <c r="R6" s="1">
        <f t="shared" si="7"/>
        <v>0</v>
      </c>
      <c r="S6" s="1">
        <f t="shared" si="8"/>
        <v>0</v>
      </c>
      <c r="T6" s="1">
        <f t="shared" si="9"/>
        <v>1</v>
      </c>
      <c r="U6" s="1">
        <f t="shared" si="10"/>
        <v>0</v>
      </c>
      <c r="V6" s="1">
        <f t="shared" si="11"/>
        <v>0</v>
      </c>
      <c r="W6" s="1">
        <f t="shared" si="12"/>
        <v>0</v>
      </c>
      <c r="X6" s="1">
        <f t="shared" si="13"/>
        <v>0</v>
      </c>
      <c r="Y6" s="25">
        <f t="shared" si="14"/>
        <v>0</v>
      </c>
      <c r="Z6" s="117"/>
      <c r="AA6" s="117"/>
      <c r="AB6" s="1"/>
      <c r="AC6" s="25">
        <f t="shared" si="15"/>
        <v>2</v>
      </c>
      <c r="AD6" s="1"/>
    </row>
    <row r="7" spans="1:30" ht="12.75" customHeight="1">
      <c r="A7" s="1">
        <v>2325</v>
      </c>
      <c r="B7" s="54" t="str">
        <f t="shared" si="0"/>
        <v>A.1.2</v>
      </c>
      <c r="C7" s="120" t="s">
        <v>323</v>
      </c>
      <c r="D7" s="118"/>
      <c r="E7" s="92"/>
      <c r="F7" s="92"/>
      <c r="G7" s="117" t="s">
        <v>304</v>
      </c>
      <c r="H7" s="119"/>
      <c r="I7" s="117"/>
      <c r="J7" s="54">
        <v>2</v>
      </c>
      <c r="K7" s="54"/>
      <c r="L7" s="99">
        <f t="shared" si="1"/>
        <v>1</v>
      </c>
      <c r="M7" s="1">
        <f t="shared" si="2"/>
        <v>2</v>
      </c>
      <c r="N7" s="1">
        <f t="shared" si="3"/>
        <v>0</v>
      </c>
      <c r="O7" s="1">
        <f t="shared" si="4"/>
        <v>0</v>
      </c>
      <c r="P7" s="1">
        <f t="shared" si="5"/>
        <v>0</v>
      </c>
      <c r="Q7" s="1">
        <f t="shared" si="6"/>
        <v>0</v>
      </c>
      <c r="R7" s="1">
        <f t="shared" si="7"/>
        <v>0</v>
      </c>
      <c r="S7" s="1">
        <f t="shared" si="8"/>
        <v>0</v>
      </c>
      <c r="T7" s="1">
        <f t="shared" si="9"/>
        <v>1</v>
      </c>
      <c r="U7" s="1">
        <f t="shared" si="10"/>
        <v>0</v>
      </c>
      <c r="V7" s="1">
        <f t="shared" si="11"/>
        <v>0</v>
      </c>
      <c r="W7" s="1">
        <f t="shared" si="12"/>
        <v>0</v>
      </c>
      <c r="X7" s="1">
        <f t="shared" si="13"/>
        <v>0</v>
      </c>
      <c r="Y7" s="25">
        <f t="shared" si="14"/>
        <v>0</v>
      </c>
      <c r="Z7" s="117"/>
      <c r="AA7" s="117"/>
      <c r="AB7" s="1"/>
      <c r="AC7" s="25">
        <f t="shared" si="15"/>
        <v>2</v>
      </c>
      <c r="AD7" s="1"/>
    </row>
    <row r="8" spans="1:30" ht="12.75" customHeight="1">
      <c r="A8" s="1">
        <v>2326</v>
      </c>
      <c r="B8" s="54" t="str">
        <f t="shared" si="0"/>
        <v>A.1.3</v>
      </c>
      <c r="C8" s="120" t="s">
        <v>329</v>
      </c>
      <c r="D8" s="118"/>
      <c r="E8" s="92"/>
      <c r="F8" s="92"/>
      <c r="G8" s="117" t="s">
        <v>304</v>
      </c>
      <c r="H8" s="119"/>
      <c r="I8" s="117"/>
      <c r="J8" s="54">
        <v>2</v>
      </c>
      <c r="K8" s="54"/>
      <c r="L8" s="99">
        <f t="shared" si="1"/>
        <v>1</v>
      </c>
      <c r="M8" s="1">
        <f t="shared" si="2"/>
        <v>3</v>
      </c>
      <c r="N8" s="1">
        <f t="shared" si="3"/>
        <v>0</v>
      </c>
      <c r="O8" s="1">
        <f t="shared" si="4"/>
        <v>0</v>
      </c>
      <c r="P8" s="1">
        <f t="shared" si="5"/>
        <v>0</v>
      </c>
      <c r="Q8" s="1">
        <f t="shared" si="6"/>
        <v>0</v>
      </c>
      <c r="R8" s="1">
        <f t="shared" si="7"/>
        <v>0</v>
      </c>
      <c r="S8" s="1">
        <f t="shared" si="8"/>
        <v>0</v>
      </c>
      <c r="T8" s="1">
        <f t="shared" si="9"/>
        <v>1</v>
      </c>
      <c r="U8" s="1">
        <f t="shared" si="10"/>
        <v>0</v>
      </c>
      <c r="V8" s="1">
        <f t="shared" si="11"/>
        <v>0</v>
      </c>
      <c r="W8" s="1">
        <f t="shared" si="12"/>
        <v>0</v>
      </c>
      <c r="X8" s="1">
        <f t="shared" si="13"/>
        <v>0</v>
      </c>
      <c r="Y8" s="25">
        <f t="shared" si="14"/>
        <v>0</v>
      </c>
      <c r="Z8" s="117"/>
      <c r="AA8" s="117"/>
      <c r="AB8" s="1"/>
      <c r="AC8" s="25">
        <f t="shared" si="15"/>
        <v>2</v>
      </c>
      <c r="AD8" s="1"/>
    </row>
    <row r="9" spans="1:30" ht="12.75" customHeight="1">
      <c r="A9" s="1">
        <v>2420</v>
      </c>
      <c r="B9" s="54" t="str">
        <f t="shared" si="0"/>
        <v>A.1.4</v>
      </c>
      <c r="C9" s="120" t="s">
        <v>335</v>
      </c>
      <c r="D9" s="118"/>
      <c r="E9" s="92"/>
      <c r="F9" s="92"/>
      <c r="G9" s="117" t="s">
        <v>304</v>
      </c>
      <c r="H9" s="119" t="s">
        <v>336</v>
      </c>
      <c r="I9" s="117" t="s">
        <v>337</v>
      </c>
      <c r="J9" s="54">
        <v>2</v>
      </c>
      <c r="K9" s="54"/>
      <c r="L9" s="99">
        <f t="shared" si="1"/>
        <v>1</v>
      </c>
      <c r="M9" s="1">
        <f t="shared" si="2"/>
        <v>4</v>
      </c>
      <c r="N9" s="1">
        <f t="shared" si="3"/>
        <v>0</v>
      </c>
      <c r="O9" s="1">
        <f t="shared" si="4"/>
        <v>0</v>
      </c>
      <c r="P9" s="1">
        <f t="shared" si="5"/>
        <v>0</v>
      </c>
      <c r="Q9" s="1">
        <f t="shared" si="6"/>
        <v>0</v>
      </c>
      <c r="R9" s="1">
        <f t="shared" si="7"/>
        <v>0</v>
      </c>
      <c r="S9" s="1">
        <f t="shared" si="8"/>
        <v>0</v>
      </c>
      <c r="T9" s="1">
        <f t="shared" si="9"/>
        <v>1</v>
      </c>
      <c r="U9" s="1">
        <f t="shared" si="10"/>
        <v>0</v>
      </c>
      <c r="V9" s="1">
        <f t="shared" si="11"/>
        <v>0</v>
      </c>
      <c r="W9" s="1">
        <f t="shared" si="12"/>
        <v>0</v>
      </c>
      <c r="X9" s="1">
        <f t="shared" si="13"/>
        <v>0</v>
      </c>
      <c r="Y9" s="25">
        <f t="shared" si="14"/>
        <v>0</v>
      </c>
      <c r="Z9" s="117"/>
      <c r="AA9" s="117"/>
      <c r="AB9" s="1"/>
      <c r="AC9" s="25">
        <f t="shared" si="15"/>
        <v>2</v>
      </c>
      <c r="AD9" s="1"/>
    </row>
    <row r="10" spans="1:30" ht="12.75" customHeight="1">
      <c r="A10" s="1">
        <v>2425</v>
      </c>
      <c r="B10" s="54" t="str">
        <f t="shared" si="0"/>
        <v>A.1.5</v>
      </c>
      <c r="C10" s="120" t="s">
        <v>341</v>
      </c>
      <c r="D10" s="118"/>
      <c r="E10" s="92"/>
      <c r="F10" s="118"/>
      <c r="G10" s="117" t="s">
        <v>304</v>
      </c>
      <c r="H10" s="119" t="s">
        <v>336</v>
      </c>
      <c r="I10" s="117" t="s">
        <v>337</v>
      </c>
      <c r="J10" s="54">
        <v>2</v>
      </c>
      <c r="K10" s="54"/>
      <c r="L10" s="99">
        <f t="shared" si="1"/>
        <v>1</v>
      </c>
      <c r="M10" s="1">
        <f t="shared" si="2"/>
        <v>5</v>
      </c>
      <c r="N10" s="1">
        <f t="shared" si="3"/>
        <v>0</v>
      </c>
      <c r="O10" s="1">
        <f t="shared" si="4"/>
        <v>0</v>
      </c>
      <c r="P10" s="1">
        <f t="shared" si="5"/>
        <v>0</v>
      </c>
      <c r="Q10" s="1">
        <f t="shared" si="6"/>
        <v>0</v>
      </c>
      <c r="R10" s="1">
        <f t="shared" si="7"/>
        <v>0</v>
      </c>
      <c r="S10" s="1">
        <f t="shared" si="8"/>
        <v>0</v>
      </c>
      <c r="T10" s="1">
        <f t="shared" si="9"/>
        <v>1</v>
      </c>
      <c r="U10" s="1">
        <f t="shared" si="10"/>
        <v>0</v>
      </c>
      <c r="V10" s="1">
        <f t="shared" si="11"/>
        <v>0</v>
      </c>
      <c r="W10" s="1">
        <f t="shared" si="12"/>
        <v>0</v>
      </c>
      <c r="X10" s="1">
        <f t="shared" si="13"/>
        <v>0</v>
      </c>
      <c r="Y10" s="25">
        <f t="shared" si="14"/>
        <v>0</v>
      </c>
      <c r="Z10" s="117"/>
      <c r="AA10" s="117"/>
      <c r="AB10" s="1"/>
      <c r="AC10" s="25">
        <f t="shared" si="15"/>
        <v>2</v>
      </c>
      <c r="AD10" s="1"/>
    </row>
    <row r="11" spans="1:30" ht="12.75" customHeight="1">
      <c r="A11" s="1">
        <v>2426</v>
      </c>
      <c r="B11" s="54" t="str">
        <f t="shared" si="0"/>
        <v>A.1.6</v>
      </c>
      <c r="C11" s="120" t="s">
        <v>349</v>
      </c>
      <c r="D11" s="118"/>
      <c r="E11" s="92"/>
      <c r="F11" s="92"/>
      <c r="G11" s="117" t="s">
        <v>304</v>
      </c>
      <c r="H11" s="119" t="s">
        <v>336</v>
      </c>
      <c r="I11" s="117" t="s">
        <v>337</v>
      </c>
      <c r="J11" s="54">
        <v>2</v>
      </c>
      <c r="K11" s="54"/>
      <c r="L11" s="99">
        <f t="shared" si="1"/>
        <v>1</v>
      </c>
      <c r="M11" s="1">
        <f t="shared" si="2"/>
        <v>6</v>
      </c>
      <c r="N11" s="1">
        <f t="shared" si="3"/>
        <v>0</v>
      </c>
      <c r="O11" s="1">
        <f t="shared" si="4"/>
        <v>0</v>
      </c>
      <c r="P11" s="1">
        <f t="shared" si="5"/>
        <v>0</v>
      </c>
      <c r="Q11" s="1">
        <f t="shared" si="6"/>
        <v>0</v>
      </c>
      <c r="R11" s="1">
        <f t="shared" si="7"/>
        <v>0</v>
      </c>
      <c r="S11" s="1">
        <f t="shared" si="8"/>
        <v>0</v>
      </c>
      <c r="T11" s="1">
        <f t="shared" si="9"/>
        <v>1</v>
      </c>
      <c r="U11" s="1">
        <f t="shared" si="10"/>
        <v>0</v>
      </c>
      <c r="V11" s="1">
        <f t="shared" si="11"/>
        <v>0</v>
      </c>
      <c r="W11" s="1">
        <f t="shared" si="12"/>
        <v>0</v>
      </c>
      <c r="X11" s="1">
        <f t="shared" si="13"/>
        <v>0</v>
      </c>
      <c r="Y11" s="25">
        <f t="shared" si="14"/>
        <v>0</v>
      </c>
      <c r="Z11" s="117"/>
      <c r="AA11" s="117"/>
      <c r="AB11" s="1"/>
      <c r="AC11" s="25">
        <f t="shared" si="15"/>
        <v>2</v>
      </c>
      <c r="AD11" s="1"/>
    </row>
    <row r="12" spans="1:30" ht="12.75" customHeight="1">
      <c r="A12" s="1">
        <v>2427</v>
      </c>
      <c r="B12" s="54" t="str">
        <f t="shared" si="0"/>
        <v>A.1.7</v>
      </c>
      <c r="C12" s="120" t="s">
        <v>354</v>
      </c>
      <c r="D12" s="118"/>
      <c r="E12" s="92"/>
      <c r="F12" s="92"/>
      <c r="G12" s="117" t="s">
        <v>304</v>
      </c>
      <c r="H12" s="119" t="s">
        <v>336</v>
      </c>
      <c r="I12" s="117" t="s">
        <v>337</v>
      </c>
      <c r="J12" s="54">
        <v>2</v>
      </c>
      <c r="K12" s="54"/>
      <c r="L12" s="99">
        <f t="shared" si="1"/>
        <v>1</v>
      </c>
      <c r="M12" s="1">
        <f t="shared" si="2"/>
        <v>7</v>
      </c>
      <c r="N12" s="1">
        <f t="shared" si="3"/>
        <v>0</v>
      </c>
      <c r="O12" s="1">
        <f t="shared" si="4"/>
        <v>0</v>
      </c>
      <c r="P12" s="1">
        <f t="shared" si="5"/>
        <v>0</v>
      </c>
      <c r="Q12" s="1">
        <f t="shared" si="6"/>
        <v>0</v>
      </c>
      <c r="R12" s="1">
        <f t="shared" si="7"/>
        <v>0</v>
      </c>
      <c r="S12" s="1">
        <f t="shared" si="8"/>
        <v>0</v>
      </c>
      <c r="T12" s="1">
        <f t="shared" si="9"/>
        <v>1</v>
      </c>
      <c r="U12" s="1">
        <f t="shared" si="10"/>
        <v>0</v>
      </c>
      <c r="V12" s="1">
        <f t="shared" si="11"/>
        <v>0</v>
      </c>
      <c r="W12" s="1">
        <f t="shared" si="12"/>
        <v>0</v>
      </c>
      <c r="X12" s="1">
        <f t="shared" si="13"/>
        <v>0</v>
      </c>
      <c r="Y12" s="25">
        <f t="shared" si="14"/>
        <v>0</v>
      </c>
      <c r="Z12" s="117"/>
      <c r="AA12" s="117"/>
      <c r="AB12" s="1"/>
      <c r="AC12" s="25">
        <f t="shared" si="15"/>
        <v>2</v>
      </c>
      <c r="AD12" s="1"/>
    </row>
    <row r="13" spans="1:30" ht="12.75" customHeight="1">
      <c r="A13" s="1">
        <v>2431</v>
      </c>
      <c r="B13" s="54" t="str">
        <f t="shared" si="0"/>
        <v>A.1.8</v>
      </c>
      <c r="C13" s="120" t="s">
        <v>357</v>
      </c>
      <c r="D13" s="118"/>
      <c r="E13" s="92"/>
      <c r="F13" s="118"/>
      <c r="G13" s="117" t="s">
        <v>304</v>
      </c>
      <c r="H13" s="119" t="s">
        <v>336</v>
      </c>
      <c r="I13" s="117" t="s">
        <v>337</v>
      </c>
      <c r="J13" s="54">
        <v>2</v>
      </c>
      <c r="K13" s="54"/>
      <c r="L13" s="99">
        <f t="shared" si="1"/>
        <v>1</v>
      </c>
      <c r="M13" s="1">
        <f t="shared" si="2"/>
        <v>8</v>
      </c>
      <c r="N13" s="1">
        <f t="shared" si="3"/>
        <v>0</v>
      </c>
      <c r="O13" s="1">
        <f t="shared" si="4"/>
        <v>0</v>
      </c>
      <c r="P13" s="1">
        <f t="shared" si="5"/>
        <v>0</v>
      </c>
      <c r="Q13" s="1">
        <f t="shared" si="6"/>
        <v>0</v>
      </c>
      <c r="R13" s="1">
        <f t="shared" si="7"/>
        <v>0</v>
      </c>
      <c r="S13" s="1">
        <f t="shared" si="8"/>
        <v>0</v>
      </c>
      <c r="T13" s="1">
        <f t="shared" si="9"/>
        <v>1</v>
      </c>
      <c r="U13" s="1">
        <f t="shared" si="10"/>
        <v>0</v>
      </c>
      <c r="V13" s="1">
        <f t="shared" si="11"/>
        <v>0</v>
      </c>
      <c r="W13" s="1">
        <f t="shared" si="12"/>
        <v>0</v>
      </c>
      <c r="X13" s="1">
        <f t="shared" si="13"/>
        <v>0</v>
      </c>
      <c r="Y13" s="25">
        <f t="shared" si="14"/>
        <v>0</v>
      </c>
      <c r="Z13" s="117"/>
      <c r="AA13" s="117"/>
      <c r="AB13" s="1"/>
      <c r="AC13" s="25">
        <f t="shared" si="15"/>
        <v>2</v>
      </c>
      <c r="AD13" s="1"/>
    </row>
    <row r="14" spans="1:30" ht="12.75" customHeight="1">
      <c r="A14" s="1">
        <v>2429</v>
      </c>
      <c r="B14" s="54" t="str">
        <f t="shared" si="0"/>
        <v>A.1.9</v>
      </c>
      <c r="C14" s="120" t="s">
        <v>361</v>
      </c>
      <c r="D14" s="118"/>
      <c r="E14" s="92"/>
      <c r="F14" s="92"/>
      <c r="G14" s="117" t="s">
        <v>304</v>
      </c>
      <c r="H14" s="119" t="s">
        <v>336</v>
      </c>
      <c r="I14" s="117" t="s">
        <v>337</v>
      </c>
      <c r="J14" s="54">
        <v>2</v>
      </c>
      <c r="K14" s="54"/>
      <c r="L14" s="99">
        <f t="shared" si="1"/>
        <v>1</v>
      </c>
      <c r="M14" s="1">
        <f t="shared" si="2"/>
        <v>9</v>
      </c>
      <c r="N14" s="1">
        <f t="shared" si="3"/>
        <v>0</v>
      </c>
      <c r="O14" s="1">
        <f t="shared" si="4"/>
        <v>0</v>
      </c>
      <c r="P14" s="1">
        <f t="shared" si="5"/>
        <v>0</v>
      </c>
      <c r="Q14" s="1">
        <f t="shared" si="6"/>
        <v>0</v>
      </c>
      <c r="R14" s="1">
        <f t="shared" si="7"/>
        <v>0</v>
      </c>
      <c r="S14" s="1">
        <f t="shared" si="8"/>
        <v>0</v>
      </c>
      <c r="T14" s="1">
        <f t="shared" si="9"/>
        <v>1</v>
      </c>
      <c r="U14" s="1">
        <f t="shared" si="10"/>
        <v>0</v>
      </c>
      <c r="V14" s="1">
        <f t="shared" si="11"/>
        <v>0</v>
      </c>
      <c r="W14" s="1">
        <f t="shared" si="12"/>
        <v>0</v>
      </c>
      <c r="X14" s="1">
        <f t="shared" si="13"/>
        <v>0</v>
      </c>
      <c r="Y14" s="25">
        <f t="shared" si="14"/>
        <v>0</v>
      </c>
      <c r="Z14" s="117"/>
      <c r="AA14" s="117"/>
      <c r="AB14" s="1"/>
      <c r="AC14" s="25">
        <f t="shared" si="15"/>
        <v>2</v>
      </c>
      <c r="AD14" s="1"/>
    </row>
    <row r="15" spans="1:30" ht="12.75" customHeight="1">
      <c r="A15" s="1">
        <v>2430</v>
      </c>
      <c r="B15" s="54" t="str">
        <f t="shared" si="0"/>
        <v>A.1.9.1</v>
      </c>
      <c r="C15" s="120" t="s">
        <v>367</v>
      </c>
      <c r="D15" s="118"/>
      <c r="E15" s="92"/>
      <c r="F15" s="92"/>
      <c r="G15" s="117" t="s">
        <v>304</v>
      </c>
      <c r="H15" s="119" t="s">
        <v>336</v>
      </c>
      <c r="I15" s="117" t="s">
        <v>337</v>
      </c>
      <c r="J15" s="54">
        <v>3</v>
      </c>
      <c r="K15" s="117"/>
      <c r="L15" s="99">
        <f t="shared" si="1"/>
        <v>1</v>
      </c>
      <c r="M15" s="1">
        <f t="shared" si="2"/>
        <v>9</v>
      </c>
      <c r="N15" s="1">
        <f t="shared" si="3"/>
        <v>1</v>
      </c>
      <c r="O15" s="1">
        <f t="shared" si="4"/>
        <v>0</v>
      </c>
      <c r="P15" s="1">
        <f t="shared" si="5"/>
        <v>0</v>
      </c>
      <c r="Q15" s="1">
        <f t="shared" si="6"/>
        <v>0</v>
      </c>
      <c r="R15" s="1">
        <f t="shared" si="7"/>
        <v>0</v>
      </c>
      <c r="S15" s="1">
        <f t="shared" si="8"/>
        <v>0</v>
      </c>
      <c r="T15" s="1">
        <f t="shared" si="9"/>
        <v>1</v>
      </c>
      <c r="U15" s="1">
        <f t="shared" si="10"/>
        <v>0</v>
      </c>
      <c r="V15" s="1">
        <f t="shared" si="11"/>
        <v>0</v>
      </c>
      <c r="W15" s="1">
        <f t="shared" si="12"/>
        <v>0</v>
      </c>
      <c r="X15" s="1">
        <f t="shared" si="13"/>
        <v>0</v>
      </c>
      <c r="Y15" s="25">
        <f t="shared" si="14"/>
        <v>0</v>
      </c>
      <c r="Z15" s="117"/>
      <c r="AA15" s="117"/>
      <c r="AB15" s="1"/>
      <c r="AC15" s="25">
        <f t="shared" si="15"/>
        <v>2</v>
      </c>
      <c r="AD15" s="1"/>
    </row>
    <row r="16" spans="1:30" ht="12.75" customHeight="1">
      <c r="A16" s="1">
        <v>2428</v>
      </c>
      <c r="B16" s="54" t="str">
        <f t="shared" si="0"/>
        <v>A.1.9.2</v>
      </c>
      <c r="C16" s="120" t="s">
        <v>374</v>
      </c>
      <c r="D16" s="118"/>
      <c r="E16" s="92"/>
      <c r="F16" s="92"/>
      <c r="G16" s="117" t="s">
        <v>304</v>
      </c>
      <c r="H16" s="119" t="s">
        <v>336</v>
      </c>
      <c r="I16" s="117" t="s">
        <v>337</v>
      </c>
      <c r="J16" s="54">
        <v>3</v>
      </c>
      <c r="K16" s="117"/>
      <c r="L16" s="99">
        <f t="shared" si="1"/>
        <v>1</v>
      </c>
      <c r="M16" s="1">
        <f t="shared" si="2"/>
        <v>9</v>
      </c>
      <c r="N16" s="1">
        <f t="shared" si="3"/>
        <v>2</v>
      </c>
      <c r="O16" s="1">
        <f t="shared" si="4"/>
        <v>0</v>
      </c>
      <c r="P16" s="1">
        <f t="shared" si="5"/>
        <v>0</v>
      </c>
      <c r="Q16" s="1">
        <f t="shared" si="6"/>
        <v>0</v>
      </c>
      <c r="R16" s="1">
        <f t="shared" si="7"/>
        <v>0</v>
      </c>
      <c r="S16" s="1">
        <f t="shared" si="8"/>
        <v>0</v>
      </c>
      <c r="T16" s="1">
        <f t="shared" si="9"/>
        <v>1</v>
      </c>
      <c r="U16" s="1">
        <f t="shared" si="10"/>
        <v>0</v>
      </c>
      <c r="V16" s="1">
        <f t="shared" si="11"/>
        <v>0</v>
      </c>
      <c r="W16" s="1">
        <f t="shared" si="12"/>
        <v>0</v>
      </c>
      <c r="X16" s="1">
        <f t="shared" si="13"/>
        <v>0</v>
      </c>
      <c r="Y16" s="25">
        <f t="shared" si="14"/>
        <v>0</v>
      </c>
      <c r="Z16" s="117"/>
      <c r="AA16" s="117"/>
      <c r="AB16" s="1"/>
      <c r="AC16" s="25">
        <f t="shared" si="15"/>
        <v>2</v>
      </c>
      <c r="AD16" s="1"/>
    </row>
    <row r="17" spans="1:30" ht="12.75" customHeight="1">
      <c r="A17" s="1">
        <v>3285</v>
      </c>
      <c r="B17" s="54" t="str">
        <f t="shared" si="0"/>
        <v>A.1.10</v>
      </c>
      <c r="C17" s="120" t="s">
        <v>378</v>
      </c>
      <c r="D17" s="118"/>
      <c r="E17" s="92"/>
      <c r="F17" s="92"/>
      <c r="G17" s="117" t="s">
        <v>283</v>
      </c>
      <c r="H17" s="119" t="s">
        <v>336</v>
      </c>
      <c r="I17" s="117" t="s">
        <v>337</v>
      </c>
      <c r="J17" s="54">
        <v>2</v>
      </c>
      <c r="K17" s="54"/>
      <c r="L17" s="99">
        <f t="shared" si="1"/>
        <v>1</v>
      </c>
      <c r="M17" s="1">
        <f t="shared" si="2"/>
        <v>10</v>
      </c>
      <c r="N17" s="1">
        <f t="shared" si="3"/>
        <v>0</v>
      </c>
      <c r="O17" s="1">
        <f t="shared" si="4"/>
        <v>0</v>
      </c>
      <c r="P17" s="1">
        <f t="shared" si="5"/>
        <v>0</v>
      </c>
      <c r="Q17" s="1">
        <f t="shared" si="6"/>
        <v>0</v>
      </c>
      <c r="R17" s="1">
        <f t="shared" si="7"/>
        <v>0</v>
      </c>
      <c r="S17" s="1">
        <f t="shared" si="8"/>
        <v>0</v>
      </c>
      <c r="T17" s="1">
        <f t="shared" si="9"/>
        <v>1</v>
      </c>
      <c r="U17" s="1">
        <f t="shared" si="10"/>
        <v>0</v>
      </c>
      <c r="V17" s="1">
        <f t="shared" si="11"/>
        <v>0</v>
      </c>
      <c r="W17" s="1">
        <f t="shared" si="12"/>
        <v>0</v>
      </c>
      <c r="X17" s="1">
        <f t="shared" si="13"/>
        <v>0</v>
      </c>
      <c r="Y17" s="25">
        <f t="shared" si="14"/>
        <v>0</v>
      </c>
      <c r="Z17" s="117"/>
      <c r="AA17" s="117"/>
      <c r="AB17" s="1"/>
      <c r="AC17" s="25">
        <f t="shared" si="15"/>
        <v>2</v>
      </c>
      <c r="AD17" s="1"/>
    </row>
    <row r="18" spans="1:30" ht="12.75" customHeight="1">
      <c r="A18" s="1">
        <v>3286</v>
      </c>
      <c r="B18" s="54" t="str">
        <f t="shared" si="0"/>
        <v>A.2</v>
      </c>
      <c r="C18" s="117" t="s">
        <v>383</v>
      </c>
      <c r="D18" s="118"/>
      <c r="E18" s="92"/>
      <c r="F18" s="92"/>
      <c r="G18" s="117" t="s">
        <v>283</v>
      </c>
      <c r="H18" s="119" t="s">
        <v>284</v>
      </c>
      <c r="I18" s="117" t="s">
        <v>285</v>
      </c>
      <c r="J18" s="54">
        <v>1</v>
      </c>
      <c r="K18" s="54"/>
      <c r="L18" s="99">
        <f t="shared" si="1"/>
        <v>2</v>
      </c>
      <c r="M18" s="1">
        <f t="shared" si="2"/>
        <v>0</v>
      </c>
      <c r="N18" s="1">
        <f t="shared" si="3"/>
        <v>0</v>
      </c>
      <c r="O18" s="1">
        <f t="shared" si="4"/>
        <v>0</v>
      </c>
      <c r="P18" s="1">
        <f t="shared" si="5"/>
        <v>0</v>
      </c>
      <c r="Q18" s="1">
        <f t="shared" si="6"/>
        <v>1</v>
      </c>
      <c r="R18" s="1">
        <f t="shared" si="7"/>
        <v>0</v>
      </c>
      <c r="S18" s="1">
        <f t="shared" si="8"/>
        <v>1</v>
      </c>
      <c r="T18" s="1">
        <f t="shared" si="9"/>
        <v>1</v>
      </c>
      <c r="U18" s="1">
        <f t="shared" si="10"/>
        <v>0</v>
      </c>
      <c r="V18" s="1">
        <f t="shared" si="11"/>
        <v>1</v>
      </c>
      <c r="W18" s="1">
        <f t="shared" si="12"/>
        <v>1</v>
      </c>
      <c r="X18" s="1">
        <f t="shared" si="13"/>
        <v>1</v>
      </c>
      <c r="Y18" s="25">
        <f t="shared" si="14"/>
        <v>1</v>
      </c>
      <c r="Z18" s="117"/>
      <c r="AA18" s="117"/>
      <c r="AB18" s="1"/>
      <c r="AC18" s="25">
        <f t="shared" si="15"/>
        <v>2</v>
      </c>
      <c r="AD18" s="1"/>
    </row>
    <row r="19" spans="1:30" ht="12.75" customHeight="1">
      <c r="A19" s="1">
        <v>4158</v>
      </c>
      <c r="B19" s="54" t="str">
        <f t="shared" si="0"/>
        <v>A.2.1</v>
      </c>
      <c r="C19" s="120" t="s">
        <v>287</v>
      </c>
      <c r="D19" s="118"/>
      <c r="E19" s="92"/>
      <c r="F19" s="92"/>
      <c r="G19" s="117" t="s">
        <v>283</v>
      </c>
      <c r="H19" s="119"/>
      <c r="I19" s="117"/>
      <c r="J19" s="54">
        <v>2</v>
      </c>
      <c r="K19" s="54"/>
      <c r="L19" s="99">
        <f t="shared" si="1"/>
        <v>2</v>
      </c>
      <c r="M19" s="1">
        <f t="shared" si="2"/>
        <v>1</v>
      </c>
      <c r="N19" s="1">
        <f t="shared" si="3"/>
        <v>0</v>
      </c>
      <c r="O19" s="1">
        <f t="shared" si="4"/>
        <v>0</v>
      </c>
      <c r="P19" s="1">
        <f t="shared" si="5"/>
        <v>0</v>
      </c>
      <c r="Q19" s="1">
        <f t="shared" si="6"/>
        <v>1</v>
      </c>
      <c r="R19" s="1">
        <f t="shared" si="7"/>
        <v>0</v>
      </c>
      <c r="S19" s="1">
        <f t="shared" si="8"/>
        <v>1</v>
      </c>
      <c r="T19" s="1">
        <f t="shared" si="9"/>
        <v>1</v>
      </c>
      <c r="U19" s="1">
        <f t="shared" si="10"/>
        <v>0</v>
      </c>
      <c r="V19" s="1">
        <f t="shared" si="11"/>
        <v>1</v>
      </c>
      <c r="W19" s="1">
        <f t="shared" si="12"/>
        <v>1</v>
      </c>
      <c r="X19" s="1">
        <f t="shared" si="13"/>
        <v>1</v>
      </c>
      <c r="Y19" s="25">
        <f t="shared" si="14"/>
        <v>1</v>
      </c>
      <c r="Z19" s="117"/>
      <c r="AA19" s="117"/>
      <c r="AB19" s="1"/>
      <c r="AC19" s="25">
        <f t="shared" si="15"/>
        <v>2</v>
      </c>
      <c r="AD19" s="1"/>
    </row>
    <row r="20" spans="1:30" ht="12.75" customHeight="1">
      <c r="A20" s="1">
        <v>4159</v>
      </c>
      <c r="B20" s="54" t="str">
        <f t="shared" si="0"/>
        <v>A.2.2</v>
      </c>
      <c r="C20" s="120" t="s">
        <v>290</v>
      </c>
      <c r="D20" s="118"/>
      <c r="E20" s="92"/>
      <c r="F20" s="92"/>
      <c r="G20" s="117" t="s">
        <v>283</v>
      </c>
      <c r="H20" s="119"/>
      <c r="I20" s="117"/>
      <c r="J20" s="54">
        <v>2</v>
      </c>
      <c r="K20" s="54"/>
      <c r="L20" s="99">
        <f t="shared" si="1"/>
        <v>2</v>
      </c>
      <c r="M20" s="1">
        <f t="shared" si="2"/>
        <v>2</v>
      </c>
      <c r="N20" s="1">
        <f t="shared" si="3"/>
        <v>0</v>
      </c>
      <c r="O20" s="1">
        <f t="shared" si="4"/>
        <v>0</v>
      </c>
      <c r="P20" s="1">
        <f t="shared" si="5"/>
        <v>0</v>
      </c>
      <c r="Q20" s="1">
        <f t="shared" si="6"/>
        <v>1</v>
      </c>
      <c r="R20" s="1">
        <f t="shared" si="7"/>
        <v>0</v>
      </c>
      <c r="S20" s="1">
        <f t="shared" si="8"/>
        <v>1</v>
      </c>
      <c r="T20" s="1">
        <f t="shared" si="9"/>
        <v>1</v>
      </c>
      <c r="U20" s="1">
        <f t="shared" si="10"/>
        <v>0</v>
      </c>
      <c r="V20" s="1">
        <f t="shared" si="11"/>
        <v>1</v>
      </c>
      <c r="W20" s="1">
        <f t="shared" si="12"/>
        <v>1</v>
      </c>
      <c r="X20" s="1">
        <f t="shared" si="13"/>
        <v>1</v>
      </c>
      <c r="Y20" s="25">
        <f t="shared" si="14"/>
        <v>1</v>
      </c>
      <c r="Z20" s="117"/>
      <c r="AA20" s="117"/>
      <c r="AB20" s="1"/>
      <c r="AC20" s="25">
        <f t="shared" si="15"/>
        <v>2</v>
      </c>
      <c r="AD20" s="1"/>
    </row>
    <row r="21" spans="1:30" ht="12.75" customHeight="1">
      <c r="A21" s="1">
        <v>4160</v>
      </c>
      <c r="B21" s="54" t="str">
        <f t="shared" si="0"/>
        <v>A.2.3</v>
      </c>
      <c r="C21" s="120" t="s">
        <v>298</v>
      </c>
      <c r="D21" s="118"/>
      <c r="E21" s="92"/>
      <c r="F21" s="92"/>
      <c r="G21" s="117" t="s">
        <v>283</v>
      </c>
      <c r="H21" s="119"/>
      <c r="I21" s="117"/>
      <c r="J21" s="54">
        <v>2</v>
      </c>
      <c r="K21" s="54"/>
      <c r="L21" s="99">
        <f t="shared" si="1"/>
        <v>2</v>
      </c>
      <c r="M21" s="1">
        <f t="shared" si="2"/>
        <v>3</v>
      </c>
      <c r="N21" s="1">
        <f t="shared" si="3"/>
        <v>0</v>
      </c>
      <c r="O21" s="1">
        <f t="shared" si="4"/>
        <v>0</v>
      </c>
      <c r="P21" s="1">
        <f t="shared" si="5"/>
        <v>0</v>
      </c>
      <c r="Q21" s="1">
        <f t="shared" si="6"/>
        <v>1</v>
      </c>
      <c r="R21" s="1">
        <f t="shared" si="7"/>
        <v>0</v>
      </c>
      <c r="S21" s="1">
        <f t="shared" si="8"/>
        <v>1</v>
      </c>
      <c r="T21" s="1">
        <f t="shared" si="9"/>
        <v>1</v>
      </c>
      <c r="U21" s="1">
        <f t="shared" si="10"/>
        <v>0</v>
      </c>
      <c r="V21" s="1">
        <f t="shared" si="11"/>
        <v>1</v>
      </c>
      <c r="W21" s="1">
        <f t="shared" si="12"/>
        <v>1</v>
      </c>
      <c r="X21" s="1">
        <f t="shared" si="13"/>
        <v>1</v>
      </c>
      <c r="Y21" s="25">
        <f t="shared" si="14"/>
        <v>1</v>
      </c>
      <c r="Z21" s="117"/>
      <c r="AA21" s="117"/>
      <c r="AB21" s="1"/>
      <c r="AC21" s="25">
        <f t="shared" si="15"/>
        <v>2</v>
      </c>
      <c r="AD21" s="1"/>
    </row>
    <row r="22" spans="1:30" ht="12.75" customHeight="1">
      <c r="A22" s="1">
        <v>4161</v>
      </c>
      <c r="B22" s="54" t="str">
        <f t="shared" si="0"/>
        <v>A.2.4</v>
      </c>
      <c r="C22" s="120" t="s">
        <v>306</v>
      </c>
      <c r="D22" s="118"/>
      <c r="E22" s="92"/>
      <c r="F22" s="92"/>
      <c r="G22" s="117" t="s">
        <v>283</v>
      </c>
      <c r="H22" s="119"/>
      <c r="I22" s="117"/>
      <c r="J22" s="54">
        <v>2</v>
      </c>
      <c r="K22" s="54"/>
      <c r="L22" s="99">
        <f t="shared" si="1"/>
        <v>2</v>
      </c>
      <c r="M22" s="1">
        <f t="shared" si="2"/>
        <v>4</v>
      </c>
      <c r="N22" s="1">
        <f t="shared" si="3"/>
        <v>0</v>
      </c>
      <c r="O22" s="1">
        <f t="shared" si="4"/>
        <v>0</v>
      </c>
      <c r="P22" s="1">
        <f t="shared" si="5"/>
        <v>0</v>
      </c>
      <c r="Q22" s="1">
        <f t="shared" si="6"/>
        <v>1</v>
      </c>
      <c r="R22" s="1">
        <f t="shared" si="7"/>
        <v>0</v>
      </c>
      <c r="S22" s="1">
        <f t="shared" si="8"/>
        <v>1</v>
      </c>
      <c r="T22" s="1">
        <f t="shared" si="9"/>
        <v>1</v>
      </c>
      <c r="U22" s="1">
        <f t="shared" si="10"/>
        <v>0</v>
      </c>
      <c r="V22" s="1">
        <f t="shared" si="11"/>
        <v>1</v>
      </c>
      <c r="W22" s="1">
        <f t="shared" si="12"/>
        <v>1</v>
      </c>
      <c r="X22" s="1">
        <f t="shared" si="13"/>
        <v>1</v>
      </c>
      <c r="Y22" s="25">
        <f t="shared" si="14"/>
        <v>1</v>
      </c>
      <c r="Z22" s="117"/>
      <c r="AA22" s="117"/>
      <c r="AB22" s="1"/>
      <c r="AC22" s="25">
        <f t="shared" si="15"/>
        <v>2</v>
      </c>
      <c r="AD22" s="1"/>
    </row>
    <row r="23" spans="1:30" ht="12.75" customHeight="1">
      <c r="A23" s="1">
        <v>4162</v>
      </c>
      <c r="B23" s="54" t="str">
        <f t="shared" si="0"/>
        <v>A.2.5</v>
      </c>
      <c r="C23" s="120" t="s">
        <v>398</v>
      </c>
      <c r="D23" s="118"/>
      <c r="E23" s="92"/>
      <c r="F23" s="92"/>
      <c r="G23" s="117" t="s">
        <v>283</v>
      </c>
      <c r="H23" s="119"/>
      <c r="I23" s="117"/>
      <c r="J23" s="54">
        <v>2</v>
      </c>
      <c r="K23" s="54"/>
      <c r="L23" s="99">
        <f t="shared" si="1"/>
        <v>2</v>
      </c>
      <c r="M23" s="1">
        <f t="shared" si="2"/>
        <v>5</v>
      </c>
      <c r="N23" s="1">
        <f t="shared" si="3"/>
        <v>0</v>
      </c>
      <c r="O23" s="1">
        <f t="shared" si="4"/>
        <v>0</v>
      </c>
      <c r="P23" s="1">
        <f t="shared" si="5"/>
        <v>0</v>
      </c>
      <c r="Q23" s="1">
        <f t="shared" si="6"/>
        <v>1</v>
      </c>
      <c r="R23" s="1">
        <f t="shared" si="7"/>
        <v>0</v>
      </c>
      <c r="S23" s="1">
        <f t="shared" si="8"/>
        <v>1</v>
      </c>
      <c r="T23" s="1">
        <f t="shared" si="9"/>
        <v>1</v>
      </c>
      <c r="U23" s="1">
        <f t="shared" si="10"/>
        <v>0</v>
      </c>
      <c r="V23" s="1">
        <f t="shared" si="11"/>
        <v>1</v>
      </c>
      <c r="W23" s="1">
        <f t="shared" si="12"/>
        <v>1</v>
      </c>
      <c r="X23" s="1">
        <f t="shared" si="13"/>
        <v>1</v>
      </c>
      <c r="Y23" s="25">
        <f t="shared" si="14"/>
        <v>1</v>
      </c>
      <c r="Z23" s="117"/>
      <c r="AA23" s="117"/>
      <c r="AB23" s="1"/>
      <c r="AC23" s="25">
        <f t="shared" si="15"/>
        <v>2</v>
      </c>
      <c r="AD23" s="1"/>
    </row>
    <row r="24" spans="1:30" ht="12.75" customHeight="1">
      <c r="A24" s="1">
        <v>4163</v>
      </c>
      <c r="B24" s="54" t="str">
        <f t="shared" si="0"/>
        <v>A.2.5.1</v>
      </c>
      <c r="C24" s="120" t="s">
        <v>403</v>
      </c>
      <c r="D24" s="118"/>
      <c r="E24" s="92"/>
      <c r="F24" s="92"/>
      <c r="G24" s="117"/>
      <c r="H24" s="119"/>
      <c r="I24" s="117"/>
      <c r="J24" s="54">
        <v>3</v>
      </c>
      <c r="K24" s="54"/>
      <c r="L24" s="99">
        <f t="shared" si="1"/>
        <v>2</v>
      </c>
      <c r="M24" s="1">
        <f t="shared" si="2"/>
        <v>5</v>
      </c>
      <c r="N24" s="1">
        <f t="shared" si="3"/>
        <v>1</v>
      </c>
      <c r="O24" s="1">
        <f t="shared" si="4"/>
        <v>0</v>
      </c>
      <c r="P24" s="1">
        <f t="shared" si="5"/>
        <v>0</v>
      </c>
      <c r="Q24" s="1">
        <f t="shared" si="6"/>
        <v>0</v>
      </c>
      <c r="R24" s="1">
        <f t="shared" si="7"/>
        <v>0</v>
      </c>
      <c r="S24" s="1">
        <f t="shared" si="8"/>
        <v>0</v>
      </c>
      <c r="T24" s="1">
        <f t="shared" si="9"/>
        <v>1</v>
      </c>
      <c r="U24" s="1">
        <f t="shared" si="10"/>
        <v>0</v>
      </c>
      <c r="V24" s="1">
        <f t="shared" si="11"/>
        <v>0</v>
      </c>
      <c r="W24" s="1">
        <f t="shared" si="12"/>
        <v>0</v>
      </c>
      <c r="X24" s="1">
        <f t="shared" si="13"/>
        <v>0</v>
      </c>
      <c r="Y24" s="25">
        <f t="shared" si="14"/>
        <v>0</v>
      </c>
      <c r="Z24" s="117"/>
      <c r="AA24" s="117"/>
      <c r="AB24" s="1"/>
      <c r="AC24" s="25">
        <f t="shared" si="15"/>
        <v>2</v>
      </c>
      <c r="AD24" s="1"/>
    </row>
    <row r="25" spans="1:30" ht="12.75" customHeight="1">
      <c r="A25" s="1">
        <v>4164</v>
      </c>
      <c r="B25" s="54" t="str">
        <f t="shared" si="0"/>
        <v>A.2.5.2</v>
      </c>
      <c r="C25" s="120" t="s">
        <v>413</v>
      </c>
      <c r="D25" s="118"/>
      <c r="E25" s="92"/>
      <c r="F25" s="92"/>
      <c r="G25" s="117"/>
      <c r="H25" s="119"/>
      <c r="I25" s="117"/>
      <c r="J25" s="54">
        <v>3</v>
      </c>
      <c r="K25" s="54"/>
      <c r="L25" s="99">
        <f t="shared" si="1"/>
        <v>2</v>
      </c>
      <c r="M25" s="1">
        <f t="shared" si="2"/>
        <v>5</v>
      </c>
      <c r="N25" s="1">
        <f t="shared" si="3"/>
        <v>2</v>
      </c>
      <c r="O25" s="1">
        <f t="shared" si="4"/>
        <v>0</v>
      </c>
      <c r="P25" s="1">
        <f t="shared" si="5"/>
        <v>0</v>
      </c>
      <c r="Q25" s="1">
        <f t="shared" si="6"/>
        <v>0</v>
      </c>
      <c r="R25" s="1">
        <f t="shared" si="7"/>
        <v>0</v>
      </c>
      <c r="S25" s="1">
        <f t="shared" si="8"/>
        <v>0</v>
      </c>
      <c r="T25" s="1">
        <f t="shared" si="9"/>
        <v>1</v>
      </c>
      <c r="U25" s="1">
        <f t="shared" si="10"/>
        <v>0</v>
      </c>
      <c r="V25" s="1">
        <f t="shared" si="11"/>
        <v>0</v>
      </c>
      <c r="W25" s="1">
        <f t="shared" si="12"/>
        <v>0</v>
      </c>
      <c r="X25" s="1">
        <f t="shared" si="13"/>
        <v>0</v>
      </c>
      <c r="Y25" s="25">
        <f t="shared" si="14"/>
        <v>0</v>
      </c>
      <c r="Z25" s="117"/>
      <c r="AA25" s="117"/>
      <c r="AB25" s="1"/>
      <c r="AC25" s="25">
        <f t="shared" si="15"/>
        <v>2</v>
      </c>
      <c r="AD25" s="1"/>
    </row>
    <row r="26" spans="1:30" ht="12.75" customHeight="1">
      <c r="A26" s="1">
        <v>4165</v>
      </c>
      <c r="B26" s="54" t="str">
        <f t="shared" si="0"/>
        <v>A.2.5.3</v>
      </c>
      <c r="C26" s="120" t="s">
        <v>419</v>
      </c>
      <c r="D26" s="118"/>
      <c r="E26" s="92"/>
      <c r="F26" s="92"/>
      <c r="G26" s="117"/>
      <c r="H26" s="119"/>
      <c r="I26" s="117"/>
      <c r="J26" s="54">
        <v>3</v>
      </c>
      <c r="K26" s="54"/>
      <c r="L26" s="99">
        <f t="shared" si="1"/>
        <v>2</v>
      </c>
      <c r="M26" s="1">
        <f t="shared" si="2"/>
        <v>5</v>
      </c>
      <c r="N26" s="1">
        <f t="shared" si="3"/>
        <v>3</v>
      </c>
      <c r="O26" s="1">
        <f t="shared" si="4"/>
        <v>0</v>
      </c>
      <c r="P26" s="1">
        <f t="shared" si="5"/>
        <v>0</v>
      </c>
      <c r="Q26" s="1">
        <f t="shared" si="6"/>
        <v>0</v>
      </c>
      <c r="R26" s="1">
        <f t="shared" si="7"/>
        <v>0</v>
      </c>
      <c r="S26" s="1">
        <f t="shared" si="8"/>
        <v>0</v>
      </c>
      <c r="T26" s="1">
        <f t="shared" si="9"/>
        <v>1</v>
      </c>
      <c r="U26" s="1">
        <f t="shared" si="10"/>
        <v>0</v>
      </c>
      <c r="V26" s="1">
        <f t="shared" si="11"/>
        <v>0</v>
      </c>
      <c r="W26" s="1">
        <f t="shared" si="12"/>
        <v>0</v>
      </c>
      <c r="X26" s="1">
        <f t="shared" si="13"/>
        <v>0</v>
      </c>
      <c r="Y26" s="25">
        <f t="shared" si="14"/>
        <v>0</v>
      </c>
      <c r="Z26" s="117"/>
      <c r="AA26" s="117"/>
      <c r="AB26" s="1"/>
      <c r="AC26" s="25">
        <f t="shared" si="15"/>
        <v>2</v>
      </c>
      <c r="AD26" s="1"/>
    </row>
    <row r="27" spans="1:30" ht="12.75" customHeight="1">
      <c r="A27" s="1">
        <v>4166</v>
      </c>
      <c r="B27" s="54" t="str">
        <f t="shared" si="0"/>
        <v>A.2.5.4</v>
      </c>
      <c r="C27" s="120" t="s">
        <v>424</v>
      </c>
      <c r="D27" s="118"/>
      <c r="E27" s="92"/>
      <c r="F27" s="92"/>
      <c r="G27" s="117"/>
      <c r="H27" s="119"/>
      <c r="I27" s="117"/>
      <c r="J27" s="54">
        <v>3</v>
      </c>
      <c r="K27" s="54"/>
      <c r="L27" s="99">
        <f t="shared" si="1"/>
        <v>2</v>
      </c>
      <c r="M27" s="1">
        <f t="shared" si="2"/>
        <v>5</v>
      </c>
      <c r="N27" s="1">
        <f t="shared" si="3"/>
        <v>4</v>
      </c>
      <c r="O27" s="1">
        <f t="shared" si="4"/>
        <v>0</v>
      </c>
      <c r="P27" s="1">
        <f t="shared" si="5"/>
        <v>0</v>
      </c>
      <c r="Q27" s="1">
        <f t="shared" si="6"/>
        <v>0</v>
      </c>
      <c r="R27" s="1">
        <f t="shared" si="7"/>
        <v>0</v>
      </c>
      <c r="S27" s="1">
        <f t="shared" si="8"/>
        <v>0</v>
      </c>
      <c r="T27" s="1">
        <f t="shared" si="9"/>
        <v>1</v>
      </c>
      <c r="U27" s="1">
        <f t="shared" si="10"/>
        <v>0</v>
      </c>
      <c r="V27" s="1">
        <f t="shared" si="11"/>
        <v>0</v>
      </c>
      <c r="W27" s="1">
        <f t="shared" si="12"/>
        <v>0</v>
      </c>
      <c r="X27" s="1">
        <f t="shared" si="13"/>
        <v>0</v>
      </c>
      <c r="Y27" s="25">
        <f t="shared" si="14"/>
        <v>0</v>
      </c>
      <c r="Z27" s="117"/>
      <c r="AA27" s="117"/>
      <c r="AB27" s="1"/>
      <c r="AC27" s="25">
        <f t="shared" si="15"/>
        <v>2</v>
      </c>
      <c r="AD27" s="1"/>
    </row>
    <row r="28" spans="1:30" ht="12.75" customHeight="1">
      <c r="A28" s="1">
        <v>4167</v>
      </c>
      <c r="B28" s="54" t="str">
        <f t="shared" si="0"/>
        <v>A.2.5.5</v>
      </c>
      <c r="C28" s="120" t="s">
        <v>430</v>
      </c>
      <c r="D28" s="118"/>
      <c r="E28" s="92"/>
      <c r="F28" s="92"/>
      <c r="G28" s="117"/>
      <c r="H28" s="119"/>
      <c r="I28" s="117"/>
      <c r="J28" s="54">
        <v>3</v>
      </c>
      <c r="K28" s="54"/>
      <c r="L28" s="99">
        <f t="shared" si="1"/>
        <v>2</v>
      </c>
      <c r="M28" s="1">
        <f t="shared" si="2"/>
        <v>5</v>
      </c>
      <c r="N28" s="1">
        <f t="shared" si="3"/>
        <v>5</v>
      </c>
      <c r="O28" s="1">
        <f t="shared" si="4"/>
        <v>0</v>
      </c>
      <c r="P28" s="1">
        <f t="shared" si="5"/>
        <v>0</v>
      </c>
      <c r="Q28" s="1">
        <f t="shared" si="6"/>
        <v>0</v>
      </c>
      <c r="R28" s="1">
        <f t="shared" si="7"/>
        <v>0</v>
      </c>
      <c r="S28" s="1">
        <f t="shared" si="8"/>
        <v>0</v>
      </c>
      <c r="T28" s="1">
        <f t="shared" si="9"/>
        <v>1</v>
      </c>
      <c r="U28" s="1">
        <f t="shared" si="10"/>
        <v>0</v>
      </c>
      <c r="V28" s="1">
        <f t="shared" si="11"/>
        <v>0</v>
      </c>
      <c r="W28" s="1">
        <f t="shared" si="12"/>
        <v>0</v>
      </c>
      <c r="X28" s="1">
        <f t="shared" si="13"/>
        <v>0</v>
      </c>
      <c r="Y28" s="25">
        <f t="shared" si="14"/>
        <v>0</v>
      </c>
      <c r="Z28" s="117"/>
      <c r="AA28" s="117"/>
      <c r="AB28" s="1"/>
      <c r="AC28" s="25">
        <f t="shared" si="15"/>
        <v>2</v>
      </c>
      <c r="AD28" s="1"/>
    </row>
    <row r="29" spans="1:30" ht="12.75" customHeight="1">
      <c r="A29" s="1">
        <v>853</v>
      </c>
      <c r="B29" s="54" t="str">
        <f t="shared" si="0"/>
        <v>A.3</v>
      </c>
      <c r="C29" s="117" t="s">
        <v>310</v>
      </c>
      <c r="D29" s="118"/>
      <c r="E29" s="92"/>
      <c r="F29" s="92"/>
      <c r="G29" s="117"/>
      <c r="H29" s="119">
        <v>15</v>
      </c>
      <c r="I29" s="117" t="s">
        <v>311</v>
      </c>
      <c r="J29" s="54">
        <v>1</v>
      </c>
      <c r="K29" s="54">
        <v>0</v>
      </c>
      <c r="L29" s="99">
        <f t="shared" si="1"/>
        <v>3</v>
      </c>
      <c r="M29" s="1">
        <f t="shared" si="2"/>
        <v>0</v>
      </c>
      <c r="N29" s="1">
        <f t="shared" si="3"/>
        <v>0</v>
      </c>
      <c r="O29" s="1">
        <f t="shared" si="4"/>
        <v>0</v>
      </c>
      <c r="P29" s="1">
        <f t="shared" si="5"/>
        <v>0</v>
      </c>
      <c r="Q29" s="1">
        <f t="shared" si="6"/>
        <v>2</v>
      </c>
      <c r="R29" s="1">
        <f t="shared" si="7"/>
        <v>0</v>
      </c>
      <c r="S29" s="1">
        <f t="shared" si="8"/>
        <v>2</v>
      </c>
      <c r="T29" s="1">
        <f t="shared" si="9"/>
        <v>1</v>
      </c>
      <c r="U29" s="1">
        <f t="shared" si="10"/>
        <v>1</v>
      </c>
      <c r="V29" s="1">
        <f t="shared" si="11"/>
        <v>2</v>
      </c>
      <c r="W29" s="1">
        <f t="shared" si="12"/>
        <v>1</v>
      </c>
      <c r="X29" s="1">
        <f t="shared" si="13"/>
        <v>1</v>
      </c>
      <c r="Y29" s="25">
        <f t="shared" si="14"/>
        <v>1</v>
      </c>
      <c r="Z29" s="117"/>
      <c r="AA29" s="117"/>
      <c r="AB29" s="1"/>
      <c r="AC29" s="25">
        <f t="shared" si="15"/>
        <v>1</v>
      </c>
      <c r="AD29" s="1"/>
    </row>
    <row r="30" spans="1:30" ht="12.75" customHeight="1">
      <c r="A30" s="1">
        <v>3897</v>
      </c>
      <c r="B30" s="54" t="str">
        <f t="shared" si="0"/>
        <v>A.3.1</v>
      </c>
      <c r="C30" s="120" t="s">
        <v>316</v>
      </c>
      <c r="D30" s="118"/>
      <c r="E30" s="92"/>
      <c r="F30" s="118"/>
      <c r="G30" s="117" t="s">
        <v>318</v>
      </c>
      <c r="H30" s="119" t="s">
        <v>319</v>
      </c>
      <c r="I30" s="117" t="s">
        <v>320</v>
      </c>
      <c r="J30" s="54">
        <v>2</v>
      </c>
      <c r="K30" s="54">
        <v>0</v>
      </c>
      <c r="L30" s="99">
        <f t="shared" si="1"/>
        <v>3</v>
      </c>
      <c r="M30" s="1">
        <f t="shared" si="2"/>
        <v>1</v>
      </c>
      <c r="N30" s="1">
        <f t="shared" si="3"/>
        <v>0</v>
      </c>
      <c r="O30" s="1">
        <f t="shared" si="4"/>
        <v>0</v>
      </c>
      <c r="P30" s="1">
        <f t="shared" si="5"/>
        <v>0</v>
      </c>
      <c r="Q30" s="1">
        <f t="shared" si="6"/>
        <v>2</v>
      </c>
      <c r="R30" s="1">
        <f t="shared" si="7"/>
        <v>0</v>
      </c>
      <c r="S30" s="1">
        <f t="shared" si="8"/>
        <v>2</v>
      </c>
      <c r="T30" s="1">
        <f t="shared" si="9"/>
        <v>1</v>
      </c>
      <c r="U30" s="1">
        <f t="shared" si="10"/>
        <v>1</v>
      </c>
      <c r="V30" s="1">
        <f t="shared" si="11"/>
        <v>2</v>
      </c>
      <c r="W30" s="1">
        <f t="shared" si="12"/>
        <v>1</v>
      </c>
      <c r="X30" s="1">
        <f t="shared" si="13"/>
        <v>1</v>
      </c>
      <c r="Y30" s="25">
        <f t="shared" si="14"/>
        <v>1</v>
      </c>
      <c r="Z30" s="117"/>
      <c r="AA30" s="117"/>
      <c r="AB30" s="1"/>
      <c r="AC30" s="25" t="str">
        <f t="shared" si="15"/>
        <v/>
      </c>
      <c r="AD30" s="1"/>
    </row>
    <row r="31" spans="1:30" ht="12.75" customHeight="1">
      <c r="A31" s="1">
        <v>3898</v>
      </c>
      <c r="B31" s="54" t="str">
        <f t="shared" si="0"/>
        <v>A.3.1.1</v>
      </c>
      <c r="C31" s="120" t="s">
        <v>324</v>
      </c>
      <c r="D31" s="118"/>
      <c r="E31" s="92"/>
      <c r="F31" s="118"/>
      <c r="G31" s="117" t="s">
        <v>318</v>
      </c>
      <c r="H31" s="119" t="s">
        <v>302</v>
      </c>
      <c r="I31" s="117" t="s">
        <v>327</v>
      </c>
      <c r="J31" s="54">
        <v>3</v>
      </c>
      <c r="K31" s="54">
        <v>0</v>
      </c>
      <c r="L31" s="99">
        <f t="shared" si="1"/>
        <v>3</v>
      </c>
      <c r="M31" s="1">
        <f t="shared" si="2"/>
        <v>1</v>
      </c>
      <c r="N31" s="1">
        <f t="shared" si="3"/>
        <v>1</v>
      </c>
      <c r="O31" s="1">
        <f t="shared" si="4"/>
        <v>0</v>
      </c>
      <c r="P31" s="1">
        <f t="shared" si="5"/>
        <v>0</v>
      </c>
      <c r="Q31" s="1">
        <f t="shared" si="6"/>
        <v>3</v>
      </c>
      <c r="R31" s="1">
        <f t="shared" si="7"/>
        <v>0</v>
      </c>
      <c r="S31" s="1">
        <f t="shared" si="8"/>
        <v>3</v>
      </c>
      <c r="T31" s="1">
        <f t="shared" si="9"/>
        <v>1</v>
      </c>
      <c r="U31" s="1">
        <f t="shared" si="10"/>
        <v>1</v>
      </c>
      <c r="V31" s="1">
        <f t="shared" si="11"/>
        <v>3</v>
      </c>
      <c r="W31" s="1">
        <f t="shared" si="12"/>
        <v>1</v>
      </c>
      <c r="X31" s="1">
        <f t="shared" si="13"/>
        <v>1</v>
      </c>
      <c r="Y31" s="25">
        <f t="shared" si="14"/>
        <v>1</v>
      </c>
      <c r="Z31" s="117"/>
      <c r="AA31" s="117"/>
      <c r="AB31" s="1"/>
      <c r="AC31" s="25" t="str">
        <f t="shared" si="15"/>
        <v/>
      </c>
      <c r="AD31" s="1"/>
    </row>
    <row r="32" spans="1:30" ht="12.75" customHeight="1">
      <c r="A32" s="1">
        <v>3899</v>
      </c>
      <c r="B32" s="54" t="str">
        <f t="shared" si="0"/>
        <v>A.3.1.2</v>
      </c>
      <c r="C32" s="120" t="s">
        <v>331</v>
      </c>
      <c r="D32" s="118"/>
      <c r="E32" s="92"/>
      <c r="F32" s="118"/>
      <c r="G32" s="117" t="s">
        <v>318</v>
      </c>
      <c r="H32" s="119" t="s">
        <v>332</v>
      </c>
      <c r="I32" s="117" t="s">
        <v>333</v>
      </c>
      <c r="J32" s="54">
        <v>3</v>
      </c>
      <c r="K32" s="54">
        <v>0</v>
      </c>
      <c r="L32" s="99">
        <f t="shared" si="1"/>
        <v>3</v>
      </c>
      <c r="M32" s="1">
        <f t="shared" si="2"/>
        <v>1</v>
      </c>
      <c r="N32" s="1">
        <f t="shared" si="3"/>
        <v>2</v>
      </c>
      <c r="O32" s="1">
        <f t="shared" si="4"/>
        <v>0</v>
      </c>
      <c r="P32" s="1">
        <f t="shared" si="5"/>
        <v>0</v>
      </c>
      <c r="Q32" s="1">
        <f t="shared" si="6"/>
        <v>3</v>
      </c>
      <c r="R32" s="1">
        <f t="shared" si="7"/>
        <v>0</v>
      </c>
      <c r="S32" s="1">
        <f t="shared" si="8"/>
        <v>3</v>
      </c>
      <c r="T32" s="1">
        <f t="shared" si="9"/>
        <v>1</v>
      </c>
      <c r="U32" s="1">
        <f t="shared" si="10"/>
        <v>1</v>
      </c>
      <c r="V32" s="1">
        <f t="shared" si="11"/>
        <v>3</v>
      </c>
      <c r="W32" s="1">
        <f t="shared" si="12"/>
        <v>1</v>
      </c>
      <c r="X32" s="1">
        <f t="shared" si="13"/>
        <v>1</v>
      </c>
      <c r="Y32" s="25">
        <f t="shared" si="14"/>
        <v>1</v>
      </c>
      <c r="Z32" s="117"/>
      <c r="AA32" s="117"/>
      <c r="AB32" s="1"/>
      <c r="AC32" s="25" t="str">
        <f t="shared" si="15"/>
        <v/>
      </c>
      <c r="AD32" s="1"/>
    </row>
    <row r="33" spans="1:30" ht="12.75" customHeight="1">
      <c r="A33" s="1">
        <v>4168</v>
      </c>
      <c r="B33" s="54" t="str">
        <f t="shared" si="0"/>
        <v>A.3.1.3</v>
      </c>
      <c r="C33" s="120" t="s">
        <v>339</v>
      </c>
      <c r="D33" s="118"/>
      <c r="E33" s="92"/>
      <c r="F33" s="118"/>
      <c r="G33" s="117"/>
      <c r="H33" s="119"/>
      <c r="I33" s="117"/>
      <c r="J33" s="54">
        <v>3</v>
      </c>
      <c r="K33" s="54"/>
      <c r="L33" s="99">
        <f t="shared" si="1"/>
        <v>3</v>
      </c>
      <c r="M33" s="1">
        <f t="shared" si="2"/>
        <v>1</v>
      </c>
      <c r="N33" s="1">
        <f t="shared" si="3"/>
        <v>3</v>
      </c>
      <c r="O33" s="1">
        <f t="shared" si="4"/>
        <v>0</v>
      </c>
      <c r="P33" s="1">
        <f t="shared" si="5"/>
        <v>0</v>
      </c>
      <c r="Q33" s="1">
        <f t="shared" si="6"/>
        <v>3</v>
      </c>
      <c r="R33" s="1">
        <f t="shared" si="7"/>
        <v>0</v>
      </c>
      <c r="S33" s="1">
        <f t="shared" si="8"/>
        <v>3</v>
      </c>
      <c r="T33" s="1">
        <f t="shared" si="9"/>
        <v>1</v>
      </c>
      <c r="U33" s="1">
        <f t="shared" si="10"/>
        <v>1</v>
      </c>
      <c r="V33" s="1">
        <f t="shared" si="11"/>
        <v>3</v>
      </c>
      <c r="W33" s="1">
        <f t="shared" si="12"/>
        <v>1</v>
      </c>
      <c r="X33" s="1">
        <f t="shared" si="13"/>
        <v>1</v>
      </c>
      <c r="Y33" s="25">
        <f t="shared" si="14"/>
        <v>1</v>
      </c>
      <c r="Z33" s="117"/>
      <c r="AA33" s="117"/>
      <c r="AB33" s="1"/>
      <c r="AC33" s="25" t="str">
        <f t="shared" si="15"/>
        <v/>
      </c>
      <c r="AD33" s="1"/>
    </row>
    <row r="34" spans="1:30" ht="12.75" customHeight="1">
      <c r="A34" s="1">
        <v>3900</v>
      </c>
      <c r="B34" s="54" t="str">
        <f t="shared" si="0"/>
        <v>A.3.1.4</v>
      </c>
      <c r="C34" s="120" t="s">
        <v>343</v>
      </c>
      <c r="D34" s="118"/>
      <c r="E34" s="92"/>
      <c r="F34" s="118"/>
      <c r="G34" s="117" t="s">
        <v>344</v>
      </c>
      <c r="H34" s="119" t="s">
        <v>345</v>
      </c>
      <c r="I34" s="117" t="s">
        <v>346</v>
      </c>
      <c r="J34" s="54">
        <v>3</v>
      </c>
      <c r="K34" s="54">
        <v>0</v>
      </c>
      <c r="L34" s="99">
        <f t="shared" si="1"/>
        <v>3</v>
      </c>
      <c r="M34" s="1">
        <f t="shared" si="2"/>
        <v>1</v>
      </c>
      <c r="N34" s="1">
        <f t="shared" si="3"/>
        <v>4</v>
      </c>
      <c r="O34" s="1">
        <f t="shared" si="4"/>
        <v>0</v>
      </c>
      <c r="P34" s="1">
        <f t="shared" si="5"/>
        <v>0</v>
      </c>
      <c r="Q34" s="1">
        <f t="shared" si="6"/>
        <v>3</v>
      </c>
      <c r="R34" s="1">
        <f t="shared" si="7"/>
        <v>0</v>
      </c>
      <c r="S34" s="1">
        <f t="shared" si="8"/>
        <v>3</v>
      </c>
      <c r="T34" s="1">
        <f t="shared" si="9"/>
        <v>1</v>
      </c>
      <c r="U34" s="1">
        <f t="shared" si="10"/>
        <v>1</v>
      </c>
      <c r="V34" s="1">
        <f t="shared" si="11"/>
        <v>3</v>
      </c>
      <c r="W34" s="1">
        <f t="shared" si="12"/>
        <v>1</v>
      </c>
      <c r="X34" s="1">
        <f t="shared" si="13"/>
        <v>1</v>
      </c>
      <c r="Y34" s="25">
        <f t="shared" si="14"/>
        <v>1</v>
      </c>
      <c r="Z34" s="117"/>
      <c r="AA34" s="117"/>
      <c r="AB34" s="1"/>
      <c r="AC34" s="25" t="str">
        <f t="shared" si="15"/>
        <v/>
      </c>
      <c r="AD34" s="1"/>
    </row>
    <row r="35" spans="1:30" ht="12.75" customHeight="1">
      <c r="A35" s="1">
        <v>3901</v>
      </c>
      <c r="B35" s="54" t="str">
        <f t="shared" si="0"/>
        <v>A.3.2</v>
      </c>
      <c r="C35" s="120" t="s">
        <v>350</v>
      </c>
      <c r="D35" s="118"/>
      <c r="E35" s="92"/>
      <c r="F35" s="118"/>
      <c r="G35" s="117" t="s">
        <v>344</v>
      </c>
      <c r="H35" s="119" t="s">
        <v>351</v>
      </c>
      <c r="I35" s="117" t="s">
        <v>346</v>
      </c>
      <c r="J35" s="54">
        <v>2</v>
      </c>
      <c r="K35" s="54">
        <v>0</v>
      </c>
      <c r="L35" s="99">
        <f t="shared" si="1"/>
        <v>3</v>
      </c>
      <c r="M35" s="1">
        <f t="shared" si="2"/>
        <v>2</v>
      </c>
      <c r="N35" s="1">
        <f t="shared" si="3"/>
        <v>0</v>
      </c>
      <c r="O35" s="1">
        <f t="shared" si="4"/>
        <v>0</v>
      </c>
      <c r="P35" s="1">
        <f t="shared" si="5"/>
        <v>0</v>
      </c>
      <c r="Q35" s="1">
        <f t="shared" si="6"/>
        <v>3</v>
      </c>
      <c r="R35" s="1">
        <f t="shared" si="7"/>
        <v>0</v>
      </c>
      <c r="S35" s="1">
        <f t="shared" si="8"/>
        <v>3</v>
      </c>
      <c r="T35" s="1">
        <f t="shared" si="9"/>
        <v>1</v>
      </c>
      <c r="U35" s="1">
        <f t="shared" si="10"/>
        <v>1</v>
      </c>
      <c r="V35" s="1">
        <f t="shared" si="11"/>
        <v>3</v>
      </c>
      <c r="W35" s="1">
        <f t="shared" si="12"/>
        <v>1</v>
      </c>
      <c r="X35" s="1">
        <f t="shared" si="13"/>
        <v>1</v>
      </c>
      <c r="Y35" s="25">
        <f t="shared" si="14"/>
        <v>1</v>
      </c>
      <c r="Z35" s="117"/>
      <c r="AA35" s="117"/>
      <c r="AB35" s="1"/>
      <c r="AC35" s="25" t="str">
        <f t="shared" si="15"/>
        <v/>
      </c>
      <c r="AD35" s="1"/>
    </row>
    <row r="36" spans="1:30" ht="12.75" customHeight="1">
      <c r="A36" s="1">
        <v>3902</v>
      </c>
      <c r="B36" s="54" t="str">
        <f t="shared" si="0"/>
        <v>A.3.3</v>
      </c>
      <c r="C36" s="120" t="s">
        <v>467</v>
      </c>
      <c r="D36" s="117"/>
      <c r="E36" s="117"/>
      <c r="F36" s="117"/>
      <c r="G36" s="117"/>
      <c r="H36" s="119"/>
      <c r="I36" s="117"/>
      <c r="J36" s="54">
        <v>2</v>
      </c>
      <c r="K36" s="54">
        <v>1</v>
      </c>
      <c r="L36" s="99">
        <f t="shared" si="1"/>
        <v>3</v>
      </c>
      <c r="M36" s="1">
        <f t="shared" si="2"/>
        <v>3</v>
      </c>
      <c r="N36" s="1">
        <f t="shared" si="3"/>
        <v>0</v>
      </c>
      <c r="O36" s="1">
        <f t="shared" si="4"/>
        <v>0</v>
      </c>
      <c r="P36" s="1">
        <f t="shared" si="5"/>
        <v>0</v>
      </c>
      <c r="Q36" s="1">
        <f t="shared" si="6"/>
        <v>0</v>
      </c>
      <c r="R36" s="1">
        <f t="shared" si="7"/>
        <v>0</v>
      </c>
      <c r="S36" s="1">
        <f t="shared" si="8"/>
        <v>0</v>
      </c>
      <c r="T36" s="1">
        <f t="shared" si="9"/>
        <v>1</v>
      </c>
      <c r="U36" s="1">
        <f t="shared" si="10"/>
        <v>1</v>
      </c>
      <c r="V36" s="1">
        <f t="shared" si="11"/>
        <v>3</v>
      </c>
      <c r="W36" s="1">
        <f t="shared" si="12"/>
        <v>1</v>
      </c>
      <c r="X36" s="1">
        <f t="shared" si="13"/>
        <v>1</v>
      </c>
      <c r="Y36" s="25">
        <f t="shared" si="14"/>
        <v>0</v>
      </c>
      <c r="Z36" s="117"/>
      <c r="AA36" s="117"/>
      <c r="AB36" s="1"/>
      <c r="AC36" s="25" t="str">
        <f t="shared" si="15"/>
        <v/>
      </c>
      <c r="AD36" s="1"/>
    </row>
    <row r="37" spans="1:30" ht="12.75" customHeight="1">
      <c r="A37" s="1">
        <v>3903</v>
      </c>
      <c r="B37" s="54" t="str">
        <f t="shared" si="0"/>
        <v>A.3.3.1</v>
      </c>
      <c r="C37" s="120" t="s">
        <v>477</v>
      </c>
      <c r="D37" s="118"/>
      <c r="E37" s="92"/>
      <c r="F37" s="118"/>
      <c r="G37" s="117" t="s">
        <v>344</v>
      </c>
      <c r="H37" s="119"/>
      <c r="I37" s="117"/>
      <c r="J37" s="54">
        <v>3</v>
      </c>
      <c r="K37" s="54">
        <v>0</v>
      </c>
      <c r="L37" s="99">
        <f t="shared" si="1"/>
        <v>3</v>
      </c>
      <c r="M37" s="1">
        <f t="shared" si="2"/>
        <v>3</v>
      </c>
      <c r="N37" s="1">
        <f t="shared" si="3"/>
        <v>1</v>
      </c>
      <c r="O37" s="1">
        <f t="shared" si="4"/>
        <v>0</v>
      </c>
      <c r="P37" s="1">
        <f t="shared" si="5"/>
        <v>0</v>
      </c>
      <c r="Q37" s="1">
        <f t="shared" ref="Q37:Q68" si="16">IF(OR(Master="Master",J37=0,K37=1),0,IF(ISNA(VLOOKUP(A37,L2_Array,22,FALSE)),0,VLOOKUP(A37,L2_Array,22,FALSE)))</f>
        <v>0</v>
      </c>
      <c r="R37" s="1">
        <f t="shared" si="7"/>
        <v>0</v>
      </c>
      <c r="S37" s="1">
        <f t="shared" si="8"/>
        <v>0</v>
      </c>
      <c r="T37" s="1">
        <f t="shared" si="9"/>
        <v>0</v>
      </c>
      <c r="U37" s="1">
        <f t="shared" si="10"/>
        <v>1</v>
      </c>
      <c r="V37" s="1">
        <f t="shared" ref="V37:V68" si="17">IF(Master="Master",R37,IF(V36="",S37,IF(OR(AND(U37&gt;0,S37&lt;V36),AND(U37=1,S37&lt;=V36)),V36,S37)))</f>
        <v>3</v>
      </c>
      <c r="W37" s="1">
        <f t="shared" si="12"/>
        <v>1</v>
      </c>
      <c r="X37" s="1">
        <f t="shared" si="13"/>
        <v>0</v>
      </c>
      <c r="Y37" s="25">
        <f t="shared" ref="Y37:Y68" si="18">IF(ISNA(VLOOKUP(A37,L2_Array,1,FALSE)),0,1)</f>
        <v>0</v>
      </c>
      <c r="Z37" s="117"/>
      <c r="AA37" s="117"/>
      <c r="AB37" s="1"/>
      <c r="AC37" s="25" t="str">
        <f t="shared" si="15"/>
        <v/>
      </c>
      <c r="AD37" s="1"/>
    </row>
    <row r="38" spans="1:30" ht="12.75" customHeight="1">
      <c r="A38" s="1">
        <v>3904</v>
      </c>
      <c r="B38" s="54" t="str">
        <f t="shared" si="0"/>
        <v>A.3.3.2</v>
      </c>
      <c r="C38" s="120" t="s">
        <v>483</v>
      </c>
      <c r="D38" s="118"/>
      <c r="E38" s="92"/>
      <c r="F38" s="118"/>
      <c r="G38" s="117" t="s">
        <v>344</v>
      </c>
      <c r="H38" s="119"/>
      <c r="I38" s="117"/>
      <c r="J38" s="54">
        <v>3</v>
      </c>
      <c r="K38" s="54">
        <v>0</v>
      </c>
      <c r="L38" s="99">
        <f t="shared" si="1"/>
        <v>3</v>
      </c>
      <c r="M38" s="1">
        <f t="shared" si="2"/>
        <v>3</v>
      </c>
      <c r="N38" s="1">
        <f t="shared" si="3"/>
        <v>2</v>
      </c>
      <c r="O38" s="1">
        <f t="shared" si="4"/>
        <v>0</v>
      </c>
      <c r="P38" s="1">
        <f t="shared" si="5"/>
        <v>0</v>
      </c>
      <c r="Q38" s="1">
        <f t="shared" si="16"/>
        <v>0</v>
      </c>
      <c r="R38" s="1">
        <f t="shared" si="7"/>
        <v>0</v>
      </c>
      <c r="S38" s="1">
        <f t="shared" si="8"/>
        <v>0</v>
      </c>
      <c r="T38" s="1">
        <f t="shared" si="9"/>
        <v>0</v>
      </c>
      <c r="U38" s="1">
        <f t="shared" si="10"/>
        <v>1</v>
      </c>
      <c r="V38" s="1">
        <f t="shared" si="17"/>
        <v>3</v>
      </c>
      <c r="W38" s="1">
        <f t="shared" si="12"/>
        <v>0</v>
      </c>
      <c r="X38" s="1">
        <f t="shared" si="13"/>
        <v>0</v>
      </c>
      <c r="Y38" s="25">
        <f t="shared" si="18"/>
        <v>0</v>
      </c>
      <c r="Z38" s="117"/>
      <c r="AA38" s="117"/>
      <c r="AB38" s="1"/>
      <c r="AC38" s="25" t="str">
        <f t="shared" si="15"/>
        <v/>
      </c>
      <c r="AD38" s="1"/>
    </row>
    <row r="39" spans="1:30" ht="12.75" customHeight="1">
      <c r="A39" s="1">
        <v>3905</v>
      </c>
      <c r="B39" s="54" t="str">
        <f t="shared" si="0"/>
        <v>A.3.3.3</v>
      </c>
      <c r="C39" s="120" t="s">
        <v>488</v>
      </c>
      <c r="D39" s="118"/>
      <c r="E39" s="92"/>
      <c r="F39" s="118"/>
      <c r="G39" s="117" t="s">
        <v>318</v>
      </c>
      <c r="H39" s="119"/>
      <c r="I39" s="117"/>
      <c r="J39" s="54">
        <v>3</v>
      </c>
      <c r="K39" s="54">
        <v>0</v>
      </c>
      <c r="L39" s="99">
        <f t="shared" si="1"/>
        <v>3</v>
      </c>
      <c r="M39" s="1">
        <f t="shared" si="2"/>
        <v>3</v>
      </c>
      <c r="N39" s="1">
        <f t="shared" si="3"/>
        <v>3</v>
      </c>
      <c r="O39" s="1">
        <f t="shared" si="4"/>
        <v>0</v>
      </c>
      <c r="P39" s="1">
        <f t="shared" si="5"/>
        <v>0</v>
      </c>
      <c r="Q39" s="1">
        <f t="shared" si="16"/>
        <v>0</v>
      </c>
      <c r="R39" s="1">
        <f t="shared" si="7"/>
        <v>0</v>
      </c>
      <c r="S39" s="1">
        <f t="shared" si="8"/>
        <v>0</v>
      </c>
      <c r="T39" s="1">
        <f t="shared" si="9"/>
        <v>0</v>
      </c>
      <c r="U39" s="1">
        <f t="shared" si="10"/>
        <v>1</v>
      </c>
      <c r="V39" s="1">
        <f t="shared" si="17"/>
        <v>3</v>
      </c>
      <c r="W39" s="1">
        <f t="shared" si="12"/>
        <v>0</v>
      </c>
      <c r="X39" s="1">
        <f t="shared" si="13"/>
        <v>0</v>
      </c>
      <c r="Y39" s="25">
        <f t="shared" si="18"/>
        <v>0</v>
      </c>
      <c r="Z39" s="117"/>
      <c r="AA39" s="117"/>
      <c r="AB39" s="1"/>
      <c r="AC39" s="25" t="str">
        <f t="shared" si="15"/>
        <v/>
      </c>
      <c r="AD39" s="1"/>
    </row>
    <row r="40" spans="1:30" ht="12.75" customHeight="1">
      <c r="A40" s="1">
        <v>3906</v>
      </c>
      <c r="B40" s="54" t="str">
        <f t="shared" si="0"/>
        <v>A.3.3.4</v>
      </c>
      <c r="C40" s="120" t="s">
        <v>495</v>
      </c>
      <c r="D40" s="118"/>
      <c r="E40" s="92"/>
      <c r="F40" s="118"/>
      <c r="G40" s="117" t="s">
        <v>344</v>
      </c>
      <c r="H40" s="119"/>
      <c r="I40" s="117"/>
      <c r="J40" s="54">
        <v>3</v>
      </c>
      <c r="K40" s="54">
        <v>0</v>
      </c>
      <c r="L40" s="99">
        <f t="shared" si="1"/>
        <v>3</v>
      </c>
      <c r="M40" s="1">
        <f t="shared" si="2"/>
        <v>3</v>
      </c>
      <c r="N40" s="1">
        <f t="shared" si="3"/>
        <v>4</v>
      </c>
      <c r="O40" s="1">
        <f t="shared" si="4"/>
        <v>0</v>
      </c>
      <c r="P40" s="1">
        <f t="shared" si="5"/>
        <v>0</v>
      </c>
      <c r="Q40" s="1">
        <f t="shared" si="16"/>
        <v>0</v>
      </c>
      <c r="R40" s="1">
        <f t="shared" si="7"/>
        <v>0</v>
      </c>
      <c r="S40" s="1">
        <f t="shared" si="8"/>
        <v>0</v>
      </c>
      <c r="T40" s="1">
        <f t="shared" si="9"/>
        <v>0</v>
      </c>
      <c r="U40" s="1">
        <f t="shared" si="10"/>
        <v>1</v>
      </c>
      <c r="V40" s="1">
        <f t="shared" si="17"/>
        <v>3</v>
      </c>
      <c r="W40" s="1">
        <f t="shared" si="12"/>
        <v>0</v>
      </c>
      <c r="X40" s="1">
        <f t="shared" si="13"/>
        <v>0</v>
      </c>
      <c r="Y40" s="25">
        <f t="shared" si="18"/>
        <v>0</v>
      </c>
      <c r="Z40" s="117"/>
      <c r="AA40" s="117"/>
      <c r="AB40" s="1"/>
      <c r="AC40" s="25" t="str">
        <f t="shared" si="15"/>
        <v/>
      </c>
      <c r="AD40" s="1"/>
    </row>
    <row r="41" spans="1:30" ht="12.75" customHeight="1">
      <c r="A41" s="1">
        <v>3907</v>
      </c>
      <c r="B41" s="54" t="str">
        <f t="shared" si="0"/>
        <v>A.3.3.5</v>
      </c>
      <c r="C41" s="120" t="s">
        <v>499</v>
      </c>
      <c r="D41" s="118"/>
      <c r="E41" s="92"/>
      <c r="F41" s="118"/>
      <c r="G41" s="117" t="s">
        <v>344</v>
      </c>
      <c r="H41" s="119"/>
      <c r="I41" s="117"/>
      <c r="J41" s="54">
        <v>3</v>
      </c>
      <c r="K41" s="54">
        <v>0</v>
      </c>
      <c r="L41" s="99">
        <f t="shared" si="1"/>
        <v>3</v>
      </c>
      <c r="M41" s="1">
        <f t="shared" si="2"/>
        <v>3</v>
      </c>
      <c r="N41" s="1">
        <f t="shared" si="3"/>
        <v>5</v>
      </c>
      <c r="O41" s="1">
        <f t="shared" si="4"/>
        <v>0</v>
      </c>
      <c r="P41" s="1">
        <f t="shared" si="5"/>
        <v>0</v>
      </c>
      <c r="Q41" s="1">
        <f t="shared" si="16"/>
        <v>0</v>
      </c>
      <c r="R41" s="1">
        <f t="shared" si="7"/>
        <v>0</v>
      </c>
      <c r="S41" s="1">
        <f t="shared" si="8"/>
        <v>0</v>
      </c>
      <c r="T41" s="1">
        <f t="shared" si="9"/>
        <v>0</v>
      </c>
      <c r="U41" s="1">
        <f t="shared" si="10"/>
        <v>1</v>
      </c>
      <c r="V41" s="1">
        <f t="shared" si="17"/>
        <v>3</v>
      </c>
      <c r="W41" s="1">
        <f t="shared" si="12"/>
        <v>0</v>
      </c>
      <c r="X41" s="1">
        <f t="shared" si="13"/>
        <v>0</v>
      </c>
      <c r="Y41" s="25">
        <f t="shared" si="18"/>
        <v>0</v>
      </c>
      <c r="Z41" s="117"/>
      <c r="AA41" s="117"/>
      <c r="AB41" s="1"/>
      <c r="AC41" s="25" t="str">
        <f t="shared" si="15"/>
        <v/>
      </c>
      <c r="AD41" s="1"/>
    </row>
    <row r="42" spans="1:30" ht="12.75" customHeight="1">
      <c r="A42" s="1">
        <v>3908</v>
      </c>
      <c r="B42" s="54" t="str">
        <f t="shared" si="0"/>
        <v>A.3.3.6</v>
      </c>
      <c r="C42" s="120" t="s">
        <v>506</v>
      </c>
      <c r="D42" s="118"/>
      <c r="E42" s="92"/>
      <c r="F42" s="118"/>
      <c r="G42" s="117" t="s">
        <v>344</v>
      </c>
      <c r="H42" s="119"/>
      <c r="I42" s="117"/>
      <c r="J42" s="54">
        <v>3</v>
      </c>
      <c r="K42" s="54">
        <v>0</v>
      </c>
      <c r="L42" s="99">
        <f t="shared" si="1"/>
        <v>3</v>
      </c>
      <c r="M42" s="1">
        <f t="shared" si="2"/>
        <v>3</v>
      </c>
      <c r="N42" s="1">
        <f t="shared" si="3"/>
        <v>6</v>
      </c>
      <c r="O42" s="1">
        <f t="shared" si="4"/>
        <v>0</v>
      </c>
      <c r="P42" s="1">
        <f t="shared" si="5"/>
        <v>0</v>
      </c>
      <c r="Q42" s="1">
        <f t="shared" si="16"/>
        <v>0</v>
      </c>
      <c r="R42" s="1">
        <f t="shared" si="7"/>
        <v>0</v>
      </c>
      <c r="S42" s="1">
        <f t="shared" si="8"/>
        <v>0</v>
      </c>
      <c r="T42" s="1">
        <f t="shared" si="9"/>
        <v>0</v>
      </c>
      <c r="U42" s="1">
        <f t="shared" si="10"/>
        <v>1</v>
      </c>
      <c r="V42" s="1">
        <f t="shared" si="17"/>
        <v>3</v>
      </c>
      <c r="W42" s="1">
        <f t="shared" si="12"/>
        <v>0</v>
      </c>
      <c r="X42" s="1">
        <f t="shared" si="13"/>
        <v>0</v>
      </c>
      <c r="Y42" s="25">
        <f t="shared" si="18"/>
        <v>0</v>
      </c>
      <c r="Z42" s="117"/>
      <c r="AA42" s="117"/>
      <c r="AB42" s="1"/>
      <c r="AC42" s="25" t="str">
        <f t="shared" si="15"/>
        <v/>
      </c>
      <c r="AD42" s="1"/>
    </row>
    <row r="43" spans="1:30" ht="12.75" customHeight="1">
      <c r="A43" s="1">
        <v>3909</v>
      </c>
      <c r="B43" s="54" t="str">
        <f t="shared" si="0"/>
        <v>A.3.3.7</v>
      </c>
      <c r="C43" s="120" t="s">
        <v>512</v>
      </c>
      <c r="D43" s="118"/>
      <c r="E43" s="92"/>
      <c r="F43" s="118"/>
      <c r="G43" s="117" t="s">
        <v>344</v>
      </c>
      <c r="H43" s="119"/>
      <c r="I43" s="117"/>
      <c r="J43" s="54">
        <v>3</v>
      </c>
      <c r="K43" s="54">
        <v>0</v>
      </c>
      <c r="L43" s="99">
        <f t="shared" si="1"/>
        <v>3</v>
      </c>
      <c r="M43" s="1">
        <f t="shared" si="2"/>
        <v>3</v>
      </c>
      <c r="N43" s="1">
        <f t="shared" si="3"/>
        <v>7</v>
      </c>
      <c r="O43" s="1">
        <f t="shared" si="4"/>
        <v>0</v>
      </c>
      <c r="P43" s="1">
        <f t="shared" si="5"/>
        <v>0</v>
      </c>
      <c r="Q43" s="1">
        <f t="shared" si="16"/>
        <v>0</v>
      </c>
      <c r="R43" s="1">
        <f t="shared" si="7"/>
        <v>0</v>
      </c>
      <c r="S43" s="1">
        <f t="shared" si="8"/>
        <v>0</v>
      </c>
      <c r="T43" s="1">
        <f t="shared" si="9"/>
        <v>0</v>
      </c>
      <c r="U43" s="1">
        <f t="shared" si="10"/>
        <v>1</v>
      </c>
      <c r="V43" s="1">
        <f t="shared" si="17"/>
        <v>3</v>
      </c>
      <c r="W43" s="1">
        <f t="shared" si="12"/>
        <v>0</v>
      </c>
      <c r="X43" s="1">
        <f t="shared" si="13"/>
        <v>0</v>
      </c>
      <c r="Y43" s="25">
        <f t="shared" si="18"/>
        <v>0</v>
      </c>
      <c r="Z43" s="117"/>
      <c r="AA43" s="117"/>
      <c r="AB43" s="1"/>
      <c r="AC43" s="25" t="str">
        <f t="shared" si="15"/>
        <v/>
      </c>
      <c r="AD43" s="1"/>
    </row>
    <row r="44" spans="1:30" ht="12.75" customHeight="1">
      <c r="A44" s="1">
        <v>3910</v>
      </c>
      <c r="B44" s="54" t="str">
        <f t="shared" si="0"/>
        <v>A.3.3.8</v>
      </c>
      <c r="C44" s="120" t="s">
        <v>519</v>
      </c>
      <c r="D44" s="118"/>
      <c r="E44" s="92"/>
      <c r="F44" s="118"/>
      <c r="G44" s="117" t="s">
        <v>344</v>
      </c>
      <c r="H44" s="119"/>
      <c r="I44" s="117"/>
      <c r="J44" s="54">
        <v>3</v>
      </c>
      <c r="K44" s="54">
        <v>0</v>
      </c>
      <c r="L44" s="99">
        <f t="shared" si="1"/>
        <v>3</v>
      </c>
      <c r="M44" s="1">
        <f t="shared" si="2"/>
        <v>3</v>
      </c>
      <c r="N44" s="1">
        <f t="shared" si="3"/>
        <v>8</v>
      </c>
      <c r="O44" s="1">
        <f t="shared" si="4"/>
        <v>0</v>
      </c>
      <c r="P44" s="1">
        <f t="shared" si="5"/>
        <v>0</v>
      </c>
      <c r="Q44" s="1">
        <f t="shared" si="16"/>
        <v>0</v>
      </c>
      <c r="R44" s="1">
        <f t="shared" si="7"/>
        <v>0</v>
      </c>
      <c r="S44" s="1">
        <f t="shared" si="8"/>
        <v>0</v>
      </c>
      <c r="T44" s="1">
        <f t="shared" si="9"/>
        <v>0</v>
      </c>
      <c r="U44" s="1">
        <f t="shared" si="10"/>
        <v>1</v>
      </c>
      <c r="V44" s="1">
        <f t="shared" si="17"/>
        <v>3</v>
      </c>
      <c r="W44" s="1">
        <f t="shared" si="12"/>
        <v>0</v>
      </c>
      <c r="X44" s="1">
        <f t="shared" si="13"/>
        <v>0</v>
      </c>
      <c r="Y44" s="25">
        <f t="shared" si="18"/>
        <v>0</v>
      </c>
      <c r="Z44" s="117"/>
      <c r="AA44" s="117"/>
      <c r="AB44" s="1"/>
      <c r="AC44" s="25" t="str">
        <f t="shared" si="15"/>
        <v/>
      </c>
      <c r="AD44" s="1"/>
    </row>
    <row r="45" spans="1:30" ht="12.75" customHeight="1">
      <c r="A45" s="1">
        <v>3911</v>
      </c>
      <c r="B45" s="54" t="str">
        <f t="shared" si="0"/>
        <v>A.3.3.9</v>
      </c>
      <c r="C45" s="120" t="s">
        <v>526</v>
      </c>
      <c r="D45" s="118"/>
      <c r="E45" s="92"/>
      <c r="F45" s="118"/>
      <c r="G45" s="117" t="s">
        <v>344</v>
      </c>
      <c r="H45" s="119"/>
      <c r="I45" s="117"/>
      <c r="J45" s="54">
        <v>3</v>
      </c>
      <c r="K45" s="54">
        <v>0</v>
      </c>
      <c r="L45" s="99">
        <f t="shared" si="1"/>
        <v>3</v>
      </c>
      <c r="M45" s="1">
        <f t="shared" si="2"/>
        <v>3</v>
      </c>
      <c r="N45" s="1">
        <f t="shared" si="3"/>
        <v>9</v>
      </c>
      <c r="O45" s="1">
        <f t="shared" si="4"/>
        <v>0</v>
      </c>
      <c r="P45" s="1">
        <f t="shared" si="5"/>
        <v>0</v>
      </c>
      <c r="Q45" s="1">
        <f t="shared" si="16"/>
        <v>0</v>
      </c>
      <c r="R45" s="1">
        <f t="shared" si="7"/>
        <v>0</v>
      </c>
      <c r="S45" s="1">
        <f t="shared" si="8"/>
        <v>0</v>
      </c>
      <c r="T45" s="1">
        <f t="shared" si="9"/>
        <v>0</v>
      </c>
      <c r="U45" s="1">
        <f t="shared" si="10"/>
        <v>1</v>
      </c>
      <c r="V45" s="1">
        <f t="shared" si="17"/>
        <v>3</v>
      </c>
      <c r="W45" s="1">
        <f t="shared" si="12"/>
        <v>0</v>
      </c>
      <c r="X45" s="1">
        <f t="shared" si="13"/>
        <v>0</v>
      </c>
      <c r="Y45" s="25">
        <f t="shared" si="18"/>
        <v>0</v>
      </c>
      <c r="Z45" s="117"/>
      <c r="AA45" s="117"/>
      <c r="AB45" s="1"/>
      <c r="AC45" s="25" t="str">
        <f t="shared" si="15"/>
        <v/>
      </c>
      <c r="AD45" s="1"/>
    </row>
    <row r="46" spans="1:30" ht="12.75" customHeight="1">
      <c r="A46" s="1">
        <v>873</v>
      </c>
      <c r="B46" s="54" t="str">
        <f t="shared" si="0"/>
        <v>A.3.3.10</v>
      </c>
      <c r="C46" s="120" t="s">
        <v>533</v>
      </c>
      <c r="D46" s="118"/>
      <c r="E46" s="92"/>
      <c r="F46" s="118"/>
      <c r="G46" s="117" t="s">
        <v>344</v>
      </c>
      <c r="H46" s="119"/>
      <c r="I46" s="117"/>
      <c r="J46" s="54">
        <v>3</v>
      </c>
      <c r="K46" s="54">
        <v>0</v>
      </c>
      <c r="L46" s="99">
        <f t="shared" si="1"/>
        <v>3</v>
      </c>
      <c r="M46" s="1">
        <f t="shared" si="2"/>
        <v>3</v>
      </c>
      <c r="N46" s="1">
        <f t="shared" si="3"/>
        <v>10</v>
      </c>
      <c r="O46" s="1">
        <f t="shared" si="4"/>
        <v>0</v>
      </c>
      <c r="P46" s="1">
        <f t="shared" si="5"/>
        <v>0</v>
      </c>
      <c r="Q46" s="1">
        <f t="shared" si="16"/>
        <v>0</v>
      </c>
      <c r="R46" s="1">
        <f t="shared" si="7"/>
        <v>0</v>
      </c>
      <c r="S46" s="1">
        <f t="shared" si="8"/>
        <v>0</v>
      </c>
      <c r="T46" s="1">
        <f t="shared" si="9"/>
        <v>0</v>
      </c>
      <c r="U46" s="1">
        <f t="shared" si="10"/>
        <v>1</v>
      </c>
      <c r="V46" s="1">
        <f t="shared" si="17"/>
        <v>3</v>
      </c>
      <c r="W46" s="1">
        <f t="shared" si="12"/>
        <v>0</v>
      </c>
      <c r="X46" s="1">
        <f t="shared" si="13"/>
        <v>0</v>
      </c>
      <c r="Y46" s="25">
        <f t="shared" si="18"/>
        <v>0</v>
      </c>
      <c r="Z46" s="117"/>
      <c r="AA46" s="117"/>
      <c r="AB46" s="1"/>
      <c r="AC46" s="25" t="str">
        <f t="shared" si="15"/>
        <v/>
      </c>
      <c r="AD46" s="1"/>
    </row>
    <row r="47" spans="1:30" ht="12.75" customHeight="1">
      <c r="A47" s="1">
        <v>874</v>
      </c>
      <c r="B47" s="54" t="str">
        <f t="shared" si="0"/>
        <v>A.3.3.11</v>
      </c>
      <c r="C47" s="120" t="s">
        <v>539</v>
      </c>
      <c r="D47" s="118"/>
      <c r="E47" s="92"/>
      <c r="F47" s="118"/>
      <c r="G47" s="117" t="s">
        <v>344</v>
      </c>
      <c r="H47" s="119"/>
      <c r="I47" s="117"/>
      <c r="J47" s="54">
        <v>3</v>
      </c>
      <c r="K47" s="54">
        <v>0</v>
      </c>
      <c r="L47" s="99">
        <f t="shared" si="1"/>
        <v>3</v>
      </c>
      <c r="M47" s="1">
        <f t="shared" si="2"/>
        <v>3</v>
      </c>
      <c r="N47" s="1">
        <f t="shared" si="3"/>
        <v>11</v>
      </c>
      <c r="O47" s="1">
        <f t="shared" si="4"/>
        <v>0</v>
      </c>
      <c r="P47" s="1">
        <f t="shared" si="5"/>
        <v>0</v>
      </c>
      <c r="Q47" s="1">
        <f t="shared" si="16"/>
        <v>0</v>
      </c>
      <c r="R47" s="1">
        <f t="shared" si="7"/>
        <v>0</v>
      </c>
      <c r="S47" s="1">
        <f t="shared" si="8"/>
        <v>0</v>
      </c>
      <c r="T47" s="1">
        <f t="shared" si="9"/>
        <v>0</v>
      </c>
      <c r="U47" s="1">
        <f t="shared" si="10"/>
        <v>1</v>
      </c>
      <c r="V47" s="1">
        <f t="shared" si="17"/>
        <v>3</v>
      </c>
      <c r="W47" s="1">
        <f t="shared" si="12"/>
        <v>0</v>
      </c>
      <c r="X47" s="1">
        <f t="shared" si="13"/>
        <v>0</v>
      </c>
      <c r="Y47" s="25">
        <f t="shared" si="18"/>
        <v>0</v>
      </c>
      <c r="Z47" s="117"/>
      <c r="AA47" s="117"/>
      <c r="AB47" s="1"/>
      <c r="AC47" s="25" t="str">
        <f t="shared" si="15"/>
        <v/>
      </c>
      <c r="AD47" s="1"/>
    </row>
    <row r="48" spans="1:30" ht="12.75" customHeight="1">
      <c r="A48" s="1">
        <v>875</v>
      </c>
      <c r="B48" s="54" t="str">
        <f t="shared" si="0"/>
        <v>A.3.3.12</v>
      </c>
      <c r="C48" s="120" t="s">
        <v>541</v>
      </c>
      <c r="D48" s="118"/>
      <c r="E48" s="92"/>
      <c r="F48" s="118"/>
      <c r="G48" s="117" t="s">
        <v>344</v>
      </c>
      <c r="H48" s="119"/>
      <c r="I48" s="117"/>
      <c r="J48" s="54">
        <v>3</v>
      </c>
      <c r="K48" s="54">
        <v>0</v>
      </c>
      <c r="L48" s="99">
        <f t="shared" si="1"/>
        <v>3</v>
      </c>
      <c r="M48" s="1">
        <f t="shared" si="2"/>
        <v>3</v>
      </c>
      <c r="N48" s="1">
        <f t="shared" si="3"/>
        <v>12</v>
      </c>
      <c r="O48" s="1">
        <f t="shared" si="4"/>
        <v>0</v>
      </c>
      <c r="P48" s="1">
        <f t="shared" si="5"/>
        <v>0</v>
      </c>
      <c r="Q48" s="1">
        <f t="shared" si="16"/>
        <v>0</v>
      </c>
      <c r="R48" s="1">
        <f t="shared" si="7"/>
        <v>0</v>
      </c>
      <c r="S48" s="1">
        <f t="shared" si="8"/>
        <v>0</v>
      </c>
      <c r="T48" s="1">
        <f t="shared" si="9"/>
        <v>0</v>
      </c>
      <c r="U48" s="1">
        <f t="shared" si="10"/>
        <v>1</v>
      </c>
      <c r="V48" s="1">
        <f t="shared" si="17"/>
        <v>3</v>
      </c>
      <c r="W48" s="1">
        <f t="shared" si="12"/>
        <v>0</v>
      </c>
      <c r="X48" s="1">
        <f t="shared" si="13"/>
        <v>0</v>
      </c>
      <c r="Y48" s="25">
        <f t="shared" si="18"/>
        <v>0</v>
      </c>
      <c r="Z48" s="117"/>
      <c r="AA48" s="117"/>
      <c r="AB48" s="1"/>
      <c r="AC48" s="25" t="str">
        <f t="shared" si="15"/>
        <v/>
      </c>
      <c r="AD48" s="1"/>
    </row>
    <row r="49" spans="1:30" ht="12.75" customHeight="1">
      <c r="A49" s="1">
        <v>878</v>
      </c>
      <c r="B49" s="54" t="str">
        <f t="shared" si="0"/>
        <v>A.3.3.13</v>
      </c>
      <c r="C49" s="120" t="s">
        <v>544</v>
      </c>
      <c r="D49" s="118"/>
      <c r="E49" s="92"/>
      <c r="F49" s="118"/>
      <c r="G49" s="117" t="s">
        <v>344</v>
      </c>
      <c r="H49" s="119"/>
      <c r="I49" s="117"/>
      <c r="J49" s="54">
        <v>3</v>
      </c>
      <c r="K49" s="54">
        <v>0</v>
      </c>
      <c r="L49" s="99">
        <f t="shared" si="1"/>
        <v>3</v>
      </c>
      <c r="M49" s="1">
        <f t="shared" si="2"/>
        <v>3</v>
      </c>
      <c r="N49" s="1">
        <f t="shared" si="3"/>
        <v>13</v>
      </c>
      <c r="O49" s="1">
        <f t="shared" si="4"/>
        <v>0</v>
      </c>
      <c r="P49" s="1">
        <f t="shared" si="5"/>
        <v>0</v>
      </c>
      <c r="Q49" s="1">
        <f t="shared" si="16"/>
        <v>0</v>
      </c>
      <c r="R49" s="1">
        <f t="shared" si="7"/>
        <v>0</v>
      </c>
      <c r="S49" s="1">
        <f t="shared" si="8"/>
        <v>0</v>
      </c>
      <c r="T49" s="1">
        <f t="shared" si="9"/>
        <v>0</v>
      </c>
      <c r="U49" s="1">
        <f t="shared" si="10"/>
        <v>1</v>
      </c>
      <c r="V49" s="1">
        <f t="shared" si="17"/>
        <v>3</v>
      </c>
      <c r="W49" s="1">
        <f t="shared" si="12"/>
        <v>0</v>
      </c>
      <c r="X49" s="1">
        <f t="shared" si="13"/>
        <v>0</v>
      </c>
      <c r="Y49" s="25">
        <f t="shared" si="18"/>
        <v>0</v>
      </c>
      <c r="Z49" s="117"/>
      <c r="AA49" s="117"/>
      <c r="AB49" s="1"/>
      <c r="AC49" s="25" t="str">
        <f t="shared" si="15"/>
        <v/>
      </c>
      <c r="AD49" s="1"/>
    </row>
    <row r="50" spans="1:30" ht="12.75" customHeight="1">
      <c r="A50" s="1">
        <v>879</v>
      </c>
      <c r="B50" s="54" t="str">
        <f t="shared" si="0"/>
        <v>A.3.3.14</v>
      </c>
      <c r="C50" s="120" t="s">
        <v>546</v>
      </c>
      <c r="D50" s="118"/>
      <c r="E50" s="92"/>
      <c r="F50" s="118"/>
      <c r="G50" s="117" t="s">
        <v>344</v>
      </c>
      <c r="H50" s="119"/>
      <c r="I50" s="117"/>
      <c r="J50" s="54">
        <v>3</v>
      </c>
      <c r="K50" s="54">
        <v>0</v>
      </c>
      <c r="L50" s="99">
        <f t="shared" si="1"/>
        <v>3</v>
      </c>
      <c r="M50" s="1">
        <f t="shared" si="2"/>
        <v>3</v>
      </c>
      <c r="N50" s="1">
        <f t="shared" si="3"/>
        <v>14</v>
      </c>
      <c r="O50" s="1">
        <f t="shared" si="4"/>
        <v>0</v>
      </c>
      <c r="P50" s="1">
        <f t="shared" si="5"/>
        <v>0</v>
      </c>
      <c r="Q50" s="1">
        <f t="shared" si="16"/>
        <v>0</v>
      </c>
      <c r="R50" s="1">
        <f t="shared" si="7"/>
        <v>0</v>
      </c>
      <c r="S50" s="1">
        <f t="shared" si="8"/>
        <v>0</v>
      </c>
      <c r="T50" s="1">
        <f t="shared" si="9"/>
        <v>0</v>
      </c>
      <c r="U50" s="1">
        <f t="shared" si="10"/>
        <v>1</v>
      </c>
      <c r="V50" s="1">
        <f t="shared" si="17"/>
        <v>3</v>
      </c>
      <c r="W50" s="1">
        <f t="shared" si="12"/>
        <v>0</v>
      </c>
      <c r="X50" s="1">
        <f t="shared" si="13"/>
        <v>0</v>
      </c>
      <c r="Y50" s="25">
        <f t="shared" si="18"/>
        <v>0</v>
      </c>
      <c r="Z50" s="117"/>
      <c r="AA50" s="117"/>
      <c r="AB50" s="1"/>
      <c r="AC50" s="25" t="str">
        <f t="shared" si="15"/>
        <v/>
      </c>
      <c r="AD50" s="1"/>
    </row>
    <row r="51" spans="1:30" ht="12.75" customHeight="1">
      <c r="A51" s="1">
        <v>3886</v>
      </c>
      <c r="B51" s="54" t="str">
        <f t="shared" si="0"/>
        <v>A.4</v>
      </c>
      <c r="C51" s="117" t="s">
        <v>355</v>
      </c>
      <c r="D51" s="118"/>
      <c r="E51" s="92"/>
      <c r="F51" s="118"/>
      <c r="G51" s="117" t="s">
        <v>356</v>
      </c>
      <c r="H51" s="119"/>
      <c r="I51" s="117"/>
      <c r="J51" s="54">
        <v>1</v>
      </c>
      <c r="K51" s="54"/>
      <c r="L51" s="99">
        <f t="shared" si="1"/>
        <v>4</v>
      </c>
      <c r="M51" s="1">
        <f t="shared" si="2"/>
        <v>0</v>
      </c>
      <c r="N51" s="1">
        <f t="shared" si="3"/>
        <v>0</v>
      </c>
      <c r="O51" s="1">
        <f t="shared" si="4"/>
        <v>0</v>
      </c>
      <c r="P51" s="1">
        <f t="shared" si="5"/>
        <v>0</v>
      </c>
      <c r="Q51" s="1">
        <f t="shared" si="16"/>
        <v>3</v>
      </c>
      <c r="R51" s="1">
        <f t="shared" si="7"/>
        <v>0</v>
      </c>
      <c r="S51" s="1">
        <f t="shared" si="8"/>
        <v>3</v>
      </c>
      <c r="T51" s="1">
        <f t="shared" si="9"/>
        <v>1</v>
      </c>
      <c r="U51" s="1">
        <f t="shared" si="10"/>
        <v>1</v>
      </c>
      <c r="V51" s="1">
        <f t="shared" si="17"/>
        <v>3</v>
      </c>
      <c r="W51" s="1">
        <f t="shared" si="12"/>
        <v>1</v>
      </c>
      <c r="X51" s="1">
        <f t="shared" si="13"/>
        <v>1</v>
      </c>
      <c r="Y51" s="25">
        <f t="shared" si="18"/>
        <v>1</v>
      </c>
      <c r="Z51" s="117"/>
      <c r="AA51" s="117"/>
      <c r="AB51" s="1"/>
      <c r="AC51" s="25">
        <f t="shared" si="15"/>
        <v>1</v>
      </c>
    </row>
    <row r="52" spans="1:30" ht="12.75" customHeight="1">
      <c r="A52" s="1">
        <v>3887</v>
      </c>
      <c r="B52" s="54" t="str">
        <f t="shared" si="0"/>
        <v>A.4.1</v>
      </c>
      <c r="C52" s="120" t="s">
        <v>550</v>
      </c>
      <c r="D52" s="118"/>
      <c r="E52" s="92"/>
      <c r="F52" s="118"/>
      <c r="G52" s="117"/>
      <c r="H52" s="119"/>
      <c r="I52" s="117"/>
      <c r="J52" s="54">
        <v>2</v>
      </c>
      <c r="K52" s="54"/>
      <c r="L52" s="99">
        <f t="shared" si="1"/>
        <v>4</v>
      </c>
      <c r="M52" s="1">
        <f t="shared" si="2"/>
        <v>1</v>
      </c>
      <c r="N52" s="1">
        <f t="shared" si="3"/>
        <v>0</v>
      </c>
      <c r="O52" s="1">
        <f t="shared" si="4"/>
        <v>0</v>
      </c>
      <c r="P52" s="1">
        <f t="shared" si="5"/>
        <v>0</v>
      </c>
      <c r="Q52" s="1">
        <f t="shared" si="16"/>
        <v>0</v>
      </c>
      <c r="R52" s="1">
        <f t="shared" si="7"/>
        <v>0</v>
      </c>
      <c r="S52" s="1">
        <f t="shared" si="8"/>
        <v>0</v>
      </c>
      <c r="T52" s="1">
        <f t="shared" si="9"/>
        <v>1</v>
      </c>
      <c r="U52" s="1">
        <f t="shared" si="10"/>
        <v>1</v>
      </c>
      <c r="V52" s="1">
        <f t="shared" si="17"/>
        <v>3</v>
      </c>
      <c r="W52" s="1">
        <f t="shared" si="12"/>
        <v>1</v>
      </c>
      <c r="X52" s="1">
        <f t="shared" si="13"/>
        <v>1</v>
      </c>
      <c r="Y52" s="25">
        <f t="shared" si="18"/>
        <v>0</v>
      </c>
      <c r="Z52" s="117"/>
      <c r="AA52" s="117"/>
      <c r="AB52" s="1"/>
      <c r="AC52" s="25" t="str">
        <f t="shared" si="15"/>
        <v/>
      </c>
    </row>
    <row r="53" spans="1:30" ht="12.75" customHeight="1">
      <c r="A53" s="1">
        <v>3888</v>
      </c>
      <c r="B53" s="54" t="str">
        <f t="shared" si="0"/>
        <v>A.4.1.1</v>
      </c>
      <c r="C53" s="120" t="s">
        <v>553</v>
      </c>
      <c r="D53" s="118"/>
      <c r="E53" s="92"/>
      <c r="F53" s="118"/>
      <c r="G53" s="117" t="s">
        <v>356</v>
      </c>
      <c r="H53" s="119"/>
      <c r="I53" s="117"/>
      <c r="J53" s="54">
        <v>3</v>
      </c>
      <c r="K53" s="54"/>
      <c r="L53" s="99">
        <f t="shared" si="1"/>
        <v>4</v>
      </c>
      <c r="M53" s="1">
        <f t="shared" si="2"/>
        <v>1</v>
      </c>
      <c r="N53" s="1">
        <f t="shared" si="3"/>
        <v>1</v>
      </c>
      <c r="O53" s="1">
        <f t="shared" si="4"/>
        <v>0</v>
      </c>
      <c r="P53" s="1">
        <f t="shared" si="5"/>
        <v>0</v>
      </c>
      <c r="Q53" s="1">
        <f t="shared" si="16"/>
        <v>0</v>
      </c>
      <c r="R53" s="1">
        <f t="shared" si="7"/>
        <v>0</v>
      </c>
      <c r="S53" s="1">
        <f t="shared" si="8"/>
        <v>0</v>
      </c>
      <c r="T53" s="1">
        <f t="shared" si="9"/>
        <v>1</v>
      </c>
      <c r="U53" s="1">
        <f t="shared" si="10"/>
        <v>1</v>
      </c>
      <c r="V53" s="1">
        <f t="shared" si="17"/>
        <v>3</v>
      </c>
      <c r="W53" s="1">
        <f t="shared" si="12"/>
        <v>1</v>
      </c>
      <c r="X53" s="1">
        <f t="shared" si="13"/>
        <v>1</v>
      </c>
      <c r="Y53" s="25">
        <f t="shared" si="18"/>
        <v>0</v>
      </c>
      <c r="Z53" s="117"/>
      <c r="AA53" s="117"/>
      <c r="AB53" s="1"/>
      <c r="AC53" s="25" t="str">
        <f t="shared" si="15"/>
        <v/>
      </c>
    </row>
    <row r="54" spans="1:30" ht="12.75" customHeight="1">
      <c r="A54" s="1">
        <v>3889</v>
      </c>
      <c r="B54" s="54" t="str">
        <f t="shared" si="0"/>
        <v>A.4.1.2</v>
      </c>
      <c r="C54" s="120" t="s">
        <v>558</v>
      </c>
      <c r="D54" s="118"/>
      <c r="E54" s="92"/>
      <c r="F54" s="118"/>
      <c r="G54" s="117" t="s">
        <v>356</v>
      </c>
      <c r="H54" s="119"/>
      <c r="I54" s="117"/>
      <c r="J54" s="54">
        <v>3</v>
      </c>
      <c r="K54" s="54"/>
      <c r="L54" s="99">
        <f t="shared" si="1"/>
        <v>4</v>
      </c>
      <c r="M54" s="1">
        <f t="shared" si="2"/>
        <v>1</v>
      </c>
      <c r="N54" s="1">
        <f t="shared" si="3"/>
        <v>2</v>
      </c>
      <c r="O54" s="1">
        <f t="shared" si="4"/>
        <v>0</v>
      </c>
      <c r="P54" s="1">
        <f t="shared" si="5"/>
        <v>0</v>
      </c>
      <c r="Q54" s="1">
        <f t="shared" si="16"/>
        <v>0</v>
      </c>
      <c r="R54" s="1">
        <f t="shared" si="7"/>
        <v>0</v>
      </c>
      <c r="S54" s="1">
        <f t="shared" si="8"/>
        <v>0</v>
      </c>
      <c r="T54" s="1">
        <f t="shared" si="9"/>
        <v>1</v>
      </c>
      <c r="U54" s="1">
        <f t="shared" si="10"/>
        <v>1</v>
      </c>
      <c r="V54" s="1">
        <f t="shared" si="17"/>
        <v>3</v>
      </c>
      <c r="W54" s="1">
        <f t="shared" si="12"/>
        <v>1</v>
      </c>
      <c r="X54" s="1">
        <f t="shared" si="13"/>
        <v>1</v>
      </c>
      <c r="Y54" s="25">
        <f t="shared" si="18"/>
        <v>0</v>
      </c>
      <c r="Z54" s="117"/>
      <c r="AA54" s="117"/>
      <c r="AB54" s="1"/>
      <c r="AC54" s="25" t="str">
        <f t="shared" si="15"/>
        <v/>
      </c>
    </row>
    <row r="55" spans="1:30" ht="12.75" customHeight="1">
      <c r="A55" s="1">
        <v>3890</v>
      </c>
      <c r="B55" s="54" t="str">
        <f t="shared" si="0"/>
        <v>A.4.1.3</v>
      </c>
      <c r="C55" s="120" t="s">
        <v>564</v>
      </c>
      <c r="D55" s="118"/>
      <c r="E55" s="92"/>
      <c r="F55" s="118"/>
      <c r="G55" s="117" t="s">
        <v>356</v>
      </c>
      <c r="H55" s="119"/>
      <c r="I55" s="117"/>
      <c r="J55" s="54">
        <v>3</v>
      </c>
      <c r="K55" s="54"/>
      <c r="L55" s="99">
        <f t="shared" si="1"/>
        <v>4</v>
      </c>
      <c r="M55" s="1">
        <f t="shared" si="2"/>
        <v>1</v>
      </c>
      <c r="N55" s="1">
        <f t="shared" si="3"/>
        <v>3</v>
      </c>
      <c r="O55" s="1">
        <f t="shared" si="4"/>
        <v>0</v>
      </c>
      <c r="P55" s="1">
        <f t="shared" si="5"/>
        <v>0</v>
      </c>
      <c r="Q55" s="1">
        <f t="shared" si="16"/>
        <v>0</v>
      </c>
      <c r="R55" s="1">
        <f t="shared" si="7"/>
        <v>0</v>
      </c>
      <c r="S55" s="1">
        <f t="shared" si="8"/>
        <v>0</v>
      </c>
      <c r="T55" s="1">
        <f t="shared" si="9"/>
        <v>1</v>
      </c>
      <c r="U55" s="1">
        <f t="shared" si="10"/>
        <v>1</v>
      </c>
      <c r="V55" s="1">
        <f t="shared" si="17"/>
        <v>3</v>
      </c>
      <c r="W55" s="1">
        <f t="shared" si="12"/>
        <v>1</v>
      </c>
      <c r="X55" s="1">
        <f t="shared" si="13"/>
        <v>1</v>
      </c>
      <c r="Y55" s="25">
        <f t="shared" si="18"/>
        <v>0</v>
      </c>
      <c r="Z55" s="117"/>
      <c r="AA55" s="117"/>
      <c r="AB55" s="1"/>
      <c r="AC55" s="25" t="str">
        <f t="shared" si="15"/>
        <v/>
      </c>
    </row>
    <row r="56" spans="1:30" ht="12.75" customHeight="1">
      <c r="A56" s="1">
        <v>4169</v>
      </c>
      <c r="B56" s="54" t="str">
        <f t="shared" si="0"/>
        <v>A.4.1.4</v>
      </c>
      <c r="C56" s="120" t="s">
        <v>571</v>
      </c>
      <c r="D56" s="118"/>
      <c r="E56" s="92"/>
      <c r="F56" s="118"/>
      <c r="G56" s="117" t="s">
        <v>356</v>
      </c>
      <c r="H56" s="119"/>
      <c r="I56" s="117"/>
      <c r="J56" s="54">
        <v>3</v>
      </c>
      <c r="K56" s="54"/>
      <c r="L56" s="99">
        <f t="shared" si="1"/>
        <v>4</v>
      </c>
      <c r="M56" s="1">
        <f t="shared" si="2"/>
        <v>1</v>
      </c>
      <c r="N56" s="1">
        <f t="shared" si="3"/>
        <v>4</v>
      </c>
      <c r="O56" s="1">
        <f t="shared" si="4"/>
        <v>0</v>
      </c>
      <c r="P56" s="1">
        <f t="shared" si="5"/>
        <v>0</v>
      </c>
      <c r="Q56" s="1">
        <f t="shared" si="16"/>
        <v>0</v>
      </c>
      <c r="R56" s="1">
        <f t="shared" si="7"/>
        <v>0</v>
      </c>
      <c r="S56" s="1">
        <f t="shared" si="8"/>
        <v>0</v>
      </c>
      <c r="T56" s="1">
        <f t="shared" si="9"/>
        <v>1</v>
      </c>
      <c r="U56" s="1">
        <f t="shared" si="10"/>
        <v>1</v>
      </c>
      <c r="V56" s="1">
        <f t="shared" si="17"/>
        <v>3</v>
      </c>
      <c r="W56" s="1">
        <f t="shared" si="12"/>
        <v>1</v>
      </c>
      <c r="X56" s="1">
        <f t="shared" si="13"/>
        <v>1</v>
      </c>
      <c r="Y56" s="25">
        <f t="shared" si="18"/>
        <v>0</v>
      </c>
      <c r="Z56" s="117"/>
      <c r="AA56" s="117"/>
      <c r="AB56" s="1"/>
      <c r="AC56" s="25" t="str">
        <f t="shared" si="15"/>
        <v/>
      </c>
    </row>
    <row r="57" spans="1:30" ht="12.75" customHeight="1">
      <c r="A57" s="1">
        <v>3892</v>
      </c>
      <c r="B57" s="54" t="str">
        <f t="shared" si="0"/>
        <v>A.4.1.5</v>
      </c>
      <c r="C57" s="120" t="s">
        <v>576</v>
      </c>
      <c r="D57" s="118"/>
      <c r="E57" s="92"/>
      <c r="F57" s="118"/>
      <c r="G57" s="117" t="s">
        <v>356</v>
      </c>
      <c r="H57" s="119"/>
      <c r="I57" s="117"/>
      <c r="J57" s="54">
        <v>3</v>
      </c>
      <c r="K57" s="54"/>
      <c r="L57" s="99">
        <f t="shared" si="1"/>
        <v>4</v>
      </c>
      <c r="M57" s="1">
        <f t="shared" si="2"/>
        <v>1</v>
      </c>
      <c r="N57" s="1">
        <f t="shared" si="3"/>
        <v>5</v>
      </c>
      <c r="O57" s="1">
        <f t="shared" si="4"/>
        <v>0</v>
      </c>
      <c r="P57" s="1">
        <f t="shared" si="5"/>
        <v>0</v>
      </c>
      <c r="Q57" s="1">
        <f t="shared" si="16"/>
        <v>0</v>
      </c>
      <c r="R57" s="1">
        <f t="shared" si="7"/>
        <v>0</v>
      </c>
      <c r="S57" s="1">
        <f t="shared" si="8"/>
        <v>0</v>
      </c>
      <c r="T57" s="1">
        <f t="shared" si="9"/>
        <v>1</v>
      </c>
      <c r="U57" s="1">
        <f t="shared" si="10"/>
        <v>1</v>
      </c>
      <c r="V57" s="1">
        <f t="shared" si="17"/>
        <v>3</v>
      </c>
      <c r="W57" s="1">
        <f t="shared" si="12"/>
        <v>1</v>
      </c>
      <c r="X57" s="1">
        <f t="shared" si="13"/>
        <v>1</v>
      </c>
      <c r="Y57" s="25">
        <f t="shared" si="18"/>
        <v>0</v>
      </c>
      <c r="Z57" s="117"/>
      <c r="AA57" s="117"/>
      <c r="AB57" s="1"/>
      <c r="AC57" s="25" t="str">
        <f t="shared" si="15"/>
        <v/>
      </c>
    </row>
    <row r="58" spans="1:30" ht="12.75" customHeight="1">
      <c r="A58" s="1">
        <v>3893</v>
      </c>
      <c r="B58" s="54" t="str">
        <f t="shared" si="0"/>
        <v>A.4.1.6</v>
      </c>
      <c r="C58" s="120" t="s">
        <v>580</v>
      </c>
      <c r="D58" s="118"/>
      <c r="E58" s="92"/>
      <c r="F58" s="118"/>
      <c r="G58" s="117" t="s">
        <v>356</v>
      </c>
      <c r="H58" s="119"/>
      <c r="I58" s="117"/>
      <c r="J58" s="54">
        <v>3</v>
      </c>
      <c r="K58" s="54"/>
      <c r="L58" s="99">
        <f t="shared" si="1"/>
        <v>4</v>
      </c>
      <c r="M58" s="1">
        <f t="shared" si="2"/>
        <v>1</v>
      </c>
      <c r="N58" s="1">
        <f t="shared" si="3"/>
        <v>6</v>
      </c>
      <c r="O58" s="1">
        <f t="shared" si="4"/>
        <v>0</v>
      </c>
      <c r="P58" s="1">
        <f t="shared" si="5"/>
        <v>0</v>
      </c>
      <c r="Q58" s="1">
        <f t="shared" si="16"/>
        <v>0</v>
      </c>
      <c r="R58" s="1">
        <f t="shared" si="7"/>
        <v>0</v>
      </c>
      <c r="S58" s="1">
        <f t="shared" si="8"/>
        <v>0</v>
      </c>
      <c r="T58" s="1">
        <f t="shared" si="9"/>
        <v>1</v>
      </c>
      <c r="U58" s="1">
        <f t="shared" si="10"/>
        <v>1</v>
      </c>
      <c r="V58" s="1">
        <f t="shared" si="17"/>
        <v>3</v>
      </c>
      <c r="W58" s="1">
        <f t="shared" si="12"/>
        <v>1</v>
      </c>
      <c r="X58" s="1">
        <f t="shared" si="13"/>
        <v>1</v>
      </c>
      <c r="Y58" s="25">
        <f t="shared" si="18"/>
        <v>0</v>
      </c>
      <c r="Z58" s="117"/>
      <c r="AA58" s="117"/>
      <c r="AB58" s="1"/>
      <c r="AC58" s="25" t="str">
        <f t="shared" si="15"/>
        <v/>
      </c>
    </row>
    <row r="59" spans="1:30" ht="12.75" customHeight="1">
      <c r="A59" s="1">
        <v>3894</v>
      </c>
      <c r="B59" s="54" t="str">
        <f t="shared" si="0"/>
        <v>A.4.1.7</v>
      </c>
      <c r="C59" s="120" t="s">
        <v>583</v>
      </c>
      <c r="D59" s="118"/>
      <c r="E59" s="92"/>
      <c r="F59" s="118"/>
      <c r="G59" s="117" t="s">
        <v>356</v>
      </c>
      <c r="H59" s="119"/>
      <c r="I59" s="117"/>
      <c r="J59" s="54">
        <v>3</v>
      </c>
      <c r="K59" s="54"/>
      <c r="L59" s="99">
        <f t="shared" si="1"/>
        <v>4</v>
      </c>
      <c r="M59" s="1">
        <f t="shared" si="2"/>
        <v>1</v>
      </c>
      <c r="N59" s="1">
        <f t="shared" si="3"/>
        <v>7</v>
      </c>
      <c r="O59" s="1">
        <f t="shared" si="4"/>
        <v>0</v>
      </c>
      <c r="P59" s="1">
        <f t="shared" si="5"/>
        <v>0</v>
      </c>
      <c r="Q59" s="1">
        <f t="shared" si="16"/>
        <v>0</v>
      </c>
      <c r="R59" s="1">
        <f t="shared" si="7"/>
        <v>0</v>
      </c>
      <c r="S59" s="1">
        <f t="shared" si="8"/>
        <v>0</v>
      </c>
      <c r="T59" s="1">
        <f t="shared" si="9"/>
        <v>1</v>
      </c>
      <c r="U59" s="1">
        <f t="shared" si="10"/>
        <v>1</v>
      </c>
      <c r="V59" s="1">
        <f t="shared" si="17"/>
        <v>3</v>
      </c>
      <c r="W59" s="1">
        <f t="shared" si="12"/>
        <v>1</v>
      </c>
      <c r="X59" s="1">
        <f t="shared" si="13"/>
        <v>1</v>
      </c>
      <c r="Y59" s="25">
        <f t="shared" si="18"/>
        <v>0</v>
      </c>
      <c r="Z59" s="117"/>
      <c r="AA59" s="117"/>
      <c r="AB59" s="1"/>
      <c r="AC59" s="25" t="str">
        <f t="shared" si="15"/>
        <v/>
      </c>
    </row>
    <row r="60" spans="1:30" ht="12.75" customHeight="1">
      <c r="A60" s="1">
        <v>3895</v>
      </c>
      <c r="B60" s="54" t="str">
        <f t="shared" si="0"/>
        <v>A.4.1.7.1</v>
      </c>
      <c r="C60" s="120" t="s">
        <v>588</v>
      </c>
      <c r="D60" s="118"/>
      <c r="E60" s="92"/>
      <c r="F60" s="118"/>
      <c r="G60" s="117" t="s">
        <v>356</v>
      </c>
      <c r="H60" s="119"/>
      <c r="I60" s="117"/>
      <c r="J60" s="54">
        <v>4</v>
      </c>
      <c r="K60" s="54"/>
      <c r="L60" s="99">
        <f t="shared" si="1"/>
        <v>4</v>
      </c>
      <c r="M60" s="1">
        <f t="shared" si="2"/>
        <v>1</v>
      </c>
      <c r="N60" s="1">
        <f t="shared" si="3"/>
        <v>7</v>
      </c>
      <c r="O60" s="1">
        <f t="shared" si="4"/>
        <v>1</v>
      </c>
      <c r="P60" s="1">
        <f t="shared" si="5"/>
        <v>0</v>
      </c>
      <c r="Q60" s="1">
        <f t="shared" si="16"/>
        <v>0</v>
      </c>
      <c r="R60" s="1">
        <f t="shared" si="7"/>
        <v>0</v>
      </c>
      <c r="S60" s="1">
        <f t="shared" si="8"/>
        <v>0</v>
      </c>
      <c r="T60" s="1">
        <f t="shared" si="9"/>
        <v>1</v>
      </c>
      <c r="U60" s="1">
        <f t="shared" si="10"/>
        <v>1</v>
      </c>
      <c r="V60" s="1">
        <f t="shared" si="17"/>
        <v>3</v>
      </c>
      <c r="W60" s="1">
        <f t="shared" si="12"/>
        <v>1</v>
      </c>
      <c r="X60" s="1">
        <f t="shared" si="13"/>
        <v>1</v>
      </c>
      <c r="Y60" s="25">
        <f t="shared" si="18"/>
        <v>0</v>
      </c>
      <c r="Z60" s="117"/>
      <c r="AA60" s="117"/>
      <c r="AB60" s="1"/>
      <c r="AC60" s="25" t="str">
        <f t="shared" si="15"/>
        <v/>
      </c>
    </row>
    <row r="61" spans="1:30" ht="12.75" customHeight="1">
      <c r="A61" s="1">
        <v>3896</v>
      </c>
      <c r="B61" s="54" t="str">
        <f t="shared" si="0"/>
        <v>A.4.1.7.2</v>
      </c>
      <c r="C61" s="120" t="s">
        <v>595</v>
      </c>
      <c r="D61" s="118"/>
      <c r="E61" s="92"/>
      <c r="F61" s="118"/>
      <c r="G61" s="117" t="s">
        <v>356</v>
      </c>
      <c r="H61" s="119"/>
      <c r="I61" s="117"/>
      <c r="J61" s="54">
        <v>4</v>
      </c>
      <c r="K61" s="54"/>
      <c r="L61" s="99">
        <f t="shared" si="1"/>
        <v>4</v>
      </c>
      <c r="M61" s="1">
        <f t="shared" si="2"/>
        <v>1</v>
      </c>
      <c r="N61" s="1">
        <f t="shared" si="3"/>
        <v>7</v>
      </c>
      <c r="O61" s="1">
        <f t="shared" si="4"/>
        <v>2</v>
      </c>
      <c r="P61" s="1">
        <f t="shared" si="5"/>
        <v>0</v>
      </c>
      <c r="Q61" s="1">
        <f t="shared" si="16"/>
        <v>0</v>
      </c>
      <c r="R61" s="1">
        <f t="shared" si="7"/>
        <v>0</v>
      </c>
      <c r="S61" s="1">
        <f t="shared" si="8"/>
        <v>0</v>
      </c>
      <c r="T61" s="1">
        <f t="shared" si="9"/>
        <v>1</v>
      </c>
      <c r="U61" s="1">
        <f t="shared" si="10"/>
        <v>1</v>
      </c>
      <c r="V61" s="1">
        <f t="shared" si="17"/>
        <v>3</v>
      </c>
      <c r="W61" s="1">
        <f t="shared" si="12"/>
        <v>1</v>
      </c>
      <c r="X61" s="1">
        <f t="shared" si="13"/>
        <v>1</v>
      </c>
      <c r="Y61" s="25">
        <f t="shared" si="18"/>
        <v>0</v>
      </c>
      <c r="Z61" s="117"/>
      <c r="AA61" s="117"/>
      <c r="AB61" s="1"/>
      <c r="AC61" s="25" t="str">
        <f t="shared" si="15"/>
        <v/>
      </c>
    </row>
    <row r="62" spans="1:30" ht="12.75" customHeight="1">
      <c r="A62" s="1">
        <v>71</v>
      </c>
      <c r="B62" s="54" t="str">
        <f t="shared" si="0"/>
        <v>A.5</v>
      </c>
      <c r="C62" s="117" t="s">
        <v>600</v>
      </c>
      <c r="D62" s="118"/>
      <c r="E62" s="92"/>
      <c r="F62" s="118"/>
      <c r="G62" s="117"/>
      <c r="H62" s="119">
        <v>15</v>
      </c>
      <c r="I62" s="117" t="s">
        <v>311</v>
      </c>
      <c r="J62" s="54">
        <v>1</v>
      </c>
      <c r="K62" s="54"/>
      <c r="L62" s="99">
        <f t="shared" si="1"/>
        <v>5</v>
      </c>
      <c r="M62" s="1">
        <f t="shared" si="2"/>
        <v>0</v>
      </c>
      <c r="N62" s="1">
        <f t="shared" si="3"/>
        <v>0</v>
      </c>
      <c r="O62" s="1">
        <f t="shared" si="4"/>
        <v>0</v>
      </c>
      <c r="P62" s="1">
        <f t="shared" si="5"/>
        <v>0</v>
      </c>
      <c r="Q62" s="1">
        <f t="shared" si="16"/>
        <v>1</v>
      </c>
      <c r="R62" s="1">
        <f t="shared" si="7"/>
        <v>0</v>
      </c>
      <c r="S62" s="1">
        <f t="shared" si="8"/>
        <v>1</v>
      </c>
      <c r="T62" s="1">
        <f t="shared" si="9"/>
        <v>1</v>
      </c>
      <c r="U62" s="1">
        <f t="shared" si="10"/>
        <v>0</v>
      </c>
      <c r="V62" s="1">
        <f t="shared" si="17"/>
        <v>1</v>
      </c>
      <c r="W62" s="1">
        <f t="shared" si="12"/>
        <v>1</v>
      </c>
      <c r="X62" s="1">
        <f t="shared" si="13"/>
        <v>1</v>
      </c>
      <c r="Y62" s="25">
        <f t="shared" si="18"/>
        <v>1</v>
      </c>
      <c r="Z62" s="117"/>
      <c r="AA62" s="117"/>
      <c r="AB62" s="1"/>
      <c r="AC62" s="25">
        <f t="shared" si="15"/>
        <v>2</v>
      </c>
    </row>
    <row r="63" spans="1:30" ht="12.75" customHeight="1">
      <c r="A63" s="1">
        <v>2514</v>
      </c>
      <c r="B63" s="54" t="str">
        <f t="shared" si="0"/>
        <v>A.5.1</v>
      </c>
      <c r="C63" s="120" t="s">
        <v>608</v>
      </c>
      <c r="D63" s="118"/>
      <c r="E63" s="92"/>
      <c r="F63" s="118"/>
      <c r="G63" s="117" t="s">
        <v>610</v>
      </c>
      <c r="H63" s="119" t="s">
        <v>319</v>
      </c>
      <c r="I63" s="117" t="s">
        <v>320</v>
      </c>
      <c r="J63" s="54">
        <v>2</v>
      </c>
      <c r="K63" s="54"/>
      <c r="L63" s="99">
        <f t="shared" si="1"/>
        <v>5</v>
      </c>
      <c r="M63" s="1">
        <f t="shared" si="2"/>
        <v>1</v>
      </c>
      <c r="N63" s="1">
        <f t="shared" si="3"/>
        <v>0</v>
      </c>
      <c r="O63" s="1">
        <f t="shared" si="4"/>
        <v>0</v>
      </c>
      <c r="P63" s="1">
        <f t="shared" si="5"/>
        <v>0</v>
      </c>
      <c r="Q63" s="1">
        <f t="shared" si="16"/>
        <v>0</v>
      </c>
      <c r="R63" s="1">
        <f t="shared" si="7"/>
        <v>0</v>
      </c>
      <c r="S63" s="1">
        <f t="shared" si="8"/>
        <v>0</v>
      </c>
      <c r="T63" s="1">
        <f t="shared" si="9"/>
        <v>1</v>
      </c>
      <c r="U63" s="1">
        <f t="shared" si="10"/>
        <v>0</v>
      </c>
      <c r="V63" s="1">
        <f t="shared" si="17"/>
        <v>0</v>
      </c>
      <c r="W63" s="1">
        <f t="shared" si="12"/>
        <v>0</v>
      </c>
      <c r="X63" s="1">
        <f t="shared" si="13"/>
        <v>0</v>
      </c>
      <c r="Y63" s="25">
        <f t="shared" si="18"/>
        <v>0</v>
      </c>
      <c r="Z63" s="117"/>
      <c r="AA63" s="117"/>
      <c r="AB63" s="1"/>
      <c r="AC63" s="25">
        <f t="shared" si="15"/>
        <v>2</v>
      </c>
    </row>
    <row r="64" spans="1:30" ht="12.75" customHeight="1">
      <c r="A64" s="1">
        <v>2512</v>
      </c>
      <c r="B64" s="54" t="str">
        <f t="shared" si="0"/>
        <v>A.5.2</v>
      </c>
      <c r="C64" s="120" t="s">
        <v>619</v>
      </c>
      <c r="D64" s="118"/>
      <c r="E64" s="92"/>
      <c r="F64" s="118"/>
      <c r="G64" s="117"/>
      <c r="H64" s="119" t="s">
        <v>319</v>
      </c>
      <c r="I64" s="117" t="s">
        <v>320</v>
      </c>
      <c r="J64" s="54">
        <v>2</v>
      </c>
      <c r="K64" s="54"/>
      <c r="L64" s="99">
        <f t="shared" si="1"/>
        <v>5</v>
      </c>
      <c r="M64" s="1">
        <f t="shared" si="2"/>
        <v>2</v>
      </c>
      <c r="N64" s="1">
        <f t="shared" si="3"/>
        <v>0</v>
      </c>
      <c r="O64" s="1">
        <f t="shared" si="4"/>
        <v>0</v>
      </c>
      <c r="P64" s="1">
        <f t="shared" si="5"/>
        <v>0</v>
      </c>
      <c r="Q64" s="1">
        <f t="shared" si="16"/>
        <v>0</v>
      </c>
      <c r="R64" s="1">
        <f t="shared" si="7"/>
        <v>0</v>
      </c>
      <c r="S64" s="1">
        <f t="shared" si="8"/>
        <v>0</v>
      </c>
      <c r="T64" s="1">
        <f t="shared" si="9"/>
        <v>1</v>
      </c>
      <c r="U64" s="1">
        <f t="shared" si="10"/>
        <v>0</v>
      </c>
      <c r="V64" s="1">
        <f t="shared" si="17"/>
        <v>0</v>
      </c>
      <c r="W64" s="1">
        <f t="shared" si="12"/>
        <v>0</v>
      </c>
      <c r="X64" s="1">
        <f t="shared" si="13"/>
        <v>0</v>
      </c>
      <c r="Y64" s="25">
        <f t="shared" si="18"/>
        <v>0</v>
      </c>
      <c r="Z64" s="117"/>
      <c r="AA64" s="117"/>
      <c r="AB64" s="1"/>
      <c r="AC64" s="25">
        <f t="shared" si="15"/>
        <v>2</v>
      </c>
    </row>
    <row r="65" spans="1:29" ht="12.75" customHeight="1">
      <c r="A65" s="1">
        <v>101</v>
      </c>
      <c r="B65" s="54" t="str">
        <f t="shared" si="0"/>
        <v>A.5.3</v>
      </c>
      <c r="C65" s="120" t="s">
        <v>623</v>
      </c>
      <c r="D65" s="118"/>
      <c r="E65" s="92"/>
      <c r="F65" s="118"/>
      <c r="G65" s="117" t="s">
        <v>344</v>
      </c>
      <c r="H65" s="119" t="s">
        <v>319</v>
      </c>
      <c r="I65" s="117" t="s">
        <v>320</v>
      </c>
      <c r="J65" s="54">
        <v>2</v>
      </c>
      <c r="K65" s="54"/>
      <c r="L65" s="99">
        <f t="shared" si="1"/>
        <v>5</v>
      </c>
      <c r="M65" s="1">
        <f t="shared" si="2"/>
        <v>3</v>
      </c>
      <c r="N65" s="1">
        <f t="shared" si="3"/>
        <v>0</v>
      </c>
      <c r="O65" s="1">
        <f t="shared" si="4"/>
        <v>0</v>
      </c>
      <c r="P65" s="1">
        <f t="shared" si="5"/>
        <v>0</v>
      </c>
      <c r="Q65" s="1">
        <f t="shared" si="16"/>
        <v>0</v>
      </c>
      <c r="R65" s="1">
        <f t="shared" si="7"/>
        <v>0</v>
      </c>
      <c r="S65" s="1">
        <f t="shared" si="8"/>
        <v>0</v>
      </c>
      <c r="T65" s="1">
        <f t="shared" si="9"/>
        <v>1</v>
      </c>
      <c r="U65" s="1">
        <f t="shared" si="10"/>
        <v>0</v>
      </c>
      <c r="V65" s="1">
        <f t="shared" si="17"/>
        <v>0</v>
      </c>
      <c r="W65" s="1">
        <f t="shared" si="12"/>
        <v>0</v>
      </c>
      <c r="X65" s="1">
        <f t="shared" si="13"/>
        <v>0</v>
      </c>
      <c r="Y65" s="25">
        <f t="shared" si="18"/>
        <v>0</v>
      </c>
      <c r="Z65" s="117"/>
      <c r="AA65" s="117"/>
      <c r="AB65" s="1"/>
      <c r="AC65" s="25">
        <f t="shared" si="15"/>
        <v>2</v>
      </c>
    </row>
    <row r="66" spans="1:29" ht="12.75" customHeight="1">
      <c r="A66" s="1">
        <v>72</v>
      </c>
      <c r="B66" s="54" t="str">
        <f t="shared" si="0"/>
        <v>A.5.4</v>
      </c>
      <c r="C66" s="120" t="s">
        <v>632</v>
      </c>
      <c r="D66" s="118"/>
      <c r="E66" s="92"/>
      <c r="F66" s="118"/>
      <c r="G66" s="117" t="s">
        <v>633</v>
      </c>
      <c r="H66" s="119" t="s">
        <v>634</v>
      </c>
      <c r="I66" s="117" t="s">
        <v>635</v>
      </c>
      <c r="J66" s="54">
        <v>2</v>
      </c>
      <c r="K66" s="54"/>
      <c r="L66" s="99">
        <f t="shared" si="1"/>
        <v>5</v>
      </c>
      <c r="M66" s="1">
        <f t="shared" si="2"/>
        <v>4</v>
      </c>
      <c r="N66" s="1">
        <f t="shared" si="3"/>
        <v>0</v>
      </c>
      <c r="O66" s="1">
        <f t="shared" si="4"/>
        <v>0</v>
      </c>
      <c r="P66" s="1">
        <f t="shared" si="5"/>
        <v>0</v>
      </c>
      <c r="Q66" s="1">
        <f t="shared" si="16"/>
        <v>0</v>
      </c>
      <c r="R66" s="1">
        <f t="shared" si="7"/>
        <v>0</v>
      </c>
      <c r="S66" s="1">
        <f t="shared" si="8"/>
        <v>0</v>
      </c>
      <c r="T66" s="1">
        <f t="shared" si="9"/>
        <v>1</v>
      </c>
      <c r="U66" s="1">
        <f t="shared" si="10"/>
        <v>0</v>
      </c>
      <c r="V66" s="1">
        <f t="shared" si="17"/>
        <v>0</v>
      </c>
      <c r="W66" s="1">
        <f t="shared" si="12"/>
        <v>0</v>
      </c>
      <c r="X66" s="1">
        <f t="shared" si="13"/>
        <v>0</v>
      </c>
      <c r="Y66" s="25">
        <f t="shared" si="18"/>
        <v>0</v>
      </c>
      <c r="Z66" s="117"/>
      <c r="AA66" s="117"/>
      <c r="AB66" s="1"/>
      <c r="AC66" s="25">
        <f t="shared" si="15"/>
        <v>2</v>
      </c>
    </row>
    <row r="67" spans="1:29" ht="12.75" customHeight="1">
      <c r="A67" s="1">
        <v>74</v>
      </c>
      <c r="B67" s="54" t="str">
        <f t="shared" si="0"/>
        <v>A.5.4.1</v>
      </c>
      <c r="C67" s="120" t="s">
        <v>638</v>
      </c>
      <c r="D67" s="118"/>
      <c r="E67" s="92"/>
      <c r="F67" s="92"/>
      <c r="G67" s="117" t="s">
        <v>633</v>
      </c>
      <c r="H67" s="119"/>
      <c r="I67" s="117"/>
      <c r="J67" s="54">
        <v>3</v>
      </c>
      <c r="K67" s="54"/>
      <c r="L67" s="99">
        <f t="shared" si="1"/>
        <v>5</v>
      </c>
      <c r="M67" s="1">
        <f t="shared" si="2"/>
        <v>4</v>
      </c>
      <c r="N67" s="1">
        <f t="shared" si="3"/>
        <v>1</v>
      </c>
      <c r="O67" s="1">
        <f t="shared" si="4"/>
        <v>0</v>
      </c>
      <c r="P67" s="1">
        <f t="shared" si="5"/>
        <v>0</v>
      </c>
      <c r="Q67" s="1">
        <f t="shared" si="16"/>
        <v>0</v>
      </c>
      <c r="R67" s="1">
        <f t="shared" si="7"/>
        <v>0</v>
      </c>
      <c r="S67" s="1">
        <f t="shared" si="8"/>
        <v>0</v>
      </c>
      <c r="T67" s="1">
        <f t="shared" si="9"/>
        <v>1</v>
      </c>
      <c r="U67" s="1">
        <f t="shared" si="10"/>
        <v>0</v>
      </c>
      <c r="V67" s="1">
        <f t="shared" si="17"/>
        <v>0</v>
      </c>
      <c r="W67" s="1">
        <f t="shared" si="12"/>
        <v>0</v>
      </c>
      <c r="X67" s="1">
        <f t="shared" si="13"/>
        <v>0</v>
      </c>
      <c r="Y67" s="25">
        <f t="shared" si="18"/>
        <v>0</v>
      </c>
      <c r="Z67" s="117"/>
      <c r="AA67" s="117"/>
      <c r="AB67" s="1"/>
      <c r="AC67" s="25">
        <f t="shared" si="15"/>
        <v>2</v>
      </c>
    </row>
    <row r="68" spans="1:29" ht="12.75" customHeight="1">
      <c r="A68" s="1">
        <v>73</v>
      </c>
      <c r="B68" s="54" t="str">
        <f t="shared" si="0"/>
        <v>A.5.4.2</v>
      </c>
      <c r="C68" s="120" t="s">
        <v>640</v>
      </c>
      <c r="D68" s="118"/>
      <c r="E68" s="92"/>
      <c r="F68" s="92"/>
      <c r="G68" s="117" t="s">
        <v>633</v>
      </c>
      <c r="H68" s="119"/>
      <c r="I68" s="117"/>
      <c r="J68" s="54">
        <v>3</v>
      </c>
      <c r="K68" s="54"/>
      <c r="L68" s="99">
        <f t="shared" si="1"/>
        <v>5</v>
      </c>
      <c r="M68" s="1">
        <f t="shared" si="2"/>
        <v>4</v>
      </c>
      <c r="N68" s="1">
        <f t="shared" si="3"/>
        <v>2</v>
      </c>
      <c r="O68" s="1">
        <f t="shared" si="4"/>
        <v>0</v>
      </c>
      <c r="P68" s="1">
        <f t="shared" si="5"/>
        <v>0</v>
      </c>
      <c r="Q68" s="1">
        <f t="shared" si="16"/>
        <v>0</v>
      </c>
      <c r="R68" s="1">
        <f t="shared" si="7"/>
        <v>0</v>
      </c>
      <c r="S68" s="1">
        <f t="shared" si="8"/>
        <v>0</v>
      </c>
      <c r="T68" s="1">
        <f t="shared" si="9"/>
        <v>1</v>
      </c>
      <c r="U68" s="1">
        <f t="shared" si="10"/>
        <v>0</v>
      </c>
      <c r="V68" s="1">
        <f t="shared" si="17"/>
        <v>0</v>
      </c>
      <c r="W68" s="1">
        <f t="shared" si="12"/>
        <v>0</v>
      </c>
      <c r="X68" s="1">
        <f t="shared" si="13"/>
        <v>0</v>
      </c>
      <c r="Y68" s="25">
        <f t="shared" si="18"/>
        <v>0</v>
      </c>
      <c r="Z68" s="117"/>
      <c r="AA68" s="117"/>
      <c r="AB68" s="1"/>
      <c r="AC68" s="25">
        <f t="shared" si="15"/>
        <v>2</v>
      </c>
    </row>
    <row r="69" spans="1:29" ht="12.75" customHeight="1">
      <c r="A69" s="1">
        <v>2506</v>
      </c>
      <c r="B69" s="54" t="str">
        <f t="shared" si="0"/>
        <v>A.5.4.3</v>
      </c>
      <c r="C69" s="120" t="s">
        <v>644</v>
      </c>
      <c r="D69" s="118"/>
      <c r="E69" s="92"/>
      <c r="F69" s="92"/>
      <c r="G69" s="117"/>
      <c r="H69" s="119" t="s">
        <v>634</v>
      </c>
      <c r="I69" s="117" t="s">
        <v>635</v>
      </c>
      <c r="J69" s="54">
        <v>3</v>
      </c>
      <c r="K69" s="54"/>
      <c r="L69" s="99">
        <f t="shared" si="1"/>
        <v>5</v>
      </c>
      <c r="M69" s="1">
        <f t="shared" si="2"/>
        <v>4</v>
      </c>
      <c r="N69" s="1">
        <f t="shared" si="3"/>
        <v>3</v>
      </c>
      <c r="O69" s="1">
        <f t="shared" si="4"/>
        <v>0</v>
      </c>
      <c r="P69" s="1">
        <f t="shared" si="5"/>
        <v>0</v>
      </c>
      <c r="Q69" s="1">
        <f t="shared" ref="Q69:Q86" si="19">IF(OR(Master="Master",J69=0,K69=1),0,IF(ISNA(VLOOKUP(A69,L2_Array,22,FALSE)),0,VLOOKUP(A69,L2_Array,22,FALSE)))</f>
        <v>0</v>
      </c>
      <c r="R69" s="1">
        <f t="shared" si="7"/>
        <v>0</v>
      </c>
      <c r="S69" s="1">
        <f t="shared" si="8"/>
        <v>0</v>
      </c>
      <c r="T69" s="1">
        <f t="shared" si="9"/>
        <v>1</v>
      </c>
      <c r="U69" s="1">
        <f t="shared" si="10"/>
        <v>0</v>
      </c>
      <c r="V69" s="1">
        <f t="shared" ref="V69:V100" si="20">IF(Master="Master",R69,IF(V68="",S69,IF(OR(AND(U69&gt;0,S69&lt;V68),AND(U69=1,S69&lt;=V68)),V68,S69)))</f>
        <v>0</v>
      </c>
      <c r="W69" s="1">
        <f t="shared" si="12"/>
        <v>0</v>
      </c>
      <c r="X69" s="1">
        <f t="shared" si="13"/>
        <v>0</v>
      </c>
      <c r="Y69" s="25">
        <f t="shared" ref="Y69:Y86" si="21">IF(ISNA(VLOOKUP(A69,L2_Array,1,FALSE)),0,1)</f>
        <v>0</v>
      </c>
      <c r="Z69" s="117"/>
      <c r="AA69" s="117"/>
      <c r="AB69" s="1"/>
      <c r="AC69" s="25">
        <f t="shared" si="15"/>
        <v>2</v>
      </c>
    </row>
    <row r="70" spans="1:29" ht="12.75" customHeight="1">
      <c r="A70" s="1">
        <v>4170</v>
      </c>
      <c r="B70" s="54" t="str">
        <f t="shared" si="0"/>
        <v>A.5.4.4</v>
      </c>
      <c r="C70" s="120" t="s">
        <v>647</v>
      </c>
      <c r="D70" s="118"/>
      <c r="E70" s="92"/>
      <c r="F70" s="92"/>
      <c r="G70" s="117" t="s">
        <v>633</v>
      </c>
      <c r="H70" s="119"/>
      <c r="I70" s="117"/>
      <c r="J70" s="54">
        <v>3</v>
      </c>
      <c r="K70" s="54"/>
      <c r="L70" s="99">
        <f t="shared" si="1"/>
        <v>5</v>
      </c>
      <c r="M70" s="1">
        <f t="shared" si="2"/>
        <v>4</v>
      </c>
      <c r="N70" s="1">
        <f t="shared" si="3"/>
        <v>4</v>
      </c>
      <c r="O70" s="1">
        <f t="shared" si="4"/>
        <v>0</v>
      </c>
      <c r="P70" s="1">
        <f t="shared" si="5"/>
        <v>0</v>
      </c>
      <c r="Q70" s="1">
        <f t="shared" si="19"/>
        <v>0</v>
      </c>
      <c r="R70" s="1">
        <f t="shared" si="7"/>
        <v>0</v>
      </c>
      <c r="S70" s="1">
        <f t="shared" si="8"/>
        <v>0</v>
      </c>
      <c r="T70" s="1">
        <f t="shared" si="9"/>
        <v>1</v>
      </c>
      <c r="U70" s="1">
        <f t="shared" si="10"/>
        <v>0</v>
      </c>
      <c r="V70" s="1">
        <f t="shared" si="20"/>
        <v>0</v>
      </c>
      <c r="W70" s="1">
        <f t="shared" si="12"/>
        <v>0</v>
      </c>
      <c r="X70" s="1">
        <f t="shared" si="13"/>
        <v>0</v>
      </c>
      <c r="Y70" s="25">
        <f t="shared" si="21"/>
        <v>0</v>
      </c>
      <c r="Z70" s="117"/>
      <c r="AA70" s="117"/>
      <c r="AB70" s="1"/>
      <c r="AC70" s="25">
        <f t="shared" si="15"/>
        <v>2</v>
      </c>
    </row>
    <row r="71" spans="1:29" ht="12.75" customHeight="1">
      <c r="A71" s="1">
        <v>4171</v>
      </c>
      <c r="B71" s="54" t="str">
        <f t="shared" si="0"/>
        <v>A.5.4.5</v>
      </c>
      <c r="C71" s="120" t="s">
        <v>650</v>
      </c>
      <c r="D71" s="118"/>
      <c r="E71" s="92"/>
      <c r="F71" s="92"/>
      <c r="G71" s="117" t="s">
        <v>633</v>
      </c>
      <c r="H71" s="119"/>
      <c r="I71" s="117"/>
      <c r="J71" s="54">
        <v>3</v>
      </c>
      <c r="K71" s="54"/>
      <c r="L71" s="99">
        <f t="shared" si="1"/>
        <v>5</v>
      </c>
      <c r="M71" s="1">
        <f t="shared" si="2"/>
        <v>4</v>
      </c>
      <c r="N71" s="1">
        <f t="shared" si="3"/>
        <v>5</v>
      </c>
      <c r="O71" s="1">
        <f t="shared" si="4"/>
        <v>0</v>
      </c>
      <c r="P71" s="1">
        <f t="shared" si="5"/>
        <v>0</v>
      </c>
      <c r="Q71" s="1">
        <f t="shared" si="19"/>
        <v>0</v>
      </c>
      <c r="R71" s="1">
        <f t="shared" si="7"/>
        <v>0</v>
      </c>
      <c r="S71" s="1">
        <f t="shared" si="8"/>
        <v>0</v>
      </c>
      <c r="T71" s="1">
        <f t="shared" si="9"/>
        <v>1</v>
      </c>
      <c r="U71" s="1">
        <f t="shared" si="10"/>
        <v>0</v>
      </c>
      <c r="V71" s="1">
        <f t="shared" si="20"/>
        <v>0</v>
      </c>
      <c r="W71" s="1">
        <f t="shared" si="12"/>
        <v>0</v>
      </c>
      <c r="X71" s="1">
        <f t="shared" si="13"/>
        <v>0</v>
      </c>
      <c r="Y71" s="25">
        <f t="shared" si="21"/>
        <v>0</v>
      </c>
      <c r="Z71" s="117"/>
      <c r="AA71" s="117"/>
      <c r="AB71" s="1"/>
      <c r="AC71" s="25">
        <f t="shared" si="15"/>
        <v>2</v>
      </c>
    </row>
    <row r="72" spans="1:29" ht="12.75" customHeight="1">
      <c r="A72" s="1">
        <v>81</v>
      </c>
      <c r="B72" s="54" t="str">
        <f t="shared" si="0"/>
        <v>A.5.4.6</v>
      </c>
      <c r="C72" s="120" t="s">
        <v>658</v>
      </c>
      <c r="D72" s="118"/>
      <c r="E72" s="92"/>
      <c r="F72" s="92"/>
      <c r="G72" s="117" t="s">
        <v>633</v>
      </c>
      <c r="H72" s="119" t="s">
        <v>634</v>
      </c>
      <c r="I72" s="117" t="s">
        <v>635</v>
      </c>
      <c r="J72" s="54">
        <v>3</v>
      </c>
      <c r="K72" s="54"/>
      <c r="L72" s="99">
        <f t="shared" si="1"/>
        <v>5</v>
      </c>
      <c r="M72" s="1">
        <f t="shared" si="2"/>
        <v>4</v>
      </c>
      <c r="N72" s="1">
        <f t="shared" si="3"/>
        <v>6</v>
      </c>
      <c r="O72" s="1">
        <f t="shared" si="4"/>
        <v>0</v>
      </c>
      <c r="P72" s="1">
        <f t="shared" si="5"/>
        <v>0</v>
      </c>
      <c r="Q72" s="1">
        <f t="shared" si="19"/>
        <v>0</v>
      </c>
      <c r="R72" s="1">
        <f t="shared" si="7"/>
        <v>0</v>
      </c>
      <c r="S72" s="1">
        <f t="shared" si="8"/>
        <v>0</v>
      </c>
      <c r="T72" s="1">
        <f t="shared" si="9"/>
        <v>1</v>
      </c>
      <c r="U72" s="1">
        <f t="shared" si="10"/>
        <v>0</v>
      </c>
      <c r="V72" s="1">
        <f t="shared" si="20"/>
        <v>0</v>
      </c>
      <c r="W72" s="1">
        <f t="shared" si="12"/>
        <v>0</v>
      </c>
      <c r="X72" s="1">
        <f t="shared" si="13"/>
        <v>0</v>
      </c>
      <c r="Y72" s="25">
        <f t="shared" si="21"/>
        <v>0</v>
      </c>
      <c r="Z72" s="117"/>
      <c r="AA72" s="117"/>
      <c r="AB72" s="1"/>
      <c r="AC72" s="25">
        <f t="shared" si="15"/>
        <v>2</v>
      </c>
    </row>
    <row r="73" spans="1:29" ht="12.75" customHeight="1">
      <c r="A73" s="1">
        <v>91</v>
      </c>
      <c r="B73" s="54" t="str">
        <f t="shared" si="0"/>
        <v>A.5.4.7</v>
      </c>
      <c r="C73" s="120" t="s">
        <v>664</v>
      </c>
      <c r="D73" s="118"/>
      <c r="E73" s="92"/>
      <c r="F73" s="92"/>
      <c r="G73" s="117" t="s">
        <v>633</v>
      </c>
      <c r="H73" s="119" t="s">
        <v>634</v>
      </c>
      <c r="I73" s="117" t="s">
        <v>635</v>
      </c>
      <c r="J73" s="54">
        <v>3</v>
      </c>
      <c r="K73" s="54"/>
      <c r="L73" s="99">
        <f t="shared" si="1"/>
        <v>5</v>
      </c>
      <c r="M73" s="1">
        <f t="shared" si="2"/>
        <v>4</v>
      </c>
      <c r="N73" s="1">
        <f t="shared" si="3"/>
        <v>7</v>
      </c>
      <c r="O73" s="1">
        <f t="shared" si="4"/>
        <v>0</v>
      </c>
      <c r="P73" s="1">
        <f t="shared" si="5"/>
        <v>0</v>
      </c>
      <c r="Q73" s="1">
        <f t="shared" si="19"/>
        <v>0</v>
      </c>
      <c r="R73" s="1">
        <f t="shared" si="7"/>
        <v>0</v>
      </c>
      <c r="S73" s="1">
        <f t="shared" si="8"/>
        <v>0</v>
      </c>
      <c r="T73" s="1">
        <f t="shared" si="9"/>
        <v>1</v>
      </c>
      <c r="U73" s="1">
        <f t="shared" si="10"/>
        <v>0</v>
      </c>
      <c r="V73" s="1">
        <f t="shared" si="20"/>
        <v>0</v>
      </c>
      <c r="W73" s="1">
        <f t="shared" si="12"/>
        <v>0</v>
      </c>
      <c r="X73" s="1">
        <f t="shared" si="13"/>
        <v>0</v>
      </c>
      <c r="Y73" s="25">
        <f t="shared" si="21"/>
        <v>0</v>
      </c>
      <c r="Z73" s="117"/>
      <c r="AA73" s="117"/>
      <c r="AB73" s="1"/>
      <c r="AC73" s="25">
        <f t="shared" si="15"/>
        <v>2</v>
      </c>
    </row>
    <row r="74" spans="1:29" ht="12.75" customHeight="1">
      <c r="A74" s="1">
        <v>78</v>
      </c>
      <c r="B74" s="54" t="str">
        <f t="shared" si="0"/>
        <v>A.5.4.8</v>
      </c>
      <c r="C74" s="120" t="s">
        <v>672</v>
      </c>
      <c r="D74" s="118"/>
      <c r="E74" s="92"/>
      <c r="F74" s="92"/>
      <c r="G74" s="117" t="s">
        <v>633</v>
      </c>
      <c r="H74" s="119" t="s">
        <v>634</v>
      </c>
      <c r="I74" s="117" t="s">
        <v>635</v>
      </c>
      <c r="J74" s="54">
        <v>3</v>
      </c>
      <c r="K74" s="54"/>
      <c r="L74" s="99">
        <f t="shared" si="1"/>
        <v>5</v>
      </c>
      <c r="M74" s="1">
        <f t="shared" si="2"/>
        <v>4</v>
      </c>
      <c r="N74" s="1">
        <f t="shared" si="3"/>
        <v>8</v>
      </c>
      <c r="O74" s="1">
        <f t="shared" si="4"/>
        <v>0</v>
      </c>
      <c r="P74" s="1">
        <f t="shared" si="5"/>
        <v>0</v>
      </c>
      <c r="Q74" s="1">
        <f t="shared" si="19"/>
        <v>0</v>
      </c>
      <c r="R74" s="1">
        <f t="shared" si="7"/>
        <v>0</v>
      </c>
      <c r="S74" s="1">
        <f t="shared" si="8"/>
        <v>0</v>
      </c>
      <c r="T74" s="1">
        <f t="shared" si="9"/>
        <v>1</v>
      </c>
      <c r="U74" s="1">
        <f t="shared" si="10"/>
        <v>0</v>
      </c>
      <c r="V74" s="1">
        <f t="shared" si="20"/>
        <v>0</v>
      </c>
      <c r="W74" s="1">
        <f t="shared" si="12"/>
        <v>0</v>
      </c>
      <c r="X74" s="1">
        <f t="shared" si="13"/>
        <v>0</v>
      </c>
      <c r="Y74" s="25">
        <f t="shared" si="21"/>
        <v>0</v>
      </c>
      <c r="Z74" s="117"/>
      <c r="AA74" s="117"/>
      <c r="AB74" s="1"/>
      <c r="AC74" s="25">
        <f t="shared" si="15"/>
        <v>2</v>
      </c>
    </row>
    <row r="75" spans="1:29" ht="12.75" customHeight="1">
      <c r="A75" s="1">
        <v>82</v>
      </c>
      <c r="B75" s="54" t="str">
        <f t="shared" si="0"/>
        <v>A.5.4.9</v>
      </c>
      <c r="C75" s="120" t="s">
        <v>680</v>
      </c>
      <c r="D75" s="118"/>
      <c r="E75" s="92"/>
      <c r="F75" s="92"/>
      <c r="G75" s="117" t="s">
        <v>633</v>
      </c>
      <c r="H75" s="119" t="s">
        <v>634</v>
      </c>
      <c r="I75" s="117" t="s">
        <v>635</v>
      </c>
      <c r="J75" s="54">
        <v>3</v>
      </c>
      <c r="K75" s="54"/>
      <c r="L75" s="99">
        <f t="shared" si="1"/>
        <v>5</v>
      </c>
      <c r="M75" s="1">
        <f t="shared" si="2"/>
        <v>4</v>
      </c>
      <c r="N75" s="1">
        <f t="shared" si="3"/>
        <v>9</v>
      </c>
      <c r="O75" s="1">
        <f t="shared" si="4"/>
        <v>0</v>
      </c>
      <c r="P75" s="1">
        <f t="shared" si="5"/>
        <v>0</v>
      </c>
      <c r="Q75" s="1">
        <f t="shared" si="19"/>
        <v>0</v>
      </c>
      <c r="R75" s="1">
        <f t="shared" si="7"/>
        <v>0</v>
      </c>
      <c r="S75" s="1">
        <f t="shared" si="8"/>
        <v>0</v>
      </c>
      <c r="T75" s="1">
        <f t="shared" si="9"/>
        <v>1</v>
      </c>
      <c r="U75" s="1">
        <f t="shared" si="10"/>
        <v>0</v>
      </c>
      <c r="V75" s="1">
        <f t="shared" si="20"/>
        <v>0</v>
      </c>
      <c r="W75" s="1">
        <f t="shared" si="12"/>
        <v>0</v>
      </c>
      <c r="X75" s="1">
        <f t="shared" si="13"/>
        <v>0</v>
      </c>
      <c r="Y75" s="25">
        <f t="shared" si="21"/>
        <v>0</v>
      </c>
      <c r="Z75" s="117"/>
      <c r="AA75" s="117"/>
      <c r="AB75" s="1"/>
      <c r="AC75" s="25">
        <f t="shared" si="15"/>
        <v>2</v>
      </c>
    </row>
    <row r="76" spans="1:29" ht="12.75" customHeight="1">
      <c r="A76" s="1">
        <v>85</v>
      </c>
      <c r="B76" s="54" t="str">
        <f t="shared" si="0"/>
        <v>A.5.4.10</v>
      </c>
      <c r="C76" s="120" t="s">
        <v>690</v>
      </c>
      <c r="D76" s="118"/>
      <c r="E76" s="92"/>
      <c r="F76" s="92"/>
      <c r="G76" s="117" t="s">
        <v>633</v>
      </c>
      <c r="H76" s="119" t="s">
        <v>634</v>
      </c>
      <c r="I76" s="117" t="s">
        <v>635</v>
      </c>
      <c r="J76" s="54">
        <v>3</v>
      </c>
      <c r="K76" s="54"/>
      <c r="L76" s="99">
        <f t="shared" si="1"/>
        <v>5</v>
      </c>
      <c r="M76" s="1">
        <f t="shared" si="2"/>
        <v>4</v>
      </c>
      <c r="N76" s="1">
        <f t="shared" si="3"/>
        <v>10</v>
      </c>
      <c r="O76" s="1">
        <f t="shared" si="4"/>
        <v>0</v>
      </c>
      <c r="P76" s="1">
        <f t="shared" si="5"/>
        <v>0</v>
      </c>
      <c r="Q76" s="1">
        <f t="shared" si="19"/>
        <v>0</v>
      </c>
      <c r="R76" s="1">
        <f t="shared" si="7"/>
        <v>0</v>
      </c>
      <c r="S76" s="1">
        <f t="shared" si="8"/>
        <v>0</v>
      </c>
      <c r="T76" s="1">
        <f t="shared" si="9"/>
        <v>1</v>
      </c>
      <c r="U76" s="1">
        <f t="shared" si="10"/>
        <v>0</v>
      </c>
      <c r="V76" s="1">
        <f t="shared" si="20"/>
        <v>0</v>
      </c>
      <c r="W76" s="1">
        <f t="shared" si="12"/>
        <v>0</v>
      </c>
      <c r="X76" s="1">
        <f t="shared" si="13"/>
        <v>0</v>
      </c>
      <c r="Y76" s="25">
        <f t="shared" si="21"/>
        <v>0</v>
      </c>
      <c r="Z76" s="117"/>
      <c r="AA76" s="117"/>
      <c r="AB76" s="1"/>
      <c r="AC76" s="25">
        <f t="shared" si="15"/>
        <v>2</v>
      </c>
    </row>
    <row r="77" spans="1:29" ht="12.75" customHeight="1">
      <c r="A77" s="1">
        <v>86</v>
      </c>
      <c r="B77" s="54" t="str">
        <f t="shared" si="0"/>
        <v>A.5.4.11</v>
      </c>
      <c r="C77" s="120" t="s">
        <v>702</v>
      </c>
      <c r="D77" s="118"/>
      <c r="E77" s="92"/>
      <c r="F77" s="92"/>
      <c r="G77" s="117" t="s">
        <v>633</v>
      </c>
      <c r="H77" s="119"/>
      <c r="I77" s="117"/>
      <c r="J77" s="54">
        <v>3</v>
      </c>
      <c r="K77" s="54"/>
      <c r="L77" s="99">
        <f t="shared" si="1"/>
        <v>5</v>
      </c>
      <c r="M77" s="1">
        <f t="shared" si="2"/>
        <v>4</v>
      </c>
      <c r="N77" s="1">
        <f t="shared" si="3"/>
        <v>11</v>
      </c>
      <c r="O77" s="1">
        <f t="shared" si="4"/>
        <v>0</v>
      </c>
      <c r="P77" s="1">
        <f t="shared" si="5"/>
        <v>0</v>
      </c>
      <c r="Q77" s="1">
        <f t="shared" si="19"/>
        <v>0</v>
      </c>
      <c r="R77" s="1">
        <f t="shared" si="7"/>
        <v>0</v>
      </c>
      <c r="S77" s="1">
        <f t="shared" si="8"/>
        <v>0</v>
      </c>
      <c r="T77" s="1">
        <f t="shared" si="9"/>
        <v>1</v>
      </c>
      <c r="U77" s="1">
        <f t="shared" si="10"/>
        <v>0</v>
      </c>
      <c r="V77" s="1">
        <f t="shared" si="20"/>
        <v>0</v>
      </c>
      <c r="W77" s="1">
        <f t="shared" si="12"/>
        <v>0</v>
      </c>
      <c r="X77" s="1">
        <f t="shared" si="13"/>
        <v>0</v>
      </c>
      <c r="Y77" s="25">
        <f t="shared" si="21"/>
        <v>0</v>
      </c>
      <c r="Z77" s="117"/>
      <c r="AA77" s="117"/>
      <c r="AB77" s="1"/>
      <c r="AC77" s="25">
        <f t="shared" si="15"/>
        <v>2</v>
      </c>
    </row>
    <row r="78" spans="1:29" ht="12.75" customHeight="1">
      <c r="A78" s="1">
        <v>4172</v>
      </c>
      <c r="B78" s="54" t="str">
        <f t="shared" si="0"/>
        <v>A.5.4.12</v>
      </c>
      <c r="C78" s="120" t="s">
        <v>706</v>
      </c>
      <c r="D78" s="118"/>
      <c r="E78" s="92"/>
      <c r="F78" s="92"/>
      <c r="G78" s="117" t="s">
        <v>633</v>
      </c>
      <c r="H78" s="119" t="s">
        <v>634</v>
      </c>
      <c r="I78" s="117" t="s">
        <v>635</v>
      </c>
      <c r="J78" s="54">
        <v>3</v>
      </c>
      <c r="K78" s="54"/>
      <c r="L78" s="99">
        <f t="shared" si="1"/>
        <v>5</v>
      </c>
      <c r="M78" s="1">
        <f t="shared" si="2"/>
        <v>4</v>
      </c>
      <c r="N78" s="1">
        <f t="shared" si="3"/>
        <v>12</v>
      </c>
      <c r="O78" s="1">
        <f t="shared" si="4"/>
        <v>0</v>
      </c>
      <c r="P78" s="1">
        <f t="shared" si="5"/>
        <v>0</v>
      </c>
      <c r="Q78" s="1">
        <f t="shared" si="19"/>
        <v>0</v>
      </c>
      <c r="R78" s="1">
        <f t="shared" si="7"/>
        <v>0</v>
      </c>
      <c r="S78" s="1">
        <f t="shared" si="8"/>
        <v>0</v>
      </c>
      <c r="T78" s="1">
        <f t="shared" si="9"/>
        <v>1</v>
      </c>
      <c r="U78" s="1">
        <f t="shared" si="10"/>
        <v>0</v>
      </c>
      <c r="V78" s="1">
        <f t="shared" si="20"/>
        <v>0</v>
      </c>
      <c r="W78" s="1">
        <f t="shared" si="12"/>
        <v>0</v>
      </c>
      <c r="X78" s="1">
        <f t="shared" si="13"/>
        <v>0</v>
      </c>
      <c r="Y78" s="25">
        <f t="shared" si="21"/>
        <v>0</v>
      </c>
      <c r="Z78" s="117"/>
      <c r="AA78" s="117"/>
      <c r="AB78" s="1"/>
      <c r="AC78" s="25">
        <f t="shared" si="15"/>
        <v>2</v>
      </c>
    </row>
    <row r="79" spans="1:29" ht="12.75" customHeight="1">
      <c r="A79" s="1">
        <v>76</v>
      </c>
      <c r="B79" s="54" t="str">
        <f t="shared" si="0"/>
        <v>A.5.4.13</v>
      </c>
      <c r="C79" s="120" t="s">
        <v>716</v>
      </c>
      <c r="D79" s="118"/>
      <c r="E79" s="92"/>
      <c r="F79" s="92"/>
      <c r="G79" s="117" t="s">
        <v>633</v>
      </c>
      <c r="H79" s="119" t="s">
        <v>634</v>
      </c>
      <c r="I79" s="117" t="s">
        <v>635</v>
      </c>
      <c r="J79" s="54">
        <v>3</v>
      </c>
      <c r="K79" s="54"/>
      <c r="L79" s="99">
        <f t="shared" si="1"/>
        <v>5</v>
      </c>
      <c r="M79" s="1">
        <f t="shared" si="2"/>
        <v>4</v>
      </c>
      <c r="N79" s="1">
        <f t="shared" si="3"/>
        <v>13</v>
      </c>
      <c r="O79" s="1">
        <f t="shared" si="4"/>
        <v>0</v>
      </c>
      <c r="P79" s="1">
        <f t="shared" si="5"/>
        <v>0</v>
      </c>
      <c r="Q79" s="1">
        <f t="shared" si="19"/>
        <v>0</v>
      </c>
      <c r="R79" s="1">
        <f t="shared" si="7"/>
        <v>0</v>
      </c>
      <c r="S79" s="1">
        <f t="shared" si="8"/>
        <v>0</v>
      </c>
      <c r="T79" s="1">
        <f t="shared" si="9"/>
        <v>1</v>
      </c>
      <c r="U79" s="1">
        <f t="shared" si="10"/>
        <v>0</v>
      </c>
      <c r="V79" s="1">
        <f t="shared" si="20"/>
        <v>0</v>
      </c>
      <c r="W79" s="1">
        <f t="shared" si="12"/>
        <v>0</v>
      </c>
      <c r="X79" s="1">
        <f t="shared" si="13"/>
        <v>0</v>
      </c>
      <c r="Y79" s="25">
        <f t="shared" si="21"/>
        <v>0</v>
      </c>
      <c r="Z79" s="117"/>
      <c r="AA79" s="117"/>
      <c r="AB79" s="1"/>
      <c r="AC79" s="25">
        <f t="shared" si="15"/>
        <v>2</v>
      </c>
    </row>
    <row r="80" spans="1:29" ht="12.75" customHeight="1">
      <c r="A80" s="1">
        <v>2524</v>
      </c>
      <c r="B80" s="54" t="str">
        <f t="shared" si="0"/>
        <v>A.5.4.14</v>
      </c>
      <c r="C80" s="120" t="s">
        <v>723</v>
      </c>
      <c r="D80" s="118"/>
      <c r="E80" s="92"/>
      <c r="F80" s="92"/>
      <c r="G80" s="117"/>
      <c r="H80" s="119" t="s">
        <v>634</v>
      </c>
      <c r="I80" s="117" t="s">
        <v>635</v>
      </c>
      <c r="J80" s="54">
        <v>3</v>
      </c>
      <c r="K80" s="54"/>
      <c r="L80" s="99">
        <f t="shared" si="1"/>
        <v>5</v>
      </c>
      <c r="M80" s="1">
        <f t="shared" si="2"/>
        <v>4</v>
      </c>
      <c r="N80" s="1">
        <f t="shared" si="3"/>
        <v>14</v>
      </c>
      <c r="O80" s="1">
        <f t="shared" si="4"/>
        <v>0</v>
      </c>
      <c r="P80" s="1">
        <f t="shared" si="5"/>
        <v>0</v>
      </c>
      <c r="Q80" s="1">
        <f t="shared" si="19"/>
        <v>0</v>
      </c>
      <c r="R80" s="1">
        <f t="shared" si="7"/>
        <v>0</v>
      </c>
      <c r="S80" s="1">
        <f t="shared" si="8"/>
        <v>0</v>
      </c>
      <c r="T80" s="1">
        <f t="shared" si="9"/>
        <v>1</v>
      </c>
      <c r="U80" s="1">
        <f t="shared" si="10"/>
        <v>0</v>
      </c>
      <c r="V80" s="1">
        <f t="shared" si="20"/>
        <v>0</v>
      </c>
      <c r="W80" s="1">
        <f t="shared" si="12"/>
        <v>0</v>
      </c>
      <c r="X80" s="1">
        <f t="shared" si="13"/>
        <v>0</v>
      </c>
      <c r="Y80" s="25">
        <f t="shared" si="21"/>
        <v>0</v>
      </c>
      <c r="Z80" s="117"/>
      <c r="AA80" s="117"/>
      <c r="AB80" s="1"/>
      <c r="AC80" s="25">
        <f t="shared" si="15"/>
        <v>2</v>
      </c>
    </row>
    <row r="81" spans="1:30" ht="12.75" customHeight="1">
      <c r="A81" s="1">
        <v>3633</v>
      </c>
      <c r="B81" s="54" t="str">
        <f t="shared" si="0"/>
        <v>A.6</v>
      </c>
      <c r="C81" s="117" t="s">
        <v>364</v>
      </c>
      <c r="D81" s="118"/>
      <c r="E81" s="92"/>
      <c r="F81" s="92"/>
      <c r="G81" s="117"/>
      <c r="H81" s="119" t="s">
        <v>365</v>
      </c>
      <c r="I81" s="117" t="s">
        <v>366</v>
      </c>
      <c r="J81" s="54">
        <v>1</v>
      </c>
      <c r="K81" s="54"/>
      <c r="L81" s="99">
        <f t="shared" si="1"/>
        <v>6</v>
      </c>
      <c r="M81" s="1">
        <f t="shared" si="2"/>
        <v>0</v>
      </c>
      <c r="N81" s="1">
        <f t="shared" si="3"/>
        <v>0</v>
      </c>
      <c r="O81" s="1">
        <f t="shared" si="4"/>
        <v>0</v>
      </c>
      <c r="P81" s="1">
        <f t="shared" si="5"/>
        <v>0</v>
      </c>
      <c r="Q81" s="1">
        <f t="shared" si="19"/>
        <v>2</v>
      </c>
      <c r="R81" s="1">
        <f t="shared" si="7"/>
        <v>0</v>
      </c>
      <c r="S81" s="1">
        <f t="shared" si="8"/>
        <v>2</v>
      </c>
      <c r="T81" s="1">
        <f t="shared" si="9"/>
        <v>1</v>
      </c>
      <c r="U81" s="1">
        <f t="shared" si="10"/>
        <v>1</v>
      </c>
      <c r="V81" s="1">
        <f t="shared" si="20"/>
        <v>2</v>
      </c>
      <c r="W81" s="1">
        <f t="shared" si="12"/>
        <v>1</v>
      </c>
      <c r="X81" s="1">
        <f t="shared" si="13"/>
        <v>1</v>
      </c>
      <c r="Y81" s="25">
        <f t="shared" si="21"/>
        <v>1</v>
      </c>
      <c r="Z81" s="117"/>
      <c r="AA81" s="117"/>
      <c r="AB81" s="1"/>
      <c r="AC81" s="25">
        <f t="shared" si="15"/>
        <v>1</v>
      </c>
      <c r="AD81" s="36"/>
    </row>
    <row r="82" spans="1:30" ht="12.75" customHeight="1">
      <c r="A82" s="1">
        <v>3225</v>
      </c>
      <c r="B82" s="54" t="str">
        <f t="shared" si="0"/>
        <v>A.7</v>
      </c>
      <c r="C82" s="117" t="s">
        <v>368</v>
      </c>
      <c r="D82" s="118"/>
      <c r="E82" s="92"/>
      <c r="F82" s="92"/>
      <c r="G82" s="117" t="s">
        <v>371</v>
      </c>
      <c r="H82" s="119" t="s">
        <v>372</v>
      </c>
      <c r="I82" s="117" t="s">
        <v>373</v>
      </c>
      <c r="J82" s="54">
        <v>1</v>
      </c>
      <c r="K82" s="54"/>
      <c r="L82" s="99">
        <f t="shared" si="1"/>
        <v>7</v>
      </c>
      <c r="M82" s="1">
        <f t="shared" si="2"/>
        <v>0</v>
      </c>
      <c r="N82" s="1">
        <f t="shared" si="3"/>
        <v>0</v>
      </c>
      <c r="O82" s="1">
        <f t="shared" si="4"/>
        <v>0</v>
      </c>
      <c r="P82" s="1">
        <f t="shared" si="5"/>
        <v>0</v>
      </c>
      <c r="Q82" s="1">
        <f t="shared" si="19"/>
        <v>1</v>
      </c>
      <c r="R82" s="1">
        <f t="shared" si="7"/>
        <v>0</v>
      </c>
      <c r="S82" s="1">
        <f t="shared" si="8"/>
        <v>1</v>
      </c>
      <c r="T82" s="1">
        <f t="shared" si="9"/>
        <v>1</v>
      </c>
      <c r="U82" s="1">
        <f t="shared" si="10"/>
        <v>0</v>
      </c>
      <c r="V82" s="1">
        <f t="shared" si="20"/>
        <v>1</v>
      </c>
      <c r="W82" s="1">
        <f t="shared" si="12"/>
        <v>1</v>
      </c>
      <c r="X82" s="1">
        <f t="shared" si="13"/>
        <v>1</v>
      </c>
      <c r="Y82" s="25">
        <f t="shared" si="21"/>
        <v>1</v>
      </c>
      <c r="Z82" s="117"/>
      <c r="AA82" s="117"/>
      <c r="AB82" s="1"/>
      <c r="AC82" s="25">
        <f t="shared" si="15"/>
        <v>2</v>
      </c>
      <c r="AD82" s="36"/>
    </row>
    <row r="83" spans="1:30" ht="12.75" customHeight="1">
      <c r="A83" s="1">
        <v>3226</v>
      </c>
      <c r="B83" s="54" t="str">
        <f t="shared" si="0"/>
        <v>A.7.1</v>
      </c>
      <c r="C83" s="120" t="s">
        <v>375</v>
      </c>
      <c r="D83" s="118"/>
      <c r="E83" s="92"/>
      <c r="F83" s="92"/>
      <c r="G83" s="117" t="s">
        <v>371</v>
      </c>
      <c r="H83" s="119" t="s">
        <v>376</v>
      </c>
      <c r="I83" s="117" t="s">
        <v>320</v>
      </c>
      <c r="J83" s="54">
        <v>2</v>
      </c>
      <c r="K83" s="54"/>
      <c r="L83" s="99">
        <f t="shared" si="1"/>
        <v>7</v>
      </c>
      <c r="M83" s="1">
        <f t="shared" si="2"/>
        <v>1</v>
      </c>
      <c r="N83" s="1">
        <f t="shared" si="3"/>
        <v>0</v>
      </c>
      <c r="O83" s="1">
        <f t="shared" si="4"/>
        <v>0</v>
      </c>
      <c r="P83" s="1">
        <f t="shared" si="5"/>
        <v>0</v>
      </c>
      <c r="Q83" s="1">
        <f t="shared" si="19"/>
        <v>1</v>
      </c>
      <c r="R83" s="1">
        <f t="shared" si="7"/>
        <v>0</v>
      </c>
      <c r="S83" s="1">
        <f t="shared" si="8"/>
        <v>1</v>
      </c>
      <c r="T83" s="1">
        <f t="shared" si="9"/>
        <v>1</v>
      </c>
      <c r="U83" s="1">
        <f t="shared" si="10"/>
        <v>0</v>
      </c>
      <c r="V83" s="1">
        <f t="shared" si="20"/>
        <v>1</v>
      </c>
      <c r="W83" s="1">
        <f t="shared" si="12"/>
        <v>1</v>
      </c>
      <c r="X83" s="1">
        <f t="shared" si="13"/>
        <v>1</v>
      </c>
      <c r="Y83" s="25">
        <f t="shared" si="21"/>
        <v>1</v>
      </c>
      <c r="Z83" s="117"/>
      <c r="AA83" s="117"/>
      <c r="AB83" s="1"/>
      <c r="AC83" s="25">
        <f t="shared" si="15"/>
        <v>2</v>
      </c>
      <c r="AD83" s="36"/>
    </row>
    <row r="84" spans="1:30" ht="12.75" customHeight="1">
      <c r="A84" s="1">
        <v>3227</v>
      </c>
      <c r="B84" s="54" t="str">
        <f t="shared" si="0"/>
        <v>A.7.2</v>
      </c>
      <c r="C84" s="120" t="s">
        <v>379</v>
      </c>
      <c r="D84" s="118"/>
      <c r="E84" s="92"/>
      <c r="F84" s="92"/>
      <c r="G84" s="117" t="s">
        <v>371</v>
      </c>
      <c r="H84" s="119"/>
      <c r="I84" s="117"/>
      <c r="J84" s="54">
        <v>2</v>
      </c>
      <c r="K84" s="54"/>
      <c r="L84" s="99">
        <f t="shared" si="1"/>
        <v>7</v>
      </c>
      <c r="M84" s="1">
        <f t="shared" si="2"/>
        <v>2</v>
      </c>
      <c r="N84" s="1">
        <f t="shared" si="3"/>
        <v>0</v>
      </c>
      <c r="O84" s="1">
        <f t="shared" si="4"/>
        <v>0</v>
      </c>
      <c r="P84" s="1">
        <f t="shared" si="5"/>
        <v>0</v>
      </c>
      <c r="Q84" s="1">
        <f t="shared" si="19"/>
        <v>1</v>
      </c>
      <c r="R84" s="1">
        <f t="shared" si="7"/>
        <v>0</v>
      </c>
      <c r="S84" s="1">
        <f t="shared" si="8"/>
        <v>1</v>
      </c>
      <c r="T84" s="1">
        <f t="shared" si="9"/>
        <v>1</v>
      </c>
      <c r="U84" s="1">
        <f t="shared" si="10"/>
        <v>0</v>
      </c>
      <c r="V84" s="1">
        <f t="shared" si="20"/>
        <v>1</v>
      </c>
      <c r="W84" s="1">
        <f t="shared" si="12"/>
        <v>1</v>
      </c>
      <c r="X84" s="1">
        <f t="shared" si="13"/>
        <v>1</v>
      </c>
      <c r="Y84" s="25">
        <f t="shared" si="21"/>
        <v>1</v>
      </c>
      <c r="Z84" s="117"/>
      <c r="AA84" s="117"/>
      <c r="AB84" s="1"/>
      <c r="AC84" s="25">
        <f t="shared" si="15"/>
        <v>2</v>
      </c>
      <c r="AD84" s="36"/>
    </row>
    <row r="85" spans="1:30" ht="12.75" customHeight="1">
      <c r="A85" s="1">
        <v>3862</v>
      </c>
      <c r="B85" s="54" t="str">
        <f t="shared" si="0"/>
        <v>A.8</v>
      </c>
      <c r="C85" s="117" t="s">
        <v>381</v>
      </c>
      <c r="D85" s="118"/>
      <c r="E85" s="92"/>
      <c r="F85" s="118"/>
      <c r="G85" s="117" t="s">
        <v>371</v>
      </c>
      <c r="H85" s="119"/>
      <c r="I85" s="117"/>
      <c r="J85" s="54">
        <v>1</v>
      </c>
      <c r="K85" s="54"/>
      <c r="L85" s="99">
        <f t="shared" si="1"/>
        <v>8</v>
      </c>
      <c r="M85" s="1">
        <f t="shared" si="2"/>
        <v>0</v>
      </c>
      <c r="N85" s="1">
        <f t="shared" si="3"/>
        <v>0</v>
      </c>
      <c r="O85" s="1">
        <f t="shared" si="4"/>
        <v>0</v>
      </c>
      <c r="P85" s="1">
        <f t="shared" si="5"/>
        <v>0</v>
      </c>
      <c r="Q85" s="1">
        <f t="shared" si="19"/>
        <v>3</v>
      </c>
      <c r="R85" s="1">
        <f t="shared" si="7"/>
        <v>0</v>
      </c>
      <c r="S85" s="1">
        <f t="shared" si="8"/>
        <v>3</v>
      </c>
      <c r="T85" s="1">
        <f t="shared" si="9"/>
        <v>1</v>
      </c>
      <c r="U85" s="1">
        <f t="shared" si="10"/>
        <v>1</v>
      </c>
      <c r="V85" s="1">
        <f t="shared" si="20"/>
        <v>3</v>
      </c>
      <c r="W85" s="1">
        <f t="shared" si="12"/>
        <v>1</v>
      </c>
      <c r="X85" s="1">
        <f t="shared" si="13"/>
        <v>1</v>
      </c>
      <c r="Y85" s="25">
        <f t="shared" si="21"/>
        <v>1</v>
      </c>
      <c r="Z85" s="117"/>
      <c r="AA85" s="117"/>
      <c r="AB85" s="1"/>
      <c r="AC85" s="25">
        <f t="shared" si="15"/>
        <v>1</v>
      </c>
      <c r="AD85" s="36"/>
    </row>
    <row r="86" spans="1:30" ht="12.75" customHeight="1">
      <c r="A86" s="1">
        <v>3863</v>
      </c>
      <c r="B86" s="54" t="str">
        <f t="shared" si="0"/>
        <v>A.9</v>
      </c>
      <c r="C86" s="117" t="s">
        <v>385</v>
      </c>
      <c r="D86" s="118"/>
      <c r="E86" s="92"/>
      <c r="F86" s="92"/>
      <c r="G86" s="117" t="s">
        <v>371</v>
      </c>
      <c r="H86" s="119"/>
      <c r="I86" s="117"/>
      <c r="J86" s="54">
        <v>1</v>
      </c>
      <c r="K86" s="54"/>
      <c r="L86" s="99">
        <f t="shared" si="1"/>
        <v>9</v>
      </c>
      <c r="M86" s="1">
        <f t="shared" si="2"/>
        <v>0</v>
      </c>
      <c r="N86" s="1">
        <f t="shared" si="3"/>
        <v>0</v>
      </c>
      <c r="O86" s="1">
        <f t="shared" si="4"/>
        <v>0</v>
      </c>
      <c r="P86" s="1">
        <f t="shared" si="5"/>
        <v>0</v>
      </c>
      <c r="Q86" s="1">
        <f t="shared" si="19"/>
        <v>1</v>
      </c>
      <c r="R86" s="1">
        <f t="shared" si="7"/>
        <v>0</v>
      </c>
      <c r="S86" s="1">
        <f t="shared" si="8"/>
        <v>1</v>
      </c>
      <c r="T86" s="1">
        <f t="shared" si="9"/>
        <v>1</v>
      </c>
      <c r="U86" s="1">
        <f t="shared" si="10"/>
        <v>0</v>
      </c>
      <c r="V86" s="1">
        <f t="shared" si="20"/>
        <v>1</v>
      </c>
      <c r="W86" s="1">
        <f t="shared" si="12"/>
        <v>1</v>
      </c>
      <c r="X86" s="1">
        <f t="shared" si="13"/>
        <v>1</v>
      </c>
      <c r="Y86" s="25">
        <f t="shared" si="21"/>
        <v>1</v>
      </c>
      <c r="Z86" s="117"/>
      <c r="AA86" s="117"/>
      <c r="AB86" s="1"/>
      <c r="AC86" s="25">
        <f t="shared" si="15"/>
        <v>2</v>
      </c>
      <c r="AD86" s="36"/>
    </row>
    <row r="87" spans="1:30" ht="12.75" customHeight="1"/>
    <row r="88" spans="1:30" ht="12.75" customHeight="1"/>
    <row r="89" spans="1:30" ht="12.75" customHeight="1"/>
    <row r="90" spans="1:30" ht="12.75" customHeight="1"/>
    <row r="91" spans="1:30" ht="12.75" customHeight="1"/>
    <row r="92" spans="1:30" ht="12.75" customHeight="1"/>
    <row r="93" spans="1:30" ht="12.75" customHeight="1"/>
    <row r="94" spans="1:30" ht="12.75" customHeight="1"/>
    <row r="95" spans="1:30" ht="12.75" customHeight="1"/>
    <row r="96" spans="1:30"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B3:I3"/>
    <mergeCell ref="H4:I4"/>
  </mergeCells>
  <conditionalFormatting sqref="J5:J86">
    <cfRule type="expression" dxfId="315" priority="1" stopIfTrue="1">
      <formula>J5*J6/J5-J5&gt;1</formula>
    </cfRule>
  </conditionalFormatting>
  <conditionalFormatting sqref="H1 I1:I2 Z1:AA2 B1:G2">
    <cfRule type="expression" dxfId="314" priority="2" stopIfTrue="1">
      <formula>OR($D$2&lt;1,$D$2="0%")</formula>
    </cfRule>
  </conditionalFormatting>
  <conditionalFormatting sqref="H1 I1:I2 Z1:AA2 B1:G2">
    <cfRule type="expression" dxfId="313" priority="3" stopIfTrue="1">
      <formula>$D$2=1</formula>
    </cfRule>
  </conditionalFormatting>
  <conditionalFormatting sqref="B5:C86">
    <cfRule type="expression" dxfId="312" priority="4" stopIfTrue="1">
      <formula>$Y5=1</formula>
    </cfRule>
  </conditionalFormatting>
  <conditionalFormatting sqref="E5:E86">
    <cfRule type="expression" dxfId="311" priority="5">
      <formula>$AD5&lt;&gt;""</formula>
    </cfRule>
  </conditionalFormatting>
  <conditionalFormatting sqref="D5:F86">
    <cfRule type="expression" dxfId="310" priority="6" stopIfTrue="1">
      <formula>$K5&gt;0</formula>
    </cfRule>
  </conditionalFormatting>
  <conditionalFormatting sqref="D5:D86">
    <cfRule type="expression" dxfId="309" priority="7" stopIfTrue="1">
      <formula>V5=1</formula>
    </cfRule>
  </conditionalFormatting>
  <conditionalFormatting sqref="D5:D86">
    <cfRule type="expression" dxfId="308" priority="8" stopIfTrue="1">
      <formula>V5=3</formula>
    </cfRule>
  </conditionalFormatting>
  <conditionalFormatting sqref="D5:D86">
    <cfRule type="expression" dxfId="307" priority="9" stopIfTrue="1">
      <formula>V5=2</formula>
    </cfRule>
  </conditionalFormatting>
  <conditionalFormatting sqref="A5:A86">
    <cfRule type="expression" dxfId="306" priority="10" stopIfTrue="1">
      <formula>A5=""</formula>
    </cfRule>
  </conditionalFormatting>
  <dataValidations count="4">
    <dataValidation type="list" allowBlank="1" showInputMessage="1" showErrorMessage="1" promptTitle="Select 1 - 5 - 1" prompt="Informal, ad hoc process without formal implementation_x000a_ 2 - Partially in place with no approved plans to further implement_x000a_3 - Partially in place with approved plans to further implement_x000a_4 - In place with exclusions_x000a_5 - In place wi" sqref="E5:E35 E37:E86" xr:uid="{00000000-0002-0000-0900-000000000000}">
      <formula1>ScaledLarge</formula1>
    </dataValidation>
    <dataValidation type="list" allowBlank="1" showInputMessage="1" showErrorMessage="1" prompt="Select Yes, No or N/A - If N/A is chosen an explanation MUST be provided in the Additional Information cell." sqref="D5:D35 D37:D86" xr:uid="{00000000-0002-0000-0900-000001000000}">
      <formula1>Binary</formula1>
    </dataValidation>
    <dataValidation type="decimal" allowBlank="1" showInputMessage="1" showErrorMessage="1" prompt="Enter the Number of Hours to meet the Recovery Time Objectives" sqref="K6" xr:uid="{00000000-0002-0000-0900-000002000000}">
      <formula1>0</formula1>
      <formula2>10000</formula2>
    </dataValidation>
    <dataValidation type="list" allowBlank="1" showErrorMessage="1" sqref="H2" xr:uid="{00000000-0002-0000-0900-000003000000}">
      <formula1>TabAuto</formula1>
    </dataValidation>
  </dataValidations>
  <pageMargins left="0.25" right="0.25" top="0.75" bottom="0.75" header="0" footer="0"/>
  <pageSetup fitToHeight="0" orientation="landscape"/>
  <headerFooter>
    <oddHeader>&amp;LShared Assessments Program&amp;CStandardized Information Gathering (SIG) Questionnaire&amp;R Version 2017</oddHeader>
    <oddFooter>&amp;L&amp;A&amp;CPage &amp;P of  Page(s)</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AD1000"/>
  <sheetViews>
    <sheetView showGridLines="0" workbookViewId="0">
      <pane ySplit="4" topLeftCell="A5" activePane="bottomLeft" state="frozen"/>
      <selection pane="bottomLeft" activeCell="B6" sqref="B6"/>
    </sheetView>
  </sheetViews>
  <sheetFormatPr defaultColWidth="14.42578125" defaultRowHeight="15" customHeight="1"/>
  <cols>
    <col min="1" max="1" width="5.140625" hidden="1" customWidth="1"/>
    <col min="2" max="2" width="13.42578125" customWidth="1"/>
    <col min="3" max="3" width="67" customWidth="1"/>
    <col min="4" max="5" width="11.42578125" customWidth="1"/>
    <col min="6" max="6" width="40.7109375" customWidth="1"/>
    <col min="7" max="7" width="27.85546875" customWidth="1"/>
    <col min="8" max="8" width="10.28515625" customWidth="1"/>
    <col min="9" max="9" width="28.140625" customWidth="1"/>
    <col min="10" max="22" width="2.85546875" hidden="1" customWidth="1"/>
    <col min="23" max="23" width="6.140625" hidden="1" customWidth="1"/>
    <col min="24" max="25" width="2.85546875" hidden="1" customWidth="1"/>
    <col min="26" max="26" width="14.140625" hidden="1" customWidth="1"/>
    <col min="27" max="27" width="28.140625" hidden="1" customWidth="1"/>
    <col min="28" max="28" width="8.85546875" customWidth="1"/>
    <col min="29" max="29" width="2.85546875" hidden="1" customWidth="1"/>
    <col min="30" max="30" width="3.85546875" hidden="1" customWidth="1"/>
  </cols>
  <sheetData>
    <row r="1" spans="1:30" ht="12.75" customHeight="1">
      <c r="A1" s="1">
        <v>12</v>
      </c>
      <c r="B1" s="60" t="s">
        <v>289</v>
      </c>
      <c r="C1" s="121"/>
      <c r="D1" s="95"/>
      <c r="E1" s="95"/>
      <c r="F1" s="95"/>
      <c r="G1" s="96"/>
      <c r="H1" s="95"/>
      <c r="I1" s="39" t="str">
        <f>IF(Master&lt;&gt;"Master","",Master)</f>
        <v/>
      </c>
      <c r="J1" s="97"/>
      <c r="K1" s="97"/>
      <c r="L1" s="97"/>
      <c r="M1" s="97"/>
      <c r="N1" s="97"/>
      <c r="O1" s="97"/>
      <c r="P1" s="97"/>
      <c r="Q1" s="97" t="str">
        <f>LEFT(B1,1)</f>
        <v>B</v>
      </c>
      <c r="R1" s="97"/>
      <c r="S1" s="97"/>
      <c r="T1" s="97"/>
      <c r="U1" s="97"/>
      <c r="V1" s="97"/>
      <c r="W1" s="97"/>
      <c r="X1" s="97"/>
      <c r="Y1" s="97">
        <f>COUNTA(X:X)+2</f>
        <v>46</v>
      </c>
      <c r="Z1" s="97"/>
      <c r="AA1" s="123"/>
      <c r="AB1" s="99"/>
      <c r="AC1" s="97"/>
      <c r="AD1" s="1"/>
    </row>
    <row r="2" spans="1:30" ht="12.75" customHeight="1">
      <c r="A2" s="1"/>
      <c r="B2" s="100"/>
      <c r="C2" s="101"/>
      <c r="D2" s="102">
        <f>IF(X2=0,"0%",X2/T2)</f>
        <v>4.7619047619047616E-2</v>
      </c>
      <c r="E2" s="101" t="s">
        <v>144</v>
      </c>
      <c r="F2" s="101"/>
      <c r="G2" s="103" t="s">
        <v>245</v>
      </c>
      <c r="H2" s="104" t="s">
        <v>246</v>
      </c>
      <c r="I2" s="101"/>
      <c r="J2" s="105">
        <f>COUNTA(J5:J46)</f>
        <v>42</v>
      </c>
      <c r="K2" s="105"/>
      <c r="L2" s="105"/>
      <c r="M2" s="105"/>
      <c r="N2" s="105"/>
      <c r="O2" s="105"/>
      <c r="P2" s="105"/>
      <c r="Q2" s="105"/>
      <c r="R2" s="105"/>
      <c r="S2" s="105"/>
      <c r="T2" s="105">
        <f>COUNTIF(T5:T46,1)</f>
        <v>42</v>
      </c>
      <c r="U2" s="105"/>
      <c r="V2" s="105"/>
      <c r="W2" s="105"/>
      <c r="X2" s="105">
        <f>COUNTIF(X5:X46,1)</f>
        <v>2</v>
      </c>
      <c r="Y2" s="105"/>
      <c r="Z2" s="105"/>
      <c r="AA2" s="125"/>
      <c r="AB2" s="99"/>
      <c r="AC2" s="1"/>
      <c r="AD2" s="1"/>
    </row>
    <row r="3" spans="1:30" ht="62.25" customHeight="1">
      <c r="A3" s="107" t="s">
        <v>141</v>
      </c>
      <c r="B3" s="212" t="s">
        <v>248</v>
      </c>
      <c r="C3" s="213"/>
      <c r="D3" s="213"/>
      <c r="E3" s="213"/>
      <c r="F3" s="213"/>
      <c r="G3" s="213"/>
      <c r="H3" s="213"/>
      <c r="I3" s="213"/>
      <c r="J3" s="107" t="s">
        <v>292</v>
      </c>
      <c r="K3" s="107" t="s">
        <v>293</v>
      </c>
      <c r="L3" s="1">
        <v>1</v>
      </c>
      <c r="M3" s="1">
        <v>2</v>
      </c>
      <c r="N3" s="1">
        <v>3</v>
      </c>
      <c r="O3" s="1">
        <v>4</v>
      </c>
      <c r="P3" s="1">
        <v>5</v>
      </c>
      <c r="Q3" s="107" t="s">
        <v>253</v>
      </c>
      <c r="R3" s="107" t="s">
        <v>254</v>
      </c>
      <c r="S3" s="107" t="s">
        <v>255</v>
      </c>
      <c r="T3" s="107" t="s">
        <v>294</v>
      </c>
      <c r="U3" s="107" t="s">
        <v>256</v>
      </c>
      <c r="V3" s="107" t="s">
        <v>257</v>
      </c>
      <c r="W3" s="107" t="s">
        <v>295</v>
      </c>
      <c r="X3" s="107" t="s">
        <v>296</v>
      </c>
      <c r="Y3" s="107" t="s">
        <v>297</v>
      </c>
      <c r="Z3" s="1"/>
      <c r="AA3" s="1"/>
      <c r="AB3" s="109" t="s">
        <v>260</v>
      </c>
      <c r="AC3" s="107" t="s">
        <v>258</v>
      </c>
      <c r="AD3" s="107" t="s">
        <v>268</v>
      </c>
    </row>
    <row r="4" spans="1:30" ht="12.75" customHeight="1">
      <c r="A4" s="1">
        <f>MAX(A5:A46)</f>
        <v>4174</v>
      </c>
      <c r="B4" s="49" t="s">
        <v>269</v>
      </c>
      <c r="C4" s="49" t="s">
        <v>146</v>
      </c>
      <c r="D4" s="49" t="s">
        <v>149</v>
      </c>
      <c r="E4" s="49" t="s">
        <v>271</v>
      </c>
      <c r="F4" s="49" t="s">
        <v>272</v>
      </c>
      <c r="G4" s="49" t="s">
        <v>273</v>
      </c>
      <c r="H4" s="208" t="s">
        <v>274</v>
      </c>
      <c r="I4" s="214"/>
      <c r="J4" s="127"/>
      <c r="K4" s="54"/>
      <c r="L4" s="25"/>
      <c r="M4" s="25"/>
      <c r="N4" s="25"/>
      <c r="O4" s="25"/>
      <c r="P4" s="25"/>
      <c r="Q4" s="25"/>
      <c r="R4" s="25"/>
      <c r="S4" s="25"/>
      <c r="T4" s="25"/>
      <c r="U4" s="25"/>
      <c r="V4" s="25"/>
      <c r="W4" s="25"/>
      <c r="X4" s="25"/>
      <c r="Y4" s="25"/>
      <c r="Z4" s="11"/>
      <c r="AA4" s="11"/>
      <c r="AB4" s="1"/>
      <c r="AC4" s="25"/>
      <c r="AD4" s="1"/>
    </row>
    <row r="5" spans="1:30" ht="12.75" customHeight="1">
      <c r="A5" s="1">
        <v>3199</v>
      </c>
      <c r="B5" s="117" t="str">
        <f t="shared" ref="B5:B46" si="0">IF(J5=0,"",IF(J5=1,Q$1&amp;"."&amp;L5,IF(J5=2,Q$1&amp;"."&amp;L5&amp;"."&amp;M5,IF(J5=3,Q$1&amp;"."&amp;L5&amp;"."&amp;M5&amp;"."&amp;N5,IF(J5=4,Q$1&amp;"."&amp;L5&amp;"."&amp;M5&amp;"."&amp;N5&amp;"."&amp;O5,IF(J5=5,Q$1&amp;"."&amp;L5&amp;"."&amp;M5&amp;"."&amp;N5&amp;"."&amp;O5&amp;"."&amp;P5))))))</f>
        <v>B.1</v>
      </c>
      <c r="C5" s="117" t="s">
        <v>300</v>
      </c>
      <c r="D5" s="118"/>
      <c r="E5" s="92"/>
      <c r="F5" s="118"/>
      <c r="G5" s="117" t="s">
        <v>301</v>
      </c>
      <c r="H5" s="119" t="s">
        <v>302</v>
      </c>
      <c r="I5" s="117" t="s">
        <v>303</v>
      </c>
      <c r="J5" s="54">
        <v>1</v>
      </c>
      <c r="K5" s="54"/>
      <c r="L5" s="99">
        <f t="shared" ref="L5:L46" si="1">IF(L4="",1,IF(J5=1,L4+1,L4))</f>
        <v>1</v>
      </c>
      <c r="M5" s="1">
        <f t="shared" ref="M5:M46" si="2">IF(M4="",0,IF(L4&lt;&gt;L5,0,IF($J5=2,M4+1,M4)))</f>
        <v>0</v>
      </c>
      <c r="N5" s="1">
        <f t="shared" ref="N5:N46" si="3">IF(N4="",0,IF(M4&lt;&gt;M5,0,IF($J5=3,N4+1,N4)))</f>
        <v>0</v>
      </c>
      <c r="O5" s="1">
        <f t="shared" ref="O5:O46" si="4">IF(O4="",0,IF(N4&lt;&gt;N5,0,IF($J5=4,O4+1,O4)))</f>
        <v>0</v>
      </c>
      <c r="P5" s="1">
        <f t="shared" ref="P5:P46" si="5">IF(P4="",0,IF(O4&lt;&gt;O5,0,IF($J5=5,P4+1,P4)))</f>
        <v>0</v>
      </c>
      <c r="Q5" s="1">
        <f t="shared" ref="Q5:Q46" si="6">IF(OR(Master="Master",J5=0,K5=1),0,IF(ISNA(VLOOKUP(A5,L2_Array,22,FALSE)),0,VLOOKUP(A5,L2_Array,22,FALSE)))</f>
        <v>1</v>
      </c>
      <c r="R5" s="1">
        <f t="shared" ref="R5:R46" si="7">IF(J5="","",IF(D5="Yes",1,IF(D5="No",2,IF(D5="N/A",3,0))))</f>
        <v>0</v>
      </c>
      <c r="S5" s="1">
        <f t="shared" ref="S5:S46" si="8">IF(J5="","",IF(Q5&gt;0,Q5,IF(R5&gt;0,R5,0)))</f>
        <v>1</v>
      </c>
      <c r="T5" s="1">
        <f t="shared" ref="T5:T46" si="9">IF(J5="","",IF(OR(J5=1,T4=""),1,IF(OR(AND(K4=1,(J5-J3&lt;&gt;0)),AND(T4=0,J4=J5),AND(K4=1,J5=J3)),0,1)))</f>
        <v>1</v>
      </c>
      <c r="U5" s="1">
        <f t="shared" ref="U5:U46" si="10">IF(J5="",U4,IF(AND(S5&gt;1,OR(U4="",U4=0,U4&gt;=J5)),J5,IF(J5&gt;U4,U4,0)))</f>
        <v>0</v>
      </c>
      <c r="V5" s="1">
        <f t="shared" ref="V5:V46" si="11">IF(Master="Master",R5,IF(V4="",S5,IF(OR(AND(U5&gt;0,S5&lt;V4),AND(U5=1,S5&lt;=V4)),V4,S5)))</f>
        <v>1</v>
      </c>
      <c r="W5" s="1">
        <f t="shared" ref="W5:W46" si="12">IF(J5="","",IF(OR(AND(T4=1,U5=1),S5&gt;0,AND(T6=0,W6=1)),1,0))</f>
        <v>1</v>
      </c>
      <c r="X5" s="1">
        <f t="shared" ref="X5:X46" si="13">IF(J5="","",IF(OR(AND(U5&gt;0,T5=1),AND(T5=1,W5=1)),1,0))</f>
        <v>1</v>
      </c>
      <c r="Y5" s="25">
        <f t="shared" ref="Y5:Y46" si="14">IF(ISNA(VLOOKUP(A5,L2_Array,1,FALSE)),0,1)</f>
        <v>1</v>
      </c>
      <c r="Z5" s="119"/>
      <c r="AA5" s="117"/>
      <c r="AB5" s="1"/>
      <c r="AC5" s="1">
        <f t="shared" ref="AC5:AC46" si="15">IF(AND(J5=1,S5=1),2,IF(AND(V4=1,L5=L4),2,IF(AND(AC4=2,L5=L4),2,IF(J5=1,1,""))))</f>
        <v>2</v>
      </c>
      <c r="AD5" s="1"/>
    </row>
    <row r="6" spans="1:30" ht="12.75" customHeight="1">
      <c r="A6" s="1">
        <v>2467</v>
      </c>
      <c r="B6" s="117" t="str">
        <f t="shared" si="0"/>
        <v>B.1.1</v>
      </c>
      <c r="C6" s="120" t="s">
        <v>312</v>
      </c>
      <c r="D6" s="118"/>
      <c r="E6" s="92"/>
      <c r="F6" s="118"/>
      <c r="G6" s="117" t="s">
        <v>304</v>
      </c>
      <c r="H6" s="119"/>
      <c r="I6" s="117"/>
      <c r="J6" s="54">
        <v>2</v>
      </c>
      <c r="K6" s="54"/>
      <c r="L6" s="99">
        <f t="shared" si="1"/>
        <v>1</v>
      </c>
      <c r="M6" s="1">
        <f t="shared" si="2"/>
        <v>1</v>
      </c>
      <c r="N6" s="1">
        <f t="shared" si="3"/>
        <v>0</v>
      </c>
      <c r="O6" s="1">
        <f t="shared" si="4"/>
        <v>0</v>
      </c>
      <c r="P6" s="1">
        <f t="shared" si="5"/>
        <v>0</v>
      </c>
      <c r="Q6" s="1">
        <f t="shared" si="6"/>
        <v>0</v>
      </c>
      <c r="R6" s="1">
        <f t="shared" si="7"/>
        <v>0</v>
      </c>
      <c r="S6" s="1">
        <f t="shared" si="8"/>
        <v>0</v>
      </c>
      <c r="T6" s="1">
        <f t="shared" si="9"/>
        <v>1</v>
      </c>
      <c r="U6" s="1">
        <f t="shared" si="10"/>
        <v>0</v>
      </c>
      <c r="V6" s="1">
        <f t="shared" si="11"/>
        <v>0</v>
      </c>
      <c r="W6" s="1">
        <f t="shared" si="12"/>
        <v>0</v>
      </c>
      <c r="X6" s="1">
        <f t="shared" si="13"/>
        <v>0</v>
      </c>
      <c r="Y6" s="25">
        <f t="shared" si="14"/>
        <v>0</v>
      </c>
      <c r="Z6" s="119"/>
      <c r="AA6" s="117"/>
      <c r="AB6" s="1"/>
      <c r="AC6" s="1">
        <f t="shared" si="15"/>
        <v>2</v>
      </c>
      <c r="AD6" s="1"/>
    </row>
    <row r="7" spans="1:30" ht="12.75" customHeight="1">
      <c r="A7" s="1">
        <v>45</v>
      </c>
      <c r="B7" s="117" t="str">
        <f t="shared" si="0"/>
        <v>B.1.2</v>
      </c>
      <c r="C7" s="120" t="s">
        <v>321</v>
      </c>
      <c r="D7" s="118"/>
      <c r="E7" s="92"/>
      <c r="F7" s="118"/>
      <c r="G7" s="117" t="s">
        <v>304</v>
      </c>
      <c r="H7" s="119"/>
      <c r="I7" s="117"/>
      <c r="J7" s="54">
        <v>2</v>
      </c>
      <c r="K7" s="54"/>
      <c r="L7" s="99">
        <f t="shared" si="1"/>
        <v>1</v>
      </c>
      <c r="M7" s="1">
        <f t="shared" si="2"/>
        <v>2</v>
      </c>
      <c r="N7" s="1">
        <f t="shared" si="3"/>
        <v>0</v>
      </c>
      <c r="O7" s="1">
        <f t="shared" si="4"/>
        <v>0</v>
      </c>
      <c r="P7" s="1">
        <f t="shared" si="5"/>
        <v>0</v>
      </c>
      <c r="Q7" s="1">
        <f t="shared" si="6"/>
        <v>0</v>
      </c>
      <c r="R7" s="1">
        <f t="shared" si="7"/>
        <v>0</v>
      </c>
      <c r="S7" s="1">
        <f t="shared" si="8"/>
        <v>0</v>
      </c>
      <c r="T7" s="1">
        <f t="shared" si="9"/>
        <v>1</v>
      </c>
      <c r="U7" s="1">
        <f t="shared" si="10"/>
        <v>0</v>
      </c>
      <c r="V7" s="1">
        <f t="shared" si="11"/>
        <v>0</v>
      </c>
      <c r="W7" s="1">
        <f t="shared" si="12"/>
        <v>0</v>
      </c>
      <c r="X7" s="1">
        <f t="shared" si="13"/>
        <v>0</v>
      </c>
      <c r="Y7" s="25">
        <f t="shared" si="14"/>
        <v>0</v>
      </c>
      <c r="Z7" s="119"/>
      <c r="AA7" s="117"/>
      <c r="AB7" s="1"/>
      <c r="AC7" s="1">
        <f t="shared" si="15"/>
        <v>2</v>
      </c>
      <c r="AD7" s="1"/>
    </row>
    <row r="8" spans="1:30" ht="12.75" customHeight="1">
      <c r="A8" s="1">
        <v>47</v>
      </c>
      <c r="B8" s="117" t="str">
        <f t="shared" si="0"/>
        <v>B.1.3</v>
      </c>
      <c r="C8" s="120" t="s">
        <v>326</v>
      </c>
      <c r="D8" s="118"/>
      <c r="E8" s="92"/>
      <c r="F8" s="118"/>
      <c r="G8" s="117"/>
      <c r="H8" s="119"/>
      <c r="I8" s="117"/>
      <c r="J8" s="54">
        <v>2</v>
      </c>
      <c r="K8" s="54"/>
      <c r="L8" s="99">
        <f t="shared" si="1"/>
        <v>1</v>
      </c>
      <c r="M8" s="1">
        <f t="shared" si="2"/>
        <v>3</v>
      </c>
      <c r="N8" s="1">
        <f t="shared" si="3"/>
        <v>0</v>
      </c>
      <c r="O8" s="1">
        <f t="shared" si="4"/>
        <v>0</v>
      </c>
      <c r="P8" s="1">
        <f t="shared" si="5"/>
        <v>0</v>
      </c>
      <c r="Q8" s="1">
        <f t="shared" si="6"/>
        <v>0</v>
      </c>
      <c r="R8" s="1">
        <f t="shared" si="7"/>
        <v>0</v>
      </c>
      <c r="S8" s="1">
        <f t="shared" si="8"/>
        <v>0</v>
      </c>
      <c r="T8" s="1">
        <f t="shared" si="9"/>
        <v>1</v>
      </c>
      <c r="U8" s="1">
        <f t="shared" si="10"/>
        <v>0</v>
      </c>
      <c r="V8" s="1">
        <f t="shared" si="11"/>
        <v>0</v>
      </c>
      <c r="W8" s="1">
        <f t="shared" si="12"/>
        <v>0</v>
      </c>
      <c r="X8" s="1">
        <f t="shared" si="13"/>
        <v>0</v>
      </c>
      <c r="Y8" s="25">
        <f t="shared" si="14"/>
        <v>0</v>
      </c>
      <c r="Z8" s="119"/>
      <c r="AA8" s="117"/>
      <c r="AB8" s="1"/>
      <c r="AC8" s="1">
        <f t="shared" si="15"/>
        <v>2</v>
      </c>
      <c r="AD8" s="1"/>
    </row>
    <row r="9" spans="1:30" ht="12.75" customHeight="1">
      <c r="A9" s="1">
        <v>24</v>
      </c>
      <c r="B9" s="117" t="str">
        <f t="shared" si="0"/>
        <v>B.1.4</v>
      </c>
      <c r="C9" s="120" t="s">
        <v>330</v>
      </c>
      <c r="D9" s="118"/>
      <c r="E9" s="92"/>
      <c r="F9" s="118"/>
      <c r="G9" s="117"/>
      <c r="H9" s="119"/>
      <c r="I9" s="117"/>
      <c r="J9" s="54">
        <v>2</v>
      </c>
      <c r="K9" s="54"/>
      <c r="L9" s="99">
        <f t="shared" si="1"/>
        <v>1</v>
      </c>
      <c r="M9" s="1">
        <f t="shared" si="2"/>
        <v>4</v>
      </c>
      <c r="N9" s="1">
        <f t="shared" si="3"/>
        <v>0</v>
      </c>
      <c r="O9" s="1">
        <f t="shared" si="4"/>
        <v>0</v>
      </c>
      <c r="P9" s="1">
        <f t="shared" si="5"/>
        <v>0</v>
      </c>
      <c r="Q9" s="1">
        <f t="shared" si="6"/>
        <v>0</v>
      </c>
      <c r="R9" s="1">
        <f t="shared" si="7"/>
        <v>0</v>
      </c>
      <c r="S9" s="1">
        <f t="shared" si="8"/>
        <v>0</v>
      </c>
      <c r="T9" s="1">
        <f t="shared" si="9"/>
        <v>1</v>
      </c>
      <c r="U9" s="1">
        <f t="shared" si="10"/>
        <v>0</v>
      </c>
      <c r="V9" s="1">
        <f t="shared" si="11"/>
        <v>0</v>
      </c>
      <c r="W9" s="1">
        <f t="shared" si="12"/>
        <v>0</v>
      </c>
      <c r="X9" s="1">
        <f t="shared" si="13"/>
        <v>0</v>
      </c>
      <c r="Y9" s="25">
        <f t="shared" si="14"/>
        <v>0</v>
      </c>
      <c r="Z9" s="119"/>
      <c r="AA9" s="117"/>
      <c r="AB9" s="1"/>
      <c r="AC9" s="1">
        <f t="shared" si="15"/>
        <v>2</v>
      </c>
      <c r="AD9" s="1"/>
    </row>
    <row r="10" spans="1:30" ht="12.75" customHeight="1">
      <c r="A10" s="1">
        <v>57</v>
      </c>
      <c r="B10" s="117" t="str">
        <f t="shared" si="0"/>
        <v>B.1.5</v>
      </c>
      <c r="C10" s="120" t="s">
        <v>338</v>
      </c>
      <c r="D10" s="118"/>
      <c r="E10" s="92"/>
      <c r="F10" s="118"/>
      <c r="G10" s="117"/>
      <c r="H10" s="119"/>
      <c r="I10" s="117"/>
      <c r="J10" s="54">
        <v>2</v>
      </c>
      <c r="K10" s="54"/>
      <c r="L10" s="99">
        <f t="shared" si="1"/>
        <v>1</v>
      </c>
      <c r="M10" s="1">
        <f t="shared" si="2"/>
        <v>5</v>
      </c>
      <c r="N10" s="1">
        <f t="shared" si="3"/>
        <v>0</v>
      </c>
      <c r="O10" s="1">
        <f t="shared" si="4"/>
        <v>0</v>
      </c>
      <c r="P10" s="1">
        <f t="shared" si="5"/>
        <v>0</v>
      </c>
      <c r="Q10" s="1">
        <f t="shared" si="6"/>
        <v>0</v>
      </c>
      <c r="R10" s="1">
        <f t="shared" si="7"/>
        <v>0</v>
      </c>
      <c r="S10" s="1">
        <f t="shared" si="8"/>
        <v>0</v>
      </c>
      <c r="T10" s="1">
        <f t="shared" si="9"/>
        <v>1</v>
      </c>
      <c r="U10" s="1">
        <f t="shared" si="10"/>
        <v>0</v>
      </c>
      <c r="V10" s="1">
        <f t="shared" si="11"/>
        <v>0</v>
      </c>
      <c r="W10" s="1">
        <f t="shared" si="12"/>
        <v>0</v>
      </c>
      <c r="X10" s="1">
        <f t="shared" si="13"/>
        <v>0</v>
      </c>
      <c r="Y10" s="25">
        <f t="shared" si="14"/>
        <v>0</v>
      </c>
      <c r="Z10" s="119"/>
      <c r="AA10" s="117"/>
      <c r="AB10" s="1"/>
      <c r="AC10" s="1">
        <f t="shared" si="15"/>
        <v>2</v>
      </c>
      <c r="AD10" s="1"/>
    </row>
    <row r="11" spans="1:30" ht="12.75" customHeight="1">
      <c r="A11" s="1">
        <v>2469</v>
      </c>
      <c r="B11" s="117" t="str">
        <f t="shared" si="0"/>
        <v>B.1.6</v>
      </c>
      <c r="C11" s="120" t="s">
        <v>342</v>
      </c>
      <c r="D11" s="118"/>
      <c r="E11" s="92"/>
      <c r="F11" s="118"/>
      <c r="G11" s="117"/>
      <c r="H11" s="119" t="s">
        <v>302</v>
      </c>
      <c r="I11" s="117" t="s">
        <v>303</v>
      </c>
      <c r="J11" s="54">
        <v>2</v>
      </c>
      <c r="K11" s="54"/>
      <c r="L11" s="99">
        <f t="shared" si="1"/>
        <v>1</v>
      </c>
      <c r="M11" s="1">
        <f t="shared" si="2"/>
        <v>6</v>
      </c>
      <c r="N11" s="1">
        <f t="shared" si="3"/>
        <v>0</v>
      </c>
      <c r="O11" s="1">
        <f t="shared" si="4"/>
        <v>0</v>
      </c>
      <c r="P11" s="1">
        <f t="shared" si="5"/>
        <v>0</v>
      </c>
      <c r="Q11" s="1">
        <f t="shared" si="6"/>
        <v>0</v>
      </c>
      <c r="R11" s="1">
        <f t="shared" si="7"/>
        <v>0</v>
      </c>
      <c r="S11" s="1">
        <f t="shared" si="8"/>
        <v>0</v>
      </c>
      <c r="T11" s="1">
        <f t="shared" si="9"/>
        <v>1</v>
      </c>
      <c r="U11" s="1">
        <f t="shared" si="10"/>
        <v>0</v>
      </c>
      <c r="V11" s="1">
        <f t="shared" si="11"/>
        <v>0</v>
      </c>
      <c r="W11" s="1">
        <f t="shared" si="12"/>
        <v>0</v>
      </c>
      <c r="X11" s="1">
        <f t="shared" si="13"/>
        <v>0</v>
      </c>
      <c r="Y11" s="25">
        <f t="shared" si="14"/>
        <v>0</v>
      </c>
      <c r="Z11" s="119"/>
      <c r="AA11" s="117"/>
      <c r="AB11" s="1"/>
      <c r="AC11" s="1">
        <f t="shared" si="15"/>
        <v>2</v>
      </c>
      <c r="AD11" s="1"/>
    </row>
    <row r="12" spans="1:30" ht="12.75" customHeight="1">
      <c r="A12" s="1">
        <v>21</v>
      </c>
      <c r="B12" s="117" t="str">
        <f t="shared" si="0"/>
        <v>B.1.7</v>
      </c>
      <c r="C12" s="120" t="s">
        <v>348</v>
      </c>
      <c r="D12" s="118"/>
      <c r="E12" s="92"/>
      <c r="F12" s="118"/>
      <c r="G12" s="117"/>
      <c r="H12" s="119" t="s">
        <v>302</v>
      </c>
      <c r="I12" s="117" t="s">
        <v>303</v>
      </c>
      <c r="J12" s="54">
        <v>2</v>
      </c>
      <c r="K12" s="54"/>
      <c r="L12" s="99">
        <f t="shared" si="1"/>
        <v>1</v>
      </c>
      <c r="M12" s="1">
        <f t="shared" si="2"/>
        <v>7</v>
      </c>
      <c r="N12" s="1">
        <f t="shared" si="3"/>
        <v>0</v>
      </c>
      <c r="O12" s="1">
        <f t="shared" si="4"/>
        <v>0</v>
      </c>
      <c r="P12" s="1">
        <f t="shared" si="5"/>
        <v>0</v>
      </c>
      <c r="Q12" s="1">
        <f t="shared" si="6"/>
        <v>0</v>
      </c>
      <c r="R12" s="1">
        <f t="shared" si="7"/>
        <v>0</v>
      </c>
      <c r="S12" s="1">
        <f t="shared" si="8"/>
        <v>0</v>
      </c>
      <c r="T12" s="1">
        <f t="shared" si="9"/>
        <v>1</v>
      </c>
      <c r="U12" s="1">
        <f t="shared" si="10"/>
        <v>0</v>
      </c>
      <c r="V12" s="1">
        <f t="shared" si="11"/>
        <v>0</v>
      </c>
      <c r="W12" s="1">
        <f t="shared" si="12"/>
        <v>0</v>
      </c>
      <c r="X12" s="1">
        <f t="shared" si="13"/>
        <v>0</v>
      </c>
      <c r="Y12" s="25">
        <f t="shared" si="14"/>
        <v>0</v>
      </c>
      <c r="Z12" s="119"/>
      <c r="AA12" s="117"/>
      <c r="AB12" s="1"/>
      <c r="AC12" s="1">
        <f t="shared" si="15"/>
        <v>2</v>
      </c>
      <c r="AD12" s="1"/>
    </row>
    <row r="13" spans="1:30" ht="12.75" customHeight="1">
      <c r="A13" s="1">
        <v>22</v>
      </c>
      <c r="B13" s="117" t="str">
        <f t="shared" si="0"/>
        <v>B.1.8</v>
      </c>
      <c r="C13" s="120" t="s">
        <v>353</v>
      </c>
      <c r="D13" s="118"/>
      <c r="E13" s="92"/>
      <c r="F13" s="118"/>
      <c r="G13" s="117"/>
      <c r="H13" s="119" t="s">
        <v>302</v>
      </c>
      <c r="I13" s="117" t="s">
        <v>303</v>
      </c>
      <c r="J13" s="54">
        <v>2</v>
      </c>
      <c r="K13" s="54"/>
      <c r="L13" s="99">
        <f t="shared" si="1"/>
        <v>1</v>
      </c>
      <c r="M13" s="1">
        <f t="shared" si="2"/>
        <v>8</v>
      </c>
      <c r="N13" s="1">
        <f t="shared" si="3"/>
        <v>0</v>
      </c>
      <c r="O13" s="1">
        <f t="shared" si="4"/>
        <v>0</v>
      </c>
      <c r="P13" s="1">
        <f t="shared" si="5"/>
        <v>0</v>
      </c>
      <c r="Q13" s="1">
        <f t="shared" si="6"/>
        <v>0</v>
      </c>
      <c r="R13" s="1">
        <f t="shared" si="7"/>
        <v>0</v>
      </c>
      <c r="S13" s="1">
        <f t="shared" si="8"/>
        <v>0</v>
      </c>
      <c r="T13" s="1">
        <f t="shared" si="9"/>
        <v>1</v>
      </c>
      <c r="U13" s="1">
        <f t="shared" si="10"/>
        <v>0</v>
      </c>
      <c r="V13" s="1">
        <f t="shared" si="11"/>
        <v>0</v>
      </c>
      <c r="W13" s="1">
        <f t="shared" si="12"/>
        <v>0</v>
      </c>
      <c r="X13" s="1">
        <f t="shared" si="13"/>
        <v>0</v>
      </c>
      <c r="Y13" s="25">
        <f t="shared" si="14"/>
        <v>0</v>
      </c>
      <c r="Z13" s="119"/>
      <c r="AA13" s="117"/>
      <c r="AB13" s="1"/>
      <c r="AC13" s="1">
        <f t="shared" si="15"/>
        <v>2</v>
      </c>
      <c r="AD13" s="1"/>
    </row>
    <row r="14" spans="1:30" ht="12.75" customHeight="1">
      <c r="A14" s="1">
        <v>23</v>
      </c>
      <c r="B14" s="117" t="str">
        <f t="shared" si="0"/>
        <v>B.1.9</v>
      </c>
      <c r="C14" s="120" t="s">
        <v>359</v>
      </c>
      <c r="D14" s="118"/>
      <c r="E14" s="92"/>
      <c r="F14" s="118"/>
      <c r="G14" s="117"/>
      <c r="H14" s="119"/>
      <c r="I14" s="117"/>
      <c r="J14" s="54">
        <v>2</v>
      </c>
      <c r="K14" s="54"/>
      <c r="L14" s="99">
        <f t="shared" si="1"/>
        <v>1</v>
      </c>
      <c r="M14" s="1">
        <f t="shared" si="2"/>
        <v>9</v>
      </c>
      <c r="N14" s="1">
        <f t="shared" si="3"/>
        <v>0</v>
      </c>
      <c r="O14" s="1">
        <f t="shared" si="4"/>
        <v>0</v>
      </c>
      <c r="P14" s="1">
        <f t="shared" si="5"/>
        <v>0</v>
      </c>
      <c r="Q14" s="1">
        <f t="shared" si="6"/>
        <v>0</v>
      </c>
      <c r="R14" s="1">
        <f t="shared" si="7"/>
        <v>0</v>
      </c>
      <c r="S14" s="1">
        <f t="shared" si="8"/>
        <v>0</v>
      </c>
      <c r="T14" s="1">
        <f t="shared" si="9"/>
        <v>1</v>
      </c>
      <c r="U14" s="1">
        <f t="shared" si="10"/>
        <v>0</v>
      </c>
      <c r="V14" s="1">
        <f t="shared" si="11"/>
        <v>0</v>
      </c>
      <c r="W14" s="1">
        <f t="shared" si="12"/>
        <v>0</v>
      </c>
      <c r="X14" s="1">
        <f t="shared" si="13"/>
        <v>0</v>
      </c>
      <c r="Y14" s="25">
        <f t="shared" si="14"/>
        <v>0</v>
      </c>
      <c r="Z14" s="119"/>
      <c r="AA14" s="117"/>
      <c r="AB14" s="1"/>
      <c r="AC14" s="1">
        <f t="shared" si="15"/>
        <v>2</v>
      </c>
      <c r="AD14" s="1"/>
    </row>
    <row r="15" spans="1:30" ht="12.75" customHeight="1">
      <c r="A15" s="1">
        <v>25</v>
      </c>
      <c r="B15" s="117" t="str">
        <f t="shared" si="0"/>
        <v>B.1.10</v>
      </c>
      <c r="C15" s="120" t="s">
        <v>363</v>
      </c>
      <c r="D15" s="118"/>
      <c r="E15" s="92"/>
      <c r="F15" s="118"/>
      <c r="G15" s="117"/>
      <c r="H15" s="119"/>
      <c r="I15" s="117"/>
      <c r="J15" s="54">
        <v>2</v>
      </c>
      <c r="K15" s="54"/>
      <c r="L15" s="99">
        <f t="shared" si="1"/>
        <v>1</v>
      </c>
      <c r="M15" s="1">
        <f t="shared" si="2"/>
        <v>10</v>
      </c>
      <c r="N15" s="1">
        <f t="shared" si="3"/>
        <v>0</v>
      </c>
      <c r="O15" s="1">
        <f t="shared" si="4"/>
        <v>0</v>
      </c>
      <c r="P15" s="1">
        <f t="shared" si="5"/>
        <v>0</v>
      </c>
      <c r="Q15" s="1">
        <f t="shared" si="6"/>
        <v>0</v>
      </c>
      <c r="R15" s="1">
        <f t="shared" si="7"/>
        <v>0</v>
      </c>
      <c r="S15" s="1">
        <f t="shared" si="8"/>
        <v>0</v>
      </c>
      <c r="T15" s="1">
        <f t="shared" si="9"/>
        <v>1</v>
      </c>
      <c r="U15" s="1">
        <f t="shared" si="10"/>
        <v>0</v>
      </c>
      <c r="V15" s="1">
        <f t="shared" si="11"/>
        <v>0</v>
      </c>
      <c r="W15" s="1">
        <f t="shared" si="12"/>
        <v>0</v>
      </c>
      <c r="X15" s="1">
        <f t="shared" si="13"/>
        <v>0</v>
      </c>
      <c r="Y15" s="25">
        <f t="shared" si="14"/>
        <v>0</v>
      </c>
      <c r="Z15" s="119"/>
      <c r="AA15" s="117"/>
      <c r="AB15" s="1"/>
      <c r="AC15" s="1">
        <f t="shared" si="15"/>
        <v>2</v>
      </c>
      <c r="AD15" s="1"/>
    </row>
    <row r="16" spans="1:30" ht="12.75" customHeight="1">
      <c r="A16" s="1">
        <v>26</v>
      </c>
      <c r="B16" s="117" t="str">
        <f t="shared" si="0"/>
        <v>B.1.11</v>
      </c>
      <c r="C16" s="120" t="s">
        <v>369</v>
      </c>
      <c r="D16" s="118"/>
      <c r="E16" s="92"/>
      <c r="F16" s="92"/>
      <c r="G16" s="117"/>
      <c r="H16" s="119" t="s">
        <v>302</v>
      </c>
      <c r="I16" s="117" t="s">
        <v>303</v>
      </c>
      <c r="J16" s="54">
        <v>2</v>
      </c>
      <c r="K16" s="54"/>
      <c r="L16" s="99">
        <f t="shared" si="1"/>
        <v>1</v>
      </c>
      <c r="M16" s="1">
        <f t="shared" si="2"/>
        <v>11</v>
      </c>
      <c r="N16" s="1">
        <f t="shared" si="3"/>
        <v>0</v>
      </c>
      <c r="O16" s="1">
        <f t="shared" si="4"/>
        <v>0</v>
      </c>
      <c r="P16" s="1">
        <f t="shared" si="5"/>
        <v>0</v>
      </c>
      <c r="Q16" s="1">
        <f t="shared" si="6"/>
        <v>0</v>
      </c>
      <c r="R16" s="1">
        <f t="shared" si="7"/>
        <v>0</v>
      </c>
      <c r="S16" s="1">
        <f t="shared" si="8"/>
        <v>0</v>
      </c>
      <c r="T16" s="1">
        <f t="shared" si="9"/>
        <v>1</v>
      </c>
      <c r="U16" s="1">
        <f t="shared" si="10"/>
        <v>0</v>
      </c>
      <c r="V16" s="1">
        <f t="shared" si="11"/>
        <v>0</v>
      </c>
      <c r="W16" s="1">
        <f t="shared" si="12"/>
        <v>0</v>
      </c>
      <c r="X16" s="1">
        <f t="shared" si="13"/>
        <v>0</v>
      </c>
      <c r="Y16" s="25">
        <f t="shared" si="14"/>
        <v>0</v>
      </c>
      <c r="Z16" s="119"/>
      <c r="AA16" s="117"/>
      <c r="AB16" s="1"/>
      <c r="AC16" s="1">
        <f t="shared" si="15"/>
        <v>2</v>
      </c>
      <c r="AD16" s="1"/>
    </row>
    <row r="17" spans="1:30" ht="12.75" customHeight="1">
      <c r="A17" s="1">
        <v>27</v>
      </c>
      <c r="B17" s="117" t="str">
        <f t="shared" si="0"/>
        <v>B.1.12</v>
      </c>
      <c r="C17" s="120" t="s">
        <v>377</v>
      </c>
      <c r="D17" s="118"/>
      <c r="E17" s="92"/>
      <c r="F17" s="118"/>
      <c r="G17" s="117"/>
      <c r="H17" s="119" t="s">
        <v>302</v>
      </c>
      <c r="I17" s="117" t="s">
        <v>303</v>
      </c>
      <c r="J17" s="54">
        <v>2</v>
      </c>
      <c r="K17" s="54"/>
      <c r="L17" s="99">
        <f t="shared" si="1"/>
        <v>1</v>
      </c>
      <c r="M17" s="1">
        <f t="shared" si="2"/>
        <v>12</v>
      </c>
      <c r="N17" s="1">
        <f t="shared" si="3"/>
        <v>0</v>
      </c>
      <c r="O17" s="1">
        <f t="shared" si="4"/>
        <v>0</v>
      </c>
      <c r="P17" s="1">
        <f t="shared" si="5"/>
        <v>0</v>
      </c>
      <c r="Q17" s="1">
        <f t="shared" si="6"/>
        <v>0</v>
      </c>
      <c r="R17" s="1">
        <f t="shared" si="7"/>
        <v>0</v>
      </c>
      <c r="S17" s="1">
        <f t="shared" si="8"/>
        <v>0</v>
      </c>
      <c r="T17" s="1">
        <f t="shared" si="9"/>
        <v>1</v>
      </c>
      <c r="U17" s="1">
        <f t="shared" si="10"/>
        <v>0</v>
      </c>
      <c r="V17" s="1">
        <f t="shared" si="11"/>
        <v>0</v>
      </c>
      <c r="W17" s="1">
        <f t="shared" si="12"/>
        <v>0</v>
      </c>
      <c r="X17" s="1">
        <f t="shared" si="13"/>
        <v>0</v>
      </c>
      <c r="Y17" s="25">
        <f t="shared" si="14"/>
        <v>0</v>
      </c>
      <c r="Z17" s="119"/>
      <c r="AA17" s="117"/>
      <c r="AB17" s="1"/>
      <c r="AC17" s="1">
        <f t="shared" si="15"/>
        <v>2</v>
      </c>
      <c r="AD17" s="1"/>
    </row>
    <row r="18" spans="1:30" ht="12.75" customHeight="1">
      <c r="A18" s="1">
        <v>28</v>
      </c>
      <c r="B18" s="117" t="str">
        <f t="shared" si="0"/>
        <v>B.1.13</v>
      </c>
      <c r="C18" s="120" t="s">
        <v>380</v>
      </c>
      <c r="D18" s="118"/>
      <c r="E18" s="92"/>
      <c r="F18" s="118"/>
      <c r="G18" s="117"/>
      <c r="H18" s="119" t="s">
        <v>302</v>
      </c>
      <c r="I18" s="117" t="s">
        <v>303</v>
      </c>
      <c r="J18" s="54">
        <v>2</v>
      </c>
      <c r="K18" s="54"/>
      <c r="L18" s="99">
        <f t="shared" si="1"/>
        <v>1</v>
      </c>
      <c r="M18" s="1">
        <f t="shared" si="2"/>
        <v>13</v>
      </c>
      <c r="N18" s="1">
        <f t="shared" si="3"/>
        <v>0</v>
      </c>
      <c r="O18" s="1">
        <f t="shared" si="4"/>
        <v>0</v>
      </c>
      <c r="P18" s="1">
        <f t="shared" si="5"/>
        <v>0</v>
      </c>
      <c r="Q18" s="1">
        <f t="shared" si="6"/>
        <v>0</v>
      </c>
      <c r="R18" s="1">
        <f t="shared" si="7"/>
        <v>0</v>
      </c>
      <c r="S18" s="1">
        <f t="shared" si="8"/>
        <v>0</v>
      </c>
      <c r="T18" s="1">
        <f t="shared" si="9"/>
        <v>1</v>
      </c>
      <c r="U18" s="1">
        <f t="shared" si="10"/>
        <v>0</v>
      </c>
      <c r="V18" s="1">
        <f t="shared" si="11"/>
        <v>0</v>
      </c>
      <c r="W18" s="1">
        <f t="shared" si="12"/>
        <v>0</v>
      </c>
      <c r="X18" s="1">
        <f t="shared" si="13"/>
        <v>0</v>
      </c>
      <c r="Y18" s="25">
        <f t="shared" si="14"/>
        <v>0</v>
      </c>
      <c r="Z18" s="119"/>
      <c r="AA18" s="117"/>
      <c r="AB18" s="1"/>
      <c r="AC18" s="1">
        <f t="shared" si="15"/>
        <v>2</v>
      </c>
      <c r="AD18" s="1"/>
    </row>
    <row r="19" spans="1:30" ht="12.75" customHeight="1">
      <c r="A19" s="1">
        <v>29</v>
      </c>
      <c r="B19" s="117" t="str">
        <f t="shared" si="0"/>
        <v>B.1.14</v>
      </c>
      <c r="C19" s="120" t="s">
        <v>384</v>
      </c>
      <c r="D19" s="118"/>
      <c r="E19" s="92"/>
      <c r="F19" s="118"/>
      <c r="G19" s="117"/>
      <c r="H19" s="119"/>
      <c r="I19" s="117"/>
      <c r="J19" s="54">
        <v>2</v>
      </c>
      <c r="K19" s="54"/>
      <c r="L19" s="99">
        <f t="shared" si="1"/>
        <v>1</v>
      </c>
      <c r="M19" s="1">
        <f t="shared" si="2"/>
        <v>14</v>
      </c>
      <c r="N19" s="1">
        <f t="shared" si="3"/>
        <v>0</v>
      </c>
      <c r="O19" s="1">
        <f t="shared" si="4"/>
        <v>0</v>
      </c>
      <c r="P19" s="1">
        <f t="shared" si="5"/>
        <v>0</v>
      </c>
      <c r="Q19" s="1">
        <f t="shared" si="6"/>
        <v>0</v>
      </c>
      <c r="R19" s="1">
        <f t="shared" si="7"/>
        <v>0</v>
      </c>
      <c r="S19" s="1">
        <f t="shared" si="8"/>
        <v>0</v>
      </c>
      <c r="T19" s="1">
        <f t="shared" si="9"/>
        <v>1</v>
      </c>
      <c r="U19" s="1">
        <f t="shared" si="10"/>
        <v>0</v>
      </c>
      <c r="V19" s="1">
        <f t="shared" si="11"/>
        <v>0</v>
      </c>
      <c r="W19" s="1">
        <f t="shared" si="12"/>
        <v>0</v>
      </c>
      <c r="X19" s="1">
        <f t="shared" si="13"/>
        <v>0</v>
      </c>
      <c r="Y19" s="25">
        <f t="shared" si="14"/>
        <v>0</v>
      </c>
      <c r="Z19" s="119"/>
      <c r="AA19" s="117"/>
      <c r="AB19" s="1"/>
      <c r="AC19" s="1">
        <f t="shared" si="15"/>
        <v>2</v>
      </c>
      <c r="AD19" s="1"/>
    </row>
    <row r="20" spans="1:30" ht="12.75" customHeight="1">
      <c r="A20" s="1">
        <v>30</v>
      </c>
      <c r="B20" s="117" t="str">
        <f t="shared" si="0"/>
        <v>B.1.15</v>
      </c>
      <c r="C20" s="120" t="s">
        <v>386</v>
      </c>
      <c r="D20" s="118"/>
      <c r="E20" s="92"/>
      <c r="F20" s="92"/>
      <c r="G20" s="117"/>
      <c r="H20" s="119"/>
      <c r="I20" s="117"/>
      <c r="J20" s="54">
        <v>2</v>
      </c>
      <c r="K20" s="54"/>
      <c r="L20" s="99">
        <f t="shared" si="1"/>
        <v>1</v>
      </c>
      <c r="M20" s="1">
        <f t="shared" si="2"/>
        <v>15</v>
      </c>
      <c r="N20" s="1">
        <f t="shared" si="3"/>
        <v>0</v>
      </c>
      <c r="O20" s="1">
        <f t="shared" si="4"/>
        <v>0</v>
      </c>
      <c r="P20" s="1">
        <f t="shared" si="5"/>
        <v>0</v>
      </c>
      <c r="Q20" s="1">
        <f t="shared" si="6"/>
        <v>0</v>
      </c>
      <c r="R20" s="1">
        <f t="shared" si="7"/>
        <v>0</v>
      </c>
      <c r="S20" s="1">
        <f t="shared" si="8"/>
        <v>0</v>
      </c>
      <c r="T20" s="1">
        <f t="shared" si="9"/>
        <v>1</v>
      </c>
      <c r="U20" s="1">
        <f t="shared" si="10"/>
        <v>0</v>
      </c>
      <c r="V20" s="1">
        <f t="shared" si="11"/>
        <v>0</v>
      </c>
      <c r="W20" s="1">
        <f t="shared" si="12"/>
        <v>0</v>
      </c>
      <c r="X20" s="1">
        <f t="shared" si="13"/>
        <v>0</v>
      </c>
      <c r="Y20" s="25">
        <f t="shared" si="14"/>
        <v>0</v>
      </c>
      <c r="Z20" s="119"/>
      <c r="AA20" s="117"/>
      <c r="AB20" s="1"/>
      <c r="AC20" s="1">
        <f t="shared" si="15"/>
        <v>2</v>
      </c>
      <c r="AD20" s="1"/>
    </row>
    <row r="21" spans="1:30" ht="12.75" customHeight="1">
      <c r="A21" s="1">
        <v>31</v>
      </c>
      <c r="B21" s="117" t="str">
        <f t="shared" si="0"/>
        <v>B.1.16</v>
      </c>
      <c r="C21" s="120" t="s">
        <v>388</v>
      </c>
      <c r="D21" s="118"/>
      <c r="E21" s="92"/>
      <c r="F21" s="92"/>
      <c r="G21" s="117"/>
      <c r="H21" s="119"/>
      <c r="I21" s="117"/>
      <c r="J21" s="54">
        <v>2</v>
      </c>
      <c r="K21" s="54"/>
      <c r="L21" s="99">
        <f t="shared" si="1"/>
        <v>1</v>
      </c>
      <c r="M21" s="1">
        <f t="shared" si="2"/>
        <v>16</v>
      </c>
      <c r="N21" s="1">
        <f t="shared" si="3"/>
        <v>0</v>
      </c>
      <c r="O21" s="1">
        <f t="shared" si="4"/>
        <v>0</v>
      </c>
      <c r="P21" s="1">
        <f t="shared" si="5"/>
        <v>0</v>
      </c>
      <c r="Q21" s="1">
        <f t="shared" si="6"/>
        <v>0</v>
      </c>
      <c r="R21" s="1">
        <f t="shared" si="7"/>
        <v>0</v>
      </c>
      <c r="S21" s="1">
        <f t="shared" si="8"/>
        <v>0</v>
      </c>
      <c r="T21" s="1">
        <f t="shared" si="9"/>
        <v>1</v>
      </c>
      <c r="U21" s="1">
        <f t="shared" si="10"/>
        <v>0</v>
      </c>
      <c r="V21" s="1">
        <f t="shared" si="11"/>
        <v>0</v>
      </c>
      <c r="W21" s="1">
        <f t="shared" si="12"/>
        <v>0</v>
      </c>
      <c r="X21" s="1">
        <f t="shared" si="13"/>
        <v>0</v>
      </c>
      <c r="Y21" s="25">
        <f t="shared" si="14"/>
        <v>0</v>
      </c>
      <c r="Z21" s="119"/>
      <c r="AA21" s="117"/>
      <c r="AB21" s="1"/>
      <c r="AC21" s="1">
        <f t="shared" si="15"/>
        <v>2</v>
      </c>
      <c r="AD21" s="1"/>
    </row>
    <row r="22" spans="1:30" ht="12.75" customHeight="1">
      <c r="A22" s="1">
        <v>32</v>
      </c>
      <c r="B22" s="117" t="str">
        <f t="shared" si="0"/>
        <v>B.1.17</v>
      </c>
      <c r="C22" s="120" t="s">
        <v>390</v>
      </c>
      <c r="D22" s="118"/>
      <c r="E22" s="92"/>
      <c r="F22" s="92"/>
      <c r="G22" s="117"/>
      <c r="H22" s="119" t="s">
        <v>302</v>
      </c>
      <c r="I22" s="117" t="s">
        <v>303</v>
      </c>
      <c r="J22" s="54">
        <v>2</v>
      </c>
      <c r="K22" s="54"/>
      <c r="L22" s="99">
        <f t="shared" si="1"/>
        <v>1</v>
      </c>
      <c r="M22" s="1">
        <f t="shared" si="2"/>
        <v>17</v>
      </c>
      <c r="N22" s="1">
        <f t="shared" si="3"/>
        <v>0</v>
      </c>
      <c r="O22" s="1">
        <f t="shared" si="4"/>
        <v>0</v>
      </c>
      <c r="P22" s="1">
        <f t="shared" si="5"/>
        <v>0</v>
      </c>
      <c r="Q22" s="1">
        <f t="shared" si="6"/>
        <v>0</v>
      </c>
      <c r="R22" s="1">
        <f t="shared" si="7"/>
        <v>0</v>
      </c>
      <c r="S22" s="1">
        <f t="shared" si="8"/>
        <v>0</v>
      </c>
      <c r="T22" s="1">
        <f t="shared" si="9"/>
        <v>1</v>
      </c>
      <c r="U22" s="1">
        <f t="shared" si="10"/>
        <v>0</v>
      </c>
      <c r="V22" s="1">
        <f t="shared" si="11"/>
        <v>0</v>
      </c>
      <c r="W22" s="1">
        <f t="shared" si="12"/>
        <v>0</v>
      </c>
      <c r="X22" s="1">
        <f t="shared" si="13"/>
        <v>0</v>
      </c>
      <c r="Y22" s="25">
        <f t="shared" si="14"/>
        <v>0</v>
      </c>
      <c r="Z22" s="119"/>
      <c r="AA22" s="117"/>
      <c r="AB22" s="1"/>
      <c r="AC22" s="1">
        <f t="shared" si="15"/>
        <v>2</v>
      </c>
      <c r="AD22" s="1"/>
    </row>
    <row r="23" spans="1:30" ht="12.75" customHeight="1">
      <c r="A23" s="1">
        <v>33</v>
      </c>
      <c r="B23" s="117" t="str">
        <f t="shared" si="0"/>
        <v>B.1.18</v>
      </c>
      <c r="C23" s="120" t="s">
        <v>393</v>
      </c>
      <c r="D23" s="118"/>
      <c r="E23" s="92"/>
      <c r="F23" s="118"/>
      <c r="G23" s="117"/>
      <c r="H23" s="119"/>
      <c r="I23" s="117"/>
      <c r="J23" s="54">
        <v>2</v>
      </c>
      <c r="K23" s="54"/>
      <c r="L23" s="99">
        <f t="shared" si="1"/>
        <v>1</v>
      </c>
      <c r="M23" s="1">
        <f t="shared" si="2"/>
        <v>18</v>
      </c>
      <c r="N23" s="1">
        <f t="shared" si="3"/>
        <v>0</v>
      </c>
      <c r="O23" s="1">
        <f t="shared" si="4"/>
        <v>0</v>
      </c>
      <c r="P23" s="1">
        <f t="shared" si="5"/>
        <v>0</v>
      </c>
      <c r="Q23" s="1">
        <f t="shared" si="6"/>
        <v>0</v>
      </c>
      <c r="R23" s="1">
        <f t="shared" si="7"/>
        <v>0</v>
      </c>
      <c r="S23" s="1">
        <f t="shared" si="8"/>
        <v>0</v>
      </c>
      <c r="T23" s="1">
        <f t="shared" si="9"/>
        <v>1</v>
      </c>
      <c r="U23" s="1">
        <f t="shared" si="10"/>
        <v>0</v>
      </c>
      <c r="V23" s="1">
        <f t="shared" si="11"/>
        <v>0</v>
      </c>
      <c r="W23" s="1">
        <f t="shared" si="12"/>
        <v>0</v>
      </c>
      <c r="X23" s="1">
        <f t="shared" si="13"/>
        <v>0</v>
      </c>
      <c r="Y23" s="25">
        <f t="shared" si="14"/>
        <v>0</v>
      </c>
      <c r="Z23" s="119"/>
      <c r="AA23" s="117"/>
      <c r="AB23" s="1"/>
      <c r="AC23" s="1">
        <f t="shared" si="15"/>
        <v>2</v>
      </c>
      <c r="AD23" s="1"/>
    </row>
    <row r="24" spans="1:30" ht="12.75" customHeight="1">
      <c r="A24" s="1">
        <v>34</v>
      </c>
      <c r="B24" s="117" t="str">
        <f t="shared" si="0"/>
        <v>B.1.19</v>
      </c>
      <c r="C24" s="120" t="s">
        <v>399</v>
      </c>
      <c r="D24" s="118"/>
      <c r="E24" s="92"/>
      <c r="F24" s="118"/>
      <c r="G24" s="117"/>
      <c r="H24" s="119" t="s">
        <v>302</v>
      </c>
      <c r="I24" s="117" t="s">
        <v>303</v>
      </c>
      <c r="J24" s="54">
        <v>2</v>
      </c>
      <c r="K24" s="54"/>
      <c r="L24" s="99">
        <f t="shared" si="1"/>
        <v>1</v>
      </c>
      <c r="M24" s="1">
        <f t="shared" si="2"/>
        <v>19</v>
      </c>
      <c r="N24" s="1">
        <f t="shared" si="3"/>
        <v>0</v>
      </c>
      <c r="O24" s="1">
        <f t="shared" si="4"/>
        <v>0</v>
      </c>
      <c r="P24" s="1">
        <f t="shared" si="5"/>
        <v>0</v>
      </c>
      <c r="Q24" s="1">
        <f t="shared" si="6"/>
        <v>0</v>
      </c>
      <c r="R24" s="1">
        <f t="shared" si="7"/>
        <v>0</v>
      </c>
      <c r="S24" s="1">
        <f t="shared" si="8"/>
        <v>0</v>
      </c>
      <c r="T24" s="1">
        <f t="shared" si="9"/>
        <v>1</v>
      </c>
      <c r="U24" s="1">
        <f t="shared" si="10"/>
        <v>0</v>
      </c>
      <c r="V24" s="1">
        <f t="shared" si="11"/>
        <v>0</v>
      </c>
      <c r="W24" s="1">
        <f t="shared" si="12"/>
        <v>0</v>
      </c>
      <c r="X24" s="1">
        <f t="shared" si="13"/>
        <v>0</v>
      </c>
      <c r="Y24" s="25">
        <f t="shared" si="14"/>
        <v>0</v>
      </c>
      <c r="Z24" s="119"/>
      <c r="AA24" s="117"/>
      <c r="AB24" s="1"/>
      <c r="AC24" s="1">
        <f t="shared" si="15"/>
        <v>2</v>
      </c>
      <c r="AD24" s="1"/>
    </row>
    <row r="25" spans="1:30" ht="12.75" customHeight="1">
      <c r="A25" s="1">
        <v>35</v>
      </c>
      <c r="B25" s="117" t="str">
        <f t="shared" si="0"/>
        <v>B.1.20</v>
      </c>
      <c r="C25" s="120" t="s">
        <v>402</v>
      </c>
      <c r="D25" s="118"/>
      <c r="E25" s="92"/>
      <c r="F25" s="118"/>
      <c r="G25" s="117"/>
      <c r="H25" s="119" t="s">
        <v>302</v>
      </c>
      <c r="I25" s="117" t="s">
        <v>303</v>
      </c>
      <c r="J25" s="54">
        <v>2</v>
      </c>
      <c r="K25" s="54"/>
      <c r="L25" s="99">
        <f t="shared" si="1"/>
        <v>1</v>
      </c>
      <c r="M25" s="1">
        <f t="shared" si="2"/>
        <v>20</v>
      </c>
      <c r="N25" s="1">
        <f t="shared" si="3"/>
        <v>0</v>
      </c>
      <c r="O25" s="1">
        <f t="shared" si="4"/>
        <v>0</v>
      </c>
      <c r="P25" s="1">
        <f t="shared" si="5"/>
        <v>0</v>
      </c>
      <c r="Q25" s="1">
        <f t="shared" si="6"/>
        <v>0</v>
      </c>
      <c r="R25" s="1">
        <f t="shared" si="7"/>
        <v>0</v>
      </c>
      <c r="S25" s="1">
        <f t="shared" si="8"/>
        <v>0</v>
      </c>
      <c r="T25" s="1">
        <f t="shared" si="9"/>
        <v>1</v>
      </c>
      <c r="U25" s="1">
        <f t="shared" si="10"/>
        <v>0</v>
      </c>
      <c r="V25" s="1">
        <f t="shared" si="11"/>
        <v>0</v>
      </c>
      <c r="W25" s="1">
        <f t="shared" si="12"/>
        <v>0</v>
      </c>
      <c r="X25" s="1">
        <f t="shared" si="13"/>
        <v>0</v>
      </c>
      <c r="Y25" s="25">
        <f t="shared" si="14"/>
        <v>0</v>
      </c>
      <c r="Z25" s="119"/>
      <c r="AA25" s="117"/>
      <c r="AB25" s="1"/>
      <c r="AC25" s="1">
        <f t="shared" si="15"/>
        <v>2</v>
      </c>
      <c r="AD25" s="1"/>
    </row>
    <row r="26" spans="1:30" ht="12.75" customHeight="1">
      <c r="A26" s="1">
        <v>36</v>
      </c>
      <c r="B26" s="117" t="str">
        <f t="shared" si="0"/>
        <v>B.1.21</v>
      </c>
      <c r="C26" s="120" t="s">
        <v>414</v>
      </c>
      <c r="D26" s="118"/>
      <c r="E26" s="92"/>
      <c r="F26" s="92"/>
      <c r="G26" s="117"/>
      <c r="H26" s="119"/>
      <c r="I26" s="117"/>
      <c r="J26" s="54">
        <v>2</v>
      </c>
      <c r="K26" s="54"/>
      <c r="L26" s="99">
        <f t="shared" si="1"/>
        <v>1</v>
      </c>
      <c r="M26" s="1">
        <f t="shared" si="2"/>
        <v>21</v>
      </c>
      <c r="N26" s="1">
        <f t="shared" si="3"/>
        <v>0</v>
      </c>
      <c r="O26" s="1">
        <f t="shared" si="4"/>
        <v>0</v>
      </c>
      <c r="P26" s="1">
        <f t="shared" si="5"/>
        <v>0</v>
      </c>
      <c r="Q26" s="1">
        <f t="shared" si="6"/>
        <v>0</v>
      </c>
      <c r="R26" s="1">
        <f t="shared" si="7"/>
        <v>0</v>
      </c>
      <c r="S26" s="1">
        <f t="shared" si="8"/>
        <v>0</v>
      </c>
      <c r="T26" s="1">
        <f t="shared" si="9"/>
        <v>1</v>
      </c>
      <c r="U26" s="1">
        <f t="shared" si="10"/>
        <v>0</v>
      </c>
      <c r="V26" s="1">
        <f t="shared" si="11"/>
        <v>0</v>
      </c>
      <c r="W26" s="1">
        <f t="shared" si="12"/>
        <v>0</v>
      </c>
      <c r="X26" s="1">
        <f t="shared" si="13"/>
        <v>0</v>
      </c>
      <c r="Y26" s="25">
        <f t="shared" si="14"/>
        <v>0</v>
      </c>
      <c r="Z26" s="119"/>
      <c r="AA26" s="117"/>
      <c r="AB26" s="1"/>
      <c r="AC26" s="1">
        <f t="shared" si="15"/>
        <v>2</v>
      </c>
      <c r="AD26" s="1"/>
    </row>
    <row r="27" spans="1:30" ht="12.75" customHeight="1">
      <c r="A27" s="1">
        <v>37</v>
      </c>
      <c r="B27" s="117" t="str">
        <f t="shared" si="0"/>
        <v>B.1.22</v>
      </c>
      <c r="C27" s="120" t="s">
        <v>423</v>
      </c>
      <c r="D27" s="118"/>
      <c r="E27" s="92"/>
      <c r="F27" s="92"/>
      <c r="G27" s="117"/>
      <c r="H27" s="119"/>
      <c r="I27" s="117"/>
      <c r="J27" s="54">
        <v>2</v>
      </c>
      <c r="K27" s="54"/>
      <c r="L27" s="99">
        <f t="shared" si="1"/>
        <v>1</v>
      </c>
      <c r="M27" s="1">
        <f t="shared" si="2"/>
        <v>22</v>
      </c>
      <c r="N27" s="1">
        <f t="shared" si="3"/>
        <v>0</v>
      </c>
      <c r="O27" s="1">
        <f t="shared" si="4"/>
        <v>0</v>
      </c>
      <c r="P27" s="1">
        <f t="shared" si="5"/>
        <v>0</v>
      </c>
      <c r="Q27" s="1">
        <f t="shared" si="6"/>
        <v>0</v>
      </c>
      <c r="R27" s="1">
        <f t="shared" si="7"/>
        <v>0</v>
      </c>
      <c r="S27" s="1">
        <f t="shared" si="8"/>
        <v>0</v>
      </c>
      <c r="T27" s="1">
        <f t="shared" si="9"/>
        <v>1</v>
      </c>
      <c r="U27" s="1">
        <f t="shared" si="10"/>
        <v>0</v>
      </c>
      <c r="V27" s="1">
        <f t="shared" si="11"/>
        <v>0</v>
      </c>
      <c r="W27" s="1">
        <f t="shared" si="12"/>
        <v>0</v>
      </c>
      <c r="X27" s="1">
        <f t="shared" si="13"/>
        <v>0</v>
      </c>
      <c r="Y27" s="25">
        <f t="shared" si="14"/>
        <v>0</v>
      </c>
      <c r="Z27" s="119"/>
      <c r="AA27" s="117"/>
      <c r="AB27" s="1"/>
      <c r="AC27" s="1">
        <f t="shared" si="15"/>
        <v>2</v>
      </c>
      <c r="AD27" s="1"/>
    </row>
    <row r="28" spans="1:30" ht="12.75" customHeight="1">
      <c r="A28" s="1">
        <v>4112</v>
      </c>
      <c r="B28" s="117" t="str">
        <f t="shared" si="0"/>
        <v>B.1.22.1</v>
      </c>
      <c r="C28" s="120" t="s">
        <v>429</v>
      </c>
      <c r="D28" s="118"/>
      <c r="E28" s="92"/>
      <c r="F28" s="92"/>
      <c r="G28" s="117"/>
      <c r="H28" s="119"/>
      <c r="I28" s="117"/>
      <c r="J28" s="54">
        <v>3</v>
      </c>
      <c r="K28" s="54"/>
      <c r="L28" s="99">
        <f t="shared" si="1"/>
        <v>1</v>
      </c>
      <c r="M28" s="1">
        <f t="shared" si="2"/>
        <v>22</v>
      </c>
      <c r="N28" s="1">
        <f t="shared" si="3"/>
        <v>1</v>
      </c>
      <c r="O28" s="1">
        <f t="shared" si="4"/>
        <v>0</v>
      </c>
      <c r="P28" s="1">
        <f t="shared" si="5"/>
        <v>0</v>
      </c>
      <c r="Q28" s="1">
        <f t="shared" si="6"/>
        <v>0</v>
      </c>
      <c r="R28" s="1">
        <f t="shared" si="7"/>
        <v>0</v>
      </c>
      <c r="S28" s="1">
        <f t="shared" si="8"/>
        <v>0</v>
      </c>
      <c r="T28" s="1">
        <f t="shared" si="9"/>
        <v>1</v>
      </c>
      <c r="U28" s="1">
        <f t="shared" si="10"/>
        <v>0</v>
      </c>
      <c r="V28" s="1">
        <f t="shared" si="11"/>
        <v>0</v>
      </c>
      <c r="W28" s="1">
        <f t="shared" si="12"/>
        <v>0</v>
      </c>
      <c r="X28" s="1">
        <f t="shared" si="13"/>
        <v>0</v>
      </c>
      <c r="Y28" s="25">
        <f t="shared" si="14"/>
        <v>0</v>
      </c>
      <c r="Z28" s="119"/>
      <c r="AA28" s="117"/>
      <c r="AB28" s="1"/>
      <c r="AC28" s="1">
        <f t="shared" si="15"/>
        <v>2</v>
      </c>
      <c r="AD28" s="1"/>
    </row>
    <row r="29" spans="1:30" ht="12.75" customHeight="1">
      <c r="A29" s="1">
        <v>38</v>
      </c>
      <c r="B29" s="117" t="str">
        <f t="shared" si="0"/>
        <v>B.1.23</v>
      </c>
      <c r="C29" s="120" t="s">
        <v>435</v>
      </c>
      <c r="D29" s="118"/>
      <c r="E29" s="92"/>
      <c r="F29" s="118"/>
      <c r="G29" s="117"/>
      <c r="H29" s="119"/>
      <c r="I29" s="117"/>
      <c r="J29" s="54">
        <v>2</v>
      </c>
      <c r="K29" s="54"/>
      <c r="L29" s="99">
        <f t="shared" si="1"/>
        <v>1</v>
      </c>
      <c r="M29" s="1">
        <f t="shared" si="2"/>
        <v>23</v>
      </c>
      <c r="N29" s="1">
        <f t="shared" si="3"/>
        <v>0</v>
      </c>
      <c r="O29" s="1">
        <f t="shared" si="4"/>
        <v>0</v>
      </c>
      <c r="P29" s="1">
        <f t="shared" si="5"/>
        <v>0</v>
      </c>
      <c r="Q29" s="1">
        <f t="shared" si="6"/>
        <v>0</v>
      </c>
      <c r="R29" s="1">
        <f t="shared" si="7"/>
        <v>0</v>
      </c>
      <c r="S29" s="1">
        <f t="shared" si="8"/>
        <v>0</v>
      </c>
      <c r="T29" s="1">
        <f t="shared" si="9"/>
        <v>1</v>
      </c>
      <c r="U29" s="1">
        <f t="shared" si="10"/>
        <v>0</v>
      </c>
      <c r="V29" s="1">
        <f t="shared" si="11"/>
        <v>0</v>
      </c>
      <c r="W29" s="1">
        <f t="shared" si="12"/>
        <v>0</v>
      </c>
      <c r="X29" s="1">
        <f t="shared" si="13"/>
        <v>0</v>
      </c>
      <c r="Y29" s="25">
        <f t="shared" si="14"/>
        <v>0</v>
      </c>
      <c r="Z29" s="119"/>
      <c r="AA29" s="117"/>
      <c r="AB29" s="1"/>
      <c r="AC29" s="1">
        <f t="shared" si="15"/>
        <v>2</v>
      </c>
      <c r="AD29" s="1"/>
    </row>
    <row r="30" spans="1:30" ht="12.75" customHeight="1">
      <c r="A30" s="1">
        <v>39</v>
      </c>
      <c r="B30" s="117" t="str">
        <f t="shared" si="0"/>
        <v>B.1.24</v>
      </c>
      <c r="C30" s="120" t="s">
        <v>442</v>
      </c>
      <c r="D30" s="118"/>
      <c r="E30" s="92"/>
      <c r="F30" s="92"/>
      <c r="G30" s="117"/>
      <c r="H30" s="119"/>
      <c r="I30" s="117"/>
      <c r="J30" s="54">
        <v>2</v>
      </c>
      <c r="K30" s="54"/>
      <c r="L30" s="99">
        <f t="shared" si="1"/>
        <v>1</v>
      </c>
      <c r="M30" s="1">
        <f t="shared" si="2"/>
        <v>24</v>
      </c>
      <c r="N30" s="1">
        <f t="shared" si="3"/>
        <v>0</v>
      </c>
      <c r="O30" s="1">
        <f t="shared" si="4"/>
        <v>0</v>
      </c>
      <c r="P30" s="1">
        <f t="shared" si="5"/>
        <v>0</v>
      </c>
      <c r="Q30" s="1">
        <f t="shared" si="6"/>
        <v>0</v>
      </c>
      <c r="R30" s="1">
        <f t="shared" si="7"/>
        <v>0</v>
      </c>
      <c r="S30" s="1">
        <f t="shared" si="8"/>
        <v>0</v>
      </c>
      <c r="T30" s="1">
        <f t="shared" si="9"/>
        <v>1</v>
      </c>
      <c r="U30" s="1">
        <f t="shared" si="10"/>
        <v>0</v>
      </c>
      <c r="V30" s="1">
        <f t="shared" si="11"/>
        <v>0</v>
      </c>
      <c r="W30" s="1">
        <f t="shared" si="12"/>
        <v>0</v>
      </c>
      <c r="X30" s="1">
        <f t="shared" si="13"/>
        <v>0</v>
      </c>
      <c r="Y30" s="25">
        <f t="shared" si="14"/>
        <v>0</v>
      </c>
      <c r="Z30" s="119"/>
      <c r="AA30" s="117"/>
      <c r="AB30" s="1"/>
      <c r="AC30" s="1">
        <f t="shared" si="15"/>
        <v>2</v>
      </c>
      <c r="AD30" s="1"/>
    </row>
    <row r="31" spans="1:30" ht="12.75" customHeight="1">
      <c r="A31" s="1">
        <v>40</v>
      </c>
      <c r="B31" s="117" t="str">
        <f t="shared" si="0"/>
        <v>B.1.25</v>
      </c>
      <c r="C31" s="120" t="s">
        <v>446</v>
      </c>
      <c r="D31" s="118"/>
      <c r="E31" s="92"/>
      <c r="F31" s="118"/>
      <c r="G31" s="117"/>
      <c r="H31" s="119" t="s">
        <v>302</v>
      </c>
      <c r="I31" s="117" t="s">
        <v>303</v>
      </c>
      <c r="J31" s="54">
        <v>2</v>
      </c>
      <c r="K31" s="54"/>
      <c r="L31" s="99">
        <f t="shared" si="1"/>
        <v>1</v>
      </c>
      <c r="M31" s="1">
        <f t="shared" si="2"/>
        <v>25</v>
      </c>
      <c r="N31" s="1">
        <f t="shared" si="3"/>
        <v>0</v>
      </c>
      <c r="O31" s="1">
        <f t="shared" si="4"/>
        <v>0</v>
      </c>
      <c r="P31" s="1">
        <f t="shared" si="5"/>
        <v>0</v>
      </c>
      <c r="Q31" s="1">
        <f t="shared" si="6"/>
        <v>0</v>
      </c>
      <c r="R31" s="1">
        <f t="shared" si="7"/>
        <v>0</v>
      </c>
      <c r="S31" s="1">
        <f t="shared" si="8"/>
        <v>0</v>
      </c>
      <c r="T31" s="1">
        <f t="shared" si="9"/>
        <v>1</v>
      </c>
      <c r="U31" s="1">
        <f t="shared" si="10"/>
        <v>0</v>
      </c>
      <c r="V31" s="1">
        <f t="shared" si="11"/>
        <v>0</v>
      </c>
      <c r="W31" s="1">
        <f t="shared" si="12"/>
        <v>0</v>
      </c>
      <c r="X31" s="1">
        <f t="shared" si="13"/>
        <v>0</v>
      </c>
      <c r="Y31" s="25">
        <f t="shared" si="14"/>
        <v>0</v>
      </c>
      <c r="Z31" s="119"/>
      <c r="AA31" s="117"/>
      <c r="AB31" s="1"/>
      <c r="AC31" s="1">
        <f t="shared" si="15"/>
        <v>2</v>
      </c>
      <c r="AD31" s="1"/>
    </row>
    <row r="32" spans="1:30" ht="12.75" customHeight="1">
      <c r="A32" s="1">
        <v>41</v>
      </c>
      <c r="B32" s="117" t="str">
        <f t="shared" si="0"/>
        <v>B.1.26</v>
      </c>
      <c r="C32" s="120" t="s">
        <v>455</v>
      </c>
      <c r="D32" s="118"/>
      <c r="E32" s="92"/>
      <c r="F32" s="118"/>
      <c r="G32" s="117"/>
      <c r="H32" s="119" t="s">
        <v>302</v>
      </c>
      <c r="I32" s="117" t="s">
        <v>303</v>
      </c>
      <c r="J32" s="54">
        <v>2</v>
      </c>
      <c r="K32" s="54"/>
      <c r="L32" s="99">
        <f t="shared" si="1"/>
        <v>1</v>
      </c>
      <c r="M32" s="1">
        <f t="shared" si="2"/>
        <v>26</v>
      </c>
      <c r="N32" s="1">
        <f t="shared" si="3"/>
        <v>0</v>
      </c>
      <c r="O32" s="1">
        <f t="shared" si="4"/>
        <v>0</v>
      </c>
      <c r="P32" s="1">
        <f t="shared" si="5"/>
        <v>0</v>
      </c>
      <c r="Q32" s="1">
        <f t="shared" si="6"/>
        <v>0</v>
      </c>
      <c r="R32" s="1">
        <f t="shared" si="7"/>
        <v>0</v>
      </c>
      <c r="S32" s="1">
        <f t="shared" si="8"/>
        <v>0</v>
      </c>
      <c r="T32" s="1">
        <f t="shared" si="9"/>
        <v>1</v>
      </c>
      <c r="U32" s="1">
        <f t="shared" si="10"/>
        <v>0</v>
      </c>
      <c r="V32" s="1">
        <f t="shared" si="11"/>
        <v>0</v>
      </c>
      <c r="W32" s="1">
        <f t="shared" si="12"/>
        <v>0</v>
      </c>
      <c r="X32" s="1">
        <f t="shared" si="13"/>
        <v>0</v>
      </c>
      <c r="Y32" s="25">
        <f t="shared" si="14"/>
        <v>0</v>
      </c>
      <c r="Z32" s="119"/>
      <c r="AA32" s="117"/>
      <c r="AB32" s="1"/>
      <c r="AC32" s="1">
        <f t="shared" si="15"/>
        <v>2</v>
      </c>
      <c r="AD32" s="1"/>
    </row>
    <row r="33" spans="1:30" ht="12.75" customHeight="1">
      <c r="A33" s="1">
        <v>42</v>
      </c>
      <c r="B33" s="117" t="str">
        <f t="shared" si="0"/>
        <v>B.1.27</v>
      </c>
      <c r="C33" s="120" t="s">
        <v>457</v>
      </c>
      <c r="D33" s="118"/>
      <c r="E33" s="92"/>
      <c r="F33" s="92"/>
      <c r="G33" s="117"/>
      <c r="H33" s="119" t="s">
        <v>302</v>
      </c>
      <c r="I33" s="117" t="s">
        <v>303</v>
      </c>
      <c r="J33" s="54">
        <v>2</v>
      </c>
      <c r="K33" s="54"/>
      <c r="L33" s="99">
        <f t="shared" si="1"/>
        <v>1</v>
      </c>
      <c r="M33" s="1">
        <f t="shared" si="2"/>
        <v>27</v>
      </c>
      <c r="N33" s="1">
        <f t="shared" si="3"/>
        <v>0</v>
      </c>
      <c r="O33" s="1">
        <f t="shared" si="4"/>
        <v>0</v>
      </c>
      <c r="P33" s="1">
        <f t="shared" si="5"/>
        <v>0</v>
      </c>
      <c r="Q33" s="1">
        <f t="shared" si="6"/>
        <v>0</v>
      </c>
      <c r="R33" s="1">
        <f t="shared" si="7"/>
        <v>0</v>
      </c>
      <c r="S33" s="1">
        <f t="shared" si="8"/>
        <v>0</v>
      </c>
      <c r="T33" s="1">
        <f t="shared" si="9"/>
        <v>1</v>
      </c>
      <c r="U33" s="1">
        <f t="shared" si="10"/>
        <v>0</v>
      </c>
      <c r="V33" s="1">
        <f t="shared" si="11"/>
        <v>0</v>
      </c>
      <c r="W33" s="1">
        <f t="shared" si="12"/>
        <v>0</v>
      </c>
      <c r="X33" s="1">
        <f t="shared" si="13"/>
        <v>0</v>
      </c>
      <c r="Y33" s="25">
        <f t="shared" si="14"/>
        <v>0</v>
      </c>
      <c r="Z33" s="119"/>
      <c r="AA33" s="117"/>
      <c r="AB33" s="1"/>
      <c r="AC33" s="1">
        <f t="shared" si="15"/>
        <v>2</v>
      </c>
      <c r="AD33" s="1"/>
    </row>
    <row r="34" spans="1:30" ht="12.75" customHeight="1">
      <c r="A34" s="1">
        <v>44</v>
      </c>
      <c r="B34" s="117" t="str">
        <f t="shared" si="0"/>
        <v>B.1.28</v>
      </c>
      <c r="C34" s="120" t="s">
        <v>462</v>
      </c>
      <c r="D34" s="118"/>
      <c r="E34" s="92"/>
      <c r="F34" s="92"/>
      <c r="G34" s="117"/>
      <c r="H34" s="119"/>
      <c r="I34" s="117"/>
      <c r="J34" s="54">
        <v>2</v>
      </c>
      <c r="K34" s="54"/>
      <c r="L34" s="99">
        <f t="shared" si="1"/>
        <v>1</v>
      </c>
      <c r="M34" s="1">
        <f t="shared" si="2"/>
        <v>28</v>
      </c>
      <c r="N34" s="1">
        <f t="shared" si="3"/>
        <v>0</v>
      </c>
      <c r="O34" s="1">
        <f t="shared" si="4"/>
        <v>0</v>
      </c>
      <c r="P34" s="1">
        <f t="shared" si="5"/>
        <v>0</v>
      </c>
      <c r="Q34" s="1">
        <f t="shared" si="6"/>
        <v>0</v>
      </c>
      <c r="R34" s="1">
        <f t="shared" si="7"/>
        <v>0</v>
      </c>
      <c r="S34" s="1">
        <f t="shared" si="8"/>
        <v>0</v>
      </c>
      <c r="T34" s="1">
        <f t="shared" si="9"/>
        <v>1</v>
      </c>
      <c r="U34" s="1">
        <f t="shared" si="10"/>
        <v>0</v>
      </c>
      <c r="V34" s="1">
        <f t="shared" si="11"/>
        <v>0</v>
      </c>
      <c r="W34" s="1">
        <f t="shared" si="12"/>
        <v>0</v>
      </c>
      <c r="X34" s="1">
        <f t="shared" si="13"/>
        <v>0</v>
      </c>
      <c r="Y34" s="25">
        <f t="shared" si="14"/>
        <v>0</v>
      </c>
      <c r="Z34" s="119"/>
      <c r="AA34" s="117"/>
      <c r="AB34" s="1"/>
      <c r="AC34" s="1">
        <f t="shared" si="15"/>
        <v>2</v>
      </c>
      <c r="AD34" s="1"/>
    </row>
    <row r="35" spans="1:30" ht="12.75" customHeight="1">
      <c r="A35" s="1">
        <v>48</v>
      </c>
      <c r="B35" s="117" t="str">
        <f t="shared" si="0"/>
        <v>B.1.29</v>
      </c>
      <c r="C35" s="120" t="s">
        <v>468</v>
      </c>
      <c r="D35" s="118"/>
      <c r="E35" s="92"/>
      <c r="F35" s="92"/>
      <c r="G35" s="117"/>
      <c r="H35" s="119" t="s">
        <v>302</v>
      </c>
      <c r="I35" s="117" t="s">
        <v>303</v>
      </c>
      <c r="J35" s="54">
        <v>2</v>
      </c>
      <c r="K35" s="54"/>
      <c r="L35" s="99">
        <f t="shared" si="1"/>
        <v>1</v>
      </c>
      <c r="M35" s="1">
        <f t="shared" si="2"/>
        <v>29</v>
      </c>
      <c r="N35" s="1">
        <f t="shared" si="3"/>
        <v>0</v>
      </c>
      <c r="O35" s="1">
        <f t="shared" si="4"/>
        <v>0</v>
      </c>
      <c r="P35" s="1">
        <f t="shared" si="5"/>
        <v>0</v>
      </c>
      <c r="Q35" s="1">
        <f t="shared" si="6"/>
        <v>0</v>
      </c>
      <c r="R35" s="1">
        <f t="shared" si="7"/>
        <v>0</v>
      </c>
      <c r="S35" s="1">
        <f t="shared" si="8"/>
        <v>0</v>
      </c>
      <c r="T35" s="1">
        <f t="shared" si="9"/>
        <v>1</v>
      </c>
      <c r="U35" s="1">
        <f t="shared" si="10"/>
        <v>0</v>
      </c>
      <c r="V35" s="1">
        <f t="shared" si="11"/>
        <v>0</v>
      </c>
      <c r="W35" s="1">
        <f t="shared" si="12"/>
        <v>0</v>
      </c>
      <c r="X35" s="1">
        <f t="shared" si="13"/>
        <v>0</v>
      </c>
      <c r="Y35" s="25">
        <f t="shared" si="14"/>
        <v>0</v>
      </c>
      <c r="Z35" s="119"/>
      <c r="AA35" s="117"/>
      <c r="AB35" s="1"/>
      <c r="AC35" s="1">
        <f t="shared" si="15"/>
        <v>2</v>
      </c>
      <c r="AD35" s="1"/>
    </row>
    <row r="36" spans="1:30" ht="12.75" customHeight="1">
      <c r="A36" s="1">
        <v>46</v>
      </c>
      <c r="B36" s="117" t="str">
        <f t="shared" si="0"/>
        <v>B.1.30</v>
      </c>
      <c r="C36" s="120" t="s">
        <v>478</v>
      </c>
      <c r="D36" s="118"/>
      <c r="E36" s="92"/>
      <c r="F36" s="92"/>
      <c r="G36" s="117"/>
      <c r="H36" s="119"/>
      <c r="I36" s="117"/>
      <c r="J36" s="54">
        <v>2</v>
      </c>
      <c r="K36" s="54"/>
      <c r="L36" s="99">
        <f t="shared" si="1"/>
        <v>1</v>
      </c>
      <c r="M36" s="1">
        <f t="shared" si="2"/>
        <v>30</v>
      </c>
      <c r="N36" s="1">
        <f t="shared" si="3"/>
        <v>0</v>
      </c>
      <c r="O36" s="1">
        <f t="shared" si="4"/>
        <v>0</v>
      </c>
      <c r="P36" s="1">
        <f t="shared" si="5"/>
        <v>0</v>
      </c>
      <c r="Q36" s="1">
        <f t="shared" si="6"/>
        <v>0</v>
      </c>
      <c r="R36" s="1">
        <f t="shared" si="7"/>
        <v>0</v>
      </c>
      <c r="S36" s="1">
        <f t="shared" si="8"/>
        <v>0</v>
      </c>
      <c r="T36" s="1">
        <f t="shared" si="9"/>
        <v>1</v>
      </c>
      <c r="U36" s="1">
        <f t="shared" si="10"/>
        <v>0</v>
      </c>
      <c r="V36" s="1">
        <f t="shared" si="11"/>
        <v>0</v>
      </c>
      <c r="W36" s="1">
        <f t="shared" si="12"/>
        <v>0</v>
      </c>
      <c r="X36" s="1">
        <f t="shared" si="13"/>
        <v>0</v>
      </c>
      <c r="Y36" s="25">
        <f t="shared" si="14"/>
        <v>0</v>
      </c>
      <c r="Z36" s="119"/>
      <c r="AA36" s="117"/>
      <c r="AB36" s="1"/>
      <c r="AC36" s="1">
        <f t="shared" si="15"/>
        <v>2</v>
      </c>
      <c r="AD36" s="1"/>
    </row>
    <row r="37" spans="1:30" ht="12.75" customHeight="1">
      <c r="A37" s="1">
        <v>3287</v>
      </c>
      <c r="B37" s="117" t="str">
        <f t="shared" si="0"/>
        <v>B.1.31</v>
      </c>
      <c r="C37" s="120" t="s">
        <v>484</v>
      </c>
      <c r="D37" s="118"/>
      <c r="E37" s="92"/>
      <c r="F37" s="92"/>
      <c r="G37" s="117"/>
      <c r="H37" s="119"/>
      <c r="I37" s="117"/>
      <c r="J37" s="54">
        <v>2</v>
      </c>
      <c r="K37" s="54"/>
      <c r="L37" s="99">
        <f t="shared" si="1"/>
        <v>1</v>
      </c>
      <c r="M37" s="1">
        <f t="shared" si="2"/>
        <v>31</v>
      </c>
      <c r="N37" s="1">
        <f t="shared" si="3"/>
        <v>0</v>
      </c>
      <c r="O37" s="1">
        <f t="shared" si="4"/>
        <v>0</v>
      </c>
      <c r="P37" s="1">
        <f t="shared" si="5"/>
        <v>0</v>
      </c>
      <c r="Q37" s="1">
        <f t="shared" si="6"/>
        <v>0</v>
      </c>
      <c r="R37" s="1">
        <f t="shared" si="7"/>
        <v>0</v>
      </c>
      <c r="S37" s="1">
        <f t="shared" si="8"/>
        <v>0</v>
      </c>
      <c r="T37" s="1">
        <f t="shared" si="9"/>
        <v>1</v>
      </c>
      <c r="U37" s="1">
        <f t="shared" si="10"/>
        <v>0</v>
      </c>
      <c r="V37" s="1">
        <f t="shared" si="11"/>
        <v>0</v>
      </c>
      <c r="W37" s="1">
        <f t="shared" si="12"/>
        <v>0</v>
      </c>
      <c r="X37" s="1">
        <f t="shared" si="13"/>
        <v>0</v>
      </c>
      <c r="Y37" s="25">
        <f t="shared" si="14"/>
        <v>0</v>
      </c>
      <c r="Z37" s="119"/>
      <c r="AA37" s="117"/>
      <c r="AB37" s="1"/>
      <c r="AC37" s="1">
        <f t="shared" si="15"/>
        <v>2</v>
      </c>
      <c r="AD37" s="1"/>
    </row>
    <row r="38" spans="1:30" ht="12.75" customHeight="1">
      <c r="A38" s="1">
        <v>50</v>
      </c>
      <c r="B38" s="117" t="str">
        <f t="shared" si="0"/>
        <v>B.1.32</v>
      </c>
      <c r="C38" s="120" t="s">
        <v>491</v>
      </c>
      <c r="D38" s="118"/>
      <c r="E38" s="92"/>
      <c r="F38" s="92"/>
      <c r="G38" s="117"/>
      <c r="H38" s="119" t="s">
        <v>302</v>
      </c>
      <c r="I38" s="117" t="s">
        <v>303</v>
      </c>
      <c r="J38" s="54">
        <v>2</v>
      </c>
      <c r="K38" s="54"/>
      <c r="L38" s="99">
        <f t="shared" si="1"/>
        <v>1</v>
      </c>
      <c r="M38" s="1">
        <f t="shared" si="2"/>
        <v>32</v>
      </c>
      <c r="N38" s="1">
        <f t="shared" si="3"/>
        <v>0</v>
      </c>
      <c r="O38" s="1">
        <f t="shared" si="4"/>
        <v>0</v>
      </c>
      <c r="P38" s="1">
        <f t="shared" si="5"/>
        <v>0</v>
      </c>
      <c r="Q38" s="1">
        <f t="shared" si="6"/>
        <v>0</v>
      </c>
      <c r="R38" s="1">
        <f t="shared" si="7"/>
        <v>0</v>
      </c>
      <c r="S38" s="1">
        <f t="shared" si="8"/>
        <v>0</v>
      </c>
      <c r="T38" s="1">
        <f t="shared" si="9"/>
        <v>1</v>
      </c>
      <c r="U38" s="1">
        <f t="shared" si="10"/>
        <v>0</v>
      </c>
      <c r="V38" s="1">
        <f t="shared" si="11"/>
        <v>0</v>
      </c>
      <c r="W38" s="1">
        <f t="shared" si="12"/>
        <v>0</v>
      </c>
      <c r="X38" s="1">
        <f t="shared" si="13"/>
        <v>0</v>
      </c>
      <c r="Y38" s="25">
        <f t="shared" si="14"/>
        <v>0</v>
      </c>
      <c r="Z38" s="119"/>
      <c r="AA38" s="117"/>
      <c r="AB38" s="1"/>
      <c r="AC38" s="1">
        <f t="shared" si="15"/>
        <v>2</v>
      </c>
      <c r="AD38" s="1"/>
    </row>
    <row r="39" spans="1:30" ht="12.75" customHeight="1">
      <c r="A39" s="1">
        <v>2471</v>
      </c>
      <c r="B39" s="117" t="str">
        <f t="shared" si="0"/>
        <v>B.1.33</v>
      </c>
      <c r="C39" s="120" t="s">
        <v>496</v>
      </c>
      <c r="D39" s="118"/>
      <c r="E39" s="117"/>
      <c r="F39" s="92"/>
      <c r="G39" s="117" t="s">
        <v>301</v>
      </c>
      <c r="H39" s="119" t="s">
        <v>332</v>
      </c>
      <c r="I39" s="117" t="s">
        <v>333</v>
      </c>
      <c r="J39" s="54">
        <v>2</v>
      </c>
      <c r="K39" s="54"/>
      <c r="L39" s="99">
        <f t="shared" si="1"/>
        <v>1</v>
      </c>
      <c r="M39" s="1">
        <f t="shared" si="2"/>
        <v>33</v>
      </c>
      <c r="N39" s="1">
        <f t="shared" si="3"/>
        <v>0</v>
      </c>
      <c r="O39" s="1">
        <f t="shared" si="4"/>
        <v>0</v>
      </c>
      <c r="P39" s="1">
        <f t="shared" si="5"/>
        <v>0</v>
      </c>
      <c r="Q39" s="1">
        <f t="shared" si="6"/>
        <v>1</v>
      </c>
      <c r="R39" s="1">
        <f t="shared" si="7"/>
        <v>0</v>
      </c>
      <c r="S39" s="1">
        <f t="shared" si="8"/>
        <v>1</v>
      </c>
      <c r="T39" s="1">
        <f t="shared" si="9"/>
        <v>1</v>
      </c>
      <c r="U39" s="1">
        <f t="shared" si="10"/>
        <v>0</v>
      </c>
      <c r="V39" s="1">
        <f t="shared" si="11"/>
        <v>1</v>
      </c>
      <c r="W39" s="1">
        <f t="shared" si="12"/>
        <v>1</v>
      </c>
      <c r="X39" s="1">
        <f t="shared" si="13"/>
        <v>1</v>
      </c>
      <c r="Y39" s="25">
        <f t="shared" si="14"/>
        <v>1</v>
      </c>
      <c r="Z39" s="119"/>
      <c r="AA39" s="117"/>
      <c r="AB39" s="1"/>
      <c r="AC39" s="1">
        <f t="shared" si="15"/>
        <v>2</v>
      </c>
      <c r="AD39" s="1">
        <v>1</v>
      </c>
    </row>
    <row r="40" spans="1:30" ht="12.75" customHeight="1">
      <c r="A40" s="1">
        <v>4173</v>
      </c>
      <c r="B40" s="117" t="str">
        <f t="shared" si="0"/>
        <v>B.1.33.1</v>
      </c>
      <c r="C40" s="120" t="s">
        <v>498</v>
      </c>
      <c r="D40" s="118"/>
      <c r="E40" s="92"/>
      <c r="F40" s="92"/>
      <c r="G40" s="117" t="s">
        <v>301</v>
      </c>
      <c r="H40" s="119"/>
      <c r="I40" s="117"/>
      <c r="J40" s="54">
        <v>3</v>
      </c>
      <c r="K40" s="54"/>
      <c r="L40" s="99">
        <f t="shared" si="1"/>
        <v>1</v>
      </c>
      <c r="M40" s="1">
        <f t="shared" si="2"/>
        <v>33</v>
      </c>
      <c r="N40" s="1">
        <f t="shared" si="3"/>
        <v>1</v>
      </c>
      <c r="O40" s="1">
        <f t="shared" si="4"/>
        <v>0</v>
      </c>
      <c r="P40" s="1">
        <f t="shared" si="5"/>
        <v>0</v>
      </c>
      <c r="Q40" s="1">
        <f t="shared" si="6"/>
        <v>0</v>
      </c>
      <c r="R40" s="1">
        <f t="shared" si="7"/>
        <v>0</v>
      </c>
      <c r="S40" s="1">
        <f t="shared" si="8"/>
        <v>0</v>
      </c>
      <c r="T40" s="1">
        <f t="shared" si="9"/>
        <v>1</v>
      </c>
      <c r="U40" s="1">
        <f t="shared" si="10"/>
        <v>0</v>
      </c>
      <c r="V40" s="1">
        <f t="shared" si="11"/>
        <v>0</v>
      </c>
      <c r="W40" s="1">
        <f t="shared" si="12"/>
        <v>0</v>
      </c>
      <c r="X40" s="1">
        <f t="shared" si="13"/>
        <v>0</v>
      </c>
      <c r="Y40" s="25">
        <f t="shared" si="14"/>
        <v>0</v>
      </c>
      <c r="Z40" s="119"/>
      <c r="AA40" s="117"/>
      <c r="AB40" s="1"/>
      <c r="AC40" s="1">
        <f t="shared" si="15"/>
        <v>2</v>
      </c>
      <c r="AD40" s="1"/>
    </row>
    <row r="41" spans="1:30" ht="12.75" customHeight="1">
      <c r="A41" s="1">
        <v>4174</v>
      </c>
      <c r="B41" s="117" t="str">
        <f t="shared" si="0"/>
        <v>B.1.33.2</v>
      </c>
      <c r="C41" s="120" t="s">
        <v>503</v>
      </c>
      <c r="D41" s="118"/>
      <c r="E41" s="92"/>
      <c r="F41" s="92"/>
      <c r="G41" s="117" t="s">
        <v>301</v>
      </c>
      <c r="H41" s="119"/>
      <c r="I41" s="117"/>
      <c r="J41" s="54">
        <v>3</v>
      </c>
      <c r="K41" s="54"/>
      <c r="L41" s="99">
        <f t="shared" si="1"/>
        <v>1</v>
      </c>
      <c r="M41" s="1">
        <f t="shared" si="2"/>
        <v>33</v>
      </c>
      <c r="N41" s="1">
        <f t="shared" si="3"/>
        <v>2</v>
      </c>
      <c r="O41" s="1">
        <f t="shared" si="4"/>
        <v>0</v>
      </c>
      <c r="P41" s="1">
        <f t="shared" si="5"/>
        <v>0</v>
      </c>
      <c r="Q41" s="1">
        <f t="shared" si="6"/>
        <v>0</v>
      </c>
      <c r="R41" s="1">
        <f t="shared" si="7"/>
        <v>0</v>
      </c>
      <c r="S41" s="1">
        <f t="shared" si="8"/>
        <v>0</v>
      </c>
      <c r="T41" s="1">
        <f t="shared" si="9"/>
        <v>1</v>
      </c>
      <c r="U41" s="1">
        <f t="shared" si="10"/>
        <v>0</v>
      </c>
      <c r="V41" s="1">
        <f t="shared" si="11"/>
        <v>0</v>
      </c>
      <c r="W41" s="1">
        <f t="shared" si="12"/>
        <v>0</v>
      </c>
      <c r="X41" s="1">
        <f t="shared" si="13"/>
        <v>0</v>
      </c>
      <c r="Y41" s="25">
        <f t="shared" si="14"/>
        <v>0</v>
      </c>
      <c r="Z41" s="119"/>
      <c r="AA41" s="117"/>
      <c r="AB41" s="1"/>
      <c r="AC41" s="1">
        <f t="shared" si="15"/>
        <v>2</v>
      </c>
      <c r="AD41" s="1"/>
    </row>
    <row r="42" spans="1:30" ht="12.75" customHeight="1">
      <c r="A42" s="1">
        <v>2482</v>
      </c>
      <c r="B42" s="117" t="str">
        <f t="shared" si="0"/>
        <v>B.1.33.3</v>
      </c>
      <c r="C42" s="120" t="s">
        <v>511</v>
      </c>
      <c r="D42" s="118"/>
      <c r="E42" s="92"/>
      <c r="F42" s="92"/>
      <c r="G42" s="117"/>
      <c r="H42" s="119" t="s">
        <v>332</v>
      </c>
      <c r="I42" s="117" t="s">
        <v>333</v>
      </c>
      <c r="J42" s="54">
        <v>3</v>
      </c>
      <c r="K42" s="54"/>
      <c r="L42" s="99">
        <f t="shared" si="1"/>
        <v>1</v>
      </c>
      <c r="M42" s="1">
        <f t="shared" si="2"/>
        <v>33</v>
      </c>
      <c r="N42" s="1">
        <f t="shared" si="3"/>
        <v>3</v>
      </c>
      <c r="O42" s="1">
        <f t="shared" si="4"/>
        <v>0</v>
      </c>
      <c r="P42" s="1">
        <f t="shared" si="5"/>
        <v>0</v>
      </c>
      <c r="Q42" s="1">
        <f t="shared" si="6"/>
        <v>0</v>
      </c>
      <c r="R42" s="1">
        <f t="shared" si="7"/>
        <v>0</v>
      </c>
      <c r="S42" s="1">
        <f t="shared" si="8"/>
        <v>0</v>
      </c>
      <c r="T42" s="1">
        <f t="shared" si="9"/>
        <v>1</v>
      </c>
      <c r="U42" s="1">
        <f t="shared" si="10"/>
        <v>0</v>
      </c>
      <c r="V42" s="1">
        <f t="shared" si="11"/>
        <v>0</v>
      </c>
      <c r="W42" s="1">
        <f t="shared" si="12"/>
        <v>0</v>
      </c>
      <c r="X42" s="1">
        <f t="shared" si="13"/>
        <v>0</v>
      </c>
      <c r="Y42" s="25">
        <f t="shared" si="14"/>
        <v>0</v>
      </c>
      <c r="Z42" s="119"/>
      <c r="AA42" s="117"/>
      <c r="AB42" s="1"/>
      <c r="AC42" s="1">
        <f t="shared" si="15"/>
        <v>2</v>
      </c>
      <c r="AD42" s="1"/>
    </row>
    <row r="43" spans="1:30" ht="12.75" customHeight="1">
      <c r="A43" s="1">
        <v>19</v>
      </c>
      <c r="B43" s="117" t="str">
        <f t="shared" si="0"/>
        <v>B.1.34</v>
      </c>
      <c r="C43" s="120" t="s">
        <v>517</v>
      </c>
      <c r="D43" s="118"/>
      <c r="E43" s="92"/>
      <c r="F43" s="118"/>
      <c r="G43" s="117" t="s">
        <v>518</v>
      </c>
      <c r="H43" s="119" t="s">
        <v>302</v>
      </c>
      <c r="I43" s="117" t="s">
        <v>303</v>
      </c>
      <c r="J43" s="54">
        <v>2</v>
      </c>
      <c r="K43" s="54"/>
      <c r="L43" s="99">
        <f t="shared" si="1"/>
        <v>1</v>
      </c>
      <c r="M43" s="1">
        <f t="shared" si="2"/>
        <v>34</v>
      </c>
      <c r="N43" s="1">
        <f t="shared" si="3"/>
        <v>0</v>
      </c>
      <c r="O43" s="1">
        <f t="shared" si="4"/>
        <v>0</v>
      </c>
      <c r="P43" s="1">
        <f t="shared" si="5"/>
        <v>0</v>
      </c>
      <c r="Q43" s="1">
        <f t="shared" si="6"/>
        <v>0</v>
      </c>
      <c r="R43" s="1">
        <f t="shared" si="7"/>
        <v>0</v>
      </c>
      <c r="S43" s="1">
        <f t="shared" si="8"/>
        <v>0</v>
      </c>
      <c r="T43" s="1">
        <f t="shared" si="9"/>
        <v>1</v>
      </c>
      <c r="U43" s="1">
        <f t="shared" si="10"/>
        <v>0</v>
      </c>
      <c r="V43" s="1">
        <f t="shared" si="11"/>
        <v>0</v>
      </c>
      <c r="W43" s="1">
        <f t="shared" si="12"/>
        <v>0</v>
      </c>
      <c r="X43" s="1">
        <f t="shared" si="13"/>
        <v>0</v>
      </c>
      <c r="Y43" s="25">
        <f t="shared" si="14"/>
        <v>0</v>
      </c>
      <c r="Z43" s="119"/>
      <c r="AA43" s="117"/>
      <c r="AB43" s="1"/>
      <c r="AC43" s="1">
        <f t="shared" si="15"/>
        <v>2</v>
      </c>
      <c r="AD43" s="1"/>
    </row>
    <row r="44" spans="1:30" ht="12.75" customHeight="1">
      <c r="A44" s="1">
        <v>223</v>
      </c>
      <c r="B44" s="117" t="str">
        <f t="shared" si="0"/>
        <v>B.1.34.1</v>
      </c>
      <c r="C44" s="120" t="s">
        <v>524</v>
      </c>
      <c r="D44" s="118"/>
      <c r="E44" s="92"/>
      <c r="F44" s="92"/>
      <c r="G44" s="117" t="s">
        <v>525</v>
      </c>
      <c r="H44" s="119" t="s">
        <v>302</v>
      </c>
      <c r="I44" s="117" t="s">
        <v>303</v>
      </c>
      <c r="J44" s="54">
        <v>3</v>
      </c>
      <c r="K44" s="54"/>
      <c r="L44" s="99">
        <f t="shared" si="1"/>
        <v>1</v>
      </c>
      <c r="M44" s="1">
        <f t="shared" si="2"/>
        <v>34</v>
      </c>
      <c r="N44" s="1">
        <f t="shared" si="3"/>
        <v>1</v>
      </c>
      <c r="O44" s="1">
        <f t="shared" si="4"/>
        <v>0</v>
      </c>
      <c r="P44" s="1">
        <f t="shared" si="5"/>
        <v>0</v>
      </c>
      <c r="Q44" s="1">
        <f t="shared" si="6"/>
        <v>0</v>
      </c>
      <c r="R44" s="1">
        <f t="shared" si="7"/>
        <v>0</v>
      </c>
      <c r="S44" s="1">
        <f t="shared" si="8"/>
        <v>0</v>
      </c>
      <c r="T44" s="1">
        <f t="shared" si="9"/>
        <v>1</v>
      </c>
      <c r="U44" s="1">
        <f t="shared" si="10"/>
        <v>0</v>
      </c>
      <c r="V44" s="1">
        <f t="shared" si="11"/>
        <v>0</v>
      </c>
      <c r="W44" s="1">
        <f t="shared" si="12"/>
        <v>0</v>
      </c>
      <c r="X44" s="1">
        <f t="shared" si="13"/>
        <v>0</v>
      </c>
      <c r="Y44" s="25">
        <f t="shared" si="14"/>
        <v>0</v>
      </c>
      <c r="Z44" s="119"/>
      <c r="AA44" s="117"/>
      <c r="AB44" s="1"/>
      <c r="AC44" s="1">
        <f t="shared" si="15"/>
        <v>2</v>
      </c>
      <c r="AD44" s="1"/>
    </row>
    <row r="45" spans="1:30" ht="12.75" customHeight="1">
      <c r="A45" s="1">
        <v>224</v>
      </c>
      <c r="B45" s="117" t="str">
        <f t="shared" si="0"/>
        <v>B.1.34.2</v>
      </c>
      <c r="C45" s="120" t="s">
        <v>532</v>
      </c>
      <c r="D45" s="118"/>
      <c r="E45" s="92"/>
      <c r="F45" s="92"/>
      <c r="G45" s="117" t="s">
        <v>525</v>
      </c>
      <c r="H45" s="119" t="s">
        <v>302</v>
      </c>
      <c r="I45" s="117" t="s">
        <v>303</v>
      </c>
      <c r="J45" s="54">
        <v>3</v>
      </c>
      <c r="K45" s="54"/>
      <c r="L45" s="99">
        <f t="shared" si="1"/>
        <v>1</v>
      </c>
      <c r="M45" s="1">
        <f t="shared" si="2"/>
        <v>34</v>
      </c>
      <c r="N45" s="1">
        <f t="shared" si="3"/>
        <v>2</v>
      </c>
      <c r="O45" s="1">
        <f t="shared" si="4"/>
        <v>0</v>
      </c>
      <c r="P45" s="1">
        <f t="shared" si="5"/>
        <v>0</v>
      </c>
      <c r="Q45" s="1">
        <f t="shared" si="6"/>
        <v>0</v>
      </c>
      <c r="R45" s="1">
        <f t="shared" si="7"/>
        <v>0</v>
      </c>
      <c r="S45" s="1">
        <f t="shared" si="8"/>
        <v>0</v>
      </c>
      <c r="T45" s="1">
        <f t="shared" si="9"/>
        <v>1</v>
      </c>
      <c r="U45" s="1">
        <f t="shared" si="10"/>
        <v>0</v>
      </c>
      <c r="V45" s="1">
        <f t="shared" si="11"/>
        <v>0</v>
      </c>
      <c r="W45" s="1">
        <f t="shared" si="12"/>
        <v>0</v>
      </c>
      <c r="X45" s="1">
        <f t="shared" si="13"/>
        <v>0</v>
      </c>
      <c r="Y45" s="25">
        <f t="shared" si="14"/>
        <v>0</v>
      </c>
      <c r="Z45" s="119"/>
      <c r="AA45" s="117"/>
      <c r="AB45" s="1"/>
      <c r="AC45" s="1">
        <f t="shared" si="15"/>
        <v>2</v>
      </c>
      <c r="AD45" s="1"/>
    </row>
    <row r="46" spans="1:30" ht="12.75" customHeight="1">
      <c r="A46" s="1">
        <v>225</v>
      </c>
      <c r="B46" s="117" t="str">
        <f t="shared" si="0"/>
        <v>B.1.34.3</v>
      </c>
      <c r="C46" s="120" t="s">
        <v>537</v>
      </c>
      <c r="D46" s="118"/>
      <c r="E46" s="92"/>
      <c r="F46" s="92"/>
      <c r="G46" s="117" t="s">
        <v>538</v>
      </c>
      <c r="H46" s="119" t="s">
        <v>302</v>
      </c>
      <c r="I46" s="117" t="s">
        <v>303</v>
      </c>
      <c r="J46" s="54">
        <v>3</v>
      </c>
      <c r="K46" s="54"/>
      <c r="L46" s="99">
        <f t="shared" si="1"/>
        <v>1</v>
      </c>
      <c r="M46" s="1">
        <f t="shared" si="2"/>
        <v>34</v>
      </c>
      <c r="N46" s="1">
        <f t="shared" si="3"/>
        <v>3</v>
      </c>
      <c r="O46" s="1">
        <f t="shared" si="4"/>
        <v>0</v>
      </c>
      <c r="P46" s="1">
        <f t="shared" si="5"/>
        <v>0</v>
      </c>
      <c r="Q46" s="1">
        <f t="shared" si="6"/>
        <v>0</v>
      </c>
      <c r="R46" s="1">
        <f t="shared" si="7"/>
        <v>0</v>
      </c>
      <c r="S46" s="1">
        <f t="shared" si="8"/>
        <v>0</v>
      </c>
      <c r="T46" s="1">
        <f t="shared" si="9"/>
        <v>1</v>
      </c>
      <c r="U46" s="1">
        <f t="shared" si="10"/>
        <v>0</v>
      </c>
      <c r="V46" s="1">
        <f t="shared" si="11"/>
        <v>0</v>
      </c>
      <c r="W46" s="1">
        <f t="shared" si="12"/>
        <v>0</v>
      </c>
      <c r="X46" s="1">
        <f t="shared" si="13"/>
        <v>0</v>
      </c>
      <c r="Y46" s="25">
        <f t="shared" si="14"/>
        <v>0</v>
      </c>
      <c r="Z46" s="119"/>
      <c r="AA46" s="117"/>
      <c r="AB46" s="1"/>
      <c r="AC46" s="1">
        <f t="shared" si="15"/>
        <v>2</v>
      </c>
      <c r="AD46" s="1"/>
    </row>
    <row r="47" spans="1:30" ht="12.75" customHeight="1"/>
    <row r="48" spans="1:30"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B3:I3"/>
    <mergeCell ref="H4:I4"/>
  </mergeCells>
  <conditionalFormatting sqref="B5:C46">
    <cfRule type="expression" dxfId="305" priority="1" stopIfTrue="1">
      <formula>$Y5=1</formula>
    </cfRule>
  </conditionalFormatting>
  <conditionalFormatting sqref="A5:A46">
    <cfRule type="expression" dxfId="304" priority="2" stopIfTrue="1">
      <formula>A5=""</formula>
    </cfRule>
  </conditionalFormatting>
  <conditionalFormatting sqref="J5:J46">
    <cfRule type="expression" dxfId="303" priority="3" stopIfTrue="1">
      <formula>J5*J6/J5-J5&gt;1</formula>
    </cfRule>
  </conditionalFormatting>
  <conditionalFormatting sqref="D5:F46">
    <cfRule type="expression" dxfId="302" priority="4" stopIfTrue="1">
      <formula>$K5&gt;0</formula>
    </cfRule>
  </conditionalFormatting>
  <conditionalFormatting sqref="H1 I1:I2 Z1:AA2 B1:G2">
    <cfRule type="expression" dxfId="301" priority="5" stopIfTrue="1">
      <formula>OR($D$2&lt;1,$D$2="0%")</formula>
    </cfRule>
  </conditionalFormatting>
  <conditionalFormatting sqref="H1 I1:I2 Z1:AA2 B1:G2">
    <cfRule type="expression" dxfId="300" priority="6" stopIfTrue="1">
      <formula>$D$2=1</formula>
    </cfRule>
  </conditionalFormatting>
  <conditionalFormatting sqref="D5:D46">
    <cfRule type="expression" dxfId="299" priority="7" stopIfTrue="1">
      <formula>V5=1</formula>
    </cfRule>
  </conditionalFormatting>
  <conditionalFormatting sqref="D5:D46">
    <cfRule type="expression" dxfId="298" priority="8" stopIfTrue="1">
      <formula>V5=3</formula>
    </cfRule>
  </conditionalFormatting>
  <conditionalFormatting sqref="D5:D46">
    <cfRule type="expression" dxfId="297" priority="9" stopIfTrue="1">
      <formula>V5=2</formula>
    </cfRule>
  </conditionalFormatting>
  <conditionalFormatting sqref="D5 E5:E46">
    <cfRule type="expression" dxfId="296" priority="10">
      <formula>$AD5&lt;&gt;""</formula>
    </cfRule>
  </conditionalFormatting>
  <dataValidations count="3">
    <dataValidation type="list" allowBlank="1" showInputMessage="1" showErrorMessage="1" promptTitle="Select 1 - 5 - 1" prompt="Informal, ad hoc process without formal implementation_x000a_ 2 - Partially in place with no approved plans to further implement_x000a_3 - Partially in place with approved plans to further implement_x000a_4 - In place with exclusions_x000a_5 - In place wi" sqref="E5:E38 E40:E46" xr:uid="{00000000-0002-0000-0A00-000000000000}">
      <formula1>ScaledLarge</formula1>
    </dataValidation>
    <dataValidation type="list" allowBlank="1" showInputMessage="1" showErrorMessage="1" prompt="Select Yes, No or N/A - If N/A is chosen an explanation MUST be provided in the Additional Information cell." sqref="D5:D46" xr:uid="{00000000-0002-0000-0A00-000001000000}">
      <formula1>Binary</formula1>
    </dataValidation>
    <dataValidation type="list" allowBlank="1" showErrorMessage="1" sqref="H2" xr:uid="{00000000-0002-0000-0A00-000002000000}">
      <formula1>TabAuto</formula1>
    </dataValidation>
  </dataValidations>
  <pageMargins left="0.25" right="0.25" top="0.75" bottom="0.75" header="0" footer="0"/>
  <pageSetup fitToHeight="0" orientation="landscape"/>
  <headerFooter>
    <oddHeader>&amp;LShared Assessments Program&amp;CStandardized Information Gathering (SIG) Questionnaire&amp;R Version 2017</oddHeader>
    <oddFooter>&amp;L&amp;A&amp;CPage &amp;P of  Page(s)</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D1000"/>
  <sheetViews>
    <sheetView showGridLines="0" workbookViewId="0">
      <pane ySplit="4" topLeftCell="A5" activePane="bottomLeft" state="frozen"/>
      <selection pane="bottomLeft" activeCell="B6" sqref="B6"/>
    </sheetView>
  </sheetViews>
  <sheetFormatPr defaultColWidth="14.42578125" defaultRowHeight="15" customHeight="1"/>
  <cols>
    <col min="1" max="1" width="5.140625" hidden="1" customWidth="1"/>
    <col min="2" max="2" width="13.42578125" customWidth="1"/>
    <col min="3" max="3" width="67" customWidth="1"/>
    <col min="4" max="5" width="11.42578125" customWidth="1"/>
    <col min="6" max="6" width="40.7109375" customWidth="1"/>
    <col min="7" max="7" width="27.85546875" customWidth="1"/>
    <col min="8" max="8" width="10.28515625" customWidth="1"/>
    <col min="9" max="9" width="28.140625" customWidth="1"/>
    <col min="10" max="25" width="2.85546875" hidden="1" customWidth="1"/>
    <col min="26" max="26" width="14.140625" hidden="1" customWidth="1"/>
    <col min="27" max="27" width="28.140625" hidden="1" customWidth="1"/>
    <col min="28" max="28" width="8.85546875" customWidth="1"/>
    <col min="29" max="29" width="2.85546875" hidden="1" customWidth="1"/>
    <col min="30" max="30" width="3.85546875" hidden="1" customWidth="1"/>
  </cols>
  <sheetData>
    <row r="1" spans="1:30" ht="12.75" customHeight="1">
      <c r="A1" s="1">
        <v>12</v>
      </c>
      <c r="B1" s="60" t="s">
        <v>391</v>
      </c>
      <c r="C1" s="121"/>
      <c r="D1" s="95"/>
      <c r="E1" s="95"/>
      <c r="F1" s="95"/>
      <c r="G1" s="96"/>
      <c r="H1" s="95"/>
      <c r="I1" s="39" t="str">
        <f>IF(Master&lt;&gt;"Master","",Master)</f>
        <v/>
      </c>
      <c r="J1" s="97"/>
      <c r="K1" s="97"/>
      <c r="L1" s="97"/>
      <c r="M1" s="97"/>
      <c r="N1" s="97"/>
      <c r="O1" s="97"/>
      <c r="P1" s="97"/>
      <c r="Q1" s="97" t="str">
        <f>LEFT(B1,1)</f>
        <v>C</v>
      </c>
      <c r="R1" s="97"/>
      <c r="S1" s="97"/>
      <c r="T1" s="97"/>
      <c r="U1" s="97"/>
      <c r="V1" s="97"/>
      <c r="W1" s="97"/>
      <c r="X1" s="97"/>
      <c r="Y1" s="97">
        <f>COUNTA(X:X)+2</f>
        <v>14</v>
      </c>
      <c r="Z1" s="97"/>
      <c r="AA1" s="123"/>
      <c r="AB1" s="99"/>
      <c r="AC1" s="97"/>
      <c r="AD1" s="1"/>
    </row>
    <row r="2" spans="1:30" ht="12.75" customHeight="1">
      <c r="A2" s="1"/>
      <c r="B2" s="100"/>
      <c r="C2" s="101"/>
      <c r="D2" s="102">
        <f>IF(X2=0,"0%",X2/T2)</f>
        <v>0.1</v>
      </c>
      <c r="E2" s="101" t="s">
        <v>144</v>
      </c>
      <c r="F2" s="101"/>
      <c r="G2" s="103" t="s">
        <v>245</v>
      </c>
      <c r="H2" s="104" t="s">
        <v>246</v>
      </c>
      <c r="I2" s="101"/>
      <c r="J2" s="105">
        <f>COUNTA(J5:J14)</f>
        <v>10</v>
      </c>
      <c r="K2" s="105"/>
      <c r="L2" s="105"/>
      <c r="M2" s="105"/>
      <c r="N2" s="105"/>
      <c r="O2" s="105"/>
      <c r="P2" s="105"/>
      <c r="Q2" s="105"/>
      <c r="R2" s="105"/>
      <c r="S2" s="105"/>
      <c r="T2" s="105">
        <f>COUNTIF(T5:T14,1)</f>
        <v>10</v>
      </c>
      <c r="U2" s="105"/>
      <c r="V2" s="105"/>
      <c r="W2" s="105"/>
      <c r="X2" s="105">
        <f>COUNTIF(X5:X14,1)</f>
        <v>1</v>
      </c>
      <c r="Y2" s="105"/>
      <c r="Z2" s="105"/>
      <c r="AA2" s="125"/>
      <c r="AB2" s="99"/>
      <c r="AC2" s="1"/>
      <c r="AD2" s="1"/>
    </row>
    <row r="3" spans="1:30" ht="62.25" customHeight="1">
      <c r="A3" s="107" t="s">
        <v>141</v>
      </c>
      <c r="B3" s="212" t="s">
        <v>248</v>
      </c>
      <c r="C3" s="213"/>
      <c r="D3" s="213"/>
      <c r="E3" s="213"/>
      <c r="F3" s="213"/>
      <c r="G3" s="213"/>
      <c r="H3" s="213"/>
      <c r="I3" s="213"/>
      <c r="J3" s="107" t="s">
        <v>292</v>
      </c>
      <c r="K3" s="107" t="s">
        <v>293</v>
      </c>
      <c r="L3" s="1">
        <v>1</v>
      </c>
      <c r="M3" s="1">
        <v>2</v>
      </c>
      <c r="N3" s="1">
        <v>3</v>
      </c>
      <c r="O3" s="1">
        <v>4</v>
      </c>
      <c r="P3" s="1">
        <v>5</v>
      </c>
      <c r="Q3" s="107" t="s">
        <v>253</v>
      </c>
      <c r="R3" s="107" t="s">
        <v>254</v>
      </c>
      <c r="S3" s="107" t="s">
        <v>255</v>
      </c>
      <c r="T3" s="107" t="s">
        <v>294</v>
      </c>
      <c r="U3" s="107" t="s">
        <v>256</v>
      </c>
      <c r="V3" s="107" t="s">
        <v>257</v>
      </c>
      <c r="W3" s="107" t="s">
        <v>295</v>
      </c>
      <c r="X3" s="107" t="s">
        <v>296</v>
      </c>
      <c r="Y3" s="107" t="s">
        <v>297</v>
      </c>
      <c r="Z3" s="1"/>
      <c r="AA3" s="1"/>
      <c r="AB3" s="109" t="s">
        <v>260</v>
      </c>
      <c r="AC3" s="107" t="s">
        <v>258</v>
      </c>
      <c r="AD3" s="107" t="s">
        <v>268</v>
      </c>
    </row>
    <row r="4" spans="1:30" ht="12.75" customHeight="1">
      <c r="A4" s="1">
        <f>MAX(A5:A14)</f>
        <v>2500</v>
      </c>
      <c r="B4" s="49" t="s">
        <v>269</v>
      </c>
      <c r="C4" s="49" t="s">
        <v>146</v>
      </c>
      <c r="D4" s="49" t="s">
        <v>149</v>
      </c>
      <c r="E4" s="49" t="s">
        <v>271</v>
      </c>
      <c r="F4" s="49" t="s">
        <v>272</v>
      </c>
      <c r="G4" s="49" t="s">
        <v>273</v>
      </c>
      <c r="H4" s="208" t="s">
        <v>274</v>
      </c>
      <c r="I4" s="214"/>
      <c r="J4" s="127"/>
      <c r="K4" s="54"/>
      <c r="L4" s="25"/>
      <c r="M4" s="25"/>
      <c r="N4" s="25"/>
      <c r="O4" s="25"/>
      <c r="P4" s="25"/>
      <c r="Q4" s="25"/>
      <c r="R4" s="25"/>
      <c r="S4" s="25"/>
      <c r="T4" s="25"/>
      <c r="U4" s="25"/>
      <c r="V4" s="25"/>
      <c r="W4" s="25"/>
      <c r="X4" s="25"/>
      <c r="Y4" s="25"/>
      <c r="Z4" s="11"/>
      <c r="AA4" s="11"/>
      <c r="AB4" s="1"/>
      <c r="AC4" s="25"/>
      <c r="AD4" s="1"/>
    </row>
    <row r="5" spans="1:30" ht="12.75" customHeight="1">
      <c r="A5" s="1">
        <v>58</v>
      </c>
      <c r="B5" s="54" t="str">
        <f t="shared" ref="B5:B14" si="0">IF(J5=0,"",IF(J5=1,Q$1&amp;"."&amp;L5,IF(J5=2,Q$1&amp;"."&amp;L5&amp;"."&amp;M5,IF(J5=3,Q$1&amp;"."&amp;L5&amp;"."&amp;M5&amp;"."&amp;N5,IF(J5=4,Q$1&amp;"."&amp;L5&amp;"."&amp;M5&amp;"."&amp;N5&amp;"."&amp;O5,IF(J5=5,Q$1&amp;"."&amp;L5&amp;"."&amp;M5&amp;"."&amp;N5&amp;"."&amp;O5&amp;"."&amp;P5))))))</f>
        <v>C.1</v>
      </c>
      <c r="C5" s="117" t="s">
        <v>566</v>
      </c>
      <c r="D5" s="118"/>
      <c r="E5" s="92"/>
      <c r="F5" s="92"/>
      <c r="G5" s="117" t="s">
        <v>460</v>
      </c>
      <c r="H5" s="119" t="s">
        <v>395</v>
      </c>
      <c r="I5" s="117" t="s">
        <v>396</v>
      </c>
      <c r="J5" s="54">
        <v>1</v>
      </c>
      <c r="K5" s="54"/>
      <c r="L5" s="99">
        <f t="shared" ref="L5:L14" si="1">IF(L4="",1,IF(J5=1,L4+1,L4))</f>
        <v>1</v>
      </c>
      <c r="M5" s="1">
        <f t="shared" ref="M5:M14" si="2">IF(M4="",0,IF(L4&lt;&gt;L5,0,IF($J5=2,M4+1,M4)))</f>
        <v>0</v>
      </c>
      <c r="N5" s="1">
        <f t="shared" ref="N5:N14" si="3">IF(N4="",0,IF(M4&lt;&gt;M5,0,IF($J5=3,N4+1,N4)))</f>
        <v>0</v>
      </c>
      <c r="O5" s="1">
        <f t="shared" ref="O5:O14" si="4">IF(O4="",0,IF(N4&lt;&gt;N5,0,IF($J5=4,O4+1,O4)))</f>
        <v>0</v>
      </c>
      <c r="P5" s="1">
        <f t="shared" ref="P5:P14" si="5">IF(P4="",0,IF(O4&lt;&gt;O5,0,IF($J5=5,P4+1,P4)))</f>
        <v>0</v>
      </c>
      <c r="Q5" s="1">
        <f t="shared" ref="Q5:Q14" si="6">IF(OR(Master="Master",J5=0,K5=1),0,IF(ISNA(VLOOKUP(A5,L2_Array,22,FALSE)),0,VLOOKUP(A5,L2_Array,22,FALSE)))</f>
        <v>1</v>
      </c>
      <c r="R5" s="1">
        <f t="shared" ref="R5:R14" si="7">IF(J5="","",IF(D5="Yes",1,IF(D5="No",2,IF(D5="N/A",3,0))))</f>
        <v>0</v>
      </c>
      <c r="S5" s="1">
        <f t="shared" ref="S5:S14" si="8">IF(J5="","",IF(Q5&gt;0,Q5,IF(R5&gt;0,R5,0)))</f>
        <v>1</v>
      </c>
      <c r="T5" s="1">
        <f t="shared" ref="T5:T14" si="9">IF(J5="","",IF(OR(J5=1,T4=""),1,IF(OR(AND(K4=1,(J5-J3&lt;&gt;0)),AND(T4=0,J4=J5),AND(K4=1,J5=J3)),0,1)))</f>
        <v>1</v>
      </c>
      <c r="U5" s="1">
        <f t="shared" ref="U5:U14" si="10">IF(J5="",U4,IF(AND(S5&gt;1,OR(U4="",U4=0,U4&gt;=J5)),J5,IF(J5&gt;U4,U4,0)))</f>
        <v>0</v>
      </c>
      <c r="V5" s="1">
        <f t="shared" ref="V5:V14" si="11">IF(Master="Master",R5,IF(V4="",S5,IF(OR(AND(U5&gt;0,S5&lt;V4),AND(U5=1,S5&lt;=V4)),V4,S5)))</f>
        <v>1</v>
      </c>
      <c r="W5" s="1">
        <f t="shared" ref="W5:W14" si="12">IF(J5="","",IF(OR(AND(T4=1,U5=1),S5&gt;0,AND(T6=0,W6=1)),1,0))</f>
        <v>1</v>
      </c>
      <c r="X5" s="1">
        <f t="shared" ref="X5:X14" si="13">IF(J5="","",IF(OR(AND(U5&gt;0,T5=1),AND(T5=1,W5=1)),1,0))</f>
        <v>1</v>
      </c>
      <c r="Y5" s="25">
        <f t="shared" ref="Y5:Y14" si="14">IF(ISNA(VLOOKUP(A5,L2_Array,1,FALSE)),0,1)</f>
        <v>1</v>
      </c>
      <c r="Z5" s="117"/>
      <c r="AA5" s="117"/>
      <c r="AB5" s="1"/>
      <c r="AC5" s="25">
        <f t="shared" ref="AC5:AC14" si="15">IF(AND(J5=1,S5=1),2,IF(AND(V4=1,L5=L4),2,IF(AND(AC4=2,L5=L4),2,IF(J5=1,1,""))))</f>
        <v>2</v>
      </c>
      <c r="AD5" s="1"/>
    </row>
    <row r="6" spans="1:30" ht="12.75" customHeight="1">
      <c r="A6" s="1">
        <v>61</v>
      </c>
      <c r="B6" s="54" t="str">
        <f t="shared" si="0"/>
        <v>C.1.1</v>
      </c>
      <c r="C6" s="120" t="s">
        <v>581</v>
      </c>
      <c r="D6" s="118"/>
      <c r="E6" s="92"/>
      <c r="F6" s="92"/>
      <c r="G6" s="117" t="s">
        <v>518</v>
      </c>
      <c r="H6" s="119" t="s">
        <v>332</v>
      </c>
      <c r="I6" s="117" t="s">
        <v>333</v>
      </c>
      <c r="J6" s="54">
        <v>2</v>
      </c>
      <c r="K6" s="54"/>
      <c r="L6" s="99">
        <f t="shared" si="1"/>
        <v>1</v>
      </c>
      <c r="M6" s="1">
        <f t="shared" si="2"/>
        <v>1</v>
      </c>
      <c r="N6" s="1">
        <f t="shared" si="3"/>
        <v>0</v>
      </c>
      <c r="O6" s="1">
        <f t="shared" si="4"/>
        <v>0</v>
      </c>
      <c r="P6" s="1">
        <f t="shared" si="5"/>
        <v>0</v>
      </c>
      <c r="Q6" s="1">
        <f t="shared" si="6"/>
        <v>0</v>
      </c>
      <c r="R6" s="1">
        <f t="shared" si="7"/>
        <v>0</v>
      </c>
      <c r="S6" s="1">
        <f t="shared" si="8"/>
        <v>0</v>
      </c>
      <c r="T6" s="1">
        <f t="shared" si="9"/>
        <v>1</v>
      </c>
      <c r="U6" s="1">
        <f t="shared" si="10"/>
        <v>0</v>
      </c>
      <c r="V6" s="1">
        <f t="shared" si="11"/>
        <v>0</v>
      </c>
      <c r="W6" s="1">
        <f t="shared" si="12"/>
        <v>0</v>
      </c>
      <c r="X6" s="1">
        <f t="shared" si="13"/>
        <v>0</v>
      </c>
      <c r="Y6" s="25">
        <f t="shared" si="14"/>
        <v>0</v>
      </c>
      <c r="Z6" s="117"/>
      <c r="AA6" s="117"/>
      <c r="AB6" s="1"/>
      <c r="AC6" s="25">
        <f t="shared" si="15"/>
        <v>2</v>
      </c>
      <c r="AD6" s="1"/>
    </row>
    <row r="7" spans="1:30" ht="12.75" customHeight="1">
      <c r="A7" s="1">
        <v>2488</v>
      </c>
      <c r="B7" s="54" t="str">
        <f t="shared" si="0"/>
        <v>C.1.2</v>
      </c>
      <c r="C7" s="120" t="s">
        <v>584</v>
      </c>
      <c r="D7" s="118"/>
      <c r="E7" s="92"/>
      <c r="F7" s="92"/>
      <c r="G7" s="117" t="s">
        <v>518</v>
      </c>
      <c r="H7" s="119" t="s">
        <v>332</v>
      </c>
      <c r="I7" s="117" t="s">
        <v>585</v>
      </c>
      <c r="J7" s="54">
        <v>2</v>
      </c>
      <c r="K7" s="54"/>
      <c r="L7" s="99">
        <f t="shared" si="1"/>
        <v>1</v>
      </c>
      <c r="M7" s="1">
        <f t="shared" si="2"/>
        <v>2</v>
      </c>
      <c r="N7" s="1">
        <f t="shared" si="3"/>
        <v>0</v>
      </c>
      <c r="O7" s="1">
        <f t="shared" si="4"/>
        <v>0</v>
      </c>
      <c r="P7" s="1">
        <f t="shared" si="5"/>
        <v>0</v>
      </c>
      <c r="Q7" s="1">
        <f t="shared" si="6"/>
        <v>0</v>
      </c>
      <c r="R7" s="1">
        <f t="shared" si="7"/>
        <v>0</v>
      </c>
      <c r="S7" s="1">
        <f t="shared" si="8"/>
        <v>0</v>
      </c>
      <c r="T7" s="1">
        <f t="shared" si="9"/>
        <v>1</v>
      </c>
      <c r="U7" s="1">
        <f t="shared" si="10"/>
        <v>0</v>
      </c>
      <c r="V7" s="1">
        <f t="shared" si="11"/>
        <v>0</v>
      </c>
      <c r="W7" s="1">
        <f t="shared" si="12"/>
        <v>0</v>
      </c>
      <c r="X7" s="1">
        <f t="shared" si="13"/>
        <v>0</v>
      </c>
      <c r="Y7" s="25">
        <f t="shared" si="14"/>
        <v>0</v>
      </c>
      <c r="Z7" s="117"/>
      <c r="AA7" s="117"/>
      <c r="AB7" s="1"/>
      <c r="AC7" s="25">
        <f t="shared" si="15"/>
        <v>2</v>
      </c>
      <c r="AD7" s="1"/>
    </row>
    <row r="8" spans="1:30" ht="12.75" customHeight="1">
      <c r="A8" s="1">
        <v>2490</v>
      </c>
      <c r="B8" s="54" t="str">
        <f t="shared" si="0"/>
        <v>C.1.3</v>
      </c>
      <c r="C8" s="120" t="s">
        <v>589</v>
      </c>
      <c r="D8" s="118"/>
      <c r="E8" s="92"/>
      <c r="F8" s="92"/>
      <c r="G8" s="117" t="s">
        <v>518</v>
      </c>
      <c r="H8" s="119" t="s">
        <v>590</v>
      </c>
      <c r="I8" s="117" t="s">
        <v>585</v>
      </c>
      <c r="J8" s="54">
        <v>2</v>
      </c>
      <c r="K8" s="54"/>
      <c r="L8" s="99">
        <f t="shared" si="1"/>
        <v>1</v>
      </c>
      <c r="M8" s="1">
        <f t="shared" si="2"/>
        <v>3</v>
      </c>
      <c r="N8" s="1">
        <f t="shared" si="3"/>
        <v>0</v>
      </c>
      <c r="O8" s="1">
        <f t="shared" si="4"/>
        <v>0</v>
      </c>
      <c r="P8" s="1">
        <f t="shared" si="5"/>
        <v>0</v>
      </c>
      <c r="Q8" s="1">
        <f t="shared" si="6"/>
        <v>0</v>
      </c>
      <c r="R8" s="1">
        <f t="shared" si="7"/>
        <v>0</v>
      </c>
      <c r="S8" s="1">
        <f t="shared" si="8"/>
        <v>0</v>
      </c>
      <c r="T8" s="1">
        <f t="shared" si="9"/>
        <v>1</v>
      </c>
      <c r="U8" s="1">
        <f t="shared" si="10"/>
        <v>0</v>
      </c>
      <c r="V8" s="1">
        <f t="shared" si="11"/>
        <v>0</v>
      </c>
      <c r="W8" s="1">
        <f t="shared" si="12"/>
        <v>0</v>
      </c>
      <c r="X8" s="1">
        <f t="shared" si="13"/>
        <v>0</v>
      </c>
      <c r="Y8" s="25">
        <f t="shared" si="14"/>
        <v>0</v>
      </c>
      <c r="Z8" s="117"/>
      <c r="AA8" s="117"/>
      <c r="AB8" s="1"/>
      <c r="AC8" s="25">
        <f t="shared" si="15"/>
        <v>2</v>
      </c>
      <c r="AD8" s="1"/>
    </row>
    <row r="9" spans="1:30" ht="12.75" customHeight="1">
      <c r="A9" s="1">
        <v>65</v>
      </c>
      <c r="B9" s="54" t="str">
        <f t="shared" si="0"/>
        <v>C.1.4</v>
      </c>
      <c r="C9" s="120" t="s">
        <v>597</v>
      </c>
      <c r="D9" s="118"/>
      <c r="E9" s="92"/>
      <c r="F9" s="92"/>
      <c r="G9" s="117" t="s">
        <v>518</v>
      </c>
      <c r="H9" s="119">
        <v>6.1</v>
      </c>
      <c r="I9" s="117" t="s">
        <v>598</v>
      </c>
      <c r="J9" s="54">
        <v>2</v>
      </c>
      <c r="K9" s="54"/>
      <c r="L9" s="99">
        <f t="shared" si="1"/>
        <v>1</v>
      </c>
      <c r="M9" s="1">
        <f t="shared" si="2"/>
        <v>4</v>
      </c>
      <c r="N9" s="1">
        <f t="shared" si="3"/>
        <v>0</v>
      </c>
      <c r="O9" s="1">
        <f t="shared" si="4"/>
        <v>0</v>
      </c>
      <c r="P9" s="1">
        <f t="shared" si="5"/>
        <v>0</v>
      </c>
      <c r="Q9" s="1">
        <f t="shared" si="6"/>
        <v>0</v>
      </c>
      <c r="R9" s="1">
        <f t="shared" si="7"/>
        <v>0</v>
      </c>
      <c r="S9" s="1">
        <f t="shared" si="8"/>
        <v>0</v>
      </c>
      <c r="T9" s="1">
        <f t="shared" si="9"/>
        <v>1</v>
      </c>
      <c r="U9" s="1">
        <f t="shared" si="10"/>
        <v>0</v>
      </c>
      <c r="V9" s="1">
        <f t="shared" si="11"/>
        <v>0</v>
      </c>
      <c r="W9" s="1">
        <f t="shared" si="12"/>
        <v>0</v>
      </c>
      <c r="X9" s="1">
        <f t="shared" si="13"/>
        <v>0</v>
      </c>
      <c r="Y9" s="25">
        <f t="shared" si="14"/>
        <v>0</v>
      </c>
      <c r="Z9" s="117"/>
      <c r="AA9" s="117"/>
      <c r="AB9" s="1"/>
      <c r="AC9" s="25">
        <f t="shared" si="15"/>
        <v>2</v>
      </c>
      <c r="AD9" s="1"/>
    </row>
    <row r="10" spans="1:30" ht="12.75" customHeight="1">
      <c r="A10" s="1">
        <v>2494</v>
      </c>
      <c r="B10" s="54" t="str">
        <f t="shared" si="0"/>
        <v>C.1.5</v>
      </c>
      <c r="C10" s="120" t="s">
        <v>603</v>
      </c>
      <c r="D10" s="118"/>
      <c r="E10" s="92"/>
      <c r="F10" s="92"/>
      <c r="G10" s="117" t="s">
        <v>518</v>
      </c>
      <c r="H10" s="119" t="s">
        <v>302</v>
      </c>
      <c r="I10" s="117" t="s">
        <v>604</v>
      </c>
      <c r="J10" s="54">
        <v>2</v>
      </c>
      <c r="K10" s="54"/>
      <c r="L10" s="99">
        <f t="shared" si="1"/>
        <v>1</v>
      </c>
      <c r="M10" s="1">
        <f t="shared" si="2"/>
        <v>5</v>
      </c>
      <c r="N10" s="1">
        <f t="shared" si="3"/>
        <v>0</v>
      </c>
      <c r="O10" s="1">
        <f t="shared" si="4"/>
        <v>0</v>
      </c>
      <c r="P10" s="1">
        <f t="shared" si="5"/>
        <v>0</v>
      </c>
      <c r="Q10" s="1">
        <f t="shared" si="6"/>
        <v>0</v>
      </c>
      <c r="R10" s="1">
        <f t="shared" si="7"/>
        <v>0</v>
      </c>
      <c r="S10" s="1">
        <f t="shared" si="8"/>
        <v>0</v>
      </c>
      <c r="T10" s="1">
        <f t="shared" si="9"/>
        <v>1</v>
      </c>
      <c r="U10" s="1">
        <f t="shared" si="10"/>
        <v>0</v>
      </c>
      <c r="V10" s="1">
        <f t="shared" si="11"/>
        <v>0</v>
      </c>
      <c r="W10" s="1">
        <f t="shared" si="12"/>
        <v>0</v>
      </c>
      <c r="X10" s="1">
        <f t="shared" si="13"/>
        <v>0</v>
      </c>
      <c r="Y10" s="25">
        <f t="shared" si="14"/>
        <v>0</v>
      </c>
      <c r="Z10" s="117"/>
      <c r="AA10" s="117"/>
      <c r="AB10" s="1"/>
      <c r="AC10" s="25">
        <f t="shared" si="15"/>
        <v>2</v>
      </c>
      <c r="AD10" s="1"/>
    </row>
    <row r="11" spans="1:30" ht="12.75" customHeight="1">
      <c r="A11" s="1">
        <v>63</v>
      </c>
      <c r="B11" s="54" t="str">
        <f t="shared" si="0"/>
        <v>C.1.6</v>
      </c>
      <c r="C11" s="120" t="s">
        <v>609</v>
      </c>
      <c r="D11" s="118"/>
      <c r="E11" s="92"/>
      <c r="F11" s="92"/>
      <c r="G11" s="117"/>
      <c r="H11" s="119" t="s">
        <v>611</v>
      </c>
      <c r="I11" s="117" t="s">
        <v>612</v>
      </c>
      <c r="J11" s="54">
        <v>2</v>
      </c>
      <c r="K11" s="54"/>
      <c r="L11" s="99">
        <f t="shared" si="1"/>
        <v>1</v>
      </c>
      <c r="M11" s="1">
        <f t="shared" si="2"/>
        <v>6</v>
      </c>
      <c r="N11" s="1">
        <f t="shared" si="3"/>
        <v>0</v>
      </c>
      <c r="O11" s="1">
        <f t="shared" si="4"/>
        <v>0</v>
      </c>
      <c r="P11" s="1">
        <f t="shared" si="5"/>
        <v>0</v>
      </c>
      <c r="Q11" s="1">
        <f t="shared" si="6"/>
        <v>0</v>
      </c>
      <c r="R11" s="1">
        <f t="shared" si="7"/>
        <v>0</v>
      </c>
      <c r="S11" s="1">
        <f t="shared" si="8"/>
        <v>0</v>
      </c>
      <c r="T11" s="1">
        <f t="shared" si="9"/>
        <v>1</v>
      </c>
      <c r="U11" s="1">
        <f t="shared" si="10"/>
        <v>0</v>
      </c>
      <c r="V11" s="1">
        <f t="shared" si="11"/>
        <v>0</v>
      </c>
      <c r="W11" s="1">
        <f t="shared" si="12"/>
        <v>0</v>
      </c>
      <c r="X11" s="1">
        <f t="shared" si="13"/>
        <v>0</v>
      </c>
      <c r="Y11" s="25">
        <f t="shared" si="14"/>
        <v>0</v>
      </c>
      <c r="Z11" s="117"/>
      <c r="AA11" s="117"/>
      <c r="AB11" s="1"/>
      <c r="AC11" s="25">
        <f t="shared" si="15"/>
        <v>2</v>
      </c>
      <c r="AD11" s="1"/>
    </row>
    <row r="12" spans="1:30" ht="12.75" customHeight="1">
      <c r="A12" s="1">
        <v>62</v>
      </c>
      <c r="B12" s="54" t="str">
        <f t="shared" si="0"/>
        <v>C.1.7</v>
      </c>
      <c r="C12" s="120" t="s">
        <v>618</v>
      </c>
      <c r="D12" s="118"/>
      <c r="E12" s="92"/>
      <c r="F12" s="92"/>
      <c r="G12" s="117"/>
      <c r="H12" s="119" t="s">
        <v>395</v>
      </c>
      <c r="I12" s="117" t="s">
        <v>396</v>
      </c>
      <c r="J12" s="54">
        <v>2</v>
      </c>
      <c r="K12" s="54"/>
      <c r="L12" s="99">
        <f t="shared" si="1"/>
        <v>1</v>
      </c>
      <c r="M12" s="1">
        <f t="shared" si="2"/>
        <v>7</v>
      </c>
      <c r="N12" s="1">
        <f t="shared" si="3"/>
        <v>0</v>
      </c>
      <c r="O12" s="1">
        <f t="shared" si="4"/>
        <v>0</v>
      </c>
      <c r="P12" s="1">
        <f t="shared" si="5"/>
        <v>0</v>
      </c>
      <c r="Q12" s="1">
        <f t="shared" si="6"/>
        <v>0</v>
      </c>
      <c r="R12" s="1">
        <f t="shared" si="7"/>
        <v>0</v>
      </c>
      <c r="S12" s="1">
        <f t="shared" si="8"/>
        <v>0</v>
      </c>
      <c r="T12" s="1">
        <f t="shared" si="9"/>
        <v>1</v>
      </c>
      <c r="U12" s="1">
        <f t="shared" si="10"/>
        <v>0</v>
      </c>
      <c r="V12" s="1">
        <f t="shared" si="11"/>
        <v>0</v>
      </c>
      <c r="W12" s="1">
        <f t="shared" si="12"/>
        <v>0</v>
      </c>
      <c r="X12" s="1">
        <f t="shared" si="13"/>
        <v>0</v>
      </c>
      <c r="Y12" s="25">
        <f t="shared" si="14"/>
        <v>0</v>
      </c>
      <c r="Z12" s="117"/>
      <c r="AA12" s="117"/>
      <c r="AB12" s="1"/>
      <c r="AC12" s="25">
        <f t="shared" si="15"/>
        <v>2</v>
      </c>
      <c r="AD12" s="1"/>
    </row>
    <row r="13" spans="1:30" ht="12.75" customHeight="1">
      <c r="A13" s="1">
        <v>2500</v>
      </c>
      <c r="B13" s="54" t="str">
        <f t="shared" si="0"/>
        <v>C.1.8</v>
      </c>
      <c r="C13" s="120" t="s">
        <v>622</v>
      </c>
      <c r="D13" s="118"/>
      <c r="E13" s="92"/>
      <c r="F13" s="92"/>
      <c r="G13" s="117"/>
      <c r="H13" s="119" t="s">
        <v>493</v>
      </c>
      <c r="I13" s="117" t="s">
        <v>494</v>
      </c>
      <c r="J13" s="54">
        <v>2</v>
      </c>
      <c r="K13" s="54"/>
      <c r="L13" s="99">
        <f t="shared" si="1"/>
        <v>1</v>
      </c>
      <c r="M13" s="1">
        <f t="shared" si="2"/>
        <v>8</v>
      </c>
      <c r="N13" s="1">
        <f t="shared" si="3"/>
        <v>0</v>
      </c>
      <c r="O13" s="1">
        <f t="shared" si="4"/>
        <v>0</v>
      </c>
      <c r="P13" s="1">
        <f t="shared" si="5"/>
        <v>0</v>
      </c>
      <c r="Q13" s="1">
        <f t="shared" si="6"/>
        <v>0</v>
      </c>
      <c r="R13" s="1">
        <f t="shared" si="7"/>
        <v>0</v>
      </c>
      <c r="S13" s="1">
        <f t="shared" si="8"/>
        <v>0</v>
      </c>
      <c r="T13" s="1">
        <f t="shared" si="9"/>
        <v>1</v>
      </c>
      <c r="U13" s="1">
        <f t="shared" si="10"/>
        <v>0</v>
      </c>
      <c r="V13" s="1">
        <f t="shared" si="11"/>
        <v>0</v>
      </c>
      <c r="W13" s="1">
        <f t="shared" si="12"/>
        <v>0</v>
      </c>
      <c r="X13" s="1">
        <f t="shared" si="13"/>
        <v>0</v>
      </c>
      <c r="Y13" s="25">
        <f t="shared" si="14"/>
        <v>0</v>
      </c>
      <c r="Z13" s="117"/>
      <c r="AA13" s="117"/>
      <c r="AB13" s="1"/>
      <c r="AC13" s="25">
        <f t="shared" si="15"/>
        <v>2</v>
      </c>
      <c r="AD13" s="1"/>
    </row>
    <row r="14" spans="1:30" ht="12.75" customHeight="1">
      <c r="A14" s="1">
        <v>67</v>
      </c>
      <c r="B14" s="54" t="str">
        <f t="shared" si="0"/>
        <v>C.1.9</v>
      </c>
      <c r="C14" s="120" t="s">
        <v>628</v>
      </c>
      <c r="D14" s="118"/>
      <c r="E14" s="92"/>
      <c r="F14" s="92"/>
      <c r="G14" s="117"/>
      <c r="H14" s="119" t="s">
        <v>629</v>
      </c>
      <c r="I14" s="117" t="s">
        <v>630</v>
      </c>
      <c r="J14" s="54">
        <v>2</v>
      </c>
      <c r="K14" s="54"/>
      <c r="L14" s="99">
        <f t="shared" si="1"/>
        <v>1</v>
      </c>
      <c r="M14" s="1">
        <f t="shared" si="2"/>
        <v>9</v>
      </c>
      <c r="N14" s="1">
        <f t="shared" si="3"/>
        <v>0</v>
      </c>
      <c r="O14" s="1">
        <f t="shared" si="4"/>
        <v>0</v>
      </c>
      <c r="P14" s="1">
        <f t="shared" si="5"/>
        <v>0</v>
      </c>
      <c r="Q14" s="1">
        <f t="shared" si="6"/>
        <v>0</v>
      </c>
      <c r="R14" s="1">
        <f t="shared" si="7"/>
        <v>0</v>
      </c>
      <c r="S14" s="1">
        <f t="shared" si="8"/>
        <v>0</v>
      </c>
      <c r="T14" s="1">
        <f t="shared" si="9"/>
        <v>1</v>
      </c>
      <c r="U14" s="1">
        <f t="shared" si="10"/>
        <v>0</v>
      </c>
      <c r="V14" s="1">
        <f t="shared" si="11"/>
        <v>0</v>
      </c>
      <c r="W14" s="1">
        <f t="shared" si="12"/>
        <v>0</v>
      </c>
      <c r="X14" s="1">
        <f t="shared" si="13"/>
        <v>0</v>
      </c>
      <c r="Y14" s="25">
        <f t="shared" si="14"/>
        <v>0</v>
      </c>
      <c r="Z14" s="117"/>
      <c r="AA14" s="117"/>
      <c r="AB14" s="1"/>
      <c r="AC14" s="25">
        <f t="shared" si="15"/>
        <v>2</v>
      </c>
      <c r="AD14" s="1"/>
    </row>
    <row r="15" spans="1:30" ht="12.75" customHeight="1"/>
    <row r="16" spans="1:30"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B3:I3"/>
    <mergeCell ref="H4:I4"/>
  </mergeCells>
  <conditionalFormatting sqref="B5:C14">
    <cfRule type="expression" dxfId="295" priority="1" stopIfTrue="1">
      <formula>$Y5=1</formula>
    </cfRule>
  </conditionalFormatting>
  <conditionalFormatting sqref="A5:A14">
    <cfRule type="expression" dxfId="294" priority="2" stopIfTrue="1">
      <formula>A5=""</formula>
    </cfRule>
  </conditionalFormatting>
  <conditionalFormatting sqref="J5:J14">
    <cfRule type="expression" dxfId="293" priority="3" stopIfTrue="1">
      <formula>J5*J6/J5-J5&gt;1</formula>
    </cfRule>
  </conditionalFormatting>
  <conditionalFormatting sqref="D5:F14">
    <cfRule type="expression" dxfId="292" priority="4" stopIfTrue="1">
      <formula>$K5&gt;0</formula>
    </cfRule>
  </conditionalFormatting>
  <conditionalFormatting sqref="H1 I1:I2 Z1:AA2 B1:G2">
    <cfRule type="expression" dxfId="291" priority="5" stopIfTrue="1">
      <formula>OR($D$2&lt;1,$D$2="0%")</formula>
    </cfRule>
  </conditionalFormatting>
  <conditionalFormatting sqref="H1 I1:I2 Z1:AA2 B1:G2">
    <cfRule type="expression" dxfId="290" priority="6" stopIfTrue="1">
      <formula>$D$2=1</formula>
    </cfRule>
  </conditionalFormatting>
  <conditionalFormatting sqref="D5:D14">
    <cfRule type="expression" dxfId="289" priority="7" stopIfTrue="1">
      <formula>V5=1</formula>
    </cfRule>
  </conditionalFormatting>
  <conditionalFormatting sqref="D5:D14">
    <cfRule type="expression" dxfId="288" priority="8" stopIfTrue="1">
      <formula>V5=3</formula>
    </cfRule>
  </conditionalFormatting>
  <conditionalFormatting sqref="D5:D14">
    <cfRule type="expression" dxfId="287" priority="9" stopIfTrue="1">
      <formula>V5=2</formula>
    </cfRule>
  </conditionalFormatting>
  <conditionalFormatting sqref="E5:E14">
    <cfRule type="expression" dxfId="286" priority="10">
      <formula>$AD5&lt;&gt;""</formula>
    </cfRule>
  </conditionalFormatting>
  <dataValidations count="3">
    <dataValidation type="list" allowBlank="1" showInputMessage="1" showErrorMessage="1" promptTitle="Select 1 - 5 - 1" prompt="Informal, ad hoc process without formal implementation_x000a_ 2 - Partially in place with no approved plans to further implement_x000a_3 - Partially in place with approved plans to further implement_x000a_4 - In place with exclusions_x000a_5 - In place wi" sqref="E5:E14" xr:uid="{00000000-0002-0000-0B00-000000000000}">
      <formula1>ScaledLarge</formula1>
    </dataValidation>
    <dataValidation type="list" allowBlank="1" showInputMessage="1" showErrorMessage="1" prompt="Select Yes, No or N/A - If N/A is chosen an explanation MUST be provided in the Additional Information cell." sqref="D5:D14" xr:uid="{00000000-0002-0000-0B00-000001000000}">
      <formula1>Binary</formula1>
    </dataValidation>
    <dataValidation type="list" allowBlank="1" showErrorMessage="1" sqref="H2" xr:uid="{00000000-0002-0000-0B00-000002000000}">
      <formula1>TabAuto</formula1>
    </dataValidation>
  </dataValidations>
  <pageMargins left="0.25" right="0.25" top="0.75" bottom="0.75" header="0" footer="0"/>
  <pageSetup fitToHeight="0" orientation="landscape"/>
  <headerFooter>
    <oddHeader>&amp;LShared Assessments Program&amp;CStandardized Information Gathering (SIG) Questionnaire&amp;R Version 2017</oddHeader>
    <oddFooter>&amp;L&amp;A&amp;CPage &amp;P of  Page(s)</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AD1000"/>
  <sheetViews>
    <sheetView showGridLines="0" workbookViewId="0">
      <pane ySplit="4" topLeftCell="A5" activePane="bottomLeft" state="frozen"/>
      <selection pane="bottomLeft" activeCell="B6" sqref="B6"/>
    </sheetView>
  </sheetViews>
  <sheetFormatPr defaultColWidth="14.42578125" defaultRowHeight="15" customHeight="1"/>
  <cols>
    <col min="1" max="1" width="5.140625" hidden="1" customWidth="1"/>
    <col min="2" max="2" width="13.42578125" customWidth="1"/>
    <col min="3" max="3" width="67" customWidth="1"/>
    <col min="4" max="5" width="11.42578125" customWidth="1"/>
    <col min="6" max="6" width="40.7109375" customWidth="1"/>
    <col min="7" max="7" width="27.85546875" customWidth="1"/>
    <col min="8" max="8" width="10.28515625" customWidth="1"/>
    <col min="9" max="9" width="28.140625" customWidth="1"/>
    <col min="10" max="24" width="2.85546875" hidden="1" customWidth="1"/>
    <col min="25" max="25" width="4.140625" hidden="1" customWidth="1"/>
    <col min="26" max="26" width="14.140625" hidden="1" customWidth="1"/>
    <col min="27" max="27" width="28.140625" hidden="1" customWidth="1"/>
    <col min="28" max="28" width="8.85546875" customWidth="1"/>
    <col min="29" max="29" width="2.85546875" hidden="1" customWidth="1"/>
    <col min="30" max="30" width="3.85546875" hidden="1" customWidth="1"/>
  </cols>
  <sheetData>
    <row r="1" spans="1:30" ht="12.75" customHeight="1">
      <c r="A1" s="1">
        <v>12</v>
      </c>
      <c r="B1" s="60" t="s">
        <v>397</v>
      </c>
      <c r="C1" s="121"/>
      <c r="D1" s="95"/>
      <c r="E1" s="95"/>
      <c r="F1" s="95"/>
      <c r="G1" s="96"/>
      <c r="H1" s="95"/>
      <c r="I1" s="39" t="str">
        <f>IF(Master&lt;&gt;"Master","",Master)</f>
        <v/>
      </c>
      <c r="J1" s="97"/>
      <c r="K1" s="97"/>
      <c r="L1" s="97"/>
      <c r="M1" s="97"/>
      <c r="N1" s="97"/>
      <c r="O1" s="97"/>
      <c r="P1" s="97"/>
      <c r="Q1" s="97" t="str">
        <f>LEFT(B1,1)</f>
        <v>D</v>
      </c>
      <c r="R1" s="97"/>
      <c r="S1" s="97"/>
      <c r="T1" s="97"/>
      <c r="U1" s="97"/>
      <c r="V1" s="97"/>
      <c r="W1" s="97"/>
      <c r="X1" s="97"/>
      <c r="Y1" s="97">
        <f>COUNTA(X:X)+2</f>
        <v>111</v>
      </c>
      <c r="Z1" s="97"/>
      <c r="AA1" s="123"/>
      <c r="AB1" s="99"/>
      <c r="AC1" s="97"/>
      <c r="AD1" s="1"/>
    </row>
    <row r="2" spans="1:30" ht="12.75" customHeight="1">
      <c r="A2" s="1"/>
      <c r="B2" s="100"/>
      <c r="C2" s="101"/>
      <c r="D2" s="102">
        <f>IF(X2=0,"0%",X2/T2)</f>
        <v>0.15887850467289719</v>
      </c>
      <c r="E2" s="101" t="s">
        <v>144</v>
      </c>
      <c r="F2" s="101"/>
      <c r="G2" s="103" t="s">
        <v>245</v>
      </c>
      <c r="H2" s="104" t="s">
        <v>246</v>
      </c>
      <c r="I2" s="105"/>
      <c r="J2" s="105">
        <f>COUNTA(J5:J111)</f>
        <v>107</v>
      </c>
      <c r="K2" s="105"/>
      <c r="L2" s="105"/>
      <c r="M2" s="105"/>
      <c r="N2" s="105"/>
      <c r="O2" s="105"/>
      <c r="P2" s="105"/>
      <c r="Q2" s="105"/>
      <c r="R2" s="105"/>
      <c r="S2" s="105"/>
      <c r="T2" s="105">
        <f>COUNTIF(T5:T111,1)</f>
        <v>107</v>
      </c>
      <c r="U2" s="105"/>
      <c r="V2" s="105"/>
      <c r="W2" s="105"/>
      <c r="X2" s="105">
        <f>COUNTIF(X5:X111,1)</f>
        <v>17</v>
      </c>
      <c r="Y2" s="105"/>
      <c r="Z2" s="105"/>
      <c r="AA2" s="125"/>
      <c r="AB2" s="99"/>
      <c r="AC2" s="1"/>
      <c r="AD2" s="1"/>
    </row>
    <row r="3" spans="1:30" ht="62.25" customHeight="1">
      <c r="A3" s="107" t="s">
        <v>651</v>
      </c>
      <c r="B3" s="212" t="s">
        <v>248</v>
      </c>
      <c r="C3" s="213"/>
      <c r="D3" s="213"/>
      <c r="E3" s="213"/>
      <c r="F3" s="213"/>
      <c r="G3" s="213"/>
      <c r="H3" s="213"/>
      <c r="I3" s="213"/>
      <c r="J3" s="107" t="s">
        <v>292</v>
      </c>
      <c r="K3" s="107" t="s">
        <v>293</v>
      </c>
      <c r="L3" s="1">
        <v>1</v>
      </c>
      <c r="M3" s="1">
        <v>2</v>
      </c>
      <c r="N3" s="1">
        <v>3</v>
      </c>
      <c r="O3" s="1">
        <v>4</v>
      </c>
      <c r="P3" s="1">
        <v>5</v>
      </c>
      <c r="Q3" s="107" t="s">
        <v>253</v>
      </c>
      <c r="R3" s="107" t="s">
        <v>254</v>
      </c>
      <c r="S3" s="107" t="s">
        <v>255</v>
      </c>
      <c r="T3" s="107" t="s">
        <v>294</v>
      </c>
      <c r="U3" s="107" t="s">
        <v>256</v>
      </c>
      <c r="V3" s="107" t="s">
        <v>257</v>
      </c>
      <c r="W3" s="107" t="s">
        <v>295</v>
      </c>
      <c r="X3" s="107" t="s">
        <v>296</v>
      </c>
      <c r="Y3" s="107" t="s">
        <v>297</v>
      </c>
      <c r="Z3" s="1"/>
      <c r="AA3" s="1"/>
      <c r="AB3" s="109" t="s">
        <v>260</v>
      </c>
      <c r="AC3" s="107" t="s">
        <v>258</v>
      </c>
      <c r="AD3" s="107" t="s">
        <v>268</v>
      </c>
    </row>
    <row r="4" spans="1:30" ht="12.75" customHeight="1">
      <c r="A4" s="1">
        <f>MAX(A5:A111)</f>
        <v>4194</v>
      </c>
      <c r="B4" s="49" t="s">
        <v>269</v>
      </c>
      <c r="C4" s="49" t="s">
        <v>146</v>
      </c>
      <c r="D4" s="49" t="s">
        <v>149</v>
      </c>
      <c r="E4" s="49" t="s">
        <v>271</v>
      </c>
      <c r="F4" s="49" t="s">
        <v>272</v>
      </c>
      <c r="G4" s="49" t="s">
        <v>273</v>
      </c>
      <c r="H4" s="208" t="s">
        <v>274</v>
      </c>
      <c r="I4" s="214"/>
      <c r="J4" s="127"/>
      <c r="K4" s="54"/>
      <c r="L4" s="25"/>
      <c r="M4" s="25"/>
      <c r="N4" s="25"/>
      <c r="O4" s="25"/>
      <c r="P4" s="25"/>
      <c r="Q4" s="25"/>
      <c r="R4" s="25"/>
      <c r="S4" s="25"/>
      <c r="T4" s="25"/>
      <c r="U4" s="25"/>
      <c r="V4" s="25"/>
      <c r="W4" s="25"/>
      <c r="X4" s="25"/>
      <c r="Y4" s="25"/>
      <c r="Z4" s="11"/>
      <c r="AA4" s="11"/>
      <c r="AB4" s="1"/>
      <c r="AC4" s="25"/>
      <c r="AD4" s="1"/>
    </row>
    <row r="5" spans="1:30" ht="12.75" customHeight="1">
      <c r="A5" s="1">
        <v>3200</v>
      </c>
      <c r="B5" s="54" t="str">
        <f t="shared" ref="B5:B111" si="0">IF(J5=0,"",IF(J5=1,Q$1&amp;"."&amp;L5,IF(J5=2,Q$1&amp;"."&amp;L5&amp;"."&amp;M5,IF(J5=3,Q$1&amp;"."&amp;L5&amp;"."&amp;M5&amp;"."&amp;N5,IF(J5=4,Q$1&amp;"."&amp;L5&amp;"."&amp;M5&amp;"."&amp;N5&amp;"."&amp;O5,IF(J5=5,Q$1&amp;"."&amp;L5&amp;"."&amp;M5&amp;"."&amp;N5&amp;"."&amp;O5&amp;"."&amp;P5))))))</f>
        <v>D.1</v>
      </c>
      <c r="C5" s="117" t="s">
        <v>659</v>
      </c>
      <c r="D5" s="118"/>
      <c r="E5" s="92"/>
      <c r="F5" s="92"/>
      <c r="G5" s="117" t="s">
        <v>397</v>
      </c>
      <c r="H5" s="119">
        <v>8.1</v>
      </c>
      <c r="I5" s="117" t="s">
        <v>401</v>
      </c>
      <c r="J5" s="54">
        <v>1</v>
      </c>
      <c r="K5" s="54"/>
      <c r="L5" s="99">
        <f t="shared" ref="L5:L111" si="1">IF(L4="",1,IF(J5=1,L4+1,L4))</f>
        <v>1</v>
      </c>
      <c r="M5" s="1">
        <f t="shared" ref="M5:M111" si="2">IF(M4="",0,IF(L4&lt;&gt;L5,0,IF($J5=2,M4+1,M4)))</f>
        <v>0</v>
      </c>
      <c r="N5" s="1">
        <f t="shared" ref="N5:N111" si="3">IF(N4="",0,IF(M4&lt;&gt;M5,0,IF($J5=3,N4+1,N4)))</f>
        <v>0</v>
      </c>
      <c r="O5" s="1">
        <f t="shared" ref="O5:O111" si="4">IF(O4="",0,IF(N4&lt;&gt;N5,0,IF($J5=4,O4+1,O4)))</f>
        <v>0</v>
      </c>
      <c r="P5" s="1">
        <f t="shared" ref="P5:P111" si="5">IF(P4="",0,IF(O4&lt;&gt;O5,0,IF($J5=5,P4+1,P4)))</f>
        <v>0</v>
      </c>
      <c r="Q5" s="1">
        <f t="shared" ref="Q5:Q36" si="6">IF(OR(Master="Master",J5=0,K5=1),0,IF(ISNA(VLOOKUP(A5,L2_Array,22,FALSE)),0,VLOOKUP(A5,L2_Array,22,FALSE)))</f>
        <v>1</v>
      </c>
      <c r="R5" s="1">
        <f t="shared" ref="R5:R111" si="7">IF(J5="","",IF(D5="Yes",1,IF(D5="No",2,IF(D5="N/A",3,0))))</f>
        <v>0</v>
      </c>
      <c r="S5" s="1">
        <f t="shared" ref="S5:S111" si="8">IF(J5="","",IF(Q5&gt;0,Q5,IF(R5&gt;0,R5,0)))</f>
        <v>1</v>
      </c>
      <c r="T5" s="1">
        <f t="shared" ref="T5:T111" si="9">IF(J5="","",IF(OR(J5=1,T4=""),1,IF(OR(AND(K4=1,(J5-J3&lt;&gt;0)),AND(T4=0,J4=J5),AND(K4=1,J5=J3)),0,1)))</f>
        <v>1</v>
      </c>
      <c r="U5" s="1">
        <f t="shared" ref="U5:U111" si="10">IF(J5="",U4,IF(AND(S5&gt;1,OR(U4="",U4=0,U4&gt;=J5)),J5,IF(J5&gt;U4,U4,0)))</f>
        <v>0</v>
      </c>
      <c r="V5" s="1">
        <f t="shared" ref="V5:V36" si="11">IF(Master="Master",R5,IF(V4="",S5,IF(OR(AND(U5&gt;0,S5&lt;V4),AND(U5=1,S5&lt;=V4)),V4,S5)))</f>
        <v>1</v>
      </c>
      <c r="W5" s="1">
        <f t="shared" ref="W5:W111" si="12">IF(J5="","",IF(OR(AND(T4=1,U5=1),S5&gt;0,AND(T6=0,W6=1)),1,0))</f>
        <v>1</v>
      </c>
      <c r="X5" s="1">
        <f t="shared" ref="X5:X111" si="13">IF(J5="","",IF(OR(AND(U5&gt;0,T5=1),AND(T5=1,W5=1)),1,0))</f>
        <v>1</v>
      </c>
      <c r="Y5" s="25">
        <f t="shared" ref="Y5:Y36" si="14">IF(ISNA(VLOOKUP(A5,L2_Array,1,FALSE)),0,1)</f>
        <v>1</v>
      </c>
      <c r="Z5" s="117"/>
      <c r="AA5" s="117"/>
      <c r="AB5" s="1"/>
      <c r="AC5" s="25">
        <f t="shared" ref="AC5:AC111" si="15">IF(AND(J5=1,S5=1),2,IF(AND(V4=1,L5=L4),2,IF(AND(AC4=2,L5=L4),2,IF(J5=1,1,""))))</f>
        <v>2</v>
      </c>
      <c r="AD5" s="1"/>
    </row>
    <row r="6" spans="1:30" ht="12.75" customHeight="1">
      <c r="A6" s="1">
        <v>4175</v>
      </c>
      <c r="B6" s="54" t="str">
        <f t="shared" si="0"/>
        <v>D.1.1</v>
      </c>
      <c r="C6" s="120" t="s">
        <v>683</v>
      </c>
      <c r="D6" s="118"/>
      <c r="E6" s="92"/>
      <c r="F6" s="92"/>
      <c r="G6" s="117" t="s">
        <v>405</v>
      </c>
      <c r="H6" s="119" t="s">
        <v>684</v>
      </c>
      <c r="I6" s="117" t="s">
        <v>685</v>
      </c>
      <c r="J6" s="54">
        <v>2</v>
      </c>
      <c r="K6" s="54"/>
      <c r="L6" s="99">
        <f t="shared" si="1"/>
        <v>1</v>
      </c>
      <c r="M6" s="1">
        <f t="shared" si="2"/>
        <v>1</v>
      </c>
      <c r="N6" s="1">
        <f t="shared" si="3"/>
        <v>0</v>
      </c>
      <c r="O6" s="1">
        <f t="shared" si="4"/>
        <v>0</v>
      </c>
      <c r="P6" s="1">
        <f t="shared" si="5"/>
        <v>0</v>
      </c>
      <c r="Q6" s="1">
        <f t="shared" si="6"/>
        <v>0</v>
      </c>
      <c r="R6" s="1">
        <f t="shared" si="7"/>
        <v>0</v>
      </c>
      <c r="S6" s="1">
        <f t="shared" si="8"/>
        <v>0</v>
      </c>
      <c r="T6" s="1">
        <f t="shared" si="9"/>
        <v>1</v>
      </c>
      <c r="U6" s="1">
        <f t="shared" si="10"/>
        <v>0</v>
      </c>
      <c r="V6" s="1">
        <f t="shared" si="11"/>
        <v>0</v>
      </c>
      <c r="W6" s="1">
        <f t="shared" si="12"/>
        <v>0</v>
      </c>
      <c r="X6" s="1">
        <f t="shared" si="13"/>
        <v>0</v>
      </c>
      <c r="Y6" s="25">
        <f t="shared" si="14"/>
        <v>0</v>
      </c>
      <c r="Z6" s="117"/>
      <c r="AA6" s="117"/>
      <c r="AB6" s="1"/>
      <c r="AC6" s="25">
        <f t="shared" si="15"/>
        <v>2</v>
      </c>
      <c r="AD6" s="1"/>
    </row>
    <row r="7" spans="1:30" ht="12.75" customHeight="1">
      <c r="A7" s="1">
        <v>108</v>
      </c>
      <c r="B7" s="54" t="str">
        <f t="shared" si="0"/>
        <v>D.1.2</v>
      </c>
      <c r="C7" s="120" t="s">
        <v>700</v>
      </c>
      <c r="D7" s="118"/>
      <c r="E7" s="92"/>
      <c r="F7" s="92"/>
      <c r="G7" s="117" t="s">
        <v>405</v>
      </c>
      <c r="H7" s="119"/>
      <c r="I7" s="117" t="s">
        <v>587</v>
      </c>
      <c r="J7" s="54">
        <v>2</v>
      </c>
      <c r="K7" s="54"/>
      <c r="L7" s="99">
        <f t="shared" si="1"/>
        <v>1</v>
      </c>
      <c r="M7" s="1">
        <f t="shared" si="2"/>
        <v>2</v>
      </c>
      <c r="N7" s="1">
        <f t="shared" si="3"/>
        <v>0</v>
      </c>
      <c r="O7" s="1">
        <f t="shared" si="4"/>
        <v>0</v>
      </c>
      <c r="P7" s="1">
        <f t="shared" si="5"/>
        <v>0</v>
      </c>
      <c r="Q7" s="1">
        <f t="shared" si="6"/>
        <v>0</v>
      </c>
      <c r="R7" s="1">
        <f t="shared" si="7"/>
        <v>0</v>
      </c>
      <c r="S7" s="1">
        <f t="shared" si="8"/>
        <v>0</v>
      </c>
      <c r="T7" s="1">
        <f t="shared" si="9"/>
        <v>1</v>
      </c>
      <c r="U7" s="1">
        <f t="shared" si="10"/>
        <v>0</v>
      </c>
      <c r="V7" s="1">
        <f t="shared" si="11"/>
        <v>0</v>
      </c>
      <c r="W7" s="1">
        <f t="shared" si="12"/>
        <v>0</v>
      </c>
      <c r="X7" s="1">
        <f t="shared" si="13"/>
        <v>0</v>
      </c>
      <c r="Y7" s="25">
        <f t="shared" si="14"/>
        <v>0</v>
      </c>
      <c r="Z7" s="117"/>
      <c r="AA7" s="117"/>
      <c r="AB7" s="1"/>
      <c r="AC7" s="25">
        <f t="shared" si="15"/>
        <v>2</v>
      </c>
      <c r="AD7" s="1"/>
    </row>
    <row r="8" spans="1:30" ht="12.75" customHeight="1">
      <c r="A8" s="1">
        <v>113</v>
      </c>
      <c r="B8" s="54" t="str">
        <f t="shared" si="0"/>
        <v>D.1.3</v>
      </c>
      <c r="C8" s="120" t="s">
        <v>704</v>
      </c>
      <c r="D8" s="118"/>
      <c r="E8" s="92"/>
      <c r="F8" s="92"/>
      <c r="G8" s="117" t="s">
        <v>405</v>
      </c>
      <c r="H8" s="119"/>
      <c r="I8" s="117" t="s">
        <v>587</v>
      </c>
      <c r="J8" s="54">
        <v>2</v>
      </c>
      <c r="K8" s="54"/>
      <c r="L8" s="99">
        <f t="shared" si="1"/>
        <v>1</v>
      </c>
      <c r="M8" s="1">
        <f t="shared" si="2"/>
        <v>3</v>
      </c>
      <c r="N8" s="1">
        <f t="shared" si="3"/>
        <v>0</v>
      </c>
      <c r="O8" s="1">
        <f t="shared" si="4"/>
        <v>0</v>
      </c>
      <c r="P8" s="1">
        <f t="shared" si="5"/>
        <v>0</v>
      </c>
      <c r="Q8" s="1">
        <f t="shared" si="6"/>
        <v>0</v>
      </c>
      <c r="R8" s="1">
        <f t="shared" si="7"/>
        <v>0</v>
      </c>
      <c r="S8" s="1">
        <f t="shared" si="8"/>
        <v>0</v>
      </c>
      <c r="T8" s="1">
        <f t="shared" si="9"/>
        <v>1</v>
      </c>
      <c r="U8" s="1">
        <f t="shared" si="10"/>
        <v>0</v>
      </c>
      <c r="V8" s="1">
        <f t="shared" si="11"/>
        <v>0</v>
      </c>
      <c r="W8" s="1">
        <f t="shared" si="12"/>
        <v>0</v>
      </c>
      <c r="X8" s="1">
        <f t="shared" si="13"/>
        <v>0</v>
      </c>
      <c r="Y8" s="25">
        <f t="shared" si="14"/>
        <v>0</v>
      </c>
      <c r="Z8" s="117"/>
      <c r="AA8" s="117"/>
      <c r="AB8" s="1"/>
      <c r="AC8" s="25">
        <f t="shared" si="15"/>
        <v>2</v>
      </c>
      <c r="AD8" s="1"/>
    </row>
    <row r="9" spans="1:30" ht="12.75" customHeight="1">
      <c r="A9" s="1">
        <v>114</v>
      </c>
      <c r="B9" s="54" t="str">
        <f t="shared" si="0"/>
        <v>D.1.4</v>
      </c>
      <c r="C9" s="120" t="s">
        <v>712</v>
      </c>
      <c r="D9" s="118"/>
      <c r="E9" s="92"/>
      <c r="F9" s="92"/>
      <c r="G9" s="117" t="s">
        <v>405</v>
      </c>
      <c r="H9" s="119"/>
      <c r="I9" s="117" t="s">
        <v>587</v>
      </c>
      <c r="J9" s="54">
        <v>2</v>
      </c>
      <c r="K9" s="54"/>
      <c r="L9" s="99">
        <f t="shared" si="1"/>
        <v>1</v>
      </c>
      <c r="M9" s="1">
        <f t="shared" si="2"/>
        <v>4</v>
      </c>
      <c r="N9" s="1">
        <f t="shared" si="3"/>
        <v>0</v>
      </c>
      <c r="O9" s="1">
        <f t="shared" si="4"/>
        <v>0</v>
      </c>
      <c r="P9" s="1">
        <f t="shared" si="5"/>
        <v>0</v>
      </c>
      <c r="Q9" s="1">
        <f t="shared" si="6"/>
        <v>0</v>
      </c>
      <c r="R9" s="1">
        <f t="shared" si="7"/>
        <v>0</v>
      </c>
      <c r="S9" s="1">
        <f t="shared" si="8"/>
        <v>0</v>
      </c>
      <c r="T9" s="1">
        <f t="shared" si="9"/>
        <v>1</v>
      </c>
      <c r="U9" s="1">
        <f t="shared" si="10"/>
        <v>0</v>
      </c>
      <c r="V9" s="1">
        <f t="shared" si="11"/>
        <v>0</v>
      </c>
      <c r="W9" s="1">
        <f t="shared" si="12"/>
        <v>0</v>
      </c>
      <c r="X9" s="1">
        <f t="shared" si="13"/>
        <v>0</v>
      </c>
      <c r="Y9" s="25">
        <f t="shared" si="14"/>
        <v>0</v>
      </c>
      <c r="Z9" s="117"/>
      <c r="AA9" s="117"/>
      <c r="AB9" s="1"/>
      <c r="AC9" s="25">
        <f t="shared" si="15"/>
        <v>2</v>
      </c>
      <c r="AD9" s="1"/>
    </row>
    <row r="10" spans="1:30" ht="12.75" customHeight="1">
      <c r="A10" s="1">
        <v>115</v>
      </c>
      <c r="B10" s="54" t="str">
        <f t="shared" si="0"/>
        <v>D.1.5</v>
      </c>
      <c r="C10" s="120" t="s">
        <v>721</v>
      </c>
      <c r="D10" s="118"/>
      <c r="E10" s="92"/>
      <c r="F10" s="92"/>
      <c r="G10" s="117"/>
      <c r="H10" s="119"/>
      <c r="I10" s="117" t="s">
        <v>587</v>
      </c>
      <c r="J10" s="54">
        <v>2</v>
      </c>
      <c r="K10" s="54"/>
      <c r="L10" s="99">
        <f t="shared" si="1"/>
        <v>1</v>
      </c>
      <c r="M10" s="1">
        <f t="shared" si="2"/>
        <v>5</v>
      </c>
      <c r="N10" s="1">
        <f t="shared" si="3"/>
        <v>0</v>
      </c>
      <c r="O10" s="1">
        <f t="shared" si="4"/>
        <v>0</v>
      </c>
      <c r="P10" s="1">
        <f t="shared" si="5"/>
        <v>0</v>
      </c>
      <c r="Q10" s="1">
        <f t="shared" si="6"/>
        <v>0</v>
      </c>
      <c r="R10" s="1">
        <f t="shared" si="7"/>
        <v>0</v>
      </c>
      <c r="S10" s="1">
        <f t="shared" si="8"/>
        <v>0</v>
      </c>
      <c r="T10" s="1">
        <f t="shared" si="9"/>
        <v>1</v>
      </c>
      <c r="U10" s="1">
        <f t="shared" si="10"/>
        <v>0</v>
      </c>
      <c r="V10" s="1">
        <f t="shared" si="11"/>
        <v>0</v>
      </c>
      <c r="W10" s="1">
        <f t="shared" si="12"/>
        <v>0</v>
      </c>
      <c r="X10" s="1">
        <f t="shared" si="13"/>
        <v>0</v>
      </c>
      <c r="Y10" s="25">
        <f t="shared" si="14"/>
        <v>0</v>
      </c>
      <c r="Z10" s="117"/>
      <c r="AA10" s="117"/>
      <c r="AB10" s="1"/>
      <c r="AC10" s="25">
        <f t="shared" si="15"/>
        <v>2</v>
      </c>
      <c r="AD10" s="1"/>
    </row>
    <row r="11" spans="1:30" ht="12.75" customHeight="1">
      <c r="A11" s="1">
        <v>109</v>
      </c>
      <c r="B11" s="54" t="str">
        <f t="shared" si="0"/>
        <v>D.1.6</v>
      </c>
      <c r="C11" s="120" t="s">
        <v>727</v>
      </c>
      <c r="D11" s="118"/>
      <c r="E11" s="92"/>
      <c r="F11" s="92"/>
      <c r="G11" s="117"/>
      <c r="H11" s="119"/>
      <c r="I11" s="117" t="s">
        <v>587</v>
      </c>
      <c r="J11" s="54">
        <v>2</v>
      </c>
      <c r="K11" s="54"/>
      <c r="L11" s="99">
        <f t="shared" si="1"/>
        <v>1</v>
      </c>
      <c r="M11" s="1">
        <f t="shared" si="2"/>
        <v>6</v>
      </c>
      <c r="N11" s="1">
        <f t="shared" si="3"/>
        <v>0</v>
      </c>
      <c r="O11" s="1">
        <f t="shared" si="4"/>
        <v>0</v>
      </c>
      <c r="P11" s="1">
        <f t="shared" si="5"/>
        <v>0</v>
      </c>
      <c r="Q11" s="1">
        <f t="shared" si="6"/>
        <v>0</v>
      </c>
      <c r="R11" s="1">
        <f t="shared" si="7"/>
        <v>0</v>
      </c>
      <c r="S11" s="1">
        <f t="shared" si="8"/>
        <v>0</v>
      </c>
      <c r="T11" s="1">
        <f t="shared" si="9"/>
        <v>1</v>
      </c>
      <c r="U11" s="1">
        <f t="shared" si="10"/>
        <v>0</v>
      </c>
      <c r="V11" s="1">
        <f t="shared" si="11"/>
        <v>0</v>
      </c>
      <c r="W11" s="1">
        <f t="shared" si="12"/>
        <v>0</v>
      </c>
      <c r="X11" s="1">
        <f t="shared" si="13"/>
        <v>0</v>
      </c>
      <c r="Y11" s="25">
        <f t="shared" si="14"/>
        <v>0</v>
      </c>
      <c r="Z11" s="117"/>
      <c r="AA11" s="117"/>
      <c r="AB11" s="1"/>
      <c r="AC11" s="25">
        <f t="shared" si="15"/>
        <v>2</v>
      </c>
      <c r="AD11" s="1"/>
    </row>
    <row r="12" spans="1:30" ht="12.75" customHeight="1">
      <c r="A12" s="1">
        <v>110</v>
      </c>
      <c r="B12" s="54" t="str">
        <f t="shared" si="0"/>
        <v>D.1.7</v>
      </c>
      <c r="C12" s="120" t="s">
        <v>732</v>
      </c>
      <c r="D12" s="118"/>
      <c r="E12" s="92"/>
      <c r="F12" s="92"/>
      <c r="G12" s="117" t="s">
        <v>405</v>
      </c>
      <c r="H12" s="119"/>
      <c r="I12" s="117" t="s">
        <v>587</v>
      </c>
      <c r="J12" s="54">
        <v>2</v>
      </c>
      <c r="K12" s="54"/>
      <c r="L12" s="99">
        <f t="shared" si="1"/>
        <v>1</v>
      </c>
      <c r="M12" s="1">
        <f t="shared" si="2"/>
        <v>7</v>
      </c>
      <c r="N12" s="1">
        <f t="shared" si="3"/>
        <v>0</v>
      </c>
      <c r="O12" s="1">
        <f t="shared" si="4"/>
        <v>0</v>
      </c>
      <c r="P12" s="1">
        <f t="shared" si="5"/>
        <v>0</v>
      </c>
      <c r="Q12" s="1">
        <f t="shared" si="6"/>
        <v>0</v>
      </c>
      <c r="R12" s="1">
        <f t="shared" si="7"/>
        <v>0</v>
      </c>
      <c r="S12" s="1">
        <f t="shared" si="8"/>
        <v>0</v>
      </c>
      <c r="T12" s="1">
        <f t="shared" si="9"/>
        <v>1</v>
      </c>
      <c r="U12" s="1">
        <f t="shared" si="10"/>
        <v>0</v>
      </c>
      <c r="V12" s="1">
        <f t="shared" si="11"/>
        <v>0</v>
      </c>
      <c r="W12" s="1">
        <f t="shared" si="12"/>
        <v>0</v>
      </c>
      <c r="X12" s="1">
        <f t="shared" si="13"/>
        <v>0</v>
      </c>
      <c r="Y12" s="25">
        <f t="shared" si="14"/>
        <v>0</v>
      </c>
      <c r="Z12" s="117"/>
      <c r="AA12" s="117"/>
      <c r="AB12" s="1"/>
      <c r="AC12" s="25">
        <f t="shared" si="15"/>
        <v>2</v>
      </c>
      <c r="AD12" s="1"/>
    </row>
    <row r="13" spans="1:30" ht="12.75" customHeight="1">
      <c r="A13" s="1">
        <v>112</v>
      </c>
      <c r="B13" s="54" t="str">
        <f t="shared" si="0"/>
        <v>D.1.8</v>
      </c>
      <c r="C13" s="120" t="s">
        <v>740</v>
      </c>
      <c r="D13" s="118"/>
      <c r="E13" s="92"/>
      <c r="F13" s="92"/>
      <c r="G13" s="117"/>
      <c r="H13" s="119"/>
      <c r="I13" s="117" t="s">
        <v>587</v>
      </c>
      <c r="J13" s="54">
        <v>2</v>
      </c>
      <c r="K13" s="54"/>
      <c r="L13" s="99">
        <f t="shared" si="1"/>
        <v>1</v>
      </c>
      <c r="M13" s="1">
        <f t="shared" si="2"/>
        <v>8</v>
      </c>
      <c r="N13" s="1">
        <f t="shared" si="3"/>
        <v>0</v>
      </c>
      <c r="O13" s="1">
        <f t="shared" si="4"/>
        <v>0</v>
      </c>
      <c r="P13" s="1">
        <f t="shared" si="5"/>
        <v>0</v>
      </c>
      <c r="Q13" s="1">
        <f t="shared" si="6"/>
        <v>0</v>
      </c>
      <c r="R13" s="1">
        <f t="shared" si="7"/>
        <v>0</v>
      </c>
      <c r="S13" s="1">
        <f t="shared" si="8"/>
        <v>0</v>
      </c>
      <c r="T13" s="1">
        <f t="shared" si="9"/>
        <v>1</v>
      </c>
      <c r="U13" s="1">
        <f t="shared" si="10"/>
        <v>0</v>
      </c>
      <c r="V13" s="1">
        <f t="shared" si="11"/>
        <v>0</v>
      </c>
      <c r="W13" s="1">
        <f t="shared" si="12"/>
        <v>0</v>
      </c>
      <c r="X13" s="1">
        <f t="shared" si="13"/>
        <v>0</v>
      </c>
      <c r="Y13" s="25">
        <f t="shared" si="14"/>
        <v>0</v>
      </c>
      <c r="Z13" s="117"/>
      <c r="AA13" s="117"/>
      <c r="AB13" s="1"/>
      <c r="AC13" s="25">
        <f t="shared" si="15"/>
        <v>2</v>
      </c>
      <c r="AD13" s="1"/>
    </row>
    <row r="14" spans="1:30" ht="12.75" customHeight="1">
      <c r="A14" s="1">
        <v>120</v>
      </c>
      <c r="B14" s="54" t="str">
        <f t="shared" si="0"/>
        <v>D.1.9</v>
      </c>
      <c r="C14" s="120" t="s">
        <v>743</v>
      </c>
      <c r="D14" s="118"/>
      <c r="E14" s="92"/>
      <c r="F14" s="92"/>
      <c r="G14" s="117"/>
      <c r="H14" s="119" t="s">
        <v>745</v>
      </c>
      <c r="I14" s="117" t="s">
        <v>746</v>
      </c>
      <c r="J14" s="54">
        <v>2</v>
      </c>
      <c r="K14" s="54"/>
      <c r="L14" s="99">
        <f t="shared" si="1"/>
        <v>1</v>
      </c>
      <c r="M14" s="1">
        <f t="shared" si="2"/>
        <v>9</v>
      </c>
      <c r="N14" s="1">
        <f t="shared" si="3"/>
        <v>0</v>
      </c>
      <c r="O14" s="1">
        <f t="shared" si="4"/>
        <v>0</v>
      </c>
      <c r="P14" s="1">
        <f t="shared" si="5"/>
        <v>0</v>
      </c>
      <c r="Q14" s="1">
        <f t="shared" si="6"/>
        <v>0</v>
      </c>
      <c r="R14" s="1">
        <f t="shared" si="7"/>
        <v>0</v>
      </c>
      <c r="S14" s="1">
        <f t="shared" si="8"/>
        <v>0</v>
      </c>
      <c r="T14" s="1">
        <f t="shared" si="9"/>
        <v>1</v>
      </c>
      <c r="U14" s="1">
        <f t="shared" si="10"/>
        <v>0</v>
      </c>
      <c r="V14" s="1">
        <f t="shared" si="11"/>
        <v>0</v>
      </c>
      <c r="W14" s="1">
        <f t="shared" si="12"/>
        <v>0</v>
      </c>
      <c r="X14" s="1">
        <f t="shared" si="13"/>
        <v>0</v>
      </c>
      <c r="Y14" s="25">
        <f t="shared" si="14"/>
        <v>0</v>
      </c>
      <c r="Z14" s="117"/>
      <c r="AA14" s="117"/>
      <c r="AB14" s="1"/>
      <c r="AC14" s="25">
        <f t="shared" si="15"/>
        <v>2</v>
      </c>
      <c r="AD14" s="1"/>
    </row>
    <row r="15" spans="1:30" ht="12.75" customHeight="1">
      <c r="A15" s="1">
        <v>2530</v>
      </c>
      <c r="B15" s="54" t="str">
        <f t="shared" si="0"/>
        <v>D.1.10</v>
      </c>
      <c r="C15" s="120" t="s">
        <v>750</v>
      </c>
      <c r="D15" s="118"/>
      <c r="E15" s="92"/>
      <c r="F15" s="92"/>
      <c r="G15" s="117"/>
      <c r="H15" s="119" t="s">
        <v>406</v>
      </c>
      <c r="I15" s="117" t="s">
        <v>407</v>
      </c>
      <c r="J15" s="54">
        <v>2</v>
      </c>
      <c r="K15" s="54"/>
      <c r="L15" s="99">
        <f t="shared" si="1"/>
        <v>1</v>
      </c>
      <c r="M15" s="1">
        <f t="shared" si="2"/>
        <v>10</v>
      </c>
      <c r="N15" s="1">
        <f t="shared" si="3"/>
        <v>0</v>
      </c>
      <c r="O15" s="1">
        <f t="shared" si="4"/>
        <v>0</v>
      </c>
      <c r="P15" s="1">
        <f t="shared" si="5"/>
        <v>0</v>
      </c>
      <c r="Q15" s="1">
        <f t="shared" si="6"/>
        <v>0</v>
      </c>
      <c r="R15" s="1">
        <f t="shared" si="7"/>
        <v>0</v>
      </c>
      <c r="S15" s="1">
        <f t="shared" si="8"/>
        <v>0</v>
      </c>
      <c r="T15" s="1">
        <f t="shared" si="9"/>
        <v>1</v>
      </c>
      <c r="U15" s="1">
        <f t="shared" si="10"/>
        <v>0</v>
      </c>
      <c r="V15" s="1">
        <f t="shared" si="11"/>
        <v>0</v>
      </c>
      <c r="W15" s="1">
        <f t="shared" si="12"/>
        <v>0</v>
      </c>
      <c r="X15" s="1">
        <f t="shared" si="13"/>
        <v>0</v>
      </c>
      <c r="Y15" s="25">
        <f t="shared" si="14"/>
        <v>0</v>
      </c>
      <c r="Z15" s="117"/>
      <c r="AA15" s="117"/>
      <c r="AB15" s="1"/>
      <c r="AC15" s="25">
        <f t="shared" si="15"/>
        <v>2</v>
      </c>
      <c r="AD15" s="1"/>
    </row>
    <row r="16" spans="1:30" ht="12.75" customHeight="1">
      <c r="A16" s="1">
        <v>121</v>
      </c>
      <c r="B16" s="54" t="str">
        <f t="shared" si="0"/>
        <v>D.1.11</v>
      </c>
      <c r="C16" s="120" t="s">
        <v>756</v>
      </c>
      <c r="D16" s="118"/>
      <c r="E16" s="92"/>
      <c r="F16" s="92"/>
      <c r="G16" s="117"/>
      <c r="H16" s="119" t="s">
        <v>745</v>
      </c>
      <c r="I16" s="117" t="s">
        <v>746</v>
      </c>
      <c r="J16" s="54">
        <v>2</v>
      </c>
      <c r="K16" s="54"/>
      <c r="L16" s="99">
        <f t="shared" si="1"/>
        <v>1</v>
      </c>
      <c r="M16" s="1">
        <f t="shared" si="2"/>
        <v>11</v>
      </c>
      <c r="N16" s="1">
        <f t="shared" si="3"/>
        <v>0</v>
      </c>
      <c r="O16" s="1">
        <f t="shared" si="4"/>
        <v>0</v>
      </c>
      <c r="P16" s="1">
        <f t="shared" si="5"/>
        <v>0</v>
      </c>
      <c r="Q16" s="1">
        <f t="shared" si="6"/>
        <v>0</v>
      </c>
      <c r="R16" s="1">
        <f t="shared" si="7"/>
        <v>0</v>
      </c>
      <c r="S16" s="1">
        <f t="shared" si="8"/>
        <v>0</v>
      </c>
      <c r="T16" s="1">
        <f t="shared" si="9"/>
        <v>1</v>
      </c>
      <c r="U16" s="1">
        <f t="shared" si="10"/>
        <v>0</v>
      </c>
      <c r="V16" s="1">
        <f t="shared" si="11"/>
        <v>0</v>
      </c>
      <c r="W16" s="1">
        <f t="shared" si="12"/>
        <v>0</v>
      </c>
      <c r="X16" s="1">
        <f t="shared" si="13"/>
        <v>0</v>
      </c>
      <c r="Y16" s="25">
        <f t="shared" si="14"/>
        <v>0</v>
      </c>
      <c r="Z16" s="117"/>
      <c r="AA16" s="117"/>
      <c r="AB16" s="1"/>
      <c r="AC16" s="25">
        <f t="shared" si="15"/>
        <v>2</v>
      </c>
      <c r="AD16" s="1"/>
    </row>
    <row r="17" spans="1:30" ht="12.75" customHeight="1">
      <c r="A17" s="1">
        <v>2531</v>
      </c>
      <c r="B17" s="54" t="str">
        <f t="shared" si="0"/>
        <v>D.1.12</v>
      </c>
      <c r="C17" s="120" t="s">
        <v>764</v>
      </c>
      <c r="D17" s="118"/>
      <c r="E17" s="92"/>
      <c r="F17" s="92"/>
      <c r="G17" s="117"/>
      <c r="H17" s="119" t="s">
        <v>765</v>
      </c>
      <c r="I17" s="117" t="s">
        <v>766</v>
      </c>
      <c r="J17" s="54">
        <v>2</v>
      </c>
      <c r="K17" s="54"/>
      <c r="L17" s="99">
        <f t="shared" si="1"/>
        <v>1</v>
      </c>
      <c r="M17" s="1">
        <f t="shared" si="2"/>
        <v>12</v>
      </c>
      <c r="N17" s="1">
        <f t="shared" si="3"/>
        <v>0</v>
      </c>
      <c r="O17" s="1">
        <f t="shared" si="4"/>
        <v>0</v>
      </c>
      <c r="P17" s="1">
        <f t="shared" si="5"/>
        <v>0</v>
      </c>
      <c r="Q17" s="1">
        <f t="shared" si="6"/>
        <v>0</v>
      </c>
      <c r="R17" s="1">
        <f t="shared" si="7"/>
        <v>0</v>
      </c>
      <c r="S17" s="1">
        <f t="shared" si="8"/>
        <v>0</v>
      </c>
      <c r="T17" s="1">
        <f t="shared" si="9"/>
        <v>1</v>
      </c>
      <c r="U17" s="1">
        <f t="shared" si="10"/>
        <v>0</v>
      </c>
      <c r="V17" s="1">
        <f t="shared" si="11"/>
        <v>0</v>
      </c>
      <c r="W17" s="1">
        <f t="shared" si="12"/>
        <v>0</v>
      </c>
      <c r="X17" s="1">
        <f t="shared" si="13"/>
        <v>0</v>
      </c>
      <c r="Y17" s="25">
        <f t="shared" si="14"/>
        <v>0</v>
      </c>
      <c r="Z17" s="117"/>
      <c r="AA17" s="117"/>
      <c r="AB17" s="1"/>
      <c r="AC17" s="25">
        <f t="shared" si="15"/>
        <v>2</v>
      </c>
      <c r="AD17" s="1"/>
    </row>
    <row r="18" spans="1:30" ht="12.75" customHeight="1">
      <c r="A18" s="1">
        <v>2532</v>
      </c>
      <c r="B18" s="54" t="str">
        <f t="shared" si="0"/>
        <v>D.2</v>
      </c>
      <c r="C18" s="117" t="s">
        <v>404</v>
      </c>
      <c r="D18" s="118"/>
      <c r="E18" s="92"/>
      <c r="F18" s="92"/>
      <c r="G18" s="117" t="s">
        <v>405</v>
      </c>
      <c r="H18" s="119" t="s">
        <v>406</v>
      </c>
      <c r="I18" s="117" t="s">
        <v>407</v>
      </c>
      <c r="J18" s="54">
        <v>1</v>
      </c>
      <c r="K18" s="54"/>
      <c r="L18" s="99">
        <f t="shared" si="1"/>
        <v>2</v>
      </c>
      <c r="M18" s="1">
        <f t="shared" si="2"/>
        <v>0</v>
      </c>
      <c r="N18" s="1">
        <f t="shared" si="3"/>
        <v>0</v>
      </c>
      <c r="O18" s="1">
        <f t="shared" si="4"/>
        <v>0</v>
      </c>
      <c r="P18" s="1">
        <f t="shared" si="5"/>
        <v>0</v>
      </c>
      <c r="Q18" s="1">
        <f t="shared" si="6"/>
        <v>1</v>
      </c>
      <c r="R18" s="1">
        <f t="shared" si="7"/>
        <v>0</v>
      </c>
      <c r="S18" s="1">
        <f t="shared" si="8"/>
        <v>1</v>
      </c>
      <c r="T18" s="1">
        <f t="shared" si="9"/>
        <v>1</v>
      </c>
      <c r="U18" s="1">
        <f t="shared" si="10"/>
        <v>0</v>
      </c>
      <c r="V18" s="1">
        <f t="shared" si="11"/>
        <v>1</v>
      </c>
      <c r="W18" s="1">
        <f t="shared" si="12"/>
        <v>1</v>
      </c>
      <c r="X18" s="1">
        <f t="shared" si="13"/>
        <v>1</v>
      </c>
      <c r="Y18" s="25">
        <f t="shared" si="14"/>
        <v>1</v>
      </c>
      <c r="Z18" s="117"/>
      <c r="AA18" s="117"/>
      <c r="AB18" s="1"/>
      <c r="AC18" s="25">
        <f t="shared" si="15"/>
        <v>2</v>
      </c>
      <c r="AD18" s="1"/>
    </row>
    <row r="19" spans="1:30" ht="12.75" customHeight="1">
      <c r="A19" s="1">
        <v>3201</v>
      </c>
      <c r="B19" s="54" t="str">
        <f t="shared" si="0"/>
        <v>D.2.1</v>
      </c>
      <c r="C19" s="120" t="s">
        <v>769</v>
      </c>
      <c r="D19" s="118"/>
      <c r="E19" s="92"/>
      <c r="F19" s="92"/>
      <c r="G19" s="117" t="s">
        <v>405</v>
      </c>
      <c r="H19" s="119" t="s">
        <v>406</v>
      </c>
      <c r="I19" s="117" t="s">
        <v>407</v>
      </c>
      <c r="J19" s="54">
        <v>2</v>
      </c>
      <c r="K19" s="54"/>
      <c r="L19" s="99">
        <f t="shared" si="1"/>
        <v>2</v>
      </c>
      <c r="M19" s="1">
        <f t="shared" si="2"/>
        <v>1</v>
      </c>
      <c r="N19" s="1">
        <f t="shared" si="3"/>
        <v>0</v>
      </c>
      <c r="O19" s="1">
        <f t="shared" si="4"/>
        <v>0</v>
      </c>
      <c r="P19" s="1">
        <f t="shared" si="5"/>
        <v>0</v>
      </c>
      <c r="Q19" s="1">
        <f t="shared" si="6"/>
        <v>0</v>
      </c>
      <c r="R19" s="1">
        <f t="shared" si="7"/>
        <v>0</v>
      </c>
      <c r="S19" s="1">
        <f t="shared" si="8"/>
        <v>0</v>
      </c>
      <c r="T19" s="1">
        <f t="shared" si="9"/>
        <v>1</v>
      </c>
      <c r="U19" s="1">
        <f t="shared" si="10"/>
        <v>0</v>
      </c>
      <c r="V19" s="1">
        <f t="shared" si="11"/>
        <v>0</v>
      </c>
      <c r="W19" s="1">
        <f t="shared" si="12"/>
        <v>0</v>
      </c>
      <c r="X19" s="1">
        <f t="shared" si="13"/>
        <v>0</v>
      </c>
      <c r="Y19" s="25">
        <f t="shared" si="14"/>
        <v>0</v>
      </c>
      <c r="Z19" s="117"/>
      <c r="AA19" s="117"/>
      <c r="AB19" s="1"/>
      <c r="AC19" s="25">
        <f t="shared" si="15"/>
        <v>2</v>
      </c>
      <c r="AD19" s="1"/>
    </row>
    <row r="20" spans="1:30" ht="12.75" customHeight="1">
      <c r="A20" s="1">
        <v>2533</v>
      </c>
      <c r="B20" s="54" t="str">
        <f t="shared" si="0"/>
        <v>D.2.2</v>
      </c>
      <c r="C20" s="120" t="s">
        <v>774</v>
      </c>
      <c r="D20" s="118"/>
      <c r="E20" s="92"/>
      <c r="F20" s="92"/>
      <c r="G20" s="117" t="s">
        <v>405</v>
      </c>
      <c r="H20" s="119" t="s">
        <v>735</v>
      </c>
      <c r="I20" s="117" t="s">
        <v>775</v>
      </c>
      <c r="J20" s="54">
        <v>2</v>
      </c>
      <c r="K20" s="54"/>
      <c r="L20" s="99">
        <f t="shared" si="1"/>
        <v>2</v>
      </c>
      <c r="M20" s="1">
        <f t="shared" si="2"/>
        <v>2</v>
      </c>
      <c r="N20" s="1">
        <f t="shared" si="3"/>
        <v>0</v>
      </c>
      <c r="O20" s="1">
        <f t="shared" si="4"/>
        <v>0</v>
      </c>
      <c r="P20" s="1">
        <f t="shared" si="5"/>
        <v>0</v>
      </c>
      <c r="Q20" s="1">
        <f t="shared" si="6"/>
        <v>0</v>
      </c>
      <c r="R20" s="1">
        <f t="shared" si="7"/>
        <v>0</v>
      </c>
      <c r="S20" s="1">
        <f t="shared" si="8"/>
        <v>0</v>
      </c>
      <c r="T20" s="1">
        <f t="shared" si="9"/>
        <v>1</v>
      </c>
      <c r="U20" s="1">
        <f t="shared" si="10"/>
        <v>0</v>
      </c>
      <c r="V20" s="1">
        <f t="shared" si="11"/>
        <v>0</v>
      </c>
      <c r="W20" s="1">
        <f t="shared" si="12"/>
        <v>0</v>
      </c>
      <c r="X20" s="1">
        <f t="shared" si="13"/>
        <v>0</v>
      </c>
      <c r="Y20" s="25">
        <f t="shared" si="14"/>
        <v>0</v>
      </c>
      <c r="Z20" s="117"/>
      <c r="AA20" s="117"/>
      <c r="AB20" s="1"/>
      <c r="AC20" s="25">
        <f t="shared" si="15"/>
        <v>2</v>
      </c>
      <c r="AD20" s="1"/>
    </row>
    <row r="21" spans="1:30" ht="12.75" customHeight="1">
      <c r="A21" s="1">
        <v>136</v>
      </c>
      <c r="B21" s="54" t="str">
        <f t="shared" si="0"/>
        <v>D.2.2.1</v>
      </c>
      <c r="C21" s="120" t="s">
        <v>777</v>
      </c>
      <c r="D21" s="118"/>
      <c r="E21" s="92"/>
      <c r="F21" s="92"/>
      <c r="G21" s="117" t="s">
        <v>405</v>
      </c>
      <c r="H21" s="119" t="s">
        <v>745</v>
      </c>
      <c r="I21" s="117" t="s">
        <v>746</v>
      </c>
      <c r="J21" s="54">
        <v>3</v>
      </c>
      <c r="K21" s="54"/>
      <c r="L21" s="99">
        <f t="shared" si="1"/>
        <v>2</v>
      </c>
      <c r="M21" s="1">
        <f t="shared" si="2"/>
        <v>2</v>
      </c>
      <c r="N21" s="1">
        <f t="shared" si="3"/>
        <v>1</v>
      </c>
      <c r="O21" s="1">
        <f t="shared" si="4"/>
        <v>0</v>
      </c>
      <c r="P21" s="1">
        <f t="shared" si="5"/>
        <v>0</v>
      </c>
      <c r="Q21" s="1">
        <f t="shared" si="6"/>
        <v>0</v>
      </c>
      <c r="R21" s="1">
        <f t="shared" si="7"/>
        <v>0</v>
      </c>
      <c r="S21" s="1">
        <f t="shared" si="8"/>
        <v>0</v>
      </c>
      <c r="T21" s="1">
        <f t="shared" si="9"/>
        <v>1</v>
      </c>
      <c r="U21" s="1">
        <f t="shared" si="10"/>
        <v>0</v>
      </c>
      <c r="V21" s="1">
        <f t="shared" si="11"/>
        <v>0</v>
      </c>
      <c r="W21" s="1">
        <f t="shared" si="12"/>
        <v>0</v>
      </c>
      <c r="X21" s="1">
        <f t="shared" si="13"/>
        <v>0</v>
      </c>
      <c r="Y21" s="25">
        <f t="shared" si="14"/>
        <v>0</v>
      </c>
      <c r="Z21" s="117"/>
      <c r="AA21" s="117"/>
      <c r="AB21" s="1"/>
      <c r="AC21" s="25">
        <f t="shared" si="15"/>
        <v>2</v>
      </c>
      <c r="AD21" s="1"/>
    </row>
    <row r="22" spans="1:30" ht="12.75" customHeight="1">
      <c r="A22" s="1">
        <v>128</v>
      </c>
      <c r="B22" s="54" t="str">
        <f t="shared" si="0"/>
        <v>D.2.2.2</v>
      </c>
      <c r="C22" s="120" t="s">
        <v>784</v>
      </c>
      <c r="D22" s="118"/>
      <c r="E22" s="92"/>
      <c r="F22" s="92"/>
      <c r="G22" s="117"/>
      <c r="H22" s="119" t="s">
        <v>735</v>
      </c>
      <c r="I22" s="117" t="s">
        <v>775</v>
      </c>
      <c r="J22" s="54">
        <v>3</v>
      </c>
      <c r="K22" s="54"/>
      <c r="L22" s="99">
        <f t="shared" si="1"/>
        <v>2</v>
      </c>
      <c r="M22" s="1">
        <f t="shared" si="2"/>
        <v>2</v>
      </c>
      <c r="N22" s="1">
        <f t="shared" si="3"/>
        <v>2</v>
      </c>
      <c r="O22" s="1">
        <f t="shared" si="4"/>
        <v>0</v>
      </c>
      <c r="P22" s="1">
        <f t="shared" si="5"/>
        <v>0</v>
      </c>
      <c r="Q22" s="1">
        <f t="shared" si="6"/>
        <v>0</v>
      </c>
      <c r="R22" s="1">
        <f t="shared" si="7"/>
        <v>0</v>
      </c>
      <c r="S22" s="1">
        <f t="shared" si="8"/>
        <v>0</v>
      </c>
      <c r="T22" s="1">
        <f t="shared" si="9"/>
        <v>1</v>
      </c>
      <c r="U22" s="1">
        <f t="shared" si="10"/>
        <v>0</v>
      </c>
      <c r="V22" s="1">
        <f t="shared" si="11"/>
        <v>0</v>
      </c>
      <c r="W22" s="1">
        <f t="shared" si="12"/>
        <v>0</v>
      </c>
      <c r="X22" s="1">
        <f t="shared" si="13"/>
        <v>0</v>
      </c>
      <c r="Y22" s="25">
        <f t="shared" si="14"/>
        <v>0</v>
      </c>
      <c r="Z22" s="117"/>
      <c r="AA22" s="117"/>
      <c r="AB22" s="1"/>
      <c r="AC22" s="25">
        <f t="shared" si="15"/>
        <v>2</v>
      </c>
      <c r="AD22" s="1"/>
    </row>
    <row r="23" spans="1:30" ht="12.75" customHeight="1">
      <c r="A23" s="1">
        <v>134</v>
      </c>
      <c r="B23" s="54" t="str">
        <f t="shared" si="0"/>
        <v>D.2.2.3</v>
      </c>
      <c r="C23" s="120" t="s">
        <v>789</v>
      </c>
      <c r="D23" s="118"/>
      <c r="E23" s="92"/>
      <c r="F23" s="92"/>
      <c r="G23" s="117"/>
      <c r="H23" s="119" t="s">
        <v>730</v>
      </c>
      <c r="I23" s="117" t="s">
        <v>790</v>
      </c>
      <c r="J23" s="54">
        <v>3</v>
      </c>
      <c r="K23" s="54"/>
      <c r="L23" s="99">
        <f t="shared" si="1"/>
        <v>2</v>
      </c>
      <c r="M23" s="1">
        <f t="shared" si="2"/>
        <v>2</v>
      </c>
      <c r="N23" s="1">
        <f t="shared" si="3"/>
        <v>3</v>
      </c>
      <c r="O23" s="1">
        <f t="shared" si="4"/>
        <v>0</v>
      </c>
      <c r="P23" s="1">
        <f t="shared" si="5"/>
        <v>0</v>
      </c>
      <c r="Q23" s="1">
        <f t="shared" si="6"/>
        <v>0</v>
      </c>
      <c r="R23" s="1">
        <f t="shared" si="7"/>
        <v>0</v>
      </c>
      <c r="S23" s="1">
        <f t="shared" si="8"/>
        <v>0</v>
      </c>
      <c r="T23" s="1">
        <f t="shared" si="9"/>
        <v>1</v>
      </c>
      <c r="U23" s="1">
        <f t="shared" si="10"/>
        <v>0</v>
      </c>
      <c r="V23" s="1">
        <f t="shared" si="11"/>
        <v>0</v>
      </c>
      <c r="W23" s="1">
        <f t="shared" si="12"/>
        <v>0</v>
      </c>
      <c r="X23" s="1">
        <f t="shared" si="13"/>
        <v>0</v>
      </c>
      <c r="Y23" s="25">
        <f t="shared" si="14"/>
        <v>0</v>
      </c>
      <c r="Z23" s="117"/>
      <c r="AA23" s="117"/>
      <c r="AB23" s="1"/>
      <c r="AC23" s="25">
        <f t="shared" si="15"/>
        <v>2</v>
      </c>
      <c r="AD23" s="1"/>
    </row>
    <row r="24" spans="1:30" ht="12.75" customHeight="1">
      <c r="A24" s="1">
        <v>135</v>
      </c>
      <c r="B24" s="54" t="str">
        <f t="shared" si="0"/>
        <v>D.2.2.4</v>
      </c>
      <c r="C24" s="120" t="s">
        <v>794</v>
      </c>
      <c r="D24" s="118"/>
      <c r="E24" s="92"/>
      <c r="F24" s="92"/>
      <c r="G24" s="117" t="s">
        <v>410</v>
      </c>
      <c r="H24" s="119" t="s">
        <v>411</v>
      </c>
      <c r="I24" s="117" t="s">
        <v>412</v>
      </c>
      <c r="J24" s="54">
        <v>3</v>
      </c>
      <c r="K24" s="54"/>
      <c r="L24" s="99">
        <f t="shared" si="1"/>
        <v>2</v>
      </c>
      <c r="M24" s="1">
        <f t="shared" si="2"/>
        <v>2</v>
      </c>
      <c r="N24" s="1">
        <f t="shared" si="3"/>
        <v>4</v>
      </c>
      <c r="O24" s="1">
        <f t="shared" si="4"/>
        <v>0</v>
      </c>
      <c r="P24" s="1">
        <f t="shared" si="5"/>
        <v>0</v>
      </c>
      <c r="Q24" s="1">
        <f t="shared" si="6"/>
        <v>0</v>
      </c>
      <c r="R24" s="1">
        <f t="shared" si="7"/>
        <v>0</v>
      </c>
      <c r="S24" s="1">
        <f t="shared" si="8"/>
        <v>0</v>
      </c>
      <c r="T24" s="1">
        <f t="shared" si="9"/>
        <v>1</v>
      </c>
      <c r="U24" s="1">
        <f t="shared" si="10"/>
        <v>0</v>
      </c>
      <c r="V24" s="1">
        <f t="shared" si="11"/>
        <v>0</v>
      </c>
      <c r="W24" s="1">
        <f t="shared" si="12"/>
        <v>0</v>
      </c>
      <c r="X24" s="1">
        <f t="shared" si="13"/>
        <v>0</v>
      </c>
      <c r="Y24" s="25">
        <f t="shared" si="14"/>
        <v>0</v>
      </c>
      <c r="Z24" s="117"/>
      <c r="AA24" s="117"/>
      <c r="AB24" s="1"/>
      <c r="AC24" s="25">
        <f t="shared" si="15"/>
        <v>2</v>
      </c>
      <c r="AD24" s="1"/>
    </row>
    <row r="25" spans="1:30" ht="12.75" customHeight="1">
      <c r="A25" s="1">
        <v>133</v>
      </c>
      <c r="B25" s="54" t="str">
        <f t="shared" si="0"/>
        <v>D.2.2.5</v>
      </c>
      <c r="C25" s="120" t="s">
        <v>797</v>
      </c>
      <c r="D25" s="118"/>
      <c r="E25" s="92"/>
      <c r="F25" s="92"/>
      <c r="G25" s="117" t="s">
        <v>798</v>
      </c>
      <c r="H25" s="119" t="s">
        <v>417</v>
      </c>
      <c r="I25" s="117" t="s">
        <v>799</v>
      </c>
      <c r="J25" s="54">
        <v>3</v>
      </c>
      <c r="K25" s="54"/>
      <c r="L25" s="99">
        <f t="shared" si="1"/>
        <v>2</v>
      </c>
      <c r="M25" s="1">
        <f t="shared" si="2"/>
        <v>2</v>
      </c>
      <c r="N25" s="1">
        <f t="shared" si="3"/>
        <v>5</v>
      </c>
      <c r="O25" s="1">
        <f t="shared" si="4"/>
        <v>0</v>
      </c>
      <c r="P25" s="1">
        <f t="shared" si="5"/>
        <v>0</v>
      </c>
      <c r="Q25" s="1">
        <f t="shared" si="6"/>
        <v>0</v>
      </c>
      <c r="R25" s="1">
        <f t="shared" si="7"/>
        <v>0</v>
      </c>
      <c r="S25" s="1">
        <f t="shared" si="8"/>
        <v>0</v>
      </c>
      <c r="T25" s="1">
        <f t="shared" si="9"/>
        <v>1</v>
      </c>
      <c r="U25" s="1">
        <f t="shared" si="10"/>
        <v>0</v>
      </c>
      <c r="V25" s="1">
        <f t="shared" si="11"/>
        <v>0</v>
      </c>
      <c r="W25" s="1">
        <f t="shared" si="12"/>
        <v>0</v>
      </c>
      <c r="X25" s="1">
        <f t="shared" si="13"/>
        <v>0</v>
      </c>
      <c r="Y25" s="25">
        <f t="shared" si="14"/>
        <v>0</v>
      </c>
      <c r="Z25" s="117"/>
      <c r="AA25" s="117"/>
      <c r="AB25" s="1"/>
      <c r="AC25" s="25">
        <f t="shared" si="15"/>
        <v>2</v>
      </c>
      <c r="AD25" s="1"/>
    </row>
    <row r="26" spans="1:30" ht="12.75" customHeight="1">
      <c r="A26" s="1">
        <v>131</v>
      </c>
      <c r="B26" s="54" t="str">
        <f t="shared" si="0"/>
        <v>D.2.2.6</v>
      </c>
      <c r="C26" s="120" t="s">
        <v>393</v>
      </c>
      <c r="D26" s="118"/>
      <c r="E26" s="92"/>
      <c r="F26" s="92"/>
      <c r="G26" s="117" t="s">
        <v>421</v>
      </c>
      <c r="H26" s="119" t="s">
        <v>802</v>
      </c>
      <c r="I26" s="117" t="s">
        <v>803</v>
      </c>
      <c r="J26" s="54">
        <v>3</v>
      </c>
      <c r="K26" s="54"/>
      <c r="L26" s="99">
        <f t="shared" si="1"/>
        <v>2</v>
      </c>
      <c r="M26" s="1">
        <f t="shared" si="2"/>
        <v>2</v>
      </c>
      <c r="N26" s="1">
        <f t="shared" si="3"/>
        <v>6</v>
      </c>
      <c r="O26" s="1">
        <f t="shared" si="4"/>
        <v>0</v>
      </c>
      <c r="P26" s="1">
        <f t="shared" si="5"/>
        <v>0</v>
      </c>
      <c r="Q26" s="1">
        <f t="shared" si="6"/>
        <v>0</v>
      </c>
      <c r="R26" s="1">
        <f t="shared" si="7"/>
        <v>0</v>
      </c>
      <c r="S26" s="1">
        <f t="shared" si="8"/>
        <v>0</v>
      </c>
      <c r="T26" s="1">
        <f t="shared" si="9"/>
        <v>1</v>
      </c>
      <c r="U26" s="1">
        <f t="shared" si="10"/>
        <v>0</v>
      </c>
      <c r="V26" s="1">
        <f t="shared" si="11"/>
        <v>0</v>
      </c>
      <c r="W26" s="1">
        <f t="shared" si="12"/>
        <v>0</v>
      </c>
      <c r="X26" s="1">
        <f t="shared" si="13"/>
        <v>0</v>
      </c>
      <c r="Y26" s="25">
        <f t="shared" si="14"/>
        <v>0</v>
      </c>
      <c r="Z26" s="117"/>
      <c r="AA26" s="117"/>
      <c r="AB26" s="1"/>
      <c r="AC26" s="25">
        <f t="shared" si="15"/>
        <v>2</v>
      </c>
      <c r="AD26" s="1"/>
    </row>
    <row r="27" spans="1:30" ht="12.75" customHeight="1">
      <c r="A27" s="1">
        <v>132</v>
      </c>
      <c r="B27" s="54" t="str">
        <f t="shared" si="0"/>
        <v>D.2.2.7</v>
      </c>
      <c r="C27" s="120" t="s">
        <v>805</v>
      </c>
      <c r="D27" s="118"/>
      <c r="E27" s="92"/>
      <c r="F27" s="92"/>
      <c r="G27" s="117" t="s">
        <v>405</v>
      </c>
      <c r="H27" s="119" t="s">
        <v>806</v>
      </c>
      <c r="I27" s="117" t="s">
        <v>807</v>
      </c>
      <c r="J27" s="54">
        <v>3</v>
      </c>
      <c r="K27" s="54"/>
      <c r="L27" s="99">
        <f t="shared" si="1"/>
        <v>2</v>
      </c>
      <c r="M27" s="1">
        <f t="shared" si="2"/>
        <v>2</v>
      </c>
      <c r="N27" s="1">
        <f t="shared" si="3"/>
        <v>7</v>
      </c>
      <c r="O27" s="1">
        <f t="shared" si="4"/>
        <v>0</v>
      </c>
      <c r="P27" s="1">
        <f t="shared" si="5"/>
        <v>0</v>
      </c>
      <c r="Q27" s="1">
        <f t="shared" si="6"/>
        <v>0</v>
      </c>
      <c r="R27" s="1">
        <f t="shared" si="7"/>
        <v>0</v>
      </c>
      <c r="S27" s="1">
        <f t="shared" si="8"/>
        <v>0</v>
      </c>
      <c r="T27" s="1">
        <f t="shared" si="9"/>
        <v>1</v>
      </c>
      <c r="U27" s="1">
        <f t="shared" si="10"/>
        <v>0</v>
      </c>
      <c r="V27" s="1">
        <f t="shared" si="11"/>
        <v>0</v>
      </c>
      <c r="W27" s="1">
        <f t="shared" si="12"/>
        <v>0</v>
      </c>
      <c r="X27" s="1">
        <f t="shared" si="13"/>
        <v>0</v>
      </c>
      <c r="Y27" s="25">
        <f t="shared" si="14"/>
        <v>0</v>
      </c>
      <c r="Z27" s="117"/>
      <c r="AA27" s="117"/>
      <c r="AB27" s="1"/>
      <c r="AC27" s="25">
        <f t="shared" si="15"/>
        <v>2</v>
      </c>
      <c r="AD27" s="1"/>
    </row>
    <row r="28" spans="1:30" ht="12.75" customHeight="1">
      <c r="A28" s="1">
        <v>137</v>
      </c>
      <c r="B28" s="54" t="str">
        <f t="shared" si="0"/>
        <v>D.2.2.8</v>
      </c>
      <c r="C28" s="120" t="s">
        <v>809</v>
      </c>
      <c r="D28" s="118"/>
      <c r="E28" s="92"/>
      <c r="F28" s="92"/>
      <c r="G28" s="117" t="s">
        <v>405</v>
      </c>
      <c r="H28" s="119" t="s">
        <v>745</v>
      </c>
      <c r="I28" s="117" t="s">
        <v>746</v>
      </c>
      <c r="J28" s="54">
        <v>3</v>
      </c>
      <c r="K28" s="54"/>
      <c r="L28" s="99">
        <f t="shared" si="1"/>
        <v>2</v>
      </c>
      <c r="M28" s="1">
        <f t="shared" si="2"/>
        <v>2</v>
      </c>
      <c r="N28" s="1">
        <f t="shared" si="3"/>
        <v>8</v>
      </c>
      <c r="O28" s="1">
        <f t="shared" si="4"/>
        <v>0</v>
      </c>
      <c r="P28" s="1">
        <f t="shared" si="5"/>
        <v>0</v>
      </c>
      <c r="Q28" s="1">
        <f t="shared" si="6"/>
        <v>0</v>
      </c>
      <c r="R28" s="1">
        <f t="shared" si="7"/>
        <v>0</v>
      </c>
      <c r="S28" s="1">
        <f t="shared" si="8"/>
        <v>0</v>
      </c>
      <c r="T28" s="1">
        <f t="shared" si="9"/>
        <v>1</v>
      </c>
      <c r="U28" s="1">
        <f t="shared" si="10"/>
        <v>0</v>
      </c>
      <c r="V28" s="1">
        <f t="shared" si="11"/>
        <v>0</v>
      </c>
      <c r="W28" s="1">
        <f t="shared" si="12"/>
        <v>0</v>
      </c>
      <c r="X28" s="1">
        <f t="shared" si="13"/>
        <v>0</v>
      </c>
      <c r="Y28" s="25">
        <f t="shared" si="14"/>
        <v>0</v>
      </c>
      <c r="Z28" s="117"/>
      <c r="AA28" s="117"/>
      <c r="AB28" s="1"/>
      <c r="AC28" s="25">
        <f t="shared" si="15"/>
        <v>2</v>
      </c>
      <c r="AD28" s="1"/>
    </row>
    <row r="29" spans="1:30" ht="12.75" customHeight="1">
      <c r="A29" s="1">
        <v>138</v>
      </c>
      <c r="B29" s="54" t="str">
        <f t="shared" si="0"/>
        <v>D.2.2.9</v>
      </c>
      <c r="C29" s="120" t="s">
        <v>816</v>
      </c>
      <c r="D29" s="118"/>
      <c r="E29" s="92"/>
      <c r="F29" s="92"/>
      <c r="G29" s="117" t="s">
        <v>817</v>
      </c>
      <c r="H29" s="119"/>
      <c r="I29" s="117" t="s">
        <v>587</v>
      </c>
      <c r="J29" s="54">
        <v>3</v>
      </c>
      <c r="K29" s="54"/>
      <c r="L29" s="99">
        <f t="shared" si="1"/>
        <v>2</v>
      </c>
      <c r="M29" s="1">
        <f t="shared" si="2"/>
        <v>2</v>
      </c>
      <c r="N29" s="1">
        <f t="shared" si="3"/>
        <v>9</v>
      </c>
      <c r="O29" s="1">
        <f t="shared" si="4"/>
        <v>0</v>
      </c>
      <c r="P29" s="1">
        <f t="shared" si="5"/>
        <v>0</v>
      </c>
      <c r="Q29" s="1">
        <f t="shared" si="6"/>
        <v>0</v>
      </c>
      <c r="R29" s="1">
        <f t="shared" si="7"/>
        <v>0</v>
      </c>
      <c r="S29" s="1">
        <f t="shared" si="8"/>
        <v>0</v>
      </c>
      <c r="T29" s="1">
        <f t="shared" si="9"/>
        <v>1</v>
      </c>
      <c r="U29" s="1">
        <f t="shared" si="10"/>
        <v>0</v>
      </c>
      <c r="V29" s="1">
        <f t="shared" si="11"/>
        <v>0</v>
      </c>
      <c r="W29" s="1">
        <f t="shared" si="12"/>
        <v>0</v>
      </c>
      <c r="X29" s="1">
        <f t="shared" si="13"/>
        <v>0</v>
      </c>
      <c r="Y29" s="25">
        <f t="shared" si="14"/>
        <v>0</v>
      </c>
      <c r="Z29" s="117"/>
      <c r="AA29" s="117"/>
      <c r="AB29" s="1"/>
      <c r="AC29" s="25">
        <f t="shared" si="15"/>
        <v>2</v>
      </c>
      <c r="AD29" s="1"/>
    </row>
    <row r="30" spans="1:30" ht="12.75" customHeight="1">
      <c r="A30" s="1">
        <v>129</v>
      </c>
      <c r="B30" s="54" t="str">
        <f t="shared" si="0"/>
        <v>D.2.2.10</v>
      </c>
      <c r="C30" s="120" t="s">
        <v>821</v>
      </c>
      <c r="D30" s="118"/>
      <c r="E30" s="92"/>
      <c r="F30" s="118"/>
      <c r="G30" s="117" t="s">
        <v>817</v>
      </c>
      <c r="H30" s="119" t="s">
        <v>745</v>
      </c>
      <c r="I30" s="117" t="s">
        <v>746</v>
      </c>
      <c r="J30" s="54">
        <v>3</v>
      </c>
      <c r="K30" s="54"/>
      <c r="L30" s="99">
        <f t="shared" si="1"/>
        <v>2</v>
      </c>
      <c r="M30" s="1">
        <f t="shared" si="2"/>
        <v>2</v>
      </c>
      <c r="N30" s="1">
        <f t="shared" si="3"/>
        <v>10</v>
      </c>
      <c r="O30" s="1">
        <f t="shared" si="4"/>
        <v>0</v>
      </c>
      <c r="P30" s="1">
        <f t="shared" si="5"/>
        <v>0</v>
      </c>
      <c r="Q30" s="1">
        <f t="shared" si="6"/>
        <v>0</v>
      </c>
      <c r="R30" s="1">
        <f t="shared" si="7"/>
        <v>0</v>
      </c>
      <c r="S30" s="1">
        <f t="shared" si="8"/>
        <v>0</v>
      </c>
      <c r="T30" s="1">
        <f t="shared" si="9"/>
        <v>1</v>
      </c>
      <c r="U30" s="1">
        <f t="shared" si="10"/>
        <v>0</v>
      </c>
      <c r="V30" s="1">
        <f t="shared" si="11"/>
        <v>0</v>
      </c>
      <c r="W30" s="1">
        <f t="shared" si="12"/>
        <v>0</v>
      </c>
      <c r="X30" s="1">
        <f t="shared" si="13"/>
        <v>0</v>
      </c>
      <c r="Y30" s="25">
        <f t="shared" si="14"/>
        <v>0</v>
      </c>
      <c r="Z30" s="117"/>
      <c r="AA30" s="117"/>
      <c r="AB30" s="1"/>
      <c r="AC30" s="25">
        <f t="shared" si="15"/>
        <v>2</v>
      </c>
      <c r="AD30" s="1"/>
    </row>
    <row r="31" spans="1:30" ht="12.75" customHeight="1">
      <c r="A31" s="1">
        <v>130</v>
      </c>
      <c r="B31" s="54" t="str">
        <f t="shared" si="0"/>
        <v>D.2.2.11</v>
      </c>
      <c r="C31" s="120" t="s">
        <v>827</v>
      </c>
      <c r="D31" s="118"/>
      <c r="E31" s="92"/>
      <c r="F31" s="118"/>
      <c r="G31" s="117" t="s">
        <v>817</v>
      </c>
      <c r="H31" s="119" t="s">
        <v>828</v>
      </c>
      <c r="I31" s="117" t="s">
        <v>829</v>
      </c>
      <c r="J31" s="54">
        <v>3</v>
      </c>
      <c r="K31" s="54"/>
      <c r="L31" s="99">
        <f t="shared" si="1"/>
        <v>2</v>
      </c>
      <c r="M31" s="1">
        <f t="shared" si="2"/>
        <v>2</v>
      </c>
      <c r="N31" s="1">
        <f t="shared" si="3"/>
        <v>11</v>
      </c>
      <c r="O31" s="1">
        <f t="shared" si="4"/>
        <v>0</v>
      </c>
      <c r="P31" s="1">
        <f t="shared" si="5"/>
        <v>0</v>
      </c>
      <c r="Q31" s="1">
        <f t="shared" si="6"/>
        <v>0</v>
      </c>
      <c r="R31" s="1">
        <f t="shared" si="7"/>
        <v>0</v>
      </c>
      <c r="S31" s="1">
        <f t="shared" si="8"/>
        <v>0</v>
      </c>
      <c r="T31" s="1">
        <f t="shared" si="9"/>
        <v>1</v>
      </c>
      <c r="U31" s="1">
        <f t="shared" si="10"/>
        <v>0</v>
      </c>
      <c r="V31" s="1">
        <f t="shared" si="11"/>
        <v>0</v>
      </c>
      <c r="W31" s="1">
        <f t="shared" si="12"/>
        <v>0</v>
      </c>
      <c r="X31" s="1">
        <f t="shared" si="13"/>
        <v>0</v>
      </c>
      <c r="Y31" s="25">
        <f t="shared" si="14"/>
        <v>0</v>
      </c>
      <c r="Z31" s="117"/>
      <c r="AA31" s="117"/>
      <c r="AB31" s="1"/>
      <c r="AC31" s="25">
        <f t="shared" si="15"/>
        <v>2</v>
      </c>
      <c r="AD31" s="1"/>
    </row>
    <row r="32" spans="1:30" ht="12.75" customHeight="1">
      <c r="A32" s="1">
        <v>2534</v>
      </c>
      <c r="B32" s="54" t="str">
        <f t="shared" si="0"/>
        <v>D.2.2.12</v>
      </c>
      <c r="C32" s="120" t="s">
        <v>834</v>
      </c>
      <c r="D32" s="118"/>
      <c r="E32" s="92"/>
      <c r="F32" s="92"/>
      <c r="G32" s="117" t="s">
        <v>405</v>
      </c>
      <c r="H32" s="119" t="s">
        <v>745</v>
      </c>
      <c r="I32" s="117" t="s">
        <v>746</v>
      </c>
      <c r="J32" s="54">
        <v>3</v>
      </c>
      <c r="K32" s="54"/>
      <c r="L32" s="99">
        <f t="shared" si="1"/>
        <v>2</v>
      </c>
      <c r="M32" s="1">
        <f t="shared" si="2"/>
        <v>2</v>
      </c>
      <c r="N32" s="1">
        <f t="shared" si="3"/>
        <v>12</v>
      </c>
      <c r="O32" s="1">
        <f t="shared" si="4"/>
        <v>0</v>
      </c>
      <c r="P32" s="1">
        <f t="shared" si="5"/>
        <v>0</v>
      </c>
      <c r="Q32" s="1">
        <f t="shared" si="6"/>
        <v>0</v>
      </c>
      <c r="R32" s="1">
        <f t="shared" si="7"/>
        <v>0</v>
      </c>
      <c r="S32" s="1">
        <f t="shared" si="8"/>
        <v>0</v>
      </c>
      <c r="T32" s="1">
        <f t="shared" si="9"/>
        <v>1</v>
      </c>
      <c r="U32" s="1">
        <f t="shared" si="10"/>
        <v>0</v>
      </c>
      <c r="V32" s="1">
        <f t="shared" si="11"/>
        <v>0</v>
      </c>
      <c r="W32" s="1">
        <f t="shared" si="12"/>
        <v>0</v>
      </c>
      <c r="X32" s="1">
        <f t="shared" si="13"/>
        <v>0</v>
      </c>
      <c r="Y32" s="25">
        <f t="shared" si="14"/>
        <v>0</v>
      </c>
      <c r="Z32" s="117"/>
      <c r="AA32" s="117"/>
      <c r="AB32" s="1"/>
      <c r="AC32" s="25">
        <f t="shared" si="15"/>
        <v>2</v>
      </c>
      <c r="AD32" s="1"/>
    </row>
    <row r="33" spans="1:30" ht="12.75" customHeight="1">
      <c r="A33" s="1">
        <v>2535</v>
      </c>
      <c r="B33" s="54" t="str">
        <f t="shared" si="0"/>
        <v>D.2.2.13</v>
      </c>
      <c r="C33" s="120" t="s">
        <v>837</v>
      </c>
      <c r="D33" s="118"/>
      <c r="E33" s="92"/>
      <c r="F33" s="92"/>
      <c r="G33" s="117" t="s">
        <v>405</v>
      </c>
      <c r="H33" s="119" t="s">
        <v>735</v>
      </c>
      <c r="I33" s="117" t="s">
        <v>775</v>
      </c>
      <c r="J33" s="54">
        <v>3</v>
      </c>
      <c r="K33" s="54"/>
      <c r="L33" s="99">
        <f t="shared" si="1"/>
        <v>2</v>
      </c>
      <c r="M33" s="1">
        <f t="shared" si="2"/>
        <v>2</v>
      </c>
      <c r="N33" s="1">
        <f t="shared" si="3"/>
        <v>13</v>
      </c>
      <c r="O33" s="1">
        <f t="shared" si="4"/>
        <v>0</v>
      </c>
      <c r="P33" s="1">
        <f t="shared" si="5"/>
        <v>0</v>
      </c>
      <c r="Q33" s="1">
        <f t="shared" si="6"/>
        <v>0</v>
      </c>
      <c r="R33" s="1">
        <f t="shared" si="7"/>
        <v>0</v>
      </c>
      <c r="S33" s="1">
        <f t="shared" si="8"/>
        <v>0</v>
      </c>
      <c r="T33" s="1">
        <f t="shared" si="9"/>
        <v>1</v>
      </c>
      <c r="U33" s="1">
        <f t="shared" si="10"/>
        <v>0</v>
      </c>
      <c r="V33" s="1">
        <f t="shared" si="11"/>
        <v>0</v>
      </c>
      <c r="W33" s="1">
        <f t="shared" si="12"/>
        <v>0</v>
      </c>
      <c r="X33" s="1">
        <f t="shared" si="13"/>
        <v>0</v>
      </c>
      <c r="Y33" s="25">
        <f t="shared" si="14"/>
        <v>0</v>
      </c>
      <c r="Z33" s="117"/>
      <c r="AA33" s="117"/>
      <c r="AB33" s="1"/>
      <c r="AC33" s="25">
        <f t="shared" si="15"/>
        <v>2</v>
      </c>
      <c r="AD33" s="1"/>
    </row>
    <row r="34" spans="1:30" ht="12.75" customHeight="1">
      <c r="A34" s="1">
        <v>139</v>
      </c>
      <c r="B34" s="54" t="str">
        <f t="shared" si="0"/>
        <v>D.2.2.14</v>
      </c>
      <c r="C34" s="120" t="s">
        <v>840</v>
      </c>
      <c r="D34" s="118"/>
      <c r="E34" s="92"/>
      <c r="F34" s="118"/>
      <c r="G34" s="117" t="s">
        <v>817</v>
      </c>
      <c r="H34" s="119" t="s">
        <v>828</v>
      </c>
      <c r="I34" s="117" t="s">
        <v>829</v>
      </c>
      <c r="J34" s="54">
        <v>3</v>
      </c>
      <c r="K34" s="54"/>
      <c r="L34" s="99">
        <f t="shared" si="1"/>
        <v>2</v>
      </c>
      <c r="M34" s="1">
        <f t="shared" si="2"/>
        <v>2</v>
      </c>
      <c r="N34" s="1">
        <f t="shared" si="3"/>
        <v>14</v>
      </c>
      <c r="O34" s="1">
        <f t="shared" si="4"/>
        <v>0</v>
      </c>
      <c r="P34" s="1">
        <f t="shared" si="5"/>
        <v>0</v>
      </c>
      <c r="Q34" s="1">
        <f t="shared" si="6"/>
        <v>0</v>
      </c>
      <c r="R34" s="1">
        <f t="shared" si="7"/>
        <v>0</v>
      </c>
      <c r="S34" s="1">
        <f t="shared" si="8"/>
        <v>0</v>
      </c>
      <c r="T34" s="1">
        <f t="shared" si="9"/>
        <v>1</v>
      </c>
      <c r="U34" s="1">
        <f t="shared" si="10"/>
        <v>0</v>
      </c>
      <c r="V34" s="1">
        <f t="shared" si="11"/>
        <v>0</v>
      </c>
      <c r="W34" s="1">
        <f t="shared" si="12"/>
        <v>0</v>
      </c>
      <c r="X34" s="1">
        <f t="shared" si="13"/>
        <v>0</v>
      </c>
      <c r="Y34" s="25">
        <f t="shared" si="14"/>
        <v>0</v>
      </c>
      <c r="Z34" s="117"/>
      <c r="AA34" s="117"/>
      <c r="AB34" s="1"/>
      <c r="AC34" s="25">
        <f t="shared" si="15"/>
        <v>2</v>
      </c>
      <c r="AD34" s="1"/>
    </row>
    <row r="35" spans="1:30" ht="12.75" customHeight="1">
      <c r="A35" s="1">
        <v>140</v>
      </c>
      <c r="B35" s="54" t="str">
        <f t="shared" si="0"/>
        <v>D.2.2.15</v>
      </c>
      <c r="C35" s="120" t="s">
        <v>843</v>
      </c>
      <c r="D35" s="118"/>
      <c r="E35" s="92"/>
      <c r="F35" s="118"/>
      <c r="G35" s="117" t="s">
        <v>405</v>
      </c>
      <c r="H35" s="119" t="s">
        <v>845</v>
      </c>
      <c r="I35" s="117" t="s">
        <v>846</v>
      </c>
      <c r="J35" s="54">
        <v>3</v>
      </c>
      <c r="K35" s="54"/>
      <c r="L35" s="99">
        <f t="shared" si="1"/>
        <v>2</v>
      </c>
      <c r="M35" s="1">
        <f t="shared" si="2"/>
        <v>2</v>
      </c>
      <c r="N35" s="1">
        <f t="shared" si="3"/>
        <v>15</v>
      </c>
      <c r="O35" s="1">
        <f t="shared" si="4"/>
        <v>0</v>
      </c>
      <c r="P35" s="1">
        <f t="shared" si="5"/>
        <v>0</v>
      </c>
      <c r="Q35" s="1">
        <f t="shared" si="6"/>
        <v>0</v>
      </c>
      <c r="R35" s="1">
        <f t="shared" si="7"/>
        <v>0</v>
      </c>
      <c r="S35" s="1">
        <f t="shared" si="8"/>
        <v>0</v>
      </c>
      <c r="T35" s="1">
        <f t="shared" si="9"/>
        <v>1</v>
      </c>
      <c r="U35" s="1">
        <f t="shared" si="10"/>
        <v>0</v>
      </c>
      <c r="V35" s="1">
        <f t="shared" si="11"/>
        <v>0</v>
      </c>
      <c r="W35" s="1">
        <f t="shared" si="12"/>
        <v>0</v>
      </c>
      <c r="X35" s="1">
        <f t="shared" si="13"/>
        <v>0</v>
      </c>
      <c r="Y35" s="25">
        <f t="shared" si="14"/>
        <v>0</v>
      </c>
      <c r="Z35" s="117"/>
      <c r="AA35" s="117"/>
      <c r="AB35" s="1"/>
      <c r="AC35" s="25">
        <f t="shared" si="15"/>
        <v>2</v>
      </c>
      <c r="AD35" s="1"/>
    </row>
    <row r="36" spans="1:30" ht="12.75" customHeight="1">
      <c r="A36" s="1">
        <v>3484</v>
      </c>
      <c r="B36" s="54" t="str">
        <f t="shared" si="0"/>
        <v>D.2.3</v>
      </c>
      <c r="C36" s="120" t="s">
        <v>849</v>
      </c>
      <c r="D36" s="118"/>
      <c r="E36" s="92"/>
      <c r="F36" s="92"/>
      <c r="G36" s="117" t="s">
        <v>405</v>
      </c>
      <c r="H36" s="119">
        <v>8.3000000000000007</v>
      </c>
      <c r="I36" s="117" t="s">
        <v>850</v>
      </c>
      <c r="J36" s="54">
        <v>2</v>
      </c>
      <c r="K36" s="54"/>
      <c r="L36" s="99">
        <f t="shared" si="1"/>
        <v>2</v>
      </c>
      <c r="M36" s="1">
        <f t="shared" si="2"/>
        <v>3</v>
      </c>
      <c r="N36" s="1">
        <f t="shared" si="3"/>
        <v>0</v>
      </c>
      <c r="O36" s="1">
        <f t="shared" si="4"/>
        <v>0</v>
      </c>
      <c r="P36" s="1">
        <f t="shared" si="5"/>
        <v>0</v>
      </c>
      <c r="Q36" s="1">
        <f t="shared" si="6"/>
        <v>0</v>
      </c>
      <c r="R36" s="1">
        <f t="shared" si="7"/>
        <v>0</v>
      </c>
      <c r="S36" s="1">
        <f t="shared" si="8"/>
        <v>0</v>
      </c>
      <c r="T36" s="1">
        <f t="shared" si="9"/>
        <v>1</v>
      </c>
      <c r="U36" s="1">
        <f t="shared" si="10"/>
        <v>0</v>
      </c>
      <c r="V36" s="1">
        <f t="shared" si="11"/>
        <v>0</v>
      </c>
      <c r="W36" s="1">
        <f t="shared" si="12"/>
        <v>0</v>
      </c>
      <c r="X36" s="1">
        <f t="shared" si="13"/>
        <v>0</v>
      </c>
      <c r="Y36" s="25">
        <f t="shared" si="14"/>
        <v>0</v>
      </c>
      <c r="Z36" s="117"/>
      <c r="AA36" s="117"/>
      <c r="AB36" s="1"/>
      <c r="AC36" s="25">
        <f t="shared" si="15"/>
        <v>2</v>
      </c>
      <c r="AD36" s="1"/>
    </row>
    <row r="37" spans="1:30" ht="12.75" customHeight="1">
      <c r="A37" s="1">
        <v>3485</v>
      </c>
      <c r="B37" s="54" t="str">
        <f t="shared" si="0"/>
        <v>D.2.3.1</v>
      </c>
      <c r="C37" s="120" t="s">
        <v>853</v>
      </c>
      <c r="D37" s="118"/>
      <c r="E37" s="92"/>
      <c r="F37" s="118"/>
      <c r="G37" s="117" t="s">
        <v>405</v>
      </c>
      <c r="H37" s="119"/>
      <c r="I37" s="117"/>
      <c r="J37" s="54">
        <v>3</v>
      </c>
      <c r="K37" s="54"/>
      <c r="L37" s="99">
        <f t="shared" si="1"/>
        <v>2</v>
      </c>
      <c r="M37" s="1">
        <f t="shared" si="2"/>
        <v>3</v>
      </c>
      <c r="N37" s="1">
        <f t="shared" si="3"/>
        <v>1</v>
      </c>
      <c r="O37" s="1">
        <f t="shared" si="4"/>
        <v>0</v>
      </c>
      <c r="P37" s="1">
        <f t="shared" si="5"/>
        <v>0</v>
      </c>
      <c r="Q37" s="1">
        <f t="shared" ref="Q37:Q68" si="16">IF(OR(Master="Master",J37=0,K37=1),0,IF(ISNA(VLOOKUP(A37,L2_Array,22,FALSE)),0,VLOOKUP(A37,L2_Array,22,FALSE)))</f>
        <v>0</v>
      </c>
      <c r="R37" s="1">
        <f t="shared" si="7"/>
        <v>0</v>
      </c>
      <c r="S37" s="1">
        <f t="shared" si="8"/>
        <v>0</v>
      </c>
      <c r="T37" s="1">
        <f t="shared" si="9"/>
        <v>1</v>
      </c>
      <c r="U37" s="1">
        <f t="shared" si="10"/>
        <v>0</v>
      </c>
      <c r="V37" s="1">
        <f t="shared" ref="V37:V68" si="17">IF(Master="Master",R37,IF(V36="",S37,IF(OR(AND(U37&gt;0,S37&lt;V36),AND(U37=1,S37&lt;=V36)),V36,S37)))</f>
        <v>0</v>
      </c>
      <c r="W37" s="1">
        <f t="shared" si="12"/>
        <v>0</v>
      </c>
      <c r="X37" s="1">
        <f t="shared" si="13"/>
        <v>0</v>
      </c>
      <c r="Y37" s="25">
        <f t="shared" ref="Y37:Y68" si="18">IF(ISNA(VLOOKUP(A37,L2_Array,1,FALSE)),0,1)</f>
        <v>0</v>
      </c>
      <c r="Z37" s="117"/>
      <c r="AA37" s="117"/>
      <c r="AB37" s="1"/>
      <c r="AC37" s="25">
        <f t="shared" si="15"/>
        <v>2</v>
      </c>
      <c r="AD37" s="1"/>
    </row>
    <row r="38" spans="1:30" ht="12.75" customHeight="1">
      <c r="A38" s="1">
        <v>3486</v>
      </c>
      <c r="B38" s="54" t="str">
        <f t="shared" si="0"/>
        <v>D.2.3.2</v>
      </c>
      <c r="C38" s="120" t="s">
        <v>856</v>
      </c>
      <c r="D38" s="118"/>
      <c r="E38" s="92"/>
      <c r="F38" s="118"/>
      <c r="G38" s="117" t="s">
        <v>405</v>
      </c>
      <c r="H38" s="119"/>
      <c r="I38" s="117"/>
      <c r="J38" s="54">
        <v>3</v>
      </c>
      <c r="K38" s="54"/>
      <c r="L38" s="99">
        <f t="shared" si="1"/>
        <v>2</v>
      </c>
      <c r="M38" s="1">
        <f t="shared" si="2"/>
        <v>3</v>
      </c>
      <c r="N38" s="1">
        <f t="shared" si="3"/>
        <v>2</v>
      </c>
      <c r="O38" s="1">
        <f t="shared" si="4"/>
        <v>0</v>
      </c>
      <c r="P38" s="1">
        <f t="shared" si="5"/>
        <v>0</v>
      </c>
      <c r="Q38" s="1">
        <f t="shared" si="16"/>
        <v>0</v>
      </c>
      <c r="R38" s="1">
        <f t="shared" si="7"/>
        <v>0</v>
      </c>
      <c r="S38" s="1">
        <f t="shared" si="8"/>
        <v>0</v>
      </c>
      <c r="T38" s="1">
        <f t="shared" si="9"/>
        <v>1</v>
      </c>
      <c r="U38" s="1">
        <f t="shared" si="10"/>
        <v>0</v>
      </c>
      <c r="V38" s="1">
        <f t="shared" si="17"/>
        <v>0</v>
      </c>
      <c r="W38" s="1">
        <f t="shared" si="12"/>
        <v>0</v>
      </c>
      <c r="X38" s="1">
        <f t="shared" si="13"/>
        <v>0</v>
      </c>
      <c r="Y38" s="25">
        <f t="shared" si="18"/>
        <v>0</v>
      </c>
      <c r="Z38" s="117"/>
      <c r="AA38" s="117"/>
      <c r="AB38" s="1"/>
      <c r="AC38" s="25">
        <f t="shared" si="15"/>
        <v>2</v>
      </c>
      <c r="AD38" s="1"/>
    </row>
    <row r="39" spans="1:30" ht="12.75" customHeight="1">
      <c r="A39" s="1">
        <v>3487</v>
      </c>
      <c r="B39" s="54" t="str">
        <f t="shared" si="0"/>
        <v>D.2.3.3</v>
      </c>
      <c r="C39" s="120" t="s">
        <v>861</v>
      </c>
      <c r="D39" s="118"/>
      <c r="E39" s="92"/>
      <c r="F39" s="118"/>
      <c r="G39" s="117" t="s">
        <v>405</v>
      </c>
      <c r="H39" s="119"/>
      <c r="I39" s="117"/>
      <c r="J39" s="54">
        <v>3</v>
      </c>
      <c r="K39" s="54"/>
      <c r="L39" s="99">
        <f t="shared" si="1"/>
        <v>2</v>
      </c>
      <c r="M39" s="1">
        <f t="shared" si="2"/>
        <v>3</v>
      </c>
      <c r="N39" s="1">
        <f t="shared" si="3"/>
        <v>3</v>
      </c>
      <c r="O39" s="1">
        <f t="shared" si="4"/>
        <v>0</v>
      </c>
      <c r="P39" s="1">
        <f t="shared" si="5"/>
        <v>0</v>
      </c>
      <c r="Q39" s="1">
        <f t="shared" si="16"/>
        <v>0</v>
      </c>
      <c r="R39" s="1">
        <f t="shared" si="7"/>
        <v>0</v>
      </c>
      <c r="S39" s="1">
        <f t="shared" si="8"/>
        <v>0</v>
      </c>
      <c r="T39" s="1">
        <f t="shared" si="9"/>
        <v>1</v>
      </c>
      <c r="U39" s="1">
        <f t="shared" si="10"/>
        <v>0</v>
      </c>
      <c r="V39" s="1">
        <f t="shared" si="17"/>
        <v>0</v>
      </c>
      <c r="W39" s="1">
        <f t="shared" si="12"/>
        <v>0</v>
      </c>
      <c r="X39" s="1">
        <f t="shared" si="13"/>
        <v>0</v>
      </c>
      <c r="Y39" s="25">
        <f t="shared" si="18"/>
        <v>0</v>
      </c>
      <c r="Z39" s="117"/>
      <c r="AA39" s="117"/>
      <c r="AB39" s="1"/>
      <c r="AC39" s="25">
        <f t="shared" si="15"/>
        <v>2</v>
      </c>
      <c r="AD39" s="1"/>
    </row>
    <row r="40" spans="1:30" ht="12.75" customHeight="1">
      <c r="A40" s="1">
        <v>3488</v>
      </c>
      <c r="B40" s="54" t="str">
        <f t="shared" si="0"/>
        <v>D.2.3.4</v>
      </c>
      <c r="C40" s="120" t="s">
        <v>867</v>
      </c>
      <c r="D40" s="118"/>
      <c r="E40" s="92"/>
      <c r="F40" s="118"/>
      <c r="G40" s="117" t="s">
        <v>405</v>
      </c>
      <c r="H40" s="119"/>
      <c r="I40" s="117"/>
      <c r="J40" s="54">
        <v>3</v>
      </c>
      <c r="K40" s="54"/>
      <c r="L40" s="99">
        <f t="shared" si="1"/>
        <v>2</v>
      </c>
      <c r="M40" s="1">
        <f t="shared" si="2"/>
        <v>3</v>
      </c>
      <c r="N40" s="1">
        <f t="shared" si="3"/>
        <v>4</v>
      </c>
      <c r="O40" s="1">
        <f t="shared" si="4"/>
        <v>0</v>
      </c>
      <c r="P40" s="1">
        <f t="shared" si="5"/>
        <v>0</v>
      </c>
      <c r="Q40" s="1">
        <f t="shared" si="16"/>
        <v>0</v>
      </c>
      <c r="R40" s="1">
        <f t="shared" si="7"/>
        <v>0</v>
      </c>
      <c r="S40" s="1">
        <f t="shared" si="8"/>
        <v>0</v>
      </c>
      <c r="T40" s="1">
        <f t="shared" si="9"/>
        <v>1</v>
      </c>
      <c r="U40" s="1">
        <f t="shared" si="10"/>
        <v>0</v>
      </c>
      <c r="V40" s="1">
        <f t="shared" si="17"/>
        <v>0</v>
      </c>
      <c r="W40" s="1">
        <f t="shared" si="12"/>
        <v>0</v>
      </c>
      <c r="X40" s="1">
        <f t="shared" si="13"/>
        <v>0</v>
      </c>
      <c r="Y40" s="25">
        <f t="shared" si="18"/>
        <v>0</v>
      </c>
      <c r="Z40" s="117"/>
      <c r="AA40" s="117"/>
      <c r="AB40" s="1"/>
      <c r="AC40" s="25">
        <f t="shared" si="15"/>
        <v>2</v>
      </c>
      <c r="AD40" s="1"/>
    </row>
    <row r="41" spans="1:30" ht="12.75" customHeight="1">
      <c r="A41" s="1">
        <v>4176</v>
      </c>
      <c r="B41" s="54" t="str">
        <f t="shared" si="0"/>
        <v>D.3</v>
      </c>
      <c r="C41" s="117" t="s">
        <v>874</v>
      </c>
      <c r="D41" s="118"/>
      <c r="E41" s="92"/>
      <c r="F41" s="118"/>
      <c r="G41" s="117" t="s">
        <v>817</v>
      </c>
      <c r="H41" s="119"/>
      <c r="I41" s="117"/>
      <c r="J41" s="54">
        <v>1</v>
      </c>
      <c r="K41" s="54"/>
      <c r="L41" s="99">
        <f t="shared" si="1"/>
        <v>3</v>
      </c>
      <c r="M41" s="1">
        <f t="shared" si="2"/>
        <v>0</v>
      </c>
      <c r="N41" s="1">
        <f t="shared" si="3"/>
        <v>0</v>
      </c>
      <c r="O41" s="1">
        <f t="shared" si="4"/>
        <v>0</v>
      </c>
      <c r="P41" s="1">
        <f t="shared" si="5"/>
        <v>0</v>
      </c>
      <c r="Q41" s="1">
        <f t="shared" si="16"/>
        <v>0</v>
      </c>
      <c r="R41" s="1">
        <f t="shared" si="7"/>
        <v>0</v>
      </c>
      <c r="S41" s="1">
        <f t="shared" si="8"/>
        <v>0</v>
      </c>
      <c r="T41" s="1">
        <f t="shared" si="9"/>
        <v>1</v>
      </c>
      <c r="U41" s="1">
        <f t="shared" si="10"/>
        <v>0</v>
      </c>
      <c r="V41" s="1">
        <f t="shared" si="17"/>
        <v>0</v>
      </c>
      <c r="W41" s="1">
        <f t="shared" si="12"/>
        <v>0</v>
      </c>
      <c r="X41" s="1">
        <f t="shared" si="13"/>
        <v>0</v>
      </c>
      <c r="Y41" s="25">
        <f t="shared" si="18"/>
        <v>0</v>
      </c>
      <c r="Z41" s="117"/>
      <c r="AA41" s="117"/>
      <c r="AB41" s="1"/>
      <c r="AC41" s="25">
        <f t="shared" si="15"/>
        <v>1</v>
      </c>
      <c r="AD41" s="1"/>
    </row>
    <row r="42" spans="1:30" ht="12.75" customHeight="1">
      <c r="A42" s="1">
        <v>3295</v>
      </c>
      <c r="B42" s="54" t="str">
        <f t="shared" si="0"/>
        <v>D.4</v>
      </c>
      <c r="C42" s="117" t="s">
        <v>878</v>
      </c>
      <c r="D42" s="118"/>
      <c r="E42" s="92"/>
      <c r="F42" s="92"/>
      <c r="G42" s="117" t="s">
        <v>410</v>
      </c>
      <c r="H42" s="119" t="s">
        <v>411</v>
      </c>
      <c r="I42" s="117" t="s">
        <v>412</v>
      </c>
      <c r="J42" s="54">
        <v>1</v>
      </c>
      <c r="K42" s="54"/>
      <c r="L42" s="99">
        <f t="shared" si="1"/>
        <v>4</v>
      </c>
      <c r="M42" s="1">
        <f t="shared" si="2"/>
        <v>0</v>
      </c>
      <c r="N42" s="1">
        <f t="shared" si="3"/>
        <v>0</v>
      </c>
      <c r="O42" s="1">
        <f t="shared" si="4"/>
        <v>0</v>
      </c>
      <c r="P42" s="1">
        <f t="shared" si="5"/>
        <v>0</v>
      </c>
      <c r="Q42" s="1">
        <f t="shared" si="16"/>
        <v>1</v>
      </c>
      <c r="R42" s="1">
        <f t="shared" si="7"/>
        <v>0</v>
      </c>
      <c r="S42" s="1">
        <f t="shared" si="8"/>
        <v>1</v>
      </c>
      <c r="T42" s="1">
        <f t="shared" si="9"/>
        <v>1</v>
      </c>
      <c r="U42" s="1">
        <f t="shared" si="10"/>
        <v>0</v>
      </c>
      <c r="V42" s="1">
        <f t="shared" si="17"/>
        <v>1</v>
      </c>
      <c r="W42" s="1">
        <f t="shared" si="12"/>
        <v>1</v>
      </c>
      <c r="X42" s="1">
        <f t="shared" si="13"/>
        <v>1</v>
      </c>
      <c r="Y42" s="25">
        <f t="shared" si="18"/>
        <v>1</v>
      </c>
      <c r="Z42" s="117"/>
      <c r="AA42" s="117"/>
      <c r="AB42" s="1"/>
      <c r="AC42" s="25">
        <f t="shared" si="15"/>
        <v>2</v>
      </c>
      <c r="AD42" s="1"/>
    </row>
    <row r="43" spans="1:30" ht="12.75" customHeight="1">
      <c r="A43" s="1">
        <v>1137</v>
      </c>
      <c r="B43" s="54" t="str">
        <f t="shared" si="0"/>
        <v>D.4.1</v>
      </c>
      <c r="C43" s="120" t="s">
        <v>886</v>
      </c>
      <c r="D43" s="118"/>
      <c r="E43" s="92"/>
      <c r="F43" s="118"/>
      <c r="G43" s="117" t="s">
        <v>421</v>
      </c>
      <c r="H43" s="119" t="s">
        <v>888</v>
      </c>
      <c r="I43" s="117" t="s">
        <v>889</v>
      </c>
      <c r="J43" s="54">
        <v>2</v>
      </c>
      <c r="K43" s="54"/>
      <c r="L43" s="99">
        <f t="shared" si="1"/>
        <v>4</v>
      </c>
      <c r="M43" s="1">
        <f t="shared" si="2"/>
        <v>1</v>
      </c>
      <c r="N43" s="1">
        <f t="shared" si="3"/>
        <v>0</v>
      </c>
      <c r="O43" s="1">
        <f t="shared" si="4"/>
        <v>0</v>
      </c>
      <c r="P43" s="1">
        <f t="shared" si="5"/>
        <v>0</v>
      </c>
      <c r="Q43" s="1">
        <f t="shared" si="16"/>
        <v>0</v>
      </c>
      <c r="R43" s="1">
        <f t="shared" si="7"/>
        <v>0</v>
      </c>
      <c r="S43" s="1">
        <f t="shared" si="8"/>
        <v>0</v>
      </c>
      <c r="T43" s="1">
        <f t="shared" si="9"/>
        <v>1</v>
      </c>
      <c r="U43" s="1">
        <f t="shared" si="10"/>
        <v>0</v>
      </c>
      <c r="V43" s="1">
        <f t="shared" si="17"/>
        <v>0</v>
      </c>
      <c r="W43" s="1">
        <f t="shared" si="12"/>
        <v>0</v>
      </c>
      <c r="X43" s="1">
        <f t="shared" si="13"/>
        <v>0</v>
      </c>
      <c r="Y43" s="25">
        <f t="shared" si="18"/>
        <v>0</v>
      </c>
      <c r="Z43" s="117"/>
      <c r="AA43" s="117"/>
      <c r="AB43" s="1"/>
      <c r="AC43" s="25">
        <f t="shared" si="15"/>
        <v>2</v>
      </c>
      <c r="AD43" s="1"/>
    </row>
    <row r="44" spans="1:30" ht="12.75" customHeight="1">
      <c r="A44" s="1">
        <v>1138</v>
      </c>
      <c r="B44" s="54" t="str">
        <f t="shared" si="0"/>
        <v>D.4.2</v>
      </c>
      <c r="C44" s="120" t="s">
        <v>895</v>
      </c>
      <c r="D44" s="118"/>
      <c r="E44" s="92"/>
      <c r="F44" s="92"/>
      <c r="G44" s="117" t="s">
        <v>817</v>
      </c>
      <c r="H44" s="119" t="s">
        <v>828</v>
      </c>
      <c r="I44" s="117" t="s">
        <v>829</v>
      </c>
      <c r="J44" s="54">
        <v>2</v>
      </c>
      <c r="K44" s="54"/>
      <c r="L44" s="99">
        <f t="shared" si="1"/>
        <v>4</v>
      </c>
      <c r="M44" s="1">
        <f t="shared" si="2"/>
        <v>2</v>
      </c>
      <c r="N44" s="1">
        <f t="shared" si="3"/>
        <v>0</v>
      </c>
      <c r="O44" s="1">
        <f t="shared" si="4"/>
        <v>0</v>
      </c>
      <c r="P44" s="1">
        <f t="shared" si="5"/>
        <v>0</v>
      </c>
      <c r="Q44" s="1">
        <f t="shared" si="16"/>
        <v>0</v>
      </c>
      <c r="R44" s="1">
        <f t="shared" si="7"/>
        <v>0</v>
      </c>
      <c r="S44" s="1">
        <f t="shared" si="8"/>
        <v>0</v>
      </c>
      <c r="T44" s="1">
        <f t="shared" si="9"/>
        <v>1</v>
      </c>
      <c r="U44" s="1">
        <f t="shared" si="10"/>
        <v>0</v>
      </c>
      <c r="V44" s="1">
        <f t="shared" si="17"/>
        <v>0</v>
      </c>
      <c r="W44" s="1">
        <f t="shared" si="12"/>
        <v>0</v>
      </c>
      <c r="X44" s="1">
        <f t="shared" si="13"/>
        <v>0</v>
      </c>
      <c r="Y44" s="25">
        <f t="shared" si="18"/>
        <v>0</v>
      </c>
      <c r="Z44" s="117"/>
      <c r="AA44" s="117"/>
      <c r="AB44" s="1"/>
      <c r="AC44" s="25">
        <f t="shared" si="15"/>
        <v>2</v>
      </c>
      <c r="AD44" s="1"/>
    </row>
    <row r="45" spans="1:30" ht="12.75" customHeight="1">
      <c r="A45" s="1">
        <v>1153</v>
      </c>
      <c r="B45" s="54" t="str">
        <f t="shared" si="0"/>
        <v>D.4.2.1</v>
      </c>
      <c r="C45" s="120" t="s">
        <v>900</v>
      </c>
      <c r="D45" s="118"/>
      <c r="E45" s="92"/>
      <c r="F45" s="92"/>
      <c r="G45" s="117" t="s">
        <v>817</v>
      </c>
      <c r="H45" s="119" t="s">
        <v>901</v>
      </c>
      <c r="I45" s="117" t="s">
        <v>829</v>
      </c>
      <c r="J45" s="54">
        <v>3</v>
      </c>
      <c r="K45" s="54"/>
      <c r="L45" s="99">
        <f t="shared" si="1"/>
        <v>4</v>
      </c>
      <c r="M45" s="1">
        <f t="shared" si="2"/>
        <v>2</v>
      </c>
      <c r="N45" s="1">
        <f t="shared" si="3"/>
        <v>1</v>
      </c>
      <c r="O45" s="1">
        <f t="shared" si="4"/>
        <v>0</v>
      </c>
      <c r="P45" s="1">
        <f t="shared" si="5"/>
        <v>0</v>
      </c>
      <c r="Q45" s="1">
        <f t="shared" si="16"/>
        <v>0</v>
      </c>
      <c r="R45" s="1">
        <f t="shared" si="7"/>
        <v>0</v>
      </c>
      <c r="S45" s="1">
        <f t="shared" si="8"/>
        <v>0</v>
      </c>
      <c r="T45" s="1">
        <f t="shared" si="9"/>
        <v>1</v>
      </c>
      <c r="U45" s="1">
        <f t="shared" si="10"/>
        <v>0</v>
      </c>
      <c r="V45" s="1">
        <f t="shared" si="17"/>
        <v>0</v>
      </c>
      <c r="W45" s="1">
        <f t="shared" si="12"/>
        <v>0</v>
      </c>
      <c r="X45" s="1">
        <f t="shared" si="13"/>
        <v>0</v>
      </c>
      <c r="Y45" s="25">
        <f t="shared" si="18"/>
        <v>0</v>
      </c>
      <c r="Z45" s="117"/>
      <c r="AA45" s="117"/>
      <c r="AB45" s="1"/>
      <c r="AC45" s="25">
        <f t="shared" si="15"/>
        <v>2</v>
      </c>
      <c r="AD45" s="1"/>
    </row>
    <row r="46" spans="1:30" ht="12.75" customHeight="1">
      <c r="A46" s="1">
        <v>2624</v>
      </c>
      <c r="B46" s="54" t="str">
        <f t="shared" si="0"/>
        <v>D.4.2.2</v>
      </c>
      <c r="C46" s="120" t="s">
        <v>907</v>
      </c>
      <c r="D46" s="118"/>
      <c r="E46" s="92"/>
      <c r="F46" s="92"/>
      <c r="G46" s="117" t="s">
        <v>817</v>
      </c>
      <c r="H46" s="119" t="s">
        <v>908</v>
      </c>
      <c r="I46" s="117" t="s">
        <v>909</v>
      </c>
      <c r="J46" s="54">
        <v>3</v>
      </c>
      <c r="K46" s="54"/>
      <c r="L46" s="99">
        <f t="shared" si="1"/>
        <v>4</v>
      </c>
      <c r="M46" s="1">
        <f t="shared" si="2"/>
        <v>2</v>
      </c>
      <c r="N46" s="1">
        <f t="shared" si="3"/>
        <v>2</v>
      </c>
      <c r="O46" s="1">
        <f t="shared" si="4"/>
        <v>0</v>
      </c>
      <c r="P46" s="1">
        <f t="shared" si="5"/>
        <v>0</v>
      </c>
      <c r="Q46" s="1">
        <f t="shared" si="16"/>
        <v>0</v>
      </c>
      <c r="R46" s="1">
        <f t="shared" si="7"/>
        <v>0</v>
      </c>
      <c r="S46" s="1">
        <f t="shared" si="8"/>
        <v>0</v>
      </c>
      <c r="T46" s="1">
        <f t="shared" si="9"/>
        <v>1</v>
      </c>
      <c r="U46" s="1">
        <f t="shared" si="10"/>
        <v>0</v>
      </c>
      <c r="V46" s="1">
        <f t="shared" si="17"/>
        <v>0</v>
      </c>
      <c r="W46" s="1">
        <f t="shared" si="12"/>
        <v>0</v>
      </c>
      <c r="X46" s="1">
        <f t="shared" si="13"/>
        <v>0</v>
      </c>
      <c r="Y46" s="25">
        <f t="shared" si="18"/>
        <v>0</v>
      </c>
      <c r="Z46" s="117"/>
      <c r="AA46" s="117"/>
      <c r="AB46" s="1"/>
      <c r="AC46" s="25">
        <f t="shared" si="15"/>
        <v>2</v>
      </c>
      <c r="AD46" s="1"/>
    </row>
    <row r="47" spans="1:30" ht="12.75" customHeight="1">
      <c r="A47" s="1">
        <v>2950</v>
      </c>
      <c r="B47" s="54" t="str">
        <f t="shared" si="0"/>
        <v>D.4.2.3</v>
      </c>
      <c r="C47" s="120" t="s">
        <v>913</v>
      </c>
      <c r="D47" s="118"/>
      <c r="E47" s="92"/>
      <c r="F47" s="92"/>
      <c r="G47" s="117" t="s">
        <v>817</v>
      </c>
      <c r="H47" s="119" t="s">
        <v>914</v>
      </c>
      <c r="I47" s="117" t="s">
        <v>685</v>
      </c>
      <c r="J47" s="54">
        <v>3</v>
      </c>
      <c r="K47" s="54"/>
      <c r="L47" s="99">
        <f t="shared" si="1"/>
        <v>4</v>
      </c>
      <c r="M47" s="1">
        <f t="shared" si="2"/>
        <v>2</v>
      </c>
      <c r="N47" s="1">
        <f t="shared" si="3"/>
        <v>3</v>
      </c>
      <c r="O47" s="1">
        <f t="shared" si="4"/>
        <v>0</v>
      </c>
      <c r="P47" s="1">
        <f t="shared" si="5"/>
        <v>0</v>
      </c>
      <c r="Q47" s="1">
        <f t="shared" si="16"/>
        <v>0</v>
      </c>
      <c r="R47" s="1">
        <f t="shared" si="7"/>
        <v>0</v>
      </c>
      <c r="S47" s="1">
        <f t="shared" si="8"/>
        <v>0</v>
      </c>
      <c r="T47" s="1">
        <f t="shared" si="9"/>
        <v>1</v>
      </c>
      <c r="U47" s="1">
        <f t="shared" si="10"/>
        <v>0</v>
      </c>
      <c r="V47" s="1">
        <f t="shared" si="17"/>
        <v>0</v>
      </c>
      <c r="W47" s="1">
        <f t="shared" si="12"/>
        <v>0</v>
      </c>
      <c r="X47" s="1">
        <f t="shared" si="13"/>
        <v>0</v>
      </c>
      <c r="Y47" s="25">
        <f t="shared" si="18"/>
        <v>0</v>
      </c>
      <c r="Z47" s="117"/>
      <c r="AA47" s="117"/>
      <c r="AB47" s="1"/>
      <c r="AC47" s="25">
        <f t="shared" si="15"/>
        <v>2</v>
      </c>
      <c r="AD47" s="1"/>
    </row>
    <row r="48" spans="1:30" ht="12.75" customHeight="1">
      <c r="A48" s="1">
        <v>4177</v>
      </c>
      <c r="B48" s="54" t="str">
        <f t="shared" si="0"/>
        <v>D.4.2.4</v>
      </c>
      <c r="C48" s="120" t="s">
        <v>921</v>
      </c>
      <c r="D48" s="118"/>
      <c r="E48" s="92"/>
      <c r="F48" s="92"/>
      <c r="G48" s="117"/>
      <c r="H48" s="119">
        <v>8.3000000000000007</v>
      </c>
      <c r="I48" s="117" t="s">
        <v>850</v>
      </c>
      <c r="J48" s="54">
        <v>3</v>
      </c>
      <c r="K48" s="54"/>
      <c r="L48" s="99">
        <f t="shared" si="1"/>
        <v>4</v>
      </c>
      <c r="M48" s="1">
        <f t="shared" si="2"/>
        <v>2</v>
      </c>
      <c r="N48" s="1">
        <f t="shared" si="3"/>
        <v>4</v>
      </c>
      <c r="O48" s="1">
        <f t="shared" si="4"/>
        <v>0</v>
      </c>
      <c r="P48" s="1">
        <f t="shared" si="5"/>
        <v>0</v>
      </c>
      <c r="Q48" s="1">
        <f t="shared" si="16"/>
        <v>0</v>
      </c>
      <c r="R48" s="1">
        <f t="shared" si="7"/>
        <v>0</v>
      </c>
      <c r="S48" s="1">
        <f t="shared" si="8"/>
        <v>0</v>
      </c>
      <c r="T48" s="1">
        <f t="shared" si="9"/>
        <v>1</v>
      </c>
      <c r="U48" s="1">
        <f t="shared" si="10"/>
        <v>0</v>
      </c>
      <c r="V48" s="1">
        <f t="shared" si="17"/>
        <v>0</v>
      </c>
      <c r="W48" s="1">
        <f t="shared" si="12"/>
        <v>0</v>
      </c>
      <c r="X48" s="1">
        <f t="shared" si="13"/>
        <v>0</v>
      </c>
      <c r="Y48" s="25">
        <f t="shared" si="18"/>
        <v>0</v>
      </c>
      <c r="Z48" s="117"/>
      <c r="AA48" s="117"/>
      <c r="AB48" s="1"/>
      <c r="AC48" s="25">
        <f t="shared" si="15"/>
        <v>2</v>
      </c>
      <c r="AD48" s="1"/>
    </row>
    <row r="49" spans="1:30" ht="12.75" customHeight="1">
      <c r="A49" s="1">
        <v>1208</v>
      </c>
      <c r="B49" s="54" t="str">
        <f t="shared" si="0"/>
        <v>D.5</v>
      </c>
      <c r="C49" s="117" t="s">
        <v>923</v>
      </c>
      <c r="D49" s="118"/>
      <c r="E49" s="92"/>
      <c r="F49" s="92"/>
      <c r="G49" s="117" t="s">
        <v>416</v>
      </c>
      <c r="H49" s="119" t="s">
        <v>417</v>
      </c>
      <c r="I49" s="117" t="s">
        <v>418</v>
      </c>
      <c r="J49" s="54">
        <v>1</v>
      </c>
      <c r="K49" s="54"/>
      <c r="L49" s="99">
        <f t="shared" si="1"/>
        <v>5</v>
      </c>
      <c r="M49" s="1">
        <f t="shared" si="2"/>
        <v>0</v>
      </c>
      <c r="N49" s="1">
        <f t="shared" si="3"/>
        <v>0</v>
      </c>
      <c r="O49" s="1">
        <f t="shared" si="4"/>
        <v>0</v>
      </c>
      <c r="P49" s="1">
        <f t="shared" si="5"/>
        <v>0</v>
      </c>
      <c r="Q49" s="1">
        <f t="shared" si="16"/>
        <v>2</v>
      </c>
      <c r="R49" s="1">
        <f t="shared" si="7"/>
        <v>0</v>
      </c>
      <c r="S49" s="1">
        <f t="shared" si="8"/>
        <v>2</v>
      </c>
      <c r="T49" s="1">
        <f t="shared" si="9"/>
        <v>1</v>
      </c>
      <c r="U49" s="1">
        <f t="shared" si="10"/>
        <v>1</v>
      </c>
      <c r="V49" s="1">
        <f t="shared" si="17"/>
        <v>2</v>
      </c>
      <c r="W49" s="1">
        <f t="shared" si="12"/>
        <v>1</v>
      </c>
      <c r="X49" s="1">
        <f t="shared" si="13"/>
        <v>1</v>
      </c>
      <c r="Y49" s="25">
        <f t="shared" si="18"/>
        <v>1</v>
      </c>
      <c r="Z49" s="117"/>
      <c r="AA49" s="117"/>
      <c r="AB49" s="1"/>
      <c r="AC49" s="25">
        <f t="shared" si="15"/>
        <v>1</v>
      </c>
      <c r="AD49" s="1"/>
    </row>
    <row r="50" spans="1:30" ht="12.75" customHeight="1">
      <c r="A50" s="1">
        <v>2634</v>
      </c>
      <c r="B50" s="54" t="str">
        <f t="shared" si="0"/>
        <v>D.5.1</v>
      </c>
      <c r="C50" s="120" t="s">
        <v>927</v>
      </c>
      <c r="D50" s="118"/>
      <c r="E50" s="92"/>
      <c r="F50" s="92"/>
      <c r="G50" s="117" t="s">
        <v>798</v>
      </c>
      <c r="H50" s="119" t="s">
        <v>928</v>
      </c>
      <c r="I50" s="117" t="s">
        <v>418</v>
      </c>
      <c r="J50" s="54">
        <v>2</v>
      </c>
      <c r="K50" s="54"/>
      <c r="L50" s="99">
        <f t="shared" si="1"/>
        <v>5</v>
      </c>
      <c r="M50" s="1">
        <f t="shared" si="2"/>
        <v>1</v>
      </c>
      <c r="N50" s="1">
        <f t="shared" si="3"/>
        <v>0</v>
      </c>
      <c r="O50" s="1">
        <f t="shared" si="4"/>
        <v>0</v>
      </c>
      <c r="P50" s="1">
        <f t="shared" si="5"/>
        <v>0</v>
      </c>
      <c r="Q50" s="1">
        <f t="shared" si="16"/>
        <v>0</v>
      </c>
      <c r="R50" s="1">
        <f t="shared" si="7"/>
        <v>0</v>
      </c>
      <c r="S50" s="1">
        <f t="shared" si="8"/>
        <v>0</v>
      </c>
      <c r="T50" s="1">
        <f t="shared" si="9"/>
        <v>1</v>
      </c>
      <c r="U50" s="1">
        <f t="shared" si="10"/>
        <v>1</v>
      </c>
      <c r="V50" s="1">
        <f t="shared" si="17"/>
        <v>2</v>
      </c>
      <c r="W50" s="1">
        <f t="shared" si="12"/>
        <v>1</v>
      </c>
      <c r="X50" s="1">
        <f t="shared" si="13"/>
        <v>1</v>
      </c>
      <c r="Y50" s="25">
        <f t="shared" si="18"/>
        <v>0</v>
      </c>
      <c r="Z50" s="117"/>
      <c r="AA50" s="117"/>
      <c r="AB50" s="1"/>
      <c r="AC50" s="25" t="str">
        <f t="shared" si="15"/>
        <v/>
      </c>
      <c r="AD50" s="1"/>
    </row>
    <row r="51" spans="1:30" ht="12.75" customHeight="1">
      <c r="A51" s="1">
        <v>2635</v>
      </c>
      <c r="B51" s="54" t="str">
        <f t="shared" si="0"/>
        <v>D.5.2</v>
      </c>
      <c r="C51" s="120" t="s">
        <v>931</v>
      </c>
      <c r="D51" s="118"/>
      <c r="E51" s="92"/>
      <c r="F51" s="92"/>
      <c r="G51" s="117" t="s">
        <v>798</v>
      </c>
      <c r="H51" s="119" t="s">
        <v>928</v>
      </c>
      <c r="I51" s="117" t="s">
        <v>418</v>
      </c>
      <c r="J51" s="54">
        <v>2</v>
      </c>
      <c r="K51" s="54"/>
      <c r="L51" s="99">
        <f t="shared" si="1"/>
        <v>5</v>
      </c>
      <c r="M51" s="1">
        <f t="shared" si="2"/>
        <v>2</v>
      </c>
      <c r="N51" s="1">
        <f t="shared" si="3"/>
        <v>0</v>
      </c>
      <c r="O51" s="1">
        <f t="shared" si="4"/>
        <v>0</v>
      </c>
      <c r="P51" s="1">
        <f t="shared" si="5"/>
        <v>0</v>
      </c>
      <c r="Q51" s="1">
        <f t="shared" si="16"/>
        <v>0</v>
      </c>
      <c r="R51" s="1">
        <f t="shared" si="7"/>
        <v>0</v>
      </c>
      <c r="S51" s="1">
        <f t="shared" si="8"/>
        <v>0</v>
      </c>
      <c r="T51" s="1">
        <f t="shared" si="9"/>
        <v>1</v>
      </c>
      <c r="U51" s="1">
        <f t="shared" si="10"/>
        <v>1</v>
      </c>
      <c r="V51" s="1">
        <f t="shared" si="17"/>
        <v>2</v>
      </c>
      <c r="W51" s="1">
        <f t="shared" si="12"/>
        <v>1</v>
      </c>
      <c r="X51" s="1">
        <f t="shared" si="13"/>
        <v>1</v>
      </c>
      <c r="Y51" s="25">
        <f t="shared" si="18"/>
        <v>0</v>
      </c>
      <c r="Z51" s="117"/>
      <c r="AA51" s="117"/>
      <c r="AB51" s="1"/>
      <c r="AC51" s="25" t="str">
        <f t="shared" si="15"/>
        <v/>
      </c>
      <c r="AD51" s="1"/>
    </row>
    <row r="52" spans="1:30" ht="12.75" customHeight="1">
      <c r="A52" s="1">
        <v>1209</v>
      </c>
      <c r="B52" s="54" t="str">
        <f t="shared" si="0"/>
        <v>D.5.3</v>
      </c>
      <c r="C52" s="120" t="s">
        <v>937</v>
      </c>
      <c r="D52" s="118"/>
      <c r="E52" s="92"/>
      <c r="F52" s="92"/>
      <c r="G52" s="117" t="s">
        <v>416</v>
      </c>
      <c r="H52" s="119" t="s">
        <v>938</v>
      </c>
      <c r="I52" s="117" t="s">
        <v>418</v>
      </c>
      <c r="J52" s="54">
        <v>2</v>
      </c>
      <c r="K52" s="54"/>
      <c r="L52" s="99">
        <f t="shared" si="1"/>
        <v>5</v>
      </c>
      <c r="M52" s="1">
        <f t="shared" si="2"/>
        <v>3</v>
      </c>
      <c r="N52" s="1">
        <f t="shared" si="3"/>
        <v>0</v>
      </c>
      <c r="O52" s="1">
        <f t="shared" si="4"/>
        <v>0</v>
      </c>
      <c r="P52" s="1">
        <f t="shared" si="5"/>
        <v>0</v>
      </c>
      <c r="Q52" s="1">
        <f t="shared" si="16"/>
        <v>0</v>
      </c>
      <c r="R52" s="1">
        <f t="shared" si="7"/>
        <v>0</v>
      </c>
      <c r="S52" s="1">
        <f t="shared" si="8"/>
        <v>0</v>
      </c>
      <c r="T52" s="1">
        <f t="shared" si="9"/>
        <v>1</v>
      </c>
      <c r="U52" s="1">
        <f t="shared" si="10"/>
        <v>1</v>
      </c>
      <c r="V52" s="1">
        <f t="shared" si="17"/>
        <v>2</v>
      </c>
      <c r="W52" s="1">
        <f t="shared" si="12"/>
        <v>1</v>
      </c>
      <c r="X52" s="1">
        <f t="shared" si="13"/>
        <v>1</v>
      </c>
      <c r="Y52" s="25">
        <f t="shared" si="18"/>
        <v>0</v>
      </c>
      <c r="Z52" s="117"/>
      <c r="AA52" s="117"/>
      <c r="AB52" s="1"/>
      <c r="AC52" s="25" t="str">
        <f t="shared" si="15"/>
        <v/>
      </c>
      <c r="AD52" s="1"/>
    </row>
    <row r="53" spans="1:30" ht="12.75" customHeight="1">
      <c r="A53" s="1">
        <v>4178</v>
      </c>
      <c r="B53" s="54" t="str">
        <f t="shared" si="0"/>
        <v>D.6</v>
      </c>
      <c r="C53" s="117" t="s">
        <v>943</v>
      </c>
      <c r="D53" s="118"/>
      <c r="E53" s="92"/>
      <c r="F53" s="92"/>
      <c r="G53" s="117"/>
      <c r="H53" s="119"/>
      <c r="I53" s="117"/>
      <c r="J53" s="54">
        <v>1</v>
      </c>
      <c r="K53" s="54"/>
      <c r="L53" s="99">
        <f t="shared" si="1"/>
        <v>6</v>
      </c>
      <c r="M53" s="1">
        <f t="shared" si="2"/>
        <v>0</v>
      </c>
      <c r="N53" s="1">
        <f t="shared" si="3"/>
        <v>0</v>
      </c>
      <c r="O53" s="1">
        <f t="shared" si="4"/>
        <v>0</v>
      </c>
      <c r="P53" s="1">
        <f t="shared" si="5"/>
        <v>0</v>
      </c>
      <c r="Q53" s="1">
        <f t="shared" si="16"/>
        <v>0</v>
      </c>
      <c r="R53" s="1">
        <f t="shared" si="7"/>
        <v>0</v>
      </c>
      <c r="S53" s="1">
        <f t="shared" si="8"/>
        <v>0</v>
      </c>
      <c r="T53" s="1">
        <f t="shared" si="9"/>
        <v>1</v>
      </c>
      <c r="U53" s="1">
        <f t="shared" si="10"/>
        <v>0</v>
      </c>
      <c r="V53" s="1">
        <f t="shared" si="17"/>
        <v>0</v>
      </c>
      <c r="W53" s="1">
        <f t="shared" si="12"/>
        <v>0</v>
      </c>
      <c r="X53" s="1">
        <f t="shared" si="13"/>
        <v>0</v>
      </c>
      <c r="Y53" s="25">
        <f t="shared" si="18"/>
        <v>0</v>
      </c>
      <c r="Z53" s="117"/>
      <c r="AA53" s="117"/>
      <c r="AB53" s="1"/>
      <c r="AC53" s="25">
        <f t="shared" si="15"/>
        <v>1</v>
      </c>
      <c r="AD53" s="1"/>
    </row>
    <row r="54" spans="1:30" ht="12.75" customHeight="1">
      <c r="A54" s="1">
        <v>1871</v>
      </c>
      <c r="B54" s="54" t="str">
        <f t="shared" si="0"/>
        <v>D.6.1</v>
      </c>
      <c r="C54" s="120" t="s">
        <v>948</v>
      </c>
      <c r="D54" s="118"/>
      <c r="E54" s="92"/>
      <c r="F54" s="92"/>
      <c r="G54" s="117" t="s">
        <v>949</v>
      </c>
      <c r="H54" s="119" t="s">
        <v>950</v>
      </c>
      <c r="I54" s="117" t="s">
        <v>951</v>
      </c>
      <c r="J54" s="54">
        <v>2</v>
      </c>
      <c r="K54" s="54"/>
      <c r="L54" s="99">
        <f t="shared" si="1"/>
        <v>6</v>
      </c>
      <c r="M54" s="1">
        <f t="shared" si="2"/>
        <v>1</v>
      </c>
      <c r="N54" s="1">
        <f t="shared" si="3"/>
        <v>0</v>
      </c>
      <c r="O54" s="1">
        <f t="shared" si="4"/>
        <v>0</v>
      </c>
      <c r="P54" s="1">
        <f t="shared" si="5"/>
        <v>0</v>
      </c>
      <c r="Q54" s="1">
        <f t="shared" si="16"/>
        <v>0</v>
      </c>
      <c r="R54" s="1">
        <f t="shared" si="7"/>
        <v>0</v>
      </c>
      <c r="S54" s="1">
        <f t="shared" si="8"/>
        <v>0</v>
      </c>
      <c r="T54" s="1">
        <f t="shared" si="9"/>
        <v>1</v>
      </c>
      <c r="U54" s="1">
        <f t="shared" si="10"/>
        <v>0</v>
      </c>
      <c r="V54" s="1">
        <f t="shared" si="17"/>
        <v>0</v>
      </c>
      <c r="W54" s="1">
        <f t="shared" si="12"/>
        <v>0</v>
      </c>
      <c r="X54" s="1">
        <f t="shared" si="13"/>
        <v>0</v>
      </c>
      <c r="Y54" s="25">
        <f t="shared" si="18"/>
        <v>0</v>
      </c>
      <c r="Z54" s="117"/>
      <c r="AA54" s="117"/>
      <c r="AB54" s="1"/>
      <c r="AC54" s="25" t="str">
        <f t="shared" si="15"/>
        <v/>
      </c>
      <c r="AD54" s="1"/>
    </row>
    <row r="55" spans="1:30" ht="12.75" customHeight="1">
      <c r="A55" s="1">
        <v>1193</v>
      </c>
      <c r="B55" s="54" t="str">
        <f t="shared" si="0"/>
        <v>D.6.2</v>
      </c>
      <c r="C55" s="120" t="s">
        <v>953</v>
      </c>
      <c r="D55" s="118"/>
      <c r="E55" s="92"/>
      <c r="F55" s="92"/>
      <c r="G55" s="117" t="s">
        <v>949</v>
      </c>
      <c r="H55" s="119" t="s">
        <v>950</v>
      </c>
      <c r="I55" s="117" t="s">
        <v>951</v>
      </c>
      <c r="J55" s="54">
        <v>2</v>
      </c>
      <c r="K55" s="54"/>
      <c r="L55" s="99">
        <f t="shared" si="1"/>
        <v>6</v>
      </c>
      <c r="M55" s="1">
        <f t="shared" si="2"/>
        <v>2</v>
      </c>
      <c r="N55" s="1">
        <f t="shared" si="3"/>
        <v>0</v>
      </c>
      <c r="O55" s="1">
        <f t="shared" si="4"/>
        <v>0</v>
      </c>
      <c r="P55" s="1">
        <f t="shared" si="5"/>
        <v>0</v>
      </c>
      <c r="Q55" s="1">
        <f t="shared" si="16"/>
        <v>0</v>
      </c>
      <c r="R55" s="1">
        <f t="shared" si="7"/>
        <v>0</v>
      </c>
      <c r="S55" s="1">
        <f t="shared" si="8"/>
        <v>0</v>
      </c>
      <c r="T55" s="1">
        <f t="shared" si="9"/>
        <v>1</v>
      </c>
      <c r="U55" s="1">
        <f t="shared" si="10"/>
        <v>0</v>
      </c>
      <c r="V55" s="1">
        <f t="shared" si="17"/>
        <v>0</v>
      </c>
      <c r="W55" s="1">
        <f t="shared" si="12"/>
        <v>0</v>
      </c>
      <c r="X55" s="1">
        <f t="shared" si="13"/>
        <v>0</v>
      </c>
      <c r="Y55" s="25">
        <f t="shared" si="18"/>
        <v>0</v>
      </c>
      <c r="Z55" s="117"/>
      <c r="AA55" s="117"/>
      <c r="AB55" s="1"/>
      <c r="AC55" s="25" t="str">
        <f t="shared" si="15"/>
        <v/>
      </c>
      <c r="AD55" s="1"/>
    </row>
    <row r="56" spans="1:30" ht="12.75" customHeight="1">
      <c r="A56" s="1">
        <v>2629</v>
      </c>
      <c r="B56" s="54" t="str">
        <f t="shared" si="0"/>
        <v>D.6.3</v>
      </c>
      <c r="C56" s="120" t="s">
        <v>962</v>
      </c>
      <c r="D56" s="118"/>
      <c r="E56" s="92"/>
      <c r="F56" s="92"/>
      <c r="G56" s="117"/>
      <c r="H56" s="119" t="s">
        <v>963</v>
      </c>
      <c r="I56" s="117" t="s">
        <v>951</v>
      </c>
      <c r="J56" s="54">
        <v>2</v>
      </c>
      <c r="K56" s="54"/>
      <c r="L56" s="99">
        <f t="shared" si="1"/>
        <v>6</v>
      </c>
      <c r="M56" s="1">
        <f t="shared" si="2"/>
        <v>3</v>
      </c>
      <c r="N56" s="1">
        <f t="shared" si="3"/>
        <v>0</v>
      </c>
      <c r="O56" s="1">
        <f t="shared" si="4"/>
        <v>0</v>
      </c>
      <c r="P56" s="1">
        <f t="shared" si="5"/>
        <v>0</v>
      </c>
      <c r="Q56" s="1">
        <f t="shared" si="16"/>
        <v>0</v>
      </c>
      <c r="R56" s="1">
        <f t="shared" si="7"/>
        <v>0</v>
      </c>
      <c r="S56" s="1">
        <f t="shared" si="8"/>
        <v>0</v>
      </c>
      <c r="T56" s="1">
        <f t="shared" si="9"/>
        <v>1</v>
      </c>
      <c r="U56" s="1">
        <f t="shared" si="10"/>
        <v>0</v>
      </c>
      <c r="V56" s="1">
        <f t="shared" si="17"/>
        <v>0</v>
      </c>
      <c r="W56" s="1">
        <f t="shared" si="12"/>
        <v>0</v>
      </c>
      <c r="X56" s="1">
        <f t="shared" si="13"/>
        <v>0</v>
      </c>
      <c r="Y56" s="25">
        <f t="shared" si="18"/>
        <v>0</v>
      </c>
      <c r="Z56" s="117"/>
      <c r="AA56" s="117"/>
      <c r="AB56" s="1"/>
      <c r="AC56" s="25" t="str">
        <f t="shared" si="15"/>
        <v/>
      </c>
      <c r="AD56" s="1"/>
    </row>
    <row r="57" spans="1:30" ht="12.75" customHeight="1">
      <c r="A57" s="1">
        <v>1177</v>
      </c>
      <c r="B57" s="54" t="str">
        <f t="shared" si="0"/>
        <v>D.6.4</v>
      </c>
      <c r="C57" s="120" t="s">
        <v>967</v>
      </c>
      <c r="D57" s="118"/>
      <c r="E57" s="92"/>
      <c r="F57" s="92"/>
      <c r="G57" s="117" t="s">
        <v>798</v>
      </c>
      <c r="H57" s="119" t="s">
        <v>968</v>
      </c>
      <c r="I57" s="117" t="s">
        <v>969</v>
      </c>
      <c r="J57" s="54">
        <v>2</v>
      </c>
      <c r="K57" s="54"/>
      <c r="L57" s="99">
        <f t="shared" si="1"/>
        <v>6</v>
      </c>
      <c r="M57" s="1">
        <f t="shared" si="2"/>
        <v>4</v>
      </c>
      <c r="N57" s="1">
        <f t="shared" si="3"/>
        <v>0</v>
      </c>
      <c r="O57" s="1">
        <f t="shared" si="4"/>
        <v>0</v>
      </c>
      <c r="P57" s="1">
        <f t="shared" si="5"/>
        <v>0</v>
      </c>
      <c r="Q57" s="1">
        <f t="shared" si="16"/>
        <v>0</v>
      </c>
      <c r="R57" s="1">
        <f t="shared" si="7"/>
        <v>0</v>
      </c>
      <c r="S57" s="1">
        <f t="shared" si="8"/>
        <v>0</v>
      </c>
      <c r="T57" s="1">
        <f t="shared" si="9"/>
        <v>1</v>
      </c>
      <c r="U57" s="1">
        <f t="shared" si="10"/>
        <v>0</v>
      </c>
      <c r="V57" s="1">
        <f t="shared" si="17"/>
        <v>0</v>
      </c>
      <c r="W57" s="1">
        <f t="shared" si="12"/>
        <v>0</v>
      </c>
      <c r="X57" s="1">
        <f t="shared" si="13"/>
        <v>0</v>
      </c>
      <c r="Y57" s="25">
        <f t="shared" si="18"/>
        <v>0</v>
      </c>
      <c r="Z57" s="117"/>
      <c r="AA57" s="117"/>
      <c r="AB57" s="1"/>
      <c r="AC57" s="25" t="str">
        <f t="shared" si="15"/>
        <v/>
      </c>
      <c r="AD57" s="1"/>
    </row>
    <row r="58" spans="1:30" ht="12.75" customHeight="1">
      <c r="A58" s="1">
        <v>4179</v>
      </c>
      <c r="B58" s="54" t="str">
        <f t="shared" si="0"/>
        <v>D.6.5</v>
      </c>
      <c r="C58" s="120" t="s">
        <v>974</v>
      </c>
      <c r="D58" s="118"/>
      <c r="E58" s="92"/>
      <c r="F58" s="92"/>
      <c r="G58" s="117" t="s">
        <v>798</v>
      </c>
      <c r="H58" s="119" t="s">
        <v>975</v>
      </c>
      <c r="I58" s="117" t="s">
        <v>951</v>
      </c>
      <c r="J58" s="54">
        <v>2</v>
      </c>
      <c r="K58" s="54"/>
      <c r="L58" s="99">
        <f t="shared" si="1"/>
        <v>6</v>
      </c>
      <c r="M58" s="1">
        <f t="shared" si="2"/>
        <v>5</v>
      </c>
      <c r="N58" s="1">
        <f t="shared" si="3"/>
        <v>0</v>
      </c>
      <c r="O58" s="1">
        <f t="shared" si="4"/>
        <v>0</v>
      </c>
      <c r="P58" s="1">
        <f t="shared" si="5"/>
        <v>0</v>
      </c>
      <c r="Q58" s="1">
        <f t="shared" si="16"/>
        <v>0</v>
      </c>
      <c r="R58" s="1">
        <f t="shared" si="7"/>
        <v>0</v>
      </c>
      <c r="S58" s="1">
        <f t="shared" si="8"/>
        <v>0</v>
      </c>
      <c r="T58" s="1">
        <f t="shared" si="9"/>
        <v>1</v>
      </c>
      <c r="U58" s="1">
        <f t="shared" si="10"/>
        <v>0</v>
      </c>
      <c r="V58" s="1">
        <f t="shared" si="17"/>
        <v>0</v>
      </c>
      <c r="W58" s="1">
        <f t="shared" si="12"/>
        <v>0</v>
      </c>
      <c r="X58" s="1">
        <f t="shared" si="13"/>
        <v>0</v>
      </c>
      <c r="Y58" s="25">
        <f t="shared" si="18"/>
        <v>0</v>
      </c>
      <c r="Z58" s="117"/>
      <c r="AA58" s="117"/>
      <c r="AB58" s="1"/>
      <c r="AC58" s="25" t="str">
        <f t="shared" si="15"/>
        <v/>
      </c>
      <c r="AD58" s="1"/>
    </row>
    <row r="59" spans="1:30" ht="12.75" customHeight="1">
      <c r="A59" s="1">
        <v>1243</v>
      </c>
      <c r="B59" s="54" t="str">
        <f t="shared" si="0"/>
        <v>D.6.6</v>
      </c>
      <c r="C59" s="120" t="s">
        <v>977</v>
      </c>
      <c r="D59" s="118"/>
      <c r="E59" s="92"/>
      <c r="F59" s="92"/>
      <c r="G59" s="117" t="s">
        <v>421</v>
      </c>
      <c r="H59" s="119" t="s">
        <v>978</v>
      </c>
      <c r="I59" s="117" t="s">
        <v>979</v>
      </c>
      <c r="J59" s="54">
        <v>2</v>
      </c>
      <c r="K59" s="54"/>
      <c r="L59" s="99">
        <f t="shared" si="1"/>
        <v>6</v>
      </c>
      <c r="M59" s="1">
        <f t="shared" si="2"/>
        <v>6</v>
      </c>
      <c r="N59" s="1">
        <f t="shared" si="3"/>
        <v>0</v>
      </c>
      <c r="O59" s="1">
        <f t="shared" si="4"/>
        <v>0</v>
      </c>
      <c r="P59" s="1">
        <f t="shared" si="5"/>
        <v>0</v>
      </c>
      <c r="Q59" s="1">
        <f t="shared" si="16"/>
        <v>0</v>
      </c>
      <c r="R59" s="1">
        <f t="shared" si="7"/>
        <v>0</v>
      </c>
      <c r="S59" s="1">
        <f t="shared" si="8"/>
        <v>0</v>
      </c>
      <c r="T59" s="1">
        <f t="shared" si="9"/>
        <v>1</v>
      </c>
      <c r="U59" s="1">
        <f t="shared" si="10"/>
        <v>0</v>
      </c>
      <c r="V59" s="1">
        <f t="shared" si="17"/>
        <v>0</v>
      </c>
      <c r="W59" s="1">
        <f t="shared" si="12"/>
        <v>0</v>
      </c>
      <c r="X59" s="1">
        <f t="shared" si="13"/>
        <v>0</v>
      </c>
      <c r="Y59" s="25">
        <f t="shared" si="18"/>
        <v>0</v>
      </c>
      <c r="Z59" s="117"/>
      <c r="AA59" s="117"/>
      <c r="AB59" s="1"/>
      <c r="AC59" s="25" t="str">
        <f t="shared" si="15"/>
        <v/>
      </c>
      <c r="AD59" s="1"/>
    </row>
    <row r="60" spans="1:30" ht="12.75" customHeight="1">
      <c r="A60" s="1">
        <v>1245</v>
      </c>
      <c r="B60" s="54" t="str">
        <f t="shared" si="0"/>
        <v>D.6.7</v>
      </c>
      <c r="C60" s="120" t="s">
        <v>986</v>
      </c>
      <c r="D60" s="118"/>
      <c r="E60" s="92"/>
      <c r="F60" s="118"/>
      <c r="G60" s="117" t="s">
        <v>421</v>
      </c>
      <c r="H60" s="119" t="s">
        <v>950</v>
      </c>
      <c r="I60" s="117" t="s">
        <v>951</v>
      </c>
      <c r="J60" s="54">
        <v>2</v>
      </c>
      <c r="K60" s="54"/>
      <c r="L60" s="99">
        <f t="shared" si="1"/>
        <v>6</v>
      </c>
      <c r="M60" s="1">
        <f t="shared" si="2"/>
        <v>7</v>
      </c>
      <c r="N60" s="1">
        <f t="shared" si="3"/>
        <v>0</v>
      </c>
      <c r="O60" s="1">
        <f t="shared" si="4"/>
        <v>0</v>
      </c>
      <c r="P60" s="1">
        <f t="shared" si="5"/>
        <v>0</v>
      </c>
      <c r="Q60" s="1">
        <f t="shared" si="16"/>
        <v>0</v>
      </c>
      <c r="R60" s="1">
        <f t="shared" si="7"/>
        <v>0</v>
      </c>
      <c r="S60" s="1">
        <f t="shared" si="8"/>
        <v>0</v>
      </c>
      <c r="T60" s="1">
        <f t="shared" si="9"/>
        <v>1</v>
      </c>
      <c r="U60" s="1">
        <f t="shared" si="10"/>
        <v>0</v>
      </c>
      <c r="V60" s="1">
        <f t="shared" si="17"/>
        <v>0</v>
      </c>
      <c r="W60" s="1">
        <f t="shared" si="12"/>
        <v>0</v>
      </c>
      <c r="X60" s="1">
        <f t="shared" si="13"/>
        <v>0</v>
      </c>
      <c r="Y60" s="25">
        <f t="shared" si="18"/>
        <v>0</v>
      </c>
      <c r="Z60" s="117"/>
      <c r="AA60" s="117"/>
      <c r="AB60" s="1"/>
      <c r="AC60" s="25" t="str">
        <f t="shared" si="15"/>
        <v/>
      </c>
      <c r="AD60" s="1"/>
    </row>
    <row r="61" spans="1:30" ht="12.75" customHeight="1">
      <c r="A61" s="1">
        <v>1247</v>
      </c>
      <c r="B61" s="54" t="str">
        <f t="shared" si="0"/>
        <v>D.6.8</v>
      </c>
      <c r="C61" s="120" t="s">
        <v>989</v>
      </c>
      <c r="D61" s="118"/>
      <c r="E61" s="92"/>
      <c r="F61" s="118"/>
      <c r="G61" s="117" t="s">
        <v>421</v>
      </c>
      <c r="H61" s="119" t="s">
        <v>990</v>
      </c>
      <c r="I61" s="117" t="s">
        <v>694</v>
      </c>
      <c r="J61" s="54">
        <v>2</v>
      </c>
      <c r="K61" s="54"/>
      <c r="L61" s="99">
        <f t="shared" si="1"/>
        <v>6</v>
      </c>
      <c r="M61" s="1">
        <f t="shared" si="2"/>
        <v>8</v>
      </c>
      <c r="N61" s="1">
        <f t="shared" si="3"/>
        <v>0</v>
      </c>
      <c r="O61" s="1">
        <f t="shared" si="4"/>
        <v>0</v>
      </c>
      <c r="P61" s="1">
        <f t="shared" si="5"/>
        <v>0</v>
      </c>
      <c r="Q61" s="1">
        <f t="shared" si="16"/>
        <v>0</v>
      </c>
      <c r="R61" s="1">
        <f t="shared" si="7"/>
        <v>0</v>
      </c>
      <c r="S61" s="1">
        <f t="shared" si="8"/>
        <v>0</v>
      </c>
      <c r="T61" s="1">
        <f t="shared" si="9"/>
        <v>1</v>
      </c>
      <c r="U61" s="1">
        <f t="shared" si="10"/>
        <v>0</v>
      </c>
      <c r="V61" s="1">
        <f t="shared" si="17"/>
        <v>0</v>
      </c>
      <c r="W61" s="1">
        <f t="shared" si="12"/>
        <v>0</v>
      </c>
      <c r="X61" s="1">
        <f t="shared" si="13"/>
        <v>0</v>
      </c>
      <c r="Y61" s="25">
        <f t="shared" si="18"/>
        <v>0</v>
      </c>
      <c r="Z61" s="117"/>
      <c r="AA61" s="117"/>
      <c r="AB61" s="1"/>
      <c r="AC61" s="25" t="str">
        <f t="shared" si="15"/>
        <v/>
      </c>
      <c r="AD61" s="1"/>
    </row>
    <row r="62" spans="1:30" ht="12.75" customHeight="1">
      <c r="A62" s="1">
        <v>1806</v>
      </c>
      <c r="B62" s="54" t="str">
        <f t="shared" si="0"/>
        <v>D.7</v>
      </c>
      <c r="C62" s="117" t="s">
        <v>997</v>
      </c>
      <c r="D62" s="118"/>
      <c r="E62" s="92"/>
      <c r="F62" s="92"/>
      <c r="G62" s="117" t="s">
        <v>421</v>
      </c>
      <c r="H62" s="119">
        <v>10.1</v>
      </c>
      <c r="I62" s="117" t="s">
        <v>422</v>
      </c>
      <c r="J62" s="54">
        <v>1</v>
      </c>
      <c r="K62" s="54"/>
      <c r="L62" s="99">
        <f t="shared" si="1"/>
        <v>7</v>
      </c>
      <c r="M62" s="1">
        <f t="shared" si="2"/>
        <v>0</v>
      </c>
      <c r="N62" s="1">
        <f t="shared" si="3"/>
        <v>0</v>
      </c>
      <c r="O62" s="1">
        <f t="shared" si="4"/>
        <v>0</v>
      </c>
      <c r="P62" s="1">
        <f t="shared" si="5"/>
        <v>0</v>
      </c>
      <c r="Q62" s="1">
        <f t="shared" si="16"/>
        <v>1</v>
      </c>
      <c r="R62" s="1">
        <f t="shared" si="7"/>
        <v>0</v>
      </c>
      <c r="S62" s="1">
        <f t="shared" si="8"/>
        <v>1</v>
      </c>
      <c r="T62" s="1">
        <f t="shared" si="9"/>
        <v>1</v>
      </c>
      <c r="U62" s="1">
        <f t="shared" si="10"/>
        <v>0</v>
      </c>
      <c r="V62" s="1">
        <f t="shared" si="17"/>
        <v>1</v>
      </c>
      <c r="W62" s="1">
        <f t="shared" si="12"/>
        <v>1</v>
      </c>
      <c r="X62" s="1">
        <f t="shared" si="13"/>
        <v>1</v>
      </c>
      <c r="Y62" s="25">
        <f t="shared" si="18"/>
        <v>1</v>
      </c>
      <c r="Z62" s="117"/>
      <c r="AA62" s="117"/>
      <c r="AB62" s="1"/>
      <c r="AC62" s="25">
        <f t="shared" si="15"/>
        <v>2</v>
      </c>
      <c r="AD62" s="1"/>
    </row>
    <row r="63" spans="1:30" ht="12.75" customHeight="1">
      <c r="A63" s="1">
        <v>1807</v>
      </c>
      <c r="B63" s="54" t="str">
        <f t="shared" si="0"/>
        <v>D.7.1</v>
      </c>
      <c r="C63" s="120" t="s">
        <v>998</v>
      </c>
      <c r="D63" s="118"/>
      <c r="E63" s="92"/>
      <c r="F63" s="92"/>
      <c r="G63" s="117" t="s">
        <v>421</v>
      </c>
      <c r="H63" s="119" t="s">
        <v>802</v>
      </c>
      <c r="I63" s="117" t="s">
        <v>999</v>
      </c>
      <c r="J63" s="54">
        <v>2</v>
      </c>
      <c r="K63" s="54"/>
      <c r="L63" s="99">
        <f t="shared" si="1"/>
        <v>7</v>
      </c>
      <c r="M63" s="1">
        <f t="shared" si="2"/>
        <v>1</v>
      </c>
      <c r="N63" s="1">
        <f t="shared" si="3"/>
        <v>0</v>
      </c>
      <c r="O63" s="1">
        <f t="shared" si="4"/>
        <v>0</v>
      </c>
      <c r="P63" s="1">
        <f t="shared" si="5"/>
        <v>0</v>
      </c>
      <c r="Q63" s="1">
        <f t="shared" si="16"/>
        <v>0</v>
      </c>
      <c r="R63" s="1">
        <f t="shared" si="7"/>
        <v>0</v>
      </c>
      <c r="S63" s="1">
        <f t="shared" si="8"/>
        <v>0</v>
      </c>
      <c r="T63" s="1">
        <f t="shared" si="9"/>
        <v>1</v>
      </c>
      <c r="U63" s="1">
        <f t="shared" si="10"/>
        <v>0</v>
      </c>
      <c r="V63" s="1">
        <f t="shared" si="17"/>
        <v>0</v>
      </c>
      <c r="W63" s="1">
        <f t="shared" si="12"/>
        <v>0</v>
      </c>
      <c r="X63" s="1">
        <f t="shared" si="13"/>
        <v>0</v>
      </c>
      <c r="Y63" s="25">
        <f t="shared" si="18"/>
        <v>0</v>
      </c>
      <c r="Z63" s="117"/>
      <c r="AA63" s="117"/>
      <c r="AB63" s="1"/>
      <c r="AC63" s="25">
        <f t="shared" si="15"/>
        <v>2</v>
      </c>
      <c r="AD63" s="1"/>
    </row>
    <row r="64" spans="1:30" ht="12.75" customHeight="1">
      <c r="A64" s="1">
        <v>1813</v>
      </c>
      <c r="B64" s="54" t="str">
        <f t="shared" si="0"/>
        <v>D.7.2</v>
      </c>
      <c r="C64" s="120" t="s">
        <v>1001</v>
      </c>
      <c r="D64" s="118"/>
      <c r="E64" s="92"/>
      <c r="F64" s="118"/>
      <c r="G64" s="117" t="s">
        <v>421</v>
      </c>
      <c r="H64" s="119" t="s">
        <v>1002</v>
      </c>
      <c r="I64" s="117" t="s">
        <v>999</v>
      </c>
      <c r="J64" s="54">
        <v>2</v>
      </c>
      <c r="K64" s="54"/>
      <c r="L64" s="99">
        <f t="shared" si="1"/>
        <v>7</v>
      </c>
      <c r="M64" s="1">
        <f t="shared" si="2"/>
        <v>2</v>
      </c>
      <c r="N64" s="1">
        <f t="shared" si="3"/>
        <v>0</v>
      </c>
      <c r="O64" s="1">
        <f t="shared" si="4"/>
        <v>0</v>
      </c>
      <c r="P64" s="1">
        <f t="shared" si="5"/>
        <v>0</v>
      </c>
      <c r="Q64" s="1">
        <f t="shared" si="16"/>
        <v>0</v>
      </c>
      <c r="R64" s="1">
        <f t="shared" si="7"/>
        <v>0</v>
      </c>
      <c r="S64" s="1">
        <f t="shared" si="8"/>
        <v>0</v>
      </c>
      <c r="T64" s="1">
        <f t="shared" si="9"/>
        <v>1</v>
      </c>
      <c r="U64" s="1">
        <f t="shared" si="10"/>
        <v>0</v>
      </c>
      <c r="V64" s="1">
        <f t="shared" si="17"/>
        <v>0</v>
      </c>
      <c r="W64" s="1">
        <f t="shared" si="12"/>
        <v>0</v>
      </c>
      <c r="X64" s="1">
        <f t="shared" si="13"/>
        <v>0</v>
      </c>
      <c r="Y64" s="25">
        <f t="shared" si="18"/>
        <v>0</v>
      </c>
      <c r="Z64" s="117"/>
      <c r="AA64" s="117"/>
      <c r="AB64" s="1"/>
      <c r="AC64" s="25">
        <f t="shared" si="15"/>
        <v>2</v>
      </c>
      <c r="AD64" s="1"/>
    </row>
    <row r="65" spans="1:30" ht="12.75" customHeight="1">
      <c r="A65" s="1">
        <v>4180</v>
      </c>
      <c r="B65" s="54" t="str">
        <f t="shared" si="0"/>
        <v>D.7.3</v>
      </c>
      <c r="C65" s="120" t="s">
        <v>1004</v>
      </c>
      <c r="D65" s="118"/>
      <c r="E65" s="92"/>
      <c r="F65" s="92"/>
      <c r="G65" s="117" t="s">
        <v>421</v>
      </c>
      <c r="H65" s="119"/>
      <c r="I65" s="117"/>
      <c r="J65" s="54">
        <v>2</v>
      </c>
      <c r="K65" s="54"/>
      <c r="L65" s="99">
        <f t="shared" si="1"/>
        <v>7</v>
      </c>
      <c r="M65" s="1">
        <f t="shared" si="2"/>
        <v>3</v>
      </c>
      <c r="N65" s="1">
        <f t="shared" si="3"/>
        <v>0</v>
      </c>
      <c r="O65" s="1">
        <f t="shared" si="4"/>
        <v>0</v>
      </c>
      <c r="P65" s="1">
        <f t="shared" si="5"/>
        <v>0</v>
      </c>
      <c r="Q65" s="1">
        <f t="shared" si="16"/>
        <v>0</v>
      </c>
      <c r="R65" s="1">
        <f t="shared" si="7"/>
        <v>0</v>
      </c>
      <c r="S65" s="1">
        <f t="shared" si="8"/>
        <v>0</v>
      </c>
      <c r="T65" s="1">
        <f t="shared" si="9"/>
        <v>1</v>
      </c>
      <c r="U65" s="1">
        <f t="shared" si="10"/>
        <v>0</v>
      </c>
      <c r="V65" s="1">
        <f t="shared" si="17"/>
        <v>0</v>
      </c>
      <c r="W65" s="1">
        <f t="shared" si="12"/>
        <v>0</v>
      </c>
      <c r="X65" s="1">
        <f t="shared" si="13"/>
        <v>0</v>
      </c>
      <c r="Y65" s="25">
        <f t="shared" si="18"/>
        <v>0</v>
      </c>
      <c r="Z65" s="117"/>
      <c r="AA65" s="117"/>
      <c r="AB65" s="1"/>
      <c r="AC65" s="25">
        <f t="shared" si="15"/>
        <v>2</v>
      </c>
      <c r="AD65" s="1"/>
    </row>
    <row r="66" spans="1:30" ht="12.75" customHeight="1">
      <c r="A66" s="1">
        <v>4181</v>
      </c>
      <c r="B66" s="54" t="str">
        <f t="shared" si="0"/>
        <v>D.7.3.1</v>
      </c>
      <c r="C66" s="120" t="s">
        <v>1007</v>
      </c>
      <c r="D66" s="118"/>
      <c r="E66" s="92"/>
      <c r="F66" s="92"/>
      <c r="G66" s="117" t="s">
        <v>421</v>
      </c>
      <c r="H66" s="119"/>
      <c r="I66" s="117"/>
      <c r="J66" s="54">
        <v>3</v>
      </c>
      <c r="K66" s="54"/>
      <c r="L66" s="99">
        <f t="shared" si="1"/>
        <v>7</v>
      </c>
      <c r="M66" s="1">
        <f t="shared" si="2"/>
        <v>3</v>
      </c>
      <c r="N66" s="1">
        <f t="shared" si="3"/>
        <v>1</v>
      </c>
      <c r="O66" s="1">
        <f t="shared" si="4"/>
        <v>0</v>
      </c>
      <c r="P66" s="1">
        <f t="shared" si="5"/>
        <v>0</v>
      </c>
      <c r="Q66" s="1">
        <f t="shared" si="16"/>
        <v>0</v>
      </c>
      <c r="R66" s="1">
        <f t="shared" si="7"/>
        <v>0</v>
      </c>
      <c r="S66" s="1">
        <f t="shared" si="8"/>
        <v>0</v>
      </c>
      <c r="T66" s="1">
        <f t="shared" si="9"/>
        <v>1</v>
      </c>
      <c r="U66" s="1">
        <f t="shared" si="10"/>
        <v>0</v>
      </c>
      <c r="V66" s="1">
        <f t="shared" si="17"/>
        <v>0</v>
      </c>
      <c r="W66" s="1">
        <f t="shared" si="12"/>
        <v>0</v>
      </c>
      <c r="X66" s="1">
        <f t="shared" si="13"/>
        <v>0</v>
      </c>
      <c r="Y66" s="25">
        <f t="shared" si="18"/>
        <v>0</v>
      </c>
      <c r="Z66" s="117"/>
      <c r="AA66" s="117"/>
      <c r="AB66" s="1"/>
      <c r="AC66" s="25">
        <f t="shared" si="15"/>
        <v>2</v>
      </c>
      <c r="AD66" s="1"/>
    </row>
    <row r="67" spans="1:30" ht="12.75" customHeight="1">
      <c r="A67" s="1">
        <v>4182</v>
      </c>
      <c r="B67" s="54" t="str">
        <f t="shared" si="0"/>
        <v>D.7.3.1.1</v>
      </c>
      <c r="C67" s="120" t="s">
        <v>1009</v>
      </c>
      <c r="D67" s="118"/>
      <c r="E67" s="92"/>
      <c r="F67" s="92"/>
      <c r="G67" s="117" t="s">
        <v>421</v>
      </c>
      <c r="H67" s="119"/>
      <c r="I67" s="117"/>
      <c r="J67" s="54">
        <v>4</v>
      </c>
      <c r="K67" s="54"/>
      <c r="L67" s="99">
        <f t="shared" si="1"/>
        <v>7</v>
      </c>
      <c r="M67" s="1">
        <f t="shared" si="2"/>
        <v>3</v>
      </c>
      <c r="N67" s="1">
        <f t="shared" si="3"/>
        <v>1</v>
      </c>
      <c r="O67" s="1">
        <f t="shared" si="4"/>
        <v>1</v>
      </c>
      <c r="P67" s="1">
        <f t="shared" si="5"/>
        <v>0</v>
      </c>
      <c r="Q67" s="1">
        <f t="shared" si="16"/>
        <v>0</v>
      </c>
      <c r="R67" s="1">
        <f t="shared" si="7"/>
        <v>0</v>
      </c>
      <c r="S67" s="1">
        <f t="shared" si="8"/>
        <v>0</v>
      </c>
      <c r="T67" s="1">
        <f t="shared" si="9"/>
        <v>1</v>
      </c>
      <c r="U67" s="1">
        <f t="shared" si="10"/>
        <v>0</v>
      </c>
      <c r="V67" s="1">
        <f t="shared" si="17"/>
        <v>0</v>
      </c>
      <c r="W67" s="1">
        <f t="shared" si="12"/>
        <v>0</v>
      </c>
      <c r="X67" s="1">
        <f t="shared" si="13"/>
        <v>0</v>
      </c>
      <c r="Y67" s="25">
        <f t="shared" si="18"/>
        <v>0</v>
      </c>
      <c r="Z67" s="117"/>
      <c r="AA67" s="117"/>
      <c r="AB67" s="1"/>
      <c r="AC67" s="25">
        <f t="shared" si="15"/>
        <v>2</v>
      </c>
      <c r="AD67" s="1"/>
    </row>
    <row r="68" spans="1:30" ht="12.75" customHeight="1">
      <c r="A68" s="1">
        <v>4183</v>
      </c>
      <c r="B68" s="54" t="str">
        <f t="shared" si="0"/>
        <v>D.7.3.1.2</v>
      </c>
      <c r="C68" s="120" t="s">
        <v>1011</v>
      </c>
      <c r="D68" s="118"/>
      <c r="E68" s="92"/>
      <c r="F68" s="92"/>
      <c r="G68" s="117" t="s">
        <v>421</v>
      </c>
      <c r="H68" s="119"/>
      <c r="I68" s="117"/>
      <c r="J68" s="54">
        <v>4</v>
      </c>
      <c r="K68" s="54"/>
      <c r="L68" s="99">
        <f t="shared" si="1"/>
        <v>7</v>
      </c>
      <c r="M68" s="1">
        <f t="shared" si="2"/>
        <v>3</v>
      </c>
      <c r="N68" s="1">
        <f t="shared" si="3"/>
        <v>1</v>
      </c>
      <c r="O68" s="1">
        <f t="shared" si="4"/>
        <v>2</v>
      </c>
      <c r="P68" s="1">
        <f t="shared" si="5"/>
        <v>0</v>
      </c>
      <c r="Q68" s="1">
        <f t="shared" si="16"/>
        <v>0</v>
      </c>
      <c r="R68" s="1">
        <f t="shared" si="7"/>
        <v>0</v>
      </c>
      <c r="S68" s="1">
        <f t="shared" si="8"/>
        <v>0</v>
      </c>
      <c r="T68" s="1">
        <f t="shared" si="9"/>
        <v>1</v>
      </c>
      <c r="U68" s="1">
        <f t="shared" si="10"/>
        <v>0</v>
      </c>
      <c r="V68" s="1">
        <f t="shared" si="17"/>
        <v>0</v>
      </c>
      <c r="W68" s="1">
        <f t="shared" si="12"/>
        <v>0</v>
      </c>
      <c r="X68" s="1">
        <f t="shared" si="13"/>
        <v>0</v>
      </c>
      <c r="Y68" s="25">
        <f t="shared" si="18"/>
        <v>0</v>
      </c>
      <c r="Z68" s="117"/>
      <c r="AA68" s="117"/>
      <c r="AB68" s="1"/>
      <c r="AC68" s="25">
        <f t="shared" si="15"/>
        <v>2</v>
      </c>
      <c r="AD68" s="1"/>
    </row>
    <row r="69" spans="1:30" ht="12.75" customHeight="1">
      <c r="A69" s="1">
        <v>4184</v>
      </c>
      <c r="B69" s="54" t="str">
        <f t="shared" si="0"/>
        <v>D.7.3.2</v>
      </c>
      <c r="C69" s="120" t="s">
        <v>1012</v>
      </c>
      <c r="D69" s="118"/>
      <c r="E69" s="92"/>
      <c r="F69" s="92"/>
      <c r="G69" s="117" t="s">
        <v>421</v>
      </c>
      <c r="H69" s="119"/>
      <c r="I69" s="117"/>
      <c r="J69" s="54">
        <v>3</v>
      </c>
      <c r="K69" s="54"/>
      <c r="L69" s="99">
        <f t="shared" si="1"/>
        <v>7</v>
      </c>
      <c r="M69" s="1">
        <f t="shared" si="2"/>
        <v>3</v>
      </c>
      <c r="N69" s="1">
        <f t="shared" si="3"/>
        <v>2</v>
      </c>
      <c r="O69" s="1">
        <f t="shared" si="4"/>
        <v>0</v>
      </c>
      <c r="P69" s="1">
        <f t="shared" si="5"/>
        <v>0</v>
      </c>
      <c r="Q69" s="1">
        <f t="shared" ref="Q69:Q100" si="19">IF(OR(Master="Master",J69=0,K69=1),0,IF(ISNA(VLOOKUP(A69,L2_Array,22,FALSE)),0,VLOOKUP(A69,L2_Array,22,FALSE)))</f>
        <v>0</v>
      </c>
      <c r="R69" s="1">
        <f t="shared" si="7"/>
        <v>0</v>
      </c>
      <c r="S69" s="1">
        <f t="shared" si="8"/>
        <v>0</v>
      </c>
      <c r="T69" s="1">
        <f t="shared" si="9"/>
        <v>1</v>
      </c>
      <c r="U69" s="1">
        <f t="shared" si="10"/>
        <v>0</v>
      </c>
      <c r="V69" s="1">
        <f t="shared" ref="V69:V100" si="20">IF(Master="Master",R69,IF(V68="",S69,IF(OR(AND(U69&gt;0,S69&lt;V68),AND(U69=1,S69&lt;=V68)),V68,S69)))</f>
        <v>0</v>
      </c>
      <c r="W69" s="1">
        <f t="shared" si="12"/>
        <v>0</v>
      </c>
      <c r="X69" s="1">
        <f t="shared" si="13"/>
        <v>0</v>
      </c>
      <c r="Y69" s="25">
        <f t="shared" ref="Y69:Y100" si="21">IF(ISNA(VLOOKUP(A69,L2_Array,1,FALSE)),0,1)</f>
        <v>0</v>
      </c>
      <c r="Z69" s="117"/>
      <c r="AA69" s="117"/>
      <c r="AB69" s="1"/>
      <c r="AC69" s="25">
        <f t="shared" si="15"/>
        <v>2</v>
      </c>
      <c r="AD69" s="1"/>
    </row>
    <row r="70" spans="1:30" ht="12.75" customHeight="1">
      <c r="A70" s="1">
        <v>4185</v>
      </c>
      <c r="B70" s="54" t="str">
        <f t="shared" si="0"/>
        <v>D.7.3.2.1</v>
      </c>
      <c r="C70" s="120" t="s">
        <v>1014</v>
      </c>
      <c r="D70" s="118"/>
      <c r="E70" s="92"/>
      <c r="F70" s="92"/>
      <c r="G70" s="117" t="s">
        <v>421</v>
      </c>
      <c r="H70" s="119"/>
      <c r="I70" s="117"/>
      <c r="J70" s="54">
        <v>4</v>
      </c>
      <c r="K70" s="54"/>
      <c r="L70" s="99">
        <f t="shared" si="1"/>
        <v>7</v>
      </c>
      <c r="M70" s="1">
        <f t="shared" si="2"/>
        <v>3</v>
      </c>
      <c r="N70" s="1">
        <f t="shared" si="3"/>
        <v>2</v>
      </c>
      <c r="O70" s="1">
        <f t="shared" si="4"/>
        <v>1</v>
      </c>
      <c r="P70" s="1">
        <f t="shared" si="5"/>
        <v>0</v>
      </c>
      <c r="Q70" s="1">
        <f t="shared" si="19"/>
        <v>0</v>
      </c>
      <c r="R70" s="1">
        <f t="shared" si="7"/>
        <v>0</v>
      </c>
      <c r="S70" s="1">
        <f t="shared" si="8"/>
        <v>0</v>
      </c>
      <c r="T70" s="1">
        <f t="shared" si="9"/>
        <v>1</v>
      </c>
      <c r="U70" s="1">
        <f t="shared" si="10"/>
        <v>0</v>
      </c>
      <c r="V70" s="1">
        <f t="shared" si="20"/>
        <v>0</v>
      </c>
      <c r="W70" s="1">
        <f t="shared" si="12"/>
        <v>0</v>
      </c>
      <c r="X70" s="1">
        <f t="shared" si="13"/>
        <v>0</v>
      </c>
      <c r="Y70" s="25">
        <f t="shared" si="21"/>
        <v>0</v>
      </c>
      <c r="Z70" s="117"/>
      <c r="AA70" s="117"/>
      <c r="AB70" s="1"/>
      <c r="AC70" s="25">
        <f t="shared" si="15"/>
        <v>2</v>
      </c>
      <c r="AD70" s="1"/>
    </row>
    <row r="71" spans="1:30" ht="12.75" customHeight="1">
      <c r="A71" s="1">
        <v>4186</v>
      </c>
      <c r="B71" s="54" t="str">
        <f t="shared" si="0"/>
        <v>D.7.3.2.2</v>
      </c>
      <c r="C71" s="120" t="s">
        <v>1015</v>
      </c>
      <c r="D71" s="118"/>
      <c r="E71" s="92"/>
      <c r="F71" s="92"/>
      <c r="G71" s="117" t="s">
        <v>421</v>
      </c>
      <c r="H71" s="119"/>
      <c r="I71" s="117"/>
      <c r="J71" s="54">
        <v>4</v>
      </c>
      <c r="K71" s="54"/>
      <c r="L71" s="99">
        <f t="shared" si="1"/>
        <v>7</v>
      </c>
      <c r="M71" s="1">
        <f t="shared" si="2"/>
        <v>3</v>
      </c>
      <c r="N71" s="1">
        <f t="shared" si="3"/>
        <v>2</v>
      </c>
      <c r="O71" s="1">
        <f t="shared" si="4"/>
        <v>2</v>
      </c>
      <c r="P71" s="1">
        <f t="shared" si="5"/>
        <v>0</v>
      </c>
      <c r="Q71" s="1">
        <f t="shared" si="19"/>
        <v>0</v>
      </c>
      <c r="R71" s="1">
        <f t="shared" si="7"/>
        <v>0</v>
      </c>
      <c r="S71" s="1">
        <f t="shared" si="8"/>
        <v>0</v>
      </c>
      <c r="T71" s="1">
        <f t="shared" si="9"/>
        <v>1</v>
      </c>
      <c r="U71" s="1">
        <f t="shared" si="10"/>
        <v>0</v>
      </c>
      <c r="V71" s="1">
        <f t="shared" si="20"/>
        <v>0</v>
      </c>
      <c r="W71" s="1">
        <f t="shared" si="12"/>
        <v>0</v>
      </c>
      <c r="X71" s="1">
        <f t="shared" si="13"/>
        <v>0</v>
      </c>
      <c r="Y71" s="25">
        <f t="shared" si="21"/>
        <v>0</v>
      </c>
      <c r="Z71" s="117"/>
      <c r="AA71" s="117"/>
      <c r="AB71" s="1"/>
      <c r="AC71" s="25">
        <f t="shared" si="15"/>
        <v>2</v>
      </c>
      <c r="AD71" s="1"/>
    </row>
    <row r="72" spans="1:30" ht="12.75" customHeight="1">
      <c r="A72" s="1">
        <v>4187</v>
      </c>
      <c r="B72" s="54" t="str">
        <f t="shared" si="0"/>
        <v>D.7.3.2.2.1</v>
      </c>
      <c r="C72" s="120" t="s">
        <v>1017</v>
      </c>
      <c r="D72" s="118"/>
      <c r="E72" s="92"/>
      <c r="F72" s="92"/>
      <c r="G72" s="117" t="s">
        <v>421</v>
      </c>
      <c r="H72" s="119"/>
      <c r="I72" s="117"/>
      <c r="J72" s="54">
        <v>5</v>
      </c>
      <c r="K72" s="54"/>
      <c r="L72" s="99">
        <f t="shared" si="1"/>
        <v>7</v>
      </c>
      <c r="M72" s="1">
        <f t="shared" si="2"/>
        <v>3</v>
      </c>
      <c r="N72" s="1">
        <f t="shared" si="3"/>
        <v>2</v>
      </c>
      <c r="O72" s="1">
        <f t="shared" si="4"/>
        <v>2</v>
      </c>
      <c r="P72" s="1">
        <f t="shared" si="5"/>
        <v>1</v>
      </c>
      <c r="Q72" s="1">
        <f t="shared" si="19"/>
        <v>0</v>
      </c>
      <c r="R72" s="1">
        <f t="shared" si="7"/>
        <v>0</v>
      </c>
      <c r="S72" s="1">
        <f t="shared" si="8"/>
        <v>0</v>
      </c>
      <c r="T72" s="1">
        <f t="shared" si="9"/>
        <v>1</v>
      </c>
      <c r="U72" s="1">
        <f t="shared" si="10"/>
        <v>0</v>
      </c>
      <c r="V72" s="1">
        <f t="shared" si="20"/>
        <v>0</v>
      </c>
      <c r="W72" s="1">
        <f t="shared" si="12"/>
        <v>0</v>
      </c>
      <c r="X72" s="1">
        <f t="shared" si="13"/>
        <v>0</v>
      </c>
      <c r="Y72" s="25">
        <f t="shared" si="21"/>
        <v>0</v>
      </c>
      <c r="Z72" s="117"/>
      <c r="AA72" s="117"/>
      <c r="AB72" s="1"/>
      <c r="AC72" s="25">
        <f t="shared" si="15"/>
        <v>2</v>
      </c>
      <c r="AD72" s="1"/>
    </row>
    <row r="73" spans="1:30" ht="12.75" customHeight="1">
      <c r="A73" s="1">
        <v>4188</v>
      </c>
      <c r="B73" s="54" t="str">
        <f t="shared" si="0"/>
        <v>D.7.3.2.2.2</v>
      </c>
      <c r="C73" s="120" t="s">
        <v>1018</v>
      </c>
      <c r="D73" s="118"/>
      <c r="E73" s="92"/>
      <c r="F73" s="92"/>
      <c r="G73" s="117" t="s">
        <v>421</v>
      </c>
      <c r="H73" s="119"/>
      <c r="I73" s="117"/>
      <c r="J73" s="54">
        <v>5</v>
      </c>
      <c r="K73" s="54"/>
      <c r="L73" s="99">
        <f t="shared" si="1"/>
        <v>7</v>
      </c>
      <c r="M73" s="1">
        <f t="shared" si="2"/>
        <v>3</v>
      </c>
      <c r="N73" s="1">
        <f t="shared" si="3"/>
        <v>2</v>
      </c>
      <c r="O73" s="1">
        <f t="shared" si="4"/>
        <v>2</v>
      </c>
      <c r="P73" s="1">
        <f t="shared" si="5"/>
        <v>2</v>
      </c>
      <c r="Q73" s="1">
        <f t="shared" si="19"/>
        <v>0</v>
      </c>
      <c r="R73" s="1">
        <f t="shared" si="7"/>
        <v>0</v>
      </c>
      <c r="S73" s="1">
        <f t="shared" si="8"/>
        <v>0</v>
      </c>
      <c r="T73" s="1">
        <f t="shared" si="9"/>
        <v>1</v>
      </c>
      <c r="U73" s="1">
        <f t="shared" si="10"/>
        <v>0</v>
      </c>
      <c r="V73" s="1">
        <f t="shared" si="20"/>
        <v>0</v>
      </c>
      <c r="W73" s="1">
        <f t="shared" si="12"/>
        <v>0</v>
      </c>
      <c r="X73" s="1">
        <f t="shared" si="13"/>
        <v>0</v>
      </c>
      <c r="Y73" s="25">
        <f t="shared" si="21"/>
        <v>0</v>
      </c>
      <c r="Z73" s="117"/>
      <c r="AA73" s="117"/>
      <c r="AB73" s="1"/>
      <c r="AC73" s="25">
        <f t="shared" si="15"/>
        <v>2</v>
      </c>
      <c r="AD73" s="1"/>
    </row>
    <row r="74" spans="1:30" ht="12.75" customHeight="1">
      <c r="A74" s="1">
        <v>4189</v>
      </c>
      <c r="B74" s="54" t="str">
        <f t="shared" si="0"/>
        <v>D.7.4</v>
      </c>
      <c r="C74" s="120" t="s">
        <v>1022</v>
      </c>
      <c r="D74" s="118"/>
      <c r="E74" s="92"/>
      <c r="F74" s="92"/>
      <c r="G74" s="117" t="s">
        <v>421</v>
      </c>
      <c r="H74" s="119"/>
      <c r="I74" s="117"/>
      <c r="J74" s="54">
        <v>2</v>
      </c>
      <c r="K74" s="54"/>
      <c r="L74" s="99">
        <f t="shared" si="1"/>
        <v>7</v>
      </c>
      <c r="M74" s="1">
        <f t="shared" si="2"/>
        <v>4</v>
      </c>
      <c r="N74" s="1">
        <f t="shared" si="3"/>
        <v>0</v>
      </c>
      <c r="O74" s="1">
        <f t="shared" si="4"/>
        <v>0</v>
      </c>
      <c r="P74" s="1">
        <f t="shared" si="5"/>
        <v>0</v>
      </c>
      <c r="Q74" s="1">
        <f t="shared" si="19"/>
        <v>0</v>
      </c>
      <c r="R74" s="1">
        <f t="shared" si="7"/>
        <v>0</v>
      </c>
      <c r="S74" s="1">
        <f t="shared" si="8"/>
        <v>0</v>
      </c>
      <c r="T74" s="1">
        <f t="shared" si="9"/>
        <v>1</v>
      </c>
      <c r="U74" s="1">
        <f t="shared" si="10"/>
        <v>0</v>
      </c>
      <c r="V74" s="1">
        <f t="shared" si="20"/>
        <v>0</v>
      </c>
      <c r="W74" s="1">
        <f t="shared" si="12"/>
        <v>0</v>
      </c>
      <c r="X74" s="1">
        <f t="shared" si="13"/>
        <v>0</v>
      </c>
      <c r="Y74" s="25">
        <f t="shared" si="21"/>
        <v>0</v>
      </c>
      <c r="Z74" s="117"/>
      <c r="AA74" s="117"/>
      <c r="AB74" s="1"/>
      <c r="AC74" s="25">
        <f t="shared" si="15"/>
        <v>2</v>
      </c>
      <c r="AD74" s="1"/>
    </row>
    <row r="75" spans="1:30" ht="12.75" customHeight="1">
      <c r="A75" s="1">
        <v>4190</v>
      </c>
      <c r="B75" s="54" t="str">
        <f t="shared" si="0"/>
        <v>D.7.4.1</v>
      </c>
      <c r="C75" s="120" t="s">
        <v>1024</v>
      </c>
      <c r="D75" s="118"/>
      <c r="E75" s="92"/>
      <c r="F75" s="92"/>
      <c r="G75" s="117" t="s">
        <v>421</v>
      </c>
      <c r="H75" s="119"/>
      <c r="I75" s="117"/>
      <c r="J75" s="54">
        <v>3</v>
      </c>
      <c r="K75" s="54"/>
      <c r="L75" s="99">
        <f t="shared" si="1"/>
        <v>7</v>
      </c>
      <c r="M75" s="1">
        <f t="shared" si="2"/>
        <v>4</v>
      </c>
      <c r="N75" s="1">
        <f t="shared" si="3"/>
        <v>1</v>
      </c>
      <c r="O75" s="1">
        <f t="shared" si="4"/>
        <v>0</v>
      </c>
      <c r="P75" s="1">
        <f t="shared" si="5"/>
        <v>0</v>
      </c>
      <c r="Q75" s="1">
        <f t="shared" si="19"/>
        <v>0</v>
      </c>
      <c r="R75" s="1">
        <f t="shared" si="7"/>
        <v>0</v>
      </c>
      <c r="S75" s="1">
        <f t="shared" si="8"/>
        <v>0</v>
      </c>
      <c r="T75" s="1">
        <f t="shared" si="9"/>
        <v>1</v>
      </c>
      <c r="U75" s="1">
        <f t="shared" si="10"/>
        <v>0</v>
      </c>
      <c r="V75" s="1">
        <f t="shared" si="20"/>
        <v>0</v>
      </c>
      <c r="W75" s="1">
        <f t="shared" si="12"/>
        <v>0</v>
      </c>
      <c r="X75" s="1">
        <f t="shared" si="13"/>
        <v>0</v>
      </c>
      <c r="Y75" s="25">
        <f t="shared" si="21"/>
        <v>0</v>
      </c>
      <c r="Z75" s="117"/>
      <c r="AA75" s="117"/>
      <c r="AB75" s="1"/>
      <c r="AC75" s="25">
        <f t="shared" si="15"/>
        <v>2</v>
      </c>
      <c r="AD75" s="1"/>
    </row>
    <row r="76" spans="1:30" ht="12.75" customHeight="1">
      <c r="A76" s="1">
        <v>3219</v>
      </c>
      <c r="B76" s="54" t="str">
        <f t="shared" si="0"/>
        <v>D.7.4.2</v>
      </c>
      <c r="C76" s="120" t="s">
        <v>1026</v>
      </c>
      <c r="D76" s="118"/>
      <c r="E76" s="92"/>
      <c r="F76" s="92"/>
      <c r="G76" s="117" t="s">
        <v>421</v>
      </c>
      <c r="H76" s="119"/>
      <c r="I76" s="117"/>
      <c r="J76" s="54">
        <v>3</v>
      </c>
      <c r="K76" s="54"/>
      <c r="L76" s="99">
        <f t="shared" si="1"/>
        <v>7</v>
      </c>
      <c r="M76" s="1">
        <f t="shared" si="2"/>
        <v>4</v>
      </c>
      <c r="N76" s="1">
        <f t="shared" si="3"/>
        <v>2</v>
      </c>
      <c r="O76" s="1">
        <f t="shared" si="4"/>
        <v>0</v>
      </c>
      <c r="P76" s="1">
        <f t="shared" si="5"/>
        <v>0</v>
      </c>
      <c r="Q76" s="1">
        <f t="shared" si="19"/>
        <v>0</v>
      </c>
      <c r="R76" s="1">
        <f t="shared" si="7"/>
        <v>0</v>
      </c>
      <c r="S76" s="1">
        <f t="shared" si="8"/>
        <v>0</v>
      </c>
      <c r="T76" s="1">
        <f t="shared" si="9"/>
        <v>1</v>
      </c>
      <c r="U76" s="1">
        <f t="shared" si="10"/>
        <v>0</v>
      </c>
      <c r="V76" s="1">
        <f t="shared" si="20"/>
        <v>0</v>
      </c>
      <c r="W76" s="1">
        <f t="shared" si="12"/>
        <v>0</v>
      </c>
      <c r="X76" s="1">
        <f t="shared" si="13"/>
        <v>0</v>
      </c>
      <c r="Y76" s="25">
        <f t="shared" si="21"/>
        <v>0</v>
      </c>
      <c r="Z76" s="117"/>
      <c r="AA76" s="117"/>
      <c r="AB76" s="1"/>
      <c r="AC76" s="25">
        <f t="shared" si="15"/>
        <v>2</v>
      </c>
      <c r="AD76" s="1"/>
    </row>
    <row r="77" spans="1:30" ht="12.75" customHeight="1">
      <c r="A77" s="1">
        <v>4191</v>
      </c>
      <c r="B77" s="54" t="str">
        <f t="shared" si="0"/>
        <v>D.7.5</v>
      </c>
      <c r="C77" s="120" t="s">
        <v>1027</v>
      </c>
      <c r="D77" s="118"/>
      <c r="E77" s="92"/>
      <c r="F77" s="92"/>
      <c r="G77" s="117" t="s">
        <v>421</v>
      </c>
      <c r="H77" s="119"/>
      <c r="I77" s="117"/>
      <c r="J77" s="54">
        <v>2</v>
      </c>
      <c r="K77" s="54"/>
      <c r="L77" s="99">
        <f t="shared" si="1"/>
        <v>7</v>
      </c>
      <c r="M77" s="1">
        <f t="shared" si="2"/>
        <v>5</v>
      </c>
      <c r="N77" s="1">
        <f t="shared" si="3"/>
        <v>0</v>
      </c>
      <c r="O77" s="1">
        <f t="shared" si="4"/>
        <v>0</v>
      </c>
      <c r="P77" s="1">
        <f t="shared" si="5"/>
        <v>0</v>
      </c>
      <c r="Q77" s="1">
        <f t="shared" si="19"/>
        <v>0</v>
      </c>
      <c r="R77" s="1">
        <f t="shared" si="7"/>
        <v>0</v>
      </c>
      <c r="S77" s="1">
        <f t="shared" si="8"/>
        <v>0</v>
      </c>
      <c r="T77" s="1">
        <f t="shared" si="9"/>
        <v>1</v>
      </c>
      <c r="U77" s="1">
        <f t="shared" si="10"/>
        <v>0</v>
      </c>
      <c r="V77" s="1">
        <f t="shared" si="20"/>
        <v>0</v>
      </c>
      <c r="W77" s="1">
        <f t="shared" si="12"/>
        <v>0</v>
      </c>
      <c r="X77" s="1">
        <f t="shared" si="13"/>
        <v>0</v>
      </c>
      <c r="Y77" s="25">
        <f t="shared" si="21"/>
        <v>0</v>
      </c>
      <c r="Z77" s="117"/>
      <c r="AA77" s="117"/>
      <c r="AB77" s="1"/>
      <c r="AC77" s="25">
        <f t="shared" si="15"/>
        <v>2</v>
      </c>
      <c r="AD77" s="1"/>
    </row>
    <row r="78" spans="1:30" ht="12.75" customHeight="1">
      <c r="A78" s="1">
        <v>1814</v>
      </c>
      <c r="B78" s="54" t="str">
        <f t="shared" si="0"/>
        <v>D.7.6</v>
      </c>
      <c r="C78" s="120" t="s">
        <v>1032</v>
      </c>
      <c r="D78" s="118"/>
      <c r="E78" s="92"/>
      <c r="F78" s="118"/>
      <c r="G78" s="117" t="s">
        <v>421</v>
      </c>
      <c r="H78" s="119" t="s">
        <v>426</v>
      </c>
      <c r="I78" s="117" t="s">
        <v>427</v>
      </c>
      <c r="J78" s="54">
        <v>2</v>
      </c>
      <c r="K78" s="54"/>
      <c r="L78" s="99">
        <f t="shared" si="1"/>
        <v>7</v>
      </c>
      <c r="M78" s="1">
        <f t="shared" si="2"/>
        <v>6</v>
      </c>
      <c r="N78" s="1">
        <f t="shared" si="3"/>
        <v>0</v>
      </c>
      <c r="O78" s="1">
        <f t="shared" si="4"/>
        <v>0</v>
      </c>
      <c r="P78" s="1">
        <f t="shared" si="5"/>
        <v>0</v>
      </c>
      <c r="Q78" s="1">
        <f t="shared" si="19"/>
        <v>0</v>
      </c>
      <c r="R78" s="1">
        <f t="shared" si="7"/>
        <v>0</v>
      </c>
      <c r="S78" s="1">
        <f t="shared" si="8"/>
        <v>0</v>
      </c>
      <c r="T78" s="1">
        <f t="shared" si="9"/>
        <v>1</v>
      </c>
      <c r="U78" s="1">
        <f t="shared" si="10"/>
        <v>0</v>
      </c>
      <c r="V78" s="1">
        <f t="shared" si="20"/>
        <v>0</v>
      </c>
      <c r="W78" s="1">
        <f t="shared" si="12"/>
        <v>0</v>
      </c>
      <c r="X78" s="1">
        <f t="shared" si="13"/>
        <v>0</v>
      </c>
      <c r="Y78" s="25">
        <f t="shared" si="21"/>
        <v>0</v>
      </c>
      <c r="Z78" s="117"/>
      <c r="AA78" s="117"/>
      <c r="AB78" s="1"/>
      <c r="AC78" s="25">
        <f t="shared" si="15"/>
        <v>2</v>
      </c>
      <c r="AD78" s="1"/>
    </row>
    <row r="79" spans="1:30" ht="12.75" customHeight="1">
      <c r="A79" s="1">
        <v>1815</v>
      </c>
      <c r="B79" s="54" t="str">
        <f t="shared" si="0"/>
        <v>D.7.7</v>
      </c>
      <c r="C79" s="120" t="s">
        <v>1035</v>
      </c>
      <c r="D79" s="92"/>
      <c r="E79" s="92"/>
      <c r="F79" s="92"/>
      <c r="G79" s="117" t="s">
        <v>421</v>
      </c>
      <c r="H79" s="119" t="s">
        <v>426</v>
      </c>
      <c r="I79" s="117" t="s">
        <v>427</v>
      </c>
      <c r="J79" s="54">
        <v>2</v>
      </c>
      <c r="K79" s="54"/>
      <c r="L79" s="99">
        <f t="shared" si="1"/>
        <v>7</v>
      </c>
      <c r="M79" s="1">
        <f t="shared" si="2"/>
        <v>7</v>
      </c>
      <c r="N79" s="1">
        <f t="shared" si="3"/>
        <v>0</v>
      </c>
      <c r="O79" s="1">
        <f t="shared" si="4"/>
        <v>0</v>
      </c>
      <c r="P79" s="1">
        <f t="shared" si="5"/>
        <v>0</v>
      </c>
      <c r="Q79" s="1">
        <f t="shared" si="19"/>
        <v>0</v>
      </c>
      <c r="R79" s="1">
        <f t="shared" si="7"/>
        <v>0</v>
      </c>
      <c r="S79" s="1">
        <f t="shared" si="8"/>
        <v>0</v>
      </c>
      <c r="T79" s="1">
        <f t="shared" si="9"/>
        <v>1</v>
      </c>
      <c r="U79" s="1">
        <f t="shared" si="10"/>
        <v>0</v>
      </c>
      <c r="V79" s="1">
        <f t="shared" si="20"/>
        <v>0</v>
      </c>
      <c r="W79" s="1">
        <f t="shared" si="12"/>
        <v>0</v>
      </c>
      <c r="X79" s="1">
        <f t="shared" si="13"/>
        <v>0</v>
      </c>
      <c r="Y79" s="25">
        <f t="shared" si="21"/>
        <v>0</v>
      </c>
      <c r="Z79" s="117"/>
      <c r="AA79" s="117"/>
      <c r="AB79" s="1"/>
      <c r="AC79" s="25">
        <f t="shared" si="15"/>
        <v>2</v>
      </c>
      <c r="AD79" s="1"/>
    </row>
    <row r="80" spans="1:30" ht="12.75" customHeight="1">
      <c r="A80" s="1">
        <v>1902</v>
      </c>
      <c r="B80" s="54" t="str">
        <f t="shared" si="0"/>
        <v>D.7.8</v>
      </c>
      <c r="C80" s="120" t="s">
        <v>1036</v>
      </c>
      <c r="D80" s="118"/>
      <c r="E80" s="92"/>
      <c r="F80" s="92"/>
      <c r="G80" s="117"/>
      <c r="H80" s="119" t="s">
        <v>336</v>
      </c>
      <c r="I80" s="117" t="s">
        <v>1037</v>
      </c>
      <c r="J80" s="54">
        <v>2</v>
      </c>
      <c r="K80" s="54"/>
      <c r="L80" s="99">
        <f t="shared" si="1"/>
        <v>7</v>
      </c>
      <c r="M80" s="1">
        <f t="shared" si="2"/>
        <v>8</v>
      </c>
      <c r="N80" s="1">
        <f t="shared" si="3"/>
        <v>0</v>
      </c>
      <c r="O80" s="1">
        <f t="shared" si="4"/>
        <v>0</v>
      </c>
      <c r="P80" s="1">
        <f t="shared" si="5"/>
        <v>0</v>
      </c>
      <c r="Q80" s="1">
        <f t="shared" si="19"/>
        <v>0</v>
      </c>
      <c r="R80" s="1">
        <f t="shared" si="7"/>
        <v>0</v>
      </c>
      <c r="S80" s="1">
        <f t="shared" si="8"/>
        <v>0</v>
      </c>
      <c r="T80" s="1">
        <f t="shared" si="9"/>
        <v>1</v>
      </c>
      <c r="U80" s="1">
        <f t="shared" si="10"/>
        <v>0</v>
      </c>
      <c r="V80" s="1">
        <f t="shared" si="20"/>
        <v>0</v>
      </c>
      <c r="W80" s="1">
        <f t="shared" si="12"/>
        <v>0</v>
      </c>
      <c r="X80" s="1">
        <f t="shared" si="13"/>
        <v>0</v>
      </c>
      <c r="Y80" s="25">
        <f t="shared" si="21"/>
        <v>0</v>
      </c>
      <c r="Z80" s="117"/>
      <c r="AA80" s="117"/>
      <c r="AB80" s="1"/>
      <c r="AC80" s="25">
        <f t="shared" si="15"/>
        <v>2</v>
      </c>
      <c r="AD80" s="1"/>
    </row>
    <row r="81" spans="1:30" ht="12.75" customHeight="1">
      <c r="A81" s="1">
        <v>1865</v>
      </c>
      <c r="B81" s="54" t="str">
        <f t="shared" si="0"/>
        <v>D.7.9</v>
      </c>
      <c r="C81" s="120" t="s">
        <v>1039</v>
      </c>
      <c r="D81" s="118"/>
      <c r="E81" s="92"/>
      <c r="F81" s="92"/>
      <c r="G81" s="117"/>
      <c r="H81" s="119" t="s">
        <v>1040</v>
      </c>
      <c r="I81" s="117" t="s">
        <v>1041</v>
      </c>
      <c r="J81" s="54">
        <v>2</v>
      </c>
      <c r="K81" s="54"/>
      <c r="L81" s="99">
        <f t="shared" si="1"/>
        <v>7</v>
      </c>
      <c r="M81" s="1">
        <f t="shared" si="2"/>
        <v>9</v>
      </c>
      <c r="N81" s="1">
        <f t="shared" si="3"/>
        <v>0</v>
      </c>
      <c r="O81" s="1">
        <f t="shared" si="4"/>
        <v>0</v>
      </c>
      <c r="P81" s="1">
        <f t="shared" si="5"/>
        <v>0</v>
      </c>
      <c r="Q81" s="1">
        <f t="shared" si="19"/>
        <v>0</v>
      </c>
      <c r="R81" s="1">
        <f t="shared" si="7"/>
        <v>0</v>
      </c>
      <c r="S81" s="1">
        <f t="shared" si="8"/>
        <v>0</v>
      </c>
      <c r="T81" s="1">
        <f t="shared" si="9"/>
        <v>1</v>
      </c>
      <c r="U81" s="1">
        <f t="shared" si="10"/>
        <v>0</v>
      </c>
      <c r="V81" s="1">
        <f t="shared" si="20"/>
        <v>0</v>
      </c>
      <c r="W81" s="1">
        <f t="shared" si="12"/>
        <v>0</v>
      </c>
      <c r="X81" s="1">
        <f t="shared" si="13"/>
        <v>0</v>
      </c>
      <c r="Y81" s="25">
        <f t="shared" si="21"/>
        <v>0</v>
      </c>
      <c r="Z81" s="117"/>
      <c r="AA81" s="117"/>
      <c r="AB81" s="1"/>
      <c r="AC81" s="25">
        <f t="shared" si="15"/>
        <v>2</v>
      </c>
      <c r="AD81" s="1"/>
    </row>
    <row r="82" spans="1:30" ht="12.75" customHeight="1">
      <c r="A82" s="1">
        <v>1866</v>
      </c>
      <c r="B82" s="54" t="str">
        <f t="shared" si="0"/>
        <v>D.7.10</v>
      </c>
      <c r="C82" s="120" t="s">
        <v>1046</v>
      </c>
      <c r="D82" s="118"/>
      <c r="E82" s="92"/>
      <c r="F82" s="92"/>
      <c r="G82" s="117"/>
      <c r="H82" s="119" t="s">
        <v>1047</v>
      </c>
      <c r="I82" s="117" t="s">
        <v>427</v>
      </c>
      <c r="J82" s="54">
        <v>2</v>
      </c>
      <c r="K82" s="54"/>
      <c r="L82" s="99">
        <f t="shared" si="1"/>
        <v>7</v>
      </c>
      <c r="M82" s="1">
        <f t="shared" si="2"/>
        <v>10</v>
      </c>
      <c r="N82" s="1">
        <f t="shared" si="3"/>
        <v>0</v>
      </c>
      <c r="O82" s="1">
        <f t="shared" si="4"/>
        <v>0</v>
      </c>
      <c r="P82" s="1">
        <f t="shared" si="5"/>
        <v>0</v>
      </c>
      <c r="Q82" s="1">
        <f t="shared" si="19"/>
        <v>0</v>
      </c>
      <c r="R82" s="1">
        <f t="shared" si="7"/>
        <v>0</v>
      </c>
      <c r="S82" s="1">
        <f t="shared" si="8"/>
        <v>0</v>
      </c>
      <c r="T82" s="1">
        <f t="shared" si="9"/>
        <v>1</v>
      </c>
      <c r="U82" s="1">
        <f t="shared" si="10"/>
        <v>0</v>
      </c>
      <c r="V82" s="1">
        <f t="shared" si="20"/>
        <v>0</v>
      </c>
      <c r="W82" s="1">
        <f t="shared" si="12"/>
        <v>0</v>
      </c>
      <c r="X82" s="1">
        <f t="shared" si="13"/>
        <v>0</v>
      </c>
      <c r="Y82" s="25">
        <f t="shared" si="21"/>
        <v>0</v>
      </c>
      <c r="Z82" s="117"/>
      <c r="AA82" s="117"/>
      <c r="AB82" s="1"/>
      <c r="AC82" s="25">
        <f t="shared" si="15"/>
        <v>2</v>
      </c>
      <c r="AD82" s="1"/>
    </row>
    <row r="83" spans="1:30" ht="12.75" customHeight="1">
      <c r="A83" s="1">
        <v>1859</v>
      </c>
      <c r="B83" s="54" t="str">
        <f t="shared" si="0"/>
        <v>D.7.11</v>
      </c>
      <c r="C83" s="120" t="s">
        <v>1051</v>
      </c>
      <c r="D83" s="118"/>
      <c r="E83" s="92"/>
      <c r="F83" s="92"/>
      <c r="G83" s="117"/>
      <c r="H83" s="119" t="s">
        <v>1052</v>
      </c>
      <c r="I83" s="117" t="s">
        <v>427</v>
      </c>
      <c r="J83" s="54">
        <v>2</v>
      </c>
      <c r="K83" s="54"/>
      <c r="L83" s="99">
        <f t="shared" si="1"/>
        <v>7</v>
      </c>
      <c r="M83" s="1">
        <f t="shared" si="2"/>
        <v>11</v>
      </c>
      <c r="N83" s="1">
        <f t="shared" si="3"/>
        <v>0</v>
      </c>
      <c r="O83" s="1">
        <f t="shared" si="4"/>
        <v>0</v>
      </c>
      <c r="P83" s="1">
        <f t="shared" si="5"/>
        <v>0</v>
      </c>
      <c r="Q83" s="1">
        <f t="shared" si="19"/>
        <v>0</v>
      </c>
      <c r="R83" s="1">
        <f t="shared" si="7"/>
        <v>0</v>
      </c>
      <c r="S83" s="1">
        <f t="shared" si="8"/>
        <v>0</v>
      </c>
      <c r="T83" s="1">
        <f t="shared" si="9"/>
        <v>1</v>
      </c>
      <c r="U83" s="1">
        <f t="shared" si="10"/>
        <v>0</v>
      </c>
      <c r="V83" s="1">
        <f t="shared" si="20"/>
        <v>0</v>
      </c>
      <c r="W83" s="1">
        <f t="shared" si="12"/>
        <v>0</v>
      </c>
      <c r="X83" s="1">
        <f t="shared" si="13"/>
        <v>0</v>
      </c>
      <c r="Y83" s="25">
        <f t="shared" si="21"/>
        <v>0</v>
      </c>
      <c r="Z83" s="117"/>
      <c r="AA83" s="117"/>
      <c r="AB83" s="1"/>
      <c r="AC83" s="25">
        <f t="shared" si="15"/>
        <v>2</v>
      </c>
      <c r="AD83" s="1"/>
    </row>
    <row r="84" spans="1:30" ht="12.75" customHeight="1">
      <c r="A84" s="1">
        <v>1860</v>
      </c>
      <c r="B84" s="54" t="str">
        <f t="shared" si="0"/>
        <v>D.7.12</v>
      </c>
      <c r="C84" s="120" t="s">
        <v>1055</v>
      </c>
      <c r="D84" s="118"/>
      <c r="E84" s="92"/>
      <c r="F84" s="92"/>
      <c r="G84" s="117"/>
      <c r="H84" s="119"/>
      <c r="I84" s="117"/>
      <c r="J84" s="54">
        <v>2</v>
      </c>
      <c r="K84" s="54"/>
      <c r="L84" s="99">
        <f t="shared" si="1"/>
        <v>7</v>
      </c>
      <c r="M84" s="1">
        <f t="shared" si="2"/>
        <v>12</v>
      </c>
      <c r="N84" s="1">
        <f t="shared" si="3"/>
        <v>0</v>
      </c>
      <c r="O84" s="1">
        <f t="shared" si="4"/>
        <v>0</v>
      </c>
      <c r="P84" s="1">
        <f t="shared" si="5"/>
        <v>0</v>
      </c>
      <c r="Q84" s="1">
        <f t="shared" si="19"/>
        <v>0</v>
      </c>
      <c r="R84" s="1">
        <f t="shared" si="7"/>
        <v>0</v>
      </c>
      <c r="S84" s="1">
        <f t="shared" si="8"/>
        <v>0</v>
      </c>
      <c r="T84" s="1">
        <f t="shared" si="9"/>
        <v>1</v>
      </c>
      <c r="U84" s="1">
        <f t="shared" si="10"/>
        <v>0</v>
      </c>
      <c r="V84" s="1">
        <f t="shared" si="20"/>
        <v>0</v>
      </c>
      <c r="W84" s="1">
        <f t="shared" si="12"/>
        <v>0</v>
      </c>
      <c r="X84" s="1">
        <f t="shared" si="13"/>
        <v>0</v>
      </c>
      <c r="Y84" s="25">
        <f t="shared" si="21"/>
        <v>0</v>
      </c>
      <c r="Z84" s="117"/>
      <c r="AA84" s="117"/>
      <c r="AB84" s="1"/>
      <c r="AC84" s="25">
        <f t="shared" si="15"/>
        <v>2</v>
      </c>
      <c r="AD84" s="1"/>
    </row>
    <row r="85" spans="1:30" ht="12.75" customHeight="1">
      <c r="A85" s="1">
        <v>3353</v>
      </c>
      <c r="B85" s="54" t="str">
        <f t="shared" si="0"/>
        <v>D.7.13</v>
      </c>
      <c r="C85" s="120" t="s">
        <v>425</v>
      </c>
      <c r="D85" s="118"/>
      <c r="E85" s="92"/>
      <c r="F85" s="92"/>
      <c r="G85" s="117" t="s">
        <v>421</v>
      </c>
      <c r="H85" s="119" t="s">
        <v>426</v>
      </c>
      <c r="I85" s="117" t="s">
        <v>427</v>
      </c>
      <c r="J85" s="54">
        <v>2</v>
      </c>
      <c r="K85" s="54"/>
      <c r="L85" s="99">
        <f t="shared" si="1"/>
        <v>7</v>
      </c>
      <c r="M85" s="1">
        <f t="shared" si="2"/>
        <v>13</v>
      </c>
      <c r="N85" s="1">
        <f t="shared" si="3"/>
        <v>0</v>
      </c>
      <c r="O85" s="1">
        <f t="shared" si="4"/>
        <v>0</v>
      </c>
      <c r="P85" s="1">
        <f t="shared" si="5"/>
        <v>0</v>
      </c>
      <c r="Q85" s="1">
        <f t="shared" si="19"/>
        <v>2</v>
      </c>
      <c r="R85" s="1">
        <f t="shared" si="7"/>
        <v>0</v>
      </c>
      <c r="S85" s="1">
        <f t="shared" si="8"/>
        <v>2</v>
      </c>
      <c r="T85" s="1">
        <f t="shared" si="9"/>
        <v>1</v>
      </c>
      <c r="U85" s="1">
        <f t="shared" si="10"/>
        <v>2</v>
      </c>
      <c r="V85" s="1">
        <f t="shared" si="20"/>
        <v>2</v>
      </c>
      <c r="W85" s="1">
        <f t="shared" si="12"/>
        <v>1</v>
      </c>
      <c r="X85" s="1">
        <f t="shared" si="13"/>
        <v>1</v>
      </c>
      <c r="Y85" s="25">
        <f t="shared" si="21"/>
        <v>1</v>
      </c>
      <c r="Z85" s="117"/>
      <c r="AA85" s="117"/>
      <c r="AB85" s="1"/>
      <c r="AC85" s="25">
        <f t="shared" si="15"/>
        <v>2</v>
      </c>
      <c r="AD85" s="1"/>
    </row>
    <row r="86" spans="1:30" ht="12.75" customHeight="1">
      <c r="A86" s="1">
        <v>3354</v>
      </c>
      <c r="B86" s="54" t="str">
        <f t="shared" si="0"/>
        <v>D.7.14</v>
      </c>
      <c r="C86" s="120" t="s">
        <v>428</v>
      </c>
      <c r="D86" s="118"/>
      <c r="E86" s="92"/>
      <c r="F86" s="92"/>
      <c r="G86" s="117" t="s">
        <v>421</v>
      </c>
      <c r="H86" s="119" t="s">
        <v>426</v>
      </c>
      <c r="I86" s="117" t="s">
        <v>427</v>
      </c>
      <c r="J86" s="54">
        <v>2</v>
      </c>
      <c r="K86" s="54"/>
      <c r="L86" s="99">
        <f t="shared" si="1"/>
        <v>7</v>
      </c>
      <c r="M86" s="1">
        <f t="shared" si="2"/>
        <v>14</v>
      </c>
      <c r="N86" s="1">
        <f t="shared" si="3"/>
        <v>0</v>
      </c>
      <c r="O86" s="1">
        <f t="shared" si="4"/>
        <v>0</v>
      </c>
      <c r="P86" s="1">
        <f t="shared" si="5"/>
        <v>0</v>
      </c>
      <c r="Q86" s="1">
        <f t="shared" si="19"/>
        <v>2</v>
      </c>
      <c r="R86" s="1">
        <f t="shared" si="7"/>
        <v>0</v>
      </c>
      <c r="S86" s="1">
        <f t="shared" si="8"/>
        <v>2</v>
      </c>
      <c r="T86" s="1">
        <f t="shared" si="9"/>
        <v>1</v>
      </c>
      <c r="U86" s="1">
        <f t="shared" si="10"/>
        <v>2</v>
      </c>
      <c r="V86" s="1">
        <f t="shared" si="20"/>
        <v>2</v>
      </c>
      <c r="W86" s="1">
        <f t="shared" si="12"/>
        <v>1</v>
      </c>
      <c r="X86" s="1">
        <f t="shared" si="13"/>
        <v>1</v>
      </c>
      <c r="Y86" s="25">
        <f t="shared" si="21"/>
        <v>1</v>
      </c>
      <c r="Z86" s="117"/>
      <c r="AA86" s="117"/>
      <c r="AB86" s="1"/>
      <c r="AC86" s="25">
        <f t="shared" si="15"/>
        <v>2</v>
      </c>
      <c r="AD86" s="1"/>
    </row>
    <row r="87" spans="1:30" ht="12.75" customHeight="1">
      <c r="A87" s="1">
        <v>4192</v>
      </c>
      <c r="B87" s="54" t="str">
        <f t="shared" si="0"/>
        <v>D.7.15</v>
      </c>
      <c r="C87" s="120" t="s">
        <v>1063</v>
      </c>
      <c r="D87" s="118"/>
      <c r="E87" s="92"/>
      <c r="F87" s="92"/>
      <c r="G87" s="117" t="s">
        <v>421</v>
      </c>
      <c r="H87" s="119"/>
      <c r="I87" s="117"/>
      <c r="J87" s="54">
        <v>2</v>
      </c>
      <c r="K87" s="54"/>
      <c r="L87" s="99">
        <f t="shared" si="1"/>
        <v>7</v>
      </c>
      <c r="M87" s="1">
        <f t="shared" si="2"/>
        <v>15</v>
      </c>
      <c r="N87" s="1">
        <f t="shared" si="3"/>
        <v>0</v>
      </c>
      <c r="O87" s="1">
        <f t="shared" si="4"/>
        <v>0</v>
      </c>
      <c r="P87" s="1">
        <f t="shared" si="5"/>
        <v>0</v>
      </c>
      <c r="Q87" s="1">
        <f t="shared" si="19"/>
        <v>0</v>
      </c>
      <c r="R87" s="1">
        <f t="shared" si="7"/>
        <v>0</v>
      </c>
      <c r="S87" s="1">
        <f t="shared" si="8"/>
        <v>0</v>
      </c>
      <c r="T87" s="1">
        <f t="shared" si="9"/>
        <v>1</v>
      </c>
      <c r="U87" s="1">
        <f t="shared" si="10"/>
        <v>0</v>
      </c>
      <c r="V87" s="1">
        <f t="shared" si="20"/>
        <v>0</v>
      </c>
      <c r="W87" s="1">
        <f t="shared" si="12"/>
        <v>0</v>
      </c>
      <c r="X87" s="1">
        <f t="shared" si="13"/>
        <v>0</v>
      </c>
      <c r="Y87" s="25">
        <f t="shared" si="21"/>
        <v>0</v>
      </c>
      <c r="Z87" s="117"/>
      <c r="AA87" s="117"/>
      <c r="AB87" s="1"/>
      <c r="AC87" s="25">
        <f t="shared" si="15"/>
        <v>2</v>
      </c>
      <c r="AD87" s="1"/>
    </row>
    <row r="88" spans="1:30" ht="12.75" customHeight="1">
      <c r="A88" s="1">
        <v>4193</v>
      </c>
      <c r="B88" s="54" t="str">
        <f t="shared" si="0"/>
        <v>D.7.15.1</v>
      </c>
      <c r="C88" s="120" t="s">
        <v>1066</v>
      </c>
      <c r="D88" s="118"/>
      <c r="E88" s="92"/>
      <c r="F88" s="92"/>
      <c r="G88" s="117"/>
      <c r="H88" s="119"/>
      <c r="I88" s="117"/>
      <c r="J88" s="54">
        <v>3</v>
      </c>
      <c r="K88" s="54"/>
      <c r="L88" s="99">
        <f t="shared" si="1"/>
        <v>7</v>
      </c>
      <c r="M88" s="1">
        <f t="shared" si="2"/>
        <v>15</v>
      </c>
      <c r="N88" s="1">
        <f t="shared" si="3"/>
        <v>1</v>
      </c>
      <c r="O88" s="1">
        <f t="shared" si="4"/>
        <v>0</v>
      </c>
      <c r="P88" s="1">
        <f t="shared" si="5"/>
        <v>0</v>
      </c>
      <c r="Q88" s="1">
        <f t="shared" si="19"/>
        <v>0</v>
      </c>
      <c r="R88" s="1">
        <f t="shared" si="7"/>
        <v>0</v>
      </c>
      <c r="S88" s="1">
        <f t="shared" si="8"/>
        <v>0</v>
      </c>
      <c r="T88" s="1">
        <f t="shared" si="9"/>
        <v>1</v>
      </c>
      <c r="U88" s="1">
        <f t="shared" si="10"/>
        <v>0</v>
      </c>
      <c r="V88" s="1">
        <f t="shared" si="20"/>
        <v>0</v>
      </c>
      <c r="W88" s="1">
        <f t="shared" si="12"/>
        <v>0</v>
      </c>
      <c r="X88" s="1">
        <f t="shared" si="13"/>
        <v>0</v>
      </c>
      <c r="Y88" s="25">
        <f t="shared" si="21"/>
        <v>0</v>
      </c>
      <c r="Z88" s="117"/>
      <c r="AA88" s="117"/>
      <c r="AB88" s="1"/>
      <c r="AC88" s="25">
        <f t="shared" si="15"/>
        <v>2</v>
      </c>
      <c r="AD88" s="1"/>
    </row>
    <row r="89" spans="1:30" ht="12.75" customHeight="1">
      <c r="A89" s="1">
        <v>4194</v>
      </c>
      <c r="B89" s="54" t="str">
        <f t="shared" si="0"/>
        <v>D.7.15.2</v>
      </c>
      <c r="C89" s="120" t="s">
        <v>1070</v>
      </c>
      <c r="D89" s="118"/>
      <c r="E89" s="92"/>
      <c r="F89" s="118"/>
      <c r="G89" s="117"/>
      <c r="H89" s="119"/>
      <c r="I89" s="117"/>
      <c r="J89" s="54">
        <v>3</v>
      </c>
      <c r="K89" s="54"/>
      <c r="L89" s="99">
        <f t="shared" si="1"/>
        <v>7</v>
      </c>
      <c r="M89" s="1">
        <f t="shared" si="2"/>
        <v>15</v>
      </c>
      <c r="N89" s="1">
        <f t="shared" si="3"/>
        <v>2</v>
      </c>
      <c r="O89" s="1">
        <f t="shared" si="4"/>
        <v>0</v>
      </c>
      <c r="P89" s="1">
        <f t="shared" si="5"/>
        <v>0</v>
      </c>
      <c r="Q89" s="1">
        <f t="shared" si="19"/>
        <v>0</v>
      </c>
      <c r="R89" s="1">
        <f t="shared" si="7"/>
        <v>0</v>
      </c>
      <c r="S89" s="1">
        <f t="shared" si="8"/>
        <v>0</v>
      </c>
      <c r="T89" s="1">
        <f t="shared" si="9"/>
        <v>1</v>
      </c>
      <c r="U89" s="1">
        <f t="shared" si="10"/>
        <v>0</v>
      </c>
      <c r="V89" s="1">
        <f t="shared" si="20"/>
        <v>0</v>
      </c>
      <c r="W89" s="1">
        <f t="shared" si="12"/>
        <v>0</v>
      </c>
      <c r="X89" s="1">
        <f t="shared" si="13"/>
        <v>0</v>
      </c>
      <c r="Y89" s="25">
        <f t="shared" si="21"/>
        <v>0</v>
      </c>
      <c r="Z89" s="117"/>
      <c r="AA89" s="117"/>
      <c r="AB89" s="1"/>
      <c r="AC89" s="25">
        <f t="shared" si="15"/>
        <v>2</v>
      </c>
      <c r="AD89" s="1"/>
    </row>
    <row r="90" spans="1:30" ht="12.75" customHeight="1">
      <c r="A90" s="1">
        <v>3548</v>
      </c>
      <c r="B90" s="54" t="str">
        <f t="shared" si="0"/>
        <v>D.8</v>
      </c>
      <c r="C90" s="117" t="s">
        <v>431</v>
      </c>
      <c r="D90" s="92"/>
      <c r="E90" s="92"/>
      <c r="F90" s="92"/>
      <c r="G90" s="117" t="s">
        <v>432</v>
      </c>
      <c r="H90" s="119" t="s">
        <v>433</v>
      </c>
      <c r="I90" s="117" t="s">
        <v>434</v>
      </c>
      <c r="J90" s="54">
        <v>1</v>
      </c>
      <c r="K90" s="54"/>
      <c r="L90" s="99">
        <f t="shared" si="1"/>
        <v>8</v>
      </c>
      <c r="M90" s="1">
        <f t="shared" si="2"/>
        <v>0</v>
      </c>
      <c r="N90" s="1">
        <f t="shared" si="3"/>
        <v>0</v>
      </c>
      <c r="O90" s="1">
        <f t="shared" si="4"/>
        <v>0</v>
      </c>
      <c r="P90" s="1">
        <f t="shared" si="5"/>
        <v>0</v>
      </c>
      <c r="Q90" s="1">
        <f t="shared" si="19"/>
        <v>2</v>
      </c>
      <c r="R90" s="1">
        <f t="shared" si="7"/>
        <v>0</v>
      </c>
      <c r="S90" s="1">
        <f t="shared" si="8"/>
        <v>2</v>
      </c>
      <c r="T90" s="1">
        <f t="shared" si="9"/>
        <v>1</v>
      </c>
      <c r="U90" s="1">
        <f t="shared" si="10"/>
        <v>1</v>
      </c>
      <c r="V90" s="1">
        <f t="shared" si="20"/>
        <v>2</v>
      </c>
      <c r="W90" s="1">
        <f t="shared" si="12"/>
        <v>1</v>
      </c>
      <c r="X90" s="1">
        <f t="shared" si="13"/>
        <v>1</v>
      </c>
      <c r="Y90" s="25">
        <f t="shared" si="21"/>
        <v>1</v>
      </c>
      <c r="Z90" s="117"/>
      <c r="AA90" s="117"/>
      <c r="AB90" s="1"/>
      <c r="AC90" s="25">
        <f t="shared" si="15"/>
        <v>1</v>
      </c>
      <c r="AD90" s="1"/>
    </row>
    <row r="91" spans="1:30" ht="12.75" customHeight="1">
      <c r="A91" s="1">
        <v>3549</v>
      </c>
      <c r="B91" s="54" t="str">
        <f t="shared" si="0"/>
        <v>D.8.1</v>
      </c>
      <c r="C91" s="120" t="s">
        <v>1074</v>
      </c>
      <c r="D91" s="118"/>
      <c r="E91" s="92"/>
      <c r="F91" s="92"/>
      <c r="G91" s="117" t="s">
        <v>432</v>
      </c>
      <c r="H91" s="119" t="s">
        <v>437</v>
      </c>
      <c r="I91" s="117" t="s">
        <v>434</v>
      </c>
      <c r="J91" s="54">
        <v>2</v>
      </c>
      <c r="K91" s="54"/>
      <c r="L91" s="99">
        <f t="shared" si="1"/>
        <v>8</v>
      </c>
      <c r="M91" s="1">
        <f t="shared" si="2"/>
        <v>1</v>
      </c>
      <c r="N91" s="1">
        <f t="shared" si="3"/>
        <v>0</v>
      </c>
      <c r="O91" s="1">
        <f t="shared" si="4"/>
        <v>0</v>
      </c>
      <c r="P91" s="1">
        <f t="shared" si="5"/>
        <v>0</v>
      </c>
      <c r="Q91" s="1">
        <f t="shared" si="19"/>
        <v>2</v>
      </c>
      <c r="R91" s="1">
        <f t="shared" si="7"/>
        <v>0</v>
      </c>
      <c r="S91" s="1">
        <f t="shared" si="8"/>
        <v>2</v>
      </c>
      <c r="T91" s="1">
        <f t="shared" si="9"/>
        <v>1</v>
      </c>
      <c r="U91" s="1">
        <f t="shared" si="10"/>
        <v>1</v>
      </c>
      <c r="V91" s="1">
        <f t="shared" si="20"/>
        <v>2</v>
      </c>
      <c r="W91" s="1">
        <f t="shared" si="12"/>
        <v>1</v>
      </c>
      <c r="X91" s="1">
        <f t="shared" si="13"/>
        <v>1</v>
      </c>
      <c r="Y91" s="25">
        <f t="shared" si="21"/>
        <v>1</v>
      </c>
      <c r="Z91" s="117"/>
      <c r="AA91" s="117"/>
      <c r="AB91" s="1"/>
      <c r="AC91" s="25" t="str">
        <f t="shared" si="15"/>
        <v/>
      </c>
      <c r="AD91" s="1"/>
    </row>
    <row r="92" spans="1:30" ht="12.75" customHeight="1">
      <c r="A92" s="1">
        <v>3550</v>
      </c>
      <c r="B92" s="54" t="str">
        <f t="shared" si="0"/>
        <v>D.8.1.1</v>
      </c>
      <c r="C92" s="120" t="s">
        <v>1077</v>
      </c>
      <c r="D92" s="118"/>
      <c r="E92" s="92"/>
      <c r="F92" s="92"/>
      <c r="G92" s="117"/>
      <c r="H92" s="119"/>
      <c r="I92" s="117"/>
      <c r="J92" s="54">
        <v>3</v>
      </c>
      <c r="K92" s="54"/>
      <c r="L92" s="99">
        <f t="shared" si="1"/>
        <v>8</v>
      </c>
      <c r="M92" s="1">
        <f t="shared" si="2"/>
        <v>1</v>
      </c>
      <c r="N92" s="1">
        <f t="shared" si="3"/>
        <v>1</v>
      </c>
      <c r="O92" s="1">
        <f t="shared" si="4"/>
        <v>0</v>
      </c>
      <c r="P92" s="1">
        <f t="shared" si="5"/>
        <v>0</v>
      </c>
      <c r="Q92" s="1">
        <f t="shared" si="19"/>
        <v>0</v>
      </c>
      <c r="R92" s="1">
        <f t="shared" si="7"/>
        <v>0</v>
      </c>
      <c r="S92" s="1">
        <f t="shared" si="8"/>
        <v>0</v>
      </c>
      <c r="T92" s="1">
        <f t="shared" si="9"/>
        <v>1</v>
      </c>
      <c r="U92" s="1">
        <f t="shared" si="10"/>
        <v>1</v>
      </c>
      <c r="V92" s="1">
        <f t="shared" si="20"/>
        <v>2</v>
      </c>
      <c r="W92" s="1">
        <f t="shared" si="12"/>
        <v>1</v>
      </c>
      <c r="X92" s="1">
        <f t="shared" si="13"/>
        <v>1</v>
      </c>
      <c r="Y92" s="25">
        <f t="shared" si="21"/>
        <v>0</v>
      </c>
      <c r="Z92" s="117"/>
      <c r="AA92" s="117"/>
      <c r="AB92" s="1"/>
      <c r="AC92" s="25" t="str">
        <f t="shared" si="15"/>
        <v/>
      </c>
      <c r="AD92" s="1"/>
    </row>
    <row r="93" spans="1:30" ht="12.75" customHeight="1">
      <c r="A93" s="1">
        <v>3473</v>
      </c>
      <c r="B93" s="54" t="str">
        <f t="shared" si="0"/>
        <v>D.9</v>
      </c>
      <c r="C93" s="117" t="s">
        <v>1081</v>
      </c>
      <c r="D93" s="118"/>
      <c r="E93" s="92"/>
      <c r="F93" s="92"/>
      <c r="G93" s="117" t="s">
        <v>452</v>
      </c>
      <c r="H93" s="119"/>
      <c r="I93" s="117"/>
      <c r="J93" s="54">
        <v>1</v>
      </c>
      <c r="K93" s="54"/>
      <c r="L93" s="99">
        <f t="shared" si="1"/>
        <v>9</v>
      </c>
      <c r="M93" s="1">
        <f t="shared" si="2"/>
        <v>0</v>
      </c>
      <c r="N93" s="1">
        <f t="shared" si="3"/>
        <v>0</v>
      </c>
      <c r="O93" s="1">
        <f t="shared" si="4"/>
        <v>0</v>
      </c>
      <c r="P93" s="1">
        <f t="shared" si="5"/>
        <v>0</v>
      </c>
      <c r="Q93" s="1">
        <f t="shared" si="19"/>
        <v>0</v>
      </c>
      <c r="R93" s="1">
        <f t="shared" si="7"/>
        <v>0</v>
      </c>
      <c r="S93" s="1">
        <f t="shared" si="8"/>
        <v>0</v>
      </c>
      <c r="T93" s="1">
        <f t="shared" si="9"/>
        <v>1</v>
      </c>
      <c r="U93" s="1">
        <f t="shared" si="10"/>
        <v>0</v>
      </c>
      <c r="V93" s="1">
        <f t="shared" si="20"/>
        <v>0</v>
      </c>
      <c r="W93" s="1">
        <f t="shared" si="12"/>
        <v>0</v>
      </c>
      <c r="X93" s="1">
        <f t="shared" si="13"/>
        <v>0</v>
      </c>
      <c r="Y93" s="25">
        <f t="shared" si="21"/>
        <v>0</v>
      </c>
      <c r="Z93" s="117"/>
      <c r="AA93" s="117"/>
      <c r="AB93" s="1"/>
      <c r="AC93" s="25">
        <f t="shared" si="15"/>
        <v>1</v>
      </c>
      <c r="AD93" s="1"/>
    </row>
    <row r="94" spans="1:30" ht="12.75" customHeight="1">
      <c r="A94" s="1">
        <v>3474</v>
      </c>
      <c r="B94" s="54" t="str">
        <f t="shared" si="0"/>
        <v>D.10</v>
      </c>
      <c r="C94" s="117" t="s">
        <v>1084</v>
      </c>
      <c r="D94" s="118"/>
      <c r="E94" s="92"/>
      <c r="F94" s="92"/>
      <c r="G94" s="117" t="s">
        <v>452</v>
      </c>
      <c r="H94" s="119"/>
      <c r="I94" s="117"/>
      <c r="J94" s="54">
        <v>1</v>
      </c>
      <c r="K94" s="54"/>
      <c r="L94" s="99">
        <f t="shared" si="1"/>
        <v>10</v>
      </c>
      <c r="M94" s="1">
        <f t="shared" si="2"/>
        <v>0</v>
      </c>
      <c r="N94" s="1">
        <f t="shared" si="3"/>
        <v>0</v>
      </c>
      <c r="O94" s="1">
        <f t="shared" si="4"/>
        <v>0</v>
      </c>
      <c r="P94" s="1">
        <f t="shared" si="5"/>
        <v>0</v>
      </c>
      <c r="Q94" s="1">
        <f t="shared" si="19"/>
        <v>0</v>
      </c>
      <c r="R94" s="1">
        <f t="shared" si="7"/>
        <v>0</v>
      </c>
      <c r="S94" s="1">
        <f t="shared" si="8"/>
        <v>0</v>
      </c>
      <c r="T94" s="1">
        <f t="shared" si="9"/>
        <v>1</v>
      </c>
      <c r="U94" s="1">
        <f t="shared" si="10"/>
        <v>0</v>
      </c>
      <c r="V94" s="1">
        <f t="shared" si="20"/>
        <v>0</v>
      </c>
      <c r="W94" s="1">
        <f t="shared" si="12"/>
        <v>0</v>
      </c>
      <c r="X94" s="1">
        <f t="shared" si="13"/>
        <v>0</v>
      </c>
      <c r="Y94" s="25">
        <f t="shared" si="21"/>
        <v>0</v>
      </c>
      <c r="Z94" s="117"/>
      <c r="AA94" s="117"/>
      <c r="AB94" s="1"/>
      <c r="AC94" s="25">
        <f t="shared" si="15"/>
        <v>1</v>
      </c>
      <c r="AD94" s="1"/>
    </row>
    <row r="95" spans="1:30" ht="12.75" customHeight="1">
      <c r="A95" s="1">
        <v>3339</v>
      </c>
      <c r="B95" s="54" t="str">
        <f t="shared" si="0"/>
        <v>D.11</v>
      </c>
      <c r="C95" s="117" t="s">
        <v>1088</v>
      </c>
      <c r="D95" s="118"/>
      <c r="E95" s="92"/>
      <c r="F95" s="92"/>
      <c r="G95" s="117" t="s">
        <v>439</v>
      </c>
      <c r="H95" s="119" t="s">
        <v>440</v>
      </c>
      <c r="I95" s="117" t="s">
        <v>441</v>
      </c>
      <c r="J95" s="54">
        <v>1</v>
      </c>
      <c r="K95" s="54"/>
      <c r="L95" s="99">
        <f t="shared" si="1"/>
        <v>11</v>
      </c>
      <c r="M95" s="1">
        <f t="shared" si="2"/>
        <v>0</v>
      </c>
      <c r="N95" s="1">
        <f t="shared" si="3"/>
        <v>0</v>
      </c>
      <c r="O95" s="1">
        <f t="shared" si="4"/>
        <v>0</v>
      </c>
      <c r="P95" s="1">
        <f t="shared" si="5"/>
        <v>0</v>
      </c>
      <c r="Q95" s="1">
        <f t="shared" si="19"/>
        <v>1</v>
      </c>
      <c r="R95" s="1">
        <f t="shared" si="7"/>
        <v>0</v>
      </c>
      <c r="S95" s="1">
        <f t="shared" si="8"/>
        <v>1</v>
      </c>
      <c r="T95" s="1">
        <f t="shared" si="9"/>
        <v>1</v>
      </c>
      <c r="U95" s="1">
        <f t="shared" si="10"/>
        <v>0</v>
      </c>
      <c r="V95" s="1">
        <f t="shared" si="20"/>
        <v>1</v>
      </c>
      <c r="W95" s="1">
        <f t="shared" si="12"/>
        <v>1</v>
      </c>
      <c r="X95" s="1">
        <f t="shared" si="13"/>
        <v>1</v>
      </c>
      <c r="Y95" s="25">
        <f t="shared" si="21"/>
        <v>1</v>
      </c>
      <c r="Z95" s="117"/>
      <c r="AA95" s="117"/>
      <c r="AB95" s="1"/>
      <c r="AC95" s="25">
        <f t="shared" si="15"/>
        <v>2</v>
      </c>
      <c r="AD95" s="1"/>
    </row>
    <row r="96" spans="1:30" ht="12.75" customHeight="1">
      <c r="A96" s="1">
        <v>3340</v>
      </c>
      <c r="B96" s="54" t="str">
        <f t="shared" si="0"/>
        <v>D.11.1</v>
      </c>
      <c r="C96" s="120" t="s">
        <v>1090</v>
      </c>
      <c r="D96" s="118"/>
      <c r="E96" s="92"/>
      <c r="F96" s="92"/>
      <c r="G96" s="117"/>
      <c r="H96" s="119" t="s">
        <v>440</v>
      </c>
      <c r="I96" s="117" t="s">
        <v>441</v>
      </c>
      <c r="J96" s="54">
        <v>2</v>
      </c>
      <c r="K96" s="54"/>
      <c r="L96" s="99">
        <f t="shared" si="1"/>
        <v>11</v>
      </c>
      <c r="M96" s="1">
        <f t="shared" si="2"/>
        <v>1</v>
      </c>
      <c r="N96" s="1">
        <f t="shared" si="3"/>
        <v>0</v>
      </c>
      <c r="O96" s="1">
        <f t="shared" si="4"/>
        <v>0</v>
      </c>
      <c r="P96" s="1">
        <f t="shared" si="5"/>
        <v>0</v>
      </c>
      <c r="Q96" s="1">
        <f t="shared" si="19"/>
        <v>0</v>
      </c>
      <c r="R96" s="1">
        <f t="shared" si="7"/>
        <v>0</v>
      </c>
      <c r="S96" s="1">
        <f t="shared" si="8"/>
        <v>0</v>
      </c>
      <c r="T96" s="1">
        <f t="shared" si="9"/>
        <v>1</v>
      </c>
      <c r="U96" s="1">
        <f t="shared" si="10"/>
        <v>0</v>
      </c>
      <c r="V96" s="1">
        <f t="shared" si="20"/>
        <v>0</v>
      </c>
      <c r="W96" s="1">
        <f t="shared" si="12"/>
        <v>0</v>
      </c>
      <c r="X96" s="1">
        <f t="shared" si="13"/>
        <v>0</v>
      </c>
      <c r="Y96" s="25">
        <f t="shared" si="21"/>
        <v>0</v>
      </c>
      <c r="Z96" s="117"/>
      <c r="AA96" s="117"/>
      <c r="AB96" s="1"/>
      <c r="AC96" s="25">
        <f t="shared" si="15"/>
        <v>2</v>
      </c>
      <c r="AD96" s="1"/>
    </row>
    <row r="97" spans="1:30" ht="12.75" customHeight="1">
      <c r="A97" s="1">
        <v>3341</v>
      </c>
      <c r="B97" s="54" t="str">
        <f t="shared" si="0"/>
        <v>D.11.2</v>
      </c>
      <c r="C97" s="120" t="s">
        <v>1094</v>
      </c>
      <c r="D97" s="118"/>
      <c r="E97" s="92"/>
      <c r="F97" s="92"/>
      <c r="G97" s="117"/>
      <c r="H97" s="119" t="s">
        <v>440</v>
      </c>
      <c r="I97" s="117" t="s">
        <v>441</v>
      </c>
      <c r="J97" s="54">
        <v>2</v>
      </c>
      <c r="K97" s="54"/>
      <c r="L97" s="99">
        <f t="shared" si="1"/>
        <v>11</v>
      </c>
      <c r="M97" s="1">
        <f t="shared" si="2"/>
        <v>2</v>
      </c>
      <c r="N97" s="1">
        <f t="shared" si="3"/>
        <v>0</v>
      </c>
      <c r="O97" s="1">
        <f t="shared" si="4"/>
        <v>0</v>
      </c>
      <c r="P97" s="1">
        <f t="shared" si="5"/>
        <v>0</v>
      </c>
      <c r="Q97" s="1">
        <f t="shared" si="19"/>
        <v>0</v>
      </c>
      <c r="R97" s="1">
        <f t="shared" si="7"/>
        <v>0</v>
      </c>
      <c r="S97" s="1">
        <f t="shared" si="8"/>
        <v>0</v>
      </c>
      <c r="T97" s="1">
        <f t="shared" si="9"/>
        <v>1</v>
      </c>
      <c r="U97" s="1">
        <f t="shared" si="10"/>
        <v>0</v>
      </c>
      <c r="V97" s="1">
        <f t="shared" si="20"/>
        <v>0</v>
      </c>
      <c r="W97" s="1">
        <f t="shared" si="12"/>
        <v>0</v>
      </c>
      <c r="X97" s="1">
        <f t="shared" si="13"/>
        <v>0</v>
      </c>
      <c r="Y97" s="25">
        <f t="shared" si="21"/>
        <v>0</v>
      </c>
      <c r="Z97" s="117"/>
      <c r="AA97" s="117"/>
      <c r="AB97" s="1"/>
      <c r="AC97" s="25">
        <f t="shared" si="15"/>
        <v>2</v>
      </c>
      <c r="AD97" s="1"/>
    </row>
    <row r="98" spans="1:30" ht="12.75" customHeight="1">
      <c r="A98" s="1">
        <v>3342</v>
      </c>
      <c r="B98" s="54" t="str">
        <f t="shared" si="0"/>
        <v>D.11.3</v>
      </c>
      <c r="C98" s="120" t="s">
        <v>1097</v>
      </c>
      <c r="D98" s="118"/>
      <c r="E98" s="92"/>
      <c r="F98" s="92"/>
      <c r="G98" s="117"/>
      <c r="H98" s="119" t="s">
        <v>440</v>
      </c>
      <c r="I98" s="117" t="s">
        <v>441</v>
      </c>
      <c r="J98" s="54">
        <v>2</v>
      </c>
      <c r="K98" s="54"/>
      <c r="L98" s="99">
        <f t="shared" si="1"/>
        <v>11</v>
      </c>
      <c r="M98" s="1">
        <f t="shared" si="2"/>
        <v>3</v>
      </c>
      <c r="N98" s="1">
        <f t="shared" si="3"/>
        <v>0</v>
      </c>
      <c r="O98" s="1">
        <f t="shared" si="4"/>
        <v>0</v>
      </c>
      <c r="P98" s="1">
        <f t="shared" si="5"/>
        <v>0</v>
      </c>
      <c r="Q98" s="1">
        <f t="shared" si="19"/>
        <v>0</v>
      </c>
      <c r="R98" s="1">
        <f t="shared" si="7"/>
        <v>0</v>
      </c>
      <c r="S98" s="1">
        <f t="shared" si="8"/>
        <v>0</v>
      </c>
      <c r="T98" s="1">
        <f t="shared" si="9"/>
        <v>1</v>
      </c>
      <c r="U98" s="1">
        <f t="shared" si="10"/>
        <v>0</v>
      </c>
      <c r="V98" s="1">
        <f t="shared" si="20"/>
        <v>0</v>
      </c>
      <c r="W98" s="1">
        <f t="shared" si="12"/>
        <v>0</v>
      </c>
      <c r="X98" s="1">
        <f t="shared" si="13"/>
        <v>0</v>
      </c>
      <c r="Y98" s="25">
        <f t="shared" si="21"/>
        <v>0</v>
      </c>
      <c r="Z98" s="117"/>
      <c r="AA98" s="117"/>
      <c r="AB98" s="1"/>
      <c r="AC98" s="25">
        <f t="shared" si="15"/>
        <v>2</v>
      </c>
      <c r="AD98" s="1"/>
    </row>
    <row r="99" spans="1:30" ht="12.75" customHeight="1">
      <c r="A99" s="1">
        <v>3343</v>
      </c>
      <c r="B99" s="54" t="str">
        <f t="shared" si="0"/>
        <v>D.11.4</v>
      </c>
      <c r="C99" s="120" t="s">
        <v>1102</v>
      </c>
      <c r="D99" s="118"/>
      <c r="E99" s="92"/>
      <c r="F99" s="92"/>
      <c r="G99" s="117"/>
      <c r="H99" s="119" t="s">
        <v>440</v>
      </c>
      <c r="I99" s="117" t="s">
        <v>441</v>
      </c>
      <c r="J99" s="54">
        <v>2</v>
      </c>
      <c r="K99" s="54"/>
      <c r="L99" s="99">
        <f t="shared" si="1"/>
        <v>11</v>
      </c>
      <c r="M99" s="1">
        <f t="shared" si="2"/>
        <v>4</v>
      </c>
      <c r="N99" s="1">
        <f t="shared" si="3"/>
        <v>0</v>
      </c>
      <c r="O99" s="1">
        <f t="shared" si="4"/>
        <v>0</v>
      </c>
      <c r="P99" s="1">
        <f t="shared" si="5"/>
        <v>0</v>
      </c>
      <c r="Q99" s="1">
        <f t="shared" si="19"/>
        <v>0</v>
      </c>
      <c r="R99" s="1">
        <f t="shared" si="7"/>
        <v>0</v>
      </c>
      <c r="S99" s="1">
        <f t="shared" si="8"/>
        <v>0</v>
      </c>
      <c r="T99" s="1">
        <f t="shared" si="9"/>
        <v>1</v>
      </c>
      <c r="U99" s="1">
        <f t="shared" si="10"/>
        <v>0</v>
      </c>
      <c r="V99" s="1">
        <f t="shared" si="20"/>
        <v>0</v>
      </c>
      <c r="W99" s="1">
        <f t="shared" si="12"/>
        <v>0</v>
      </c>
      <c r="X99" s="1">
        <f t="shared" si="13"/>
        <v>0</v>
      </c>
      <c r="Y99" s="25">
        <f t="shared" si="21"/>
        <v>0</v>
      </c>
      <c r="Z99" s="117"/>
      <c r="AA99" s="117"/>
      <c r="AB99" s="1"/>
      <c r="AC99" s="25">
        <f t="shared" si="15"/>
        <v>2</v>
      </c>
      <c r="AD99" s="1"/>
    </row>
    <row r="100" spans="1:30" ht="12.75" customHeight="1">
      <c r="A100" s="1">
        <v>3344</v>
      </c>
      <c r="B100" s="54" t="str">
        <f t="shared" si="0"/>
        <v>D.11.5</v>
      </c>
      <c r="C100" s="120" t="s">
        <v>1106</v>
      </c>
      <c r="D100" s="118"/>
      <c r="E100" s="92"/>
      <c r="F100" s="92"/>
      <c r="G100" s="117"/>
      <c r="H100" s="119" t="s">
        <v>440</v>
      </c>
      <c r="I100" s="117" t="s">
        <v>441</v>
      </c>
      <c r="J100" s="54">
        <v>2</v>
      </c>
      <c r="K100" s="54"/>
      <c r="L100" s="99">
        <f t="shared" si="1"/>
        <v>11</v>
      </c>
      <c r="M100" s="1">
        <f t="shared" si="2"/>
        <v>5</v>
      </c>
      <c r="N100" s="1">
        <f t="shared" si="3"/>
        <v>0</v>
      </c>
      <c r="O100" s="1">
        <f t="shared" si="4"/>
        <v>0</v>
      </c>
      <c r="P100" s="1">
        <f t="shared" si="5"/>
        <v>0</v>
      </c>
      <c r="Q100" s="1">
        <f t="shared" si="19"/>
        <v>0</v>
      </c>
      <c r="R100" s="1">
        <f t="shared" si="7"/>
        <v>0</v>
      </c>
      <c r="S100" s="1">
        <f t="shared" si="8"/>
        <v>0</v>
      </c>
      <c r="T100" s="1">
        <f t="shared" si="9"/>
        <v>1</v>
      </c>
      <c r="U100" s="1">
        <f t="shared" si="10"/>
        <v>0</v>
      </c>
      <c r="V100" s="1">
        <f t="shared" si="20"/>
        <v>0</v>
      </c>
      <c r="W100" s="1">
        <f t="shared" si="12"/>
        <v>0</v>
      </c>
      <c r="X100" s="1">
        <f t="shared" si="13"/>
        <v>0</v>
      </c>
      <c r="Y100" s="25">
        <f t="shared" si="21"/>
        <v>0</v>
      </c>
      <c r="Z100" s="117"/>
      <c r="AA100" s="117"/>
      <c r="AB100" s="1"/>
      <c r="AC100" s="25">
        <f t="shared" si="15"/>
        <v>2</v>
      </c>
      <c r="AD100" s="1"/>
    </row>
    <row r="101" spans="1:30" ht="12.75" customHeight="1">
      <c r="A101" s="1">
        <v>3345</v>
      </c>
      <c r="B101" s="54" t="str">
        <f t="shared" si="0"/>
        <v>D.11.6</v>
      </c>
      <c r="C101" s="120" t="s">
        <v>1110</v>
      </c>
      <c r="D101" s="118"/>
      <c r="E101" s="92"/>
      <c r="F101" s="92"/>
      <c r="G101" s="117"/>
      <c r="H101" s="119" t="s">
        <v>440</v>
      </c>
      <c r="I101" s="117" t="s">
        <v>441</v>
      </c>
      <c r="J101" s="54">
        <v>2</v>
      </c>
      <c r="K101" s="54"/>
      <c r="L101" s="99">
        <f t="shared" si="1"/>
        <v>11</v>
      </c>
      <c r="M101" s="1">
        <f t="shared" si="2"/>
        <v>6</v>
      </c>
      <c r="N101" s="1">
        <f t="shared" si="3"/>
        <v>0</v>
      </c>
      <c r="O101" s="1">
        <f t="shared" si="4"/>
        <v>0</v>
      </c>
      <c r="P101" s="1">
        <f t="shared" si="5"/>
        <v>0</v>
      </c>
      <c r="Q101" s="1">
        <f t="shared" ref="Q101:Q111" si="22">IF(OR(Master="Master",J101=0,K101=1),0,IF(ISNA(VLOOKUP(A101,L2_Array,22,FALSE)),0,VLOOKUP(A101,L2_Array,22,FALSE)))</f>
        <v>0</v>
      </c>
      <c r="R101" s="1">
        <f t="shared" si="7"/>
        <v>0</v>
      </c>
      <c r="S101" s="1">
        <f t="shared" si="8"/>
        <v>0</v>
      </c>
      <c r="T101" s="1">
        <f t="shared" si="9"/>
        <v>1</v>
      </c>
      <c r="U101" s="1">
        <f t="shared" si="10"/>
        <v>0</v>
      </c>
      <c r="V101" s="1">
        <f t="shared" ref="V101:V132" si="23">IF(Master="Master",R101,IF(V100="",S101,IF(OR(AND(U101&gt;0,S101&lt;V100),AND(U101=1,S101&lt;=V100)),V100,S101)))</f>
        <v>0</v>
      </c>
      <c r="W101" s="1">
        <f t="shared" si="12"/>
        <v>0</v>
      </c>
      <c r="X101" s="1">
        <f t="shared" si="13"/>
        <v>0</v>
      </c>
      <c r="Y101" s="25">
        <f t="shared" ref="Y101:Y111" si="24">IF(ISNA(VLOOKUP(A101,L2_Array,1,FALSE)),0,1)</f>
        <v>0</v>
      </c>
      <c r="Z101" s="117"/>
      <c r="AA101" s="117"/>
      <c r="AB101" s="1"/>
      <c r="AC101" s="25">
        <f t="shared" si="15"/>
        <v>2</v>
      </c>
      <c r="AD101" s="1"/>
    </row>
    <row r="102" spans="1:30" ht="12.75" customHeight="1">
      <c r="A102" s="1">
        <v>3481</v>
      </c>
      <c r="B102" s="54" t="str">
        <f t="shared" si="0"/>
        <v>D.11.7</v>
      </c>
      <c r="C102" s="120" t="s">
        <v>1113</v>
      </c>
      <c r="D102" s="118"/>
      <c r="E102" s="92"/>
      <c r="F102" s="92"/>
      <c r="G102" s="117" t="s">
        <v>439</v>
      </c>
      <c r="H102" s="119" t="s">
        <v>444</v>
      </c>
      <c r="I102" s="117" t="s">
        <v>445</v>
      </c>
      <c r="J102" s="54">
        <v>2</v>
      </c>
      <c r="K102" s="54"/>
      <c r="L102" s="99">
        <f t="shared" si="1"/>
        <v>11</v>
      </c>
      <c r="M102" s="1">
        <f t="shared" si="2"/>
        <v>7</v>
      </c>
      <c r="N102" s="1">
        <f t="shared" si="3"/>
        <v>0</v>
      </c>
      <c r="O102" s="1">
        <f t="shared" si="4"/>
        <v>0</v>
      </c>
      <c r="P102" s="1">
        <f t="shared" si="5"/>
        <v>0</v>
      </c>
      <c r="Q102" s="1">
        <f t="shared" si="22"/>
        <v>1</v>
      </c>
      <c r="R102" s="1">
        <f t="shared" si="7"/>
        <v>0</v>
      </c>
      <c r="S102" s="1">
        <f t="shared" si="8"/>
        <v>1</v>
      </c>
      <c r="T102" s="1">
        <f t="shared" si="9"/>
        <v>1</v>
      </c>
      <c r="U102" s="1">
        <f t="shared" si="10"/>
        <v>0</v>
      </c>
      <c r="V102" s="1">
        <f t="shared" si="23"/>
        <v>1</v>
      </c>
      <c r="W102" s="1">
        <f t="shared" si="12"/>
        <v>1</v>
      </c>
      <c r="X102" s="1">
        <f t="shared" si="13"/>
        <v>1</v>
      </c>
      <c r="Y102" s="25">
        <f t="shared" si="24"/>
        <v>1</v>
      </c>
      <c r="Z102" s="117"/>
      <c r="AA102" s="117"/>
      <c r="AB102" s="1"/>
      <c r="AC102" s="25">
        <f t="shared" si="15"/>
        <v>2</v>
      </c>
      <c r="AD102" s="1"/>
    </row>
    <row r="103" spans="1:30" ht="12.75" customHeight="1">
      <c r="A103" s="1">
        <v>3482</v>
      </c>
      <c r="B103" s="54" t="str">
        <f t="shared" si="0"/>
        <v>D.11.7.1</v>
      </c>
      <c r="C103" s="120" t="s">
        <v>1116</v>
      </c>
      <c r="D103" s="118"/>
      <c r="E103" s="92"/>
      <c r="F103" s="92"/>
      <c r="G103" s="117"/>
      <c r="H103" s="119"/>
      <c r="I103" s="117"/>
      <c r="J103" s="54">
        <v>3</v>
      </c>
      <c r="K103" s="54"/>
      <c r="L103" s="99">
        <f t="shared" si="1"/>
        <v>11</v>
      </c>
      <c r="M103" s="1">
        <f t="shared" si="2"/>
        <v>7</v>
      </c>
      <c r="N103" s="1">
        <f t="shared" si="3"/>
        <v>1</v>
      </c>
      <c r="O103" s="1">
        <f t="shared" si="4"/>
        <v>0</v>
      </c>
      <c r="P103" s="1">
        <f t="shared" si="5"/>
        <v>0</v>
      </c>
      <c r="Q103" s="1">
        <f t="shared" si="22"/>
        <v>0</v>
      </c>
      <c r="R103" s="1">
        <f t="shared" si="7"/>
        <v>0</v>
      </c>
      <c r="S103" s="1">
        <f t="shared" si="8"/>
        <v>0</v>
      </c>
      <c r="T103" s="1">
        <f t="shared" si="9"/>
        <v>1</v>
      </c>
      <c r="U103" s="1">
        <f t="shared" si="10"/>
        <v>0</v>
      </c>
      <c r="V103" s="1">
        <f t="shared" si="23"/>
        <v>0</v>
      </c>
      <c r="W103" s="1">
        <f t="shared" si="12"/>
        <v>0</v>
      </c>
      <c r="X103" s="1">
        <f t="shared" si="13"/>
        <v>0</v>
      </c>
      <c r="Y103" s="25">
        <f t="shared" si="24"/>
        <v>0</v>
      </c>
      <c r="Z103" s="117"/>
      <c r="AA103" s="117"/>
      <c r="AB103" s="1"/>
      <c r="AC103" s="25">
        <f t="shared" si="15"/>
        <v>2</v>
      </c>
      <c r="AD103" s="1"/>
    </row>
    <row r="104" spans="1:30" ht="12.75" customHeight="1">
      <c r="A104" s="1">
        <v>3477</v>
      </c>
      <c r="B104" s="54" t="str">
        <f t="shared" si="0"/>
        <v>D.12</v>
      </c>
      <c r="C104" s="117" t="s">
        <v>1118</v>
      </c>
      <c r="D104" s="118"/>
      <c r="E104" s="92"/>
      <c r="F104" s="92"/>
      <c r="G104" s="117" t="s">
        <v>452</v>
      </c>
      <c r="H104" s="119" t="s">
        <v>1119</v>
      </c>
      <c r="I104" s="117" t="s">
        <v>1120</v>
      </c>
      <c r="J104" s="54">
        <v>1</v>
      </c>
      <c r="K104" s="54"/>
      <c r="L104" s="99">
        <f t="shared" si="1"/>
        <v>12</v>
      </c>
      <c r="M104" s="1">
        <f t="shared" si="2"/>
        <v>0</v>
      </c>
      <c r="N104" s="1">
        <f t="shared" si="3"/>
        <v>0</v>
      </c>
      <c r="O104" s="1">
        <f t="shared" si="4"/>
        <v>0</v>
      </c>
      <c r="P104" s="1">
        <f t="shared" si="5"/>
        <v>0</v>
      </c>
      <c r="Q104" s="1">
        <f t="shared" si="22"/>
        <v>0</v>
      </c>
      <c r="R104" s="1">
        <f t="shared" si="7"/>
        <v>0</v>
      </c>
      <c r="S104" s="1">
        <f t="shared" si="8"/>
        <v>0</v>
      </c>
      <c r="T104" s="1">
        <f t="shared" si="9"/>
        <v>1</v>
      </c>
      <c r="U104" s="1">
        <f t="shared" si="10"/>
        <v>0</v>
      </c>
      <c r="V104" s="1">
        <f t="shared" si="23"/>
        <v>0</v>
      </c>
      <c r="W104" s="1">
        <f t="shared" si="12"/>
        <v>0</v>
      </c>
      <c r="X104" s="1">
        <f t="shared" si="13"/>
        <v>0</v>
      </c>
      <c r="Y104" s="25">
        <f t="shared" si="24"/>
        <v>0</v>
      </c>
      <c r="Z104" s="117"/>
      <c r="AA104" s="117"/>
      <c r="AB104" s="1"/>
      <c r="AC104" s="25">
        <f t="shared" si="15"/>
        <v>1</v>
      </c>
      <c r="AD104" s="1"/>
    </row>
    <row r="105" spans="1:30" ht="12.75" customHeight="1">
      <c r="A105" s="1">
        <v>3478</v>
      </c>
      <c r="B105" s="54" t="str">
        <f t="shared" si="0"/>
        <v>D.12.1</v>
      </c>
      <c r="C105" s="120" t="s">
        <v>1122</v>
      </c>
      <c r="D105" s="118"/>
      <c r="E105" s="92"/>
      <c r="F105" s="92"/>
      <c r="G105" s="117" t="s">
        <v>452</v>
      </c>
      <c r="H105" s="119" t="s">
        <v>1119</v>
      </c>
      <c r="I105" s="117" t="s">
        <v>1120</v>
      </c>
      <c r="J105" s="54">
        <v>2</v>
      </c>
      <c r="K105" s="54"/>
      <c r="L105" s="99">
        <f t="shared" si="1"/>
        <v>12</v>
      </c>
      <c r="M105" s="1">
        <f t="shared" si="2"/>
        <v>1</v>
      </c>
      <c r="N105" s="1">
        <f t="shared" si="3"/>
        <v>0</v>
      </c>
      <c r="O105" s="1">
        <f t="shared" si="4"/>
        <v>0</v>
      </c>
      <c r="P105" s="1">
        <f t="shared" si="5"/>
        <v>0</v>
      </c>
      <c r="Q105" s="1">
        <f t="shared" si="22"/>
        <v>0</v>
      </c>
      <c r="R105" s="1">
        <f t="shared" si="7"/>
        <v>0</v>
      </c>
      <c r="S105" s="1">
        <f t="shared" si="8"/>
        <v>0</v>
      </c>
      <c r="T105" s="1">
        <f t="shared" si="9"/>
        <v>1</v>
      </c>
      <c r="U105" s="1">
        <f t="shared" si="10"/>
        <v>0</v>
      </c>
      <c r="V105" s="1">
        <f t="shared" si="23"/>
        <v>0</v>
      </c>
      <c r="W105" s="1">
        <f t="shared" si="12"/>
        <v>0</v>
      </c>
      <c r="X105" s="1">
        <f t="shared" si="13"/>
        <v>0</v>
      </c>
      <c r="Y105" s="25">
        <f t="shared" si="24"/>
        <v>0</v>
      </c>
      <c r="Z105" s="117"/>
      <c r="AA105" s="117"/>
      <c r="AB105" s="1"/>
      <c r="AC105" s="25" t="str">
        <f t="shared" si="15"/>
        <v/>
      </c>
      <c r="AD105" s="1"/>
    </row>
    <row r="106" spans="1:30" ht="12.75" customHeight="1">
      <c r="A106" s="1">
        <v>3479</v>
      </c>
      <c r="B106" s="54" t="str">
        <f t="shared" si="0"/>
        <v>D.12.2</v>
      </c>
      <c r="C106" s="120" t="s">
        <v>1125</v>
      </c>
      <c r="D106" s="118"/>
      <c r="E106" s="92"/>
      <c r="F106" s="92"/>
      <c r="G106" s="117" t="s">
        <v>452</v>
      </c>
      <c r="H106" s="119" t="s">
        <v>1119</v>
      </c>
      <c r="I106" s="117" t="s">
        <v>1120</v>
      </c>
      <c r="J106" s="54">
        <v>2</v>
      </c>
      <c r="K106" s="54"/>
      <c r="L106" s="99">
        <f t="shared" si="1"/>
        <v>12</v>
      </c>
      <c r="M106" s="1">
        <f t="shared" si="2"/>
        <v>2</v>
      </c>
      <c r="N106" s="1">
        <f t="shared" si="3"/>
        <v>0</v>
      </c>
      <c r="O106" s="1">
        <f t="shared" si="4"/>
        <v>0</v>
      </c>
      <c r="P106" s="1">
        <f t="shared" si="5"/>
        <v>0</v>
      </c>
      <c r="Q106" s="1">
        <f t="shared" si="22"/>
        <v>0</v>
      </c>
      <c r="R106" s="1">
        <f t="shared" si="7"/>
        <v>0</v>
      </c>
      <c r="S106" s="1">
        <f t="shared" si="8"/>
        <v>0</v>
      </c>
      <c r="T106" s="1">
        <f t="shared" si="9"/>
        <v>1</v>
      </c>
      <c r="U106" s="1">
        <f t="shared" si="10"/>
        <v>0</v>
      </c>
      <c r="V106" s="1">
        <f t="shared" si="23"/>
        <v>0</v>
      </c>
      <c r="W106" s="1">
        <f t="shared" si="12"/>
        <v>0</v>
      </c>
      <c r="X106" s="1">
        <f t="shared" si="13"/>
        <v>0</v>
      </c>
      <c r="Y106" s="25">
        <f t="shared" si="24"/>
        <v>0</v>
      </c>
      <c r="Z106" s="117"/>
      <c r="AA106" s="117"/>
      <c r="AB106" s="1"/>
      <c r="AC106" s="25" t="str">
        <f t="shared" si="15"/>
        <v/>
      </c>
      <c r="AD106" s="1"/>
    </row>
    <row r="107" spans="1:30" ht="12.75" customHeight="1">
      <c r="A107" s="1">
        <v>3480</v>
      </c>
      <c r="B107" s="54" t="str">
        <f t="shared" si="0"/>
        <v>D.12.3</v>
      </c>
      <c r="C107" s="120" t="s">
        <v>1128</v>
      </c>
      <c r="D107" s="118"/>
      <c r="E107" s="92"/>
      <c r="F107" s="92"/>
      <c r="G107" s="117" t="s">
        <v>452</v>
      </c>
      <c r="H107" s="119" t="s">
        <v>1119</v>
      </c>
      <c r="I107" s="117" t="s">
        <v>1120</v>
      </c>
      <c r="J107" s="54">
        <v>2</v>
      </c>
      <c r="K107" s="54"/>
      <c r="L107" s="99">
        <f t="shared" si="1"/>
        <v>12</v>
      </c>
      <c r="M107" s="1">
        <f t="shared" si="2"/>
        <v>3</v>
      </c>
      <c r="N107" s="1">
        <f t="shared" si="3"/>
        <v>0</v>
      </c>
      <c r="O107" s="1">
        <f t="shared" si="4"/>
        <v>0</v>
      </c>
      <c r="P107" s="1">
        <f t="shared" si="5"/>
        <v>0</v>
      </c>
      <c r="Q107" s="1">
        <f t="shared" si="22"/>
        <v>0</v>
      </c>
      <c r="R107" s="1">
        <f t="shared" si="7"/>
        <v>0</v>
      </c>
      <c r="S107" s="1">
        <f t="shared" si="8"/>
        <v>0</v>
      </c>
      <c r="T107" s="1">
        <f t="shared" si="9"/>
        <v>1</v>
      </c>
      <c r="U107" s="1">
        <f t="shared" si="10"/>
        <v>0</v>
      </c>
      <c r="V107" s="1">
        <f t="shared" si="23"/>
        <v>0</v>
      </c>
      <c r="W107" s="1">
        <f t="shared" si="12"/>
        <v>0</v>
      </c>
      <c r="X107" s="1">
        <f t="shared" si="13"/>
        <v>0</v>
      </c>
      <c r="Y107" s="25">
        <f t="shared" si="24"/>
        <v>0</v>
      </c>
      <c r="Z107" s="117"/>
      <c r="AA107" s="117"/>
      <c r="AB107" s="1"/>
      <c r="AC107" s="25" t="str">
        <f t="shared" si="15"/>
        <v/>
      </c>
      <c r="AD107" s="1"/>
    </row>
    <row r="108" spans="1:30" ht="12.75" customHeight="1">
      <c r="A108" s="1">
        <v>3483</v>
      </c>
      <c r="B108" s="54" t="str">
        <f t="shared" si="0"/>
        <v>D.12.4</v>
      </c>
      <c r="C108" s="120" t="s">
        <v>1132</v>
      </c>
      <c r="D108" s="118"/>
      <c r="E108" s="92"/>
      <c r="F108" s="92"/>
      <c r="G108" s="117"/>
      <c r="H108" s="119"/>
      <c r="I108" s="117"/>
      <c r="J108" s="54">
        <v>2</v>
      </c>
      <c r="K108" s="54"/>
      <c r="L108" s="99">
        <f t="shared" si="1"/>
        <v>12</v>
      </c>
      <c r="M108" s="1">
        <f t="shared" si="2"/>
        <v>4</v>
      </c>
      <c r="N108" s="1">
        <f t="shared" si="3"/>
        <v>0</v>
      </c>
      <c r="O108" s="1">
        <f t="shared" si="4"/>
        <v>0</v>
      </c>
      <c r="P108" s="1">
        <f t="shared" si="5"/>
        <v>0</v>
      </c>
      <c r="Q108" s="1">
        <f t="shared" si="22"/>
        <v>0</v>
      </c>
      <c r="R108" s="1">
        <f t="shared" si="7"/>
        <v>0</v>
      </c>
      <c r="S108" s="1">
        <f t="shared" si="8"/>
        <v>0</v>
      </c>
      <c r="T108" s="1">
        <f t="shared" si="9"/>
        <v>1</v>
      </c>
      <c r="U108" s="1">
        <f t="shared" si="10"/>
        <v>0</v>
      </c>
      <c r="V108" s="1">
        <f t="shared" si="23"/>
        <v>0</v>
      </c>
      <c r="W108" s="1">
        <f t="shared" si="12"/>
        <v>0</v>
      </c>
      <c r="X108" s="1">
        <f t="shared" si="13"/>
        <v>0</v>
      </c>
      <c r="Y108" s="25">
        <f t="shared" si="24"/>
        <v>0</v>
      </c>
      <c r="Z108" s="117"/>
      <c r="AA108" s="117"/>
      <c r="AB108" s="1"/>
      <c r="AC108" s="25" t="str">
        <f t="shared" si="15"/>
        <v/>
      </c>
      <c r="AD108" s="1"/>
    </row>
    <row r="109" spans="1:30" ht="12.75" customHeight="1">
      <c r="A109" s="1">
        <v>3698</v>
      </c>
      <c r="B109" s="54" t="str">
        <f t="shared" si="0"/>
        <v>D.13</v>
      </c>
      <c r="C109" s="117" t="s">
        <v>1135</v>
      </c>
      <c r="D109" s="118"/>
      <c r="E109" s="92"/>
      <c r="F109" s="92"/>
      <c r="G109" s="117" t="s">
        <v>452</v>
      </c>
      <c r="H109" s="119" t="s">
        <v>1136</v>
      </c>
      <c r="I109" s="117" t="s">
        <v>1137</v>
      </c>
      <c r="J109" s="54">
        <v>1</v>
      </c>
      <c r="K109" s="54"/>
      <c r="L109" s="99">
        <f t="shared" si="1"/>
        <v>13</v>
      </c>
      <c r="M109" s="1">
        <f t="shared" si="2"/>
        <v>0</v>
      </c>
      <c r="N109" s="1">
        <f t="shared" si="3"/>
        <v>0</v>
      </c>
      <c r="O109" s="1">
        <f t="shared" si="4"/>
        <v>0</v>
      </c>
      <c r="P109" s="1">
        <f t="shared" si="5"/>
        <v>0</v>
      </c>
      <c r="Q109" s="1">
        <f t="shared" si="22"/>
        <v>0</v>
      </c>
      <c r="R109" s="1">
        <f t="shared" si="7"/>
        <v>0</v>
      </c>
      <c r="S109" s="1">
        <f t="shared" si="8"/>
        <v>0</v>
      </c>
      <c r="T109" s="1">
        <f t="shared" si="9"/>
        <v>1</v>
      </c>
      <c r="U109" s="1">
        <f t="shared" si="10"/>
        <v>0</v>
      </c>
      <c r="V109" s="1">
        <f t="shared" si="23"/>
        <v>0</v>
      </c>
      <c r="W109" s="1">
        <f t="shared" si="12"/>
        <v>0</v>
      </c>
      <c r="X109" s="1">
        <f t="shared" si="13"/>
        <v>0</v>
      </c>
      <c r="Y109" s="25">
        <f t="shared" si="24"/>
        <v>0</v>
      </c>
      <c r="Z109" s="117"/>
      <c r="AA109" s="117"/>
      <c r="AB109" s="1"/>
      <c r="AC109" s="25">
        <f t="shared" si="15"/>
        <v>1</v>
      </c>
      <c r="AD109" s="1"/>
    </row>
    <row r="110" spans="1:30" ht="12.75" customHeight="1">
      <c r="A110" s="1">
        <v>3723</v>
      </c>
      <c r="B110" s="54" t="str">
        <f t="shared" si="0"/>
        <v>D.14</v>
      </c>
      <c r="C110" s="117" t="s">
        <v>447</v>
      </c>
      <c r="D110" s="118"/>
      <c r="E110" s="92"/>
      <c r="F110" s="92"/>
      <c r="G110" s="117" t="s">
        <v>448</v>
      </c>
      <c r="H110" s="119">
        <v>8.1999999999999993</v>
      </c>
      <c r="I110" s="117" t="s">
        <v>449</v>
      </c>
      <c r="J110" s="54">
        <v>1</v>
      </c>
      <c r="K110" s="54"/>
      <c r="L110" s="99">
        <f t="shared" si="1"/>
        <v>14</v>
      </c>
      <c r="M110" s="1">
        <f t="shared" si="2"/>
        <v>0</v>
      </c>
      <c r="N110" s="1">
        <f t="shared" si="3"/>
        <v>0</v>
      </c>
      <c r="O110" s="1">
        <f t="shared" si="4"/>
        <v>0</v>
      </c>
      <c r="P110" s="1">
        <f t="shared" si="5"/>
        <v>0</v>
      </c>
      <c r="Q110" s="1">
        <f t="shared" si="22"/>
        <v>1</v>
      </c>
      <c r="R110" s="1">
        <f t="shared" si="7"/>
        <v>0</v>
      </c>
      <c r="S110" s="1">
        <f t="shared" si="8"/>
        <v>1</v>
      </c>
      <c r="T110" s="1">
        <f t="shared" si="9"/>
        <v>1</v>
      </c>
      <c r="U110" s="1">
        <f t="shared" si="10"/>
        <v>0</v>
      </c>
      <c r="V110" s="1">
        <f t="shared" si="23"/>
        <v>1</v>
      </c>
      <c r="W110" s="1">
        <f t="shared" si="12"/>
        <v>1</v>
      </c>
      <c r="X110" s="1">
        <f t="shared" si="13"/>
        <v>1</v>
      </c>
      <c r="Y110" s="25">
        <f t="shared" si="24"/>
        <v>1</v>
      </c>
      <c r="Z110" s="117"/>
      <c r="AA110" s="117"/>
      <c r="AB110" s="1"/>
      <c r="AC110" s="25">
        <f t="shared" si="15"/>
        <v>2</v>
      </c>
    </row>
    <row r="111" spans="1:30" ht="12.75" customHeight="1">
      <c r="A111" s="1">
        <v>3489</v>
      </c>
      <c r="B111" s="54" t="str">
        <f t="shared" si="0"/>
        <v>D.15</v>
      </c>
      <c r="C111" s="117" t="s">
        <v>450</v>
      </c>
      <c r="D111" s="118"/>
      <c r="E111" s="92"/>
      <c r="F111" s="92"/>
      <c r="G111" s="117" t="s">
        <v>452</v>
      </c>
      <c r="H111" s="119" t="s">
        <v>453</v>
      </c>
      <c r="I111" s="117" t="s">
        <v>454</v>
      </c>
      <c r="J111" s="54">
        <v>1</v>
      </c>
      <c r="K111" s="54"/>
      <c r="L111" s="99">
        <f t="shared" si="1"/>
        <v>15</v>
      </c>
      <c r="M111" s="1">
        <f t="shared" si="2"/>
        <v>0</v>
      </c>
      <c r="N111" s="1">
        <f t="shared" si="3"/>
        <v>0</v>
      </c>
      <c r="O111" s="1">
        <f t="shared" si="4"/>
        <v>0</v>
      </c>
      <c r="P111" s="1">
        <f t="shared" si="5"/>
        <v>0</v>
      </c>
      <c r="Q111" s="1">
        <f t="shared" si="22"/>
        <v>2</v>
      </c>
      <c r="R111" s="1">
        <f t="shared" si="7"/>
        <v>0</v>
      </c>
      <c r="S111" s="1">
        <f t="shared" si="8"/>
        <v>2</v>
      </c>
      <c r="T111" s="1">
        <f t="shared" si="9"/>
        <v>1</v>
      </c>
      <c r="U111" s="1">
        <f t="shared" si="10"/>
        <v>1</v>
      </c>
      <c r="V111" s="1">
        <f t="shared" si="23"/>
        <v>2</v>
      </c>
      <c r="W111" s="1">
        <f t="shared" si="12"/>
        <v>1</v>
      </c>
      <c r="X111" s="1">
        <f t="shared" si="13"/>
        <v>1</v>
      </c>
      <c r="Y111" s="25">
        <f t="shared" si="24"/>
        <v>1</v>
      </c>
      <c r="Z111" s="117"/>
      <c r="AA111" s="117"/>
      <c r="AB111" s="1"/>
      <c r="AC111" s="25">
        <f t="shared" si="15"/>
        <v>1</v>
      </c>
      <c r="AD111" s="36"/>
    </row>
    <row r="112" spans="1:30"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B3:I3"/>
    <mergeCell ref="H4:I4"/>
  </mergeCells>
  <conditionalFormatting sqref="B5:C111">
    <cfRule type="expression" dxfId="285" priority="1" stopIfTrue="1">
      <formula>$Y5=1</formula>
    </cfRule>
  </conditionalFormatting>
  <conditionalFormatting sqref="A5:A111">
    <cfRule type="expression" dxfId="284" priority="2" stopIfTrue="1">
      <formula>A5=""</formula>
    </cfRule>
  </conditionalFormatting>
  <conditionalFormatting sqref="D5:F111">
    <cfRule type="expression" dxfId="283" priority="3" stopIfTrue="1">
      <formula>$K5&gt;0</formula>
    </cfRule>
  </conditionalFormatting>
  <conditionalFormatting sqref="H1 I1:I2 Z1:AA2 B1:G2">
    <cfRule type="expression" dxfId="282" priority="4" stopIfTrue="1">
      <formula>OR($D$2&lt;1,$D$2="0%")</formula>
    </cfRule>
  </conditionalFormatting>
  <conditionalFormatting sqref="H1 I1:I2 Z1:AA2 B1:G2">
    <cfRule type="expression" dxfId="281" priority="5" stopIfTrue="1">
      <formula>$D$2=1</formula>
    </cfRule>
  </conditionalFormatting>
  <conditionalFormatting sqref="D5:D111">
    <cfRule type="expression" dxfId="280" priority="6" stopIfTrue="1">
      <formula>V5=1</formula>
    </cfRule>
  </conditionalFormatting>
  <conditionalFormatting sqref="D5:D111">
    <cfRule type="expression" dxfId="279" priority="7" stopIfTrue="1">
      <formula>V5=3</formula>
    </cfRule>
  </conditionalFormatting>
  <conditionalFormatting sqref="D5:D111">
    <cfRule type="expression" dxfId="278" priority="8" stopIfTrue="1">
      <formula>V5=2</formula>
    </cfRule>
  </conditionalFormatting>
  <conditionalFormatting sqref="E5:E111">
    <cfRule type="expression" dxfId="277" priority="9">
      <formula>$AD5&lt;&gt;""</formula>
    </cfRule>
  </conditionalFormatting>
  <conditionalFormatting sqref="J5:J111">
    <cfRule type="expression" dxfId="276" priority="10" stopIfTrue="1">
      <formula>J5*J6/J5-J5&gt;1</formula>
    </cfRule>
  </conditionalFormatting>
  <dataValidations count="3">
    <dataValidation type="list" allowBlank="1" showInputMessage="1" showErrorMessage="1" promptTitle="Select 1 - 5 - 1" prompt="Informal, ad hoc process without formal implementation_x000a_ 2 - Partially in place with no approved plans to further implement_x000a_3 - Partially in place with approved plans to further implement_x000a_4 - In place with exclusions_x000a_5 - In place wi" sqref="E5:E111" xr:uid="{00000000-0002-0000-0C00-000000000000}">
      <formula1>ScaledLarge</formula1>
    </dataValidation>
    <dataValidation type="list" allowBlank="1" showInputMessage="1" showErrorMessage="1" prompt="Select Yes, No or N/A - If N/A is chosen an explanation MUST be provided in the Additional Information cell." sqref="D5:D111" xr:uid="{00000000-0002-0000-0C00-000001000000}">
      <formula1>Binary</formula1>
    </dataValidation>
    <dataValidation type="list" allowBlank="1" showErrorMessage="1" sqref="H2" xr:uid="{00000000-0002-0000-0C00-000002000000}">
      <formula1>TabAuto</formula1>
    </dataValidation>
  </dataValidations>
  <pageMargins left="0.25" right="0.25" top="0.75" bottom="0.75" header="0" footer="0"/>
  <pageSetup fitToHeight="0" orientation="landscape"/>
  <headerFooter>
    <oddHeader>&amp;LShared Assessments Program&amp;CStandardized Information Gathering (SIG) Questionnaire&amp;R Version 2017</oddHeader>
    <oddFooter>&amp;L&amp;A&amp;CPage &amp;P of  Page(s)</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D1000"/>
  <sheetViews>
    <sheetView showGridLines="0" workbookViewId="0">
      <pane ySplit="4" topLeftCell="A5" activePane="bottomLeft" state="frozen"/>
      <selection pane="bottomLeft" activeCell="B6" sqref="B6"/>
    </sheetView>
  </sheetViews>
  <sheetFormatPr defaultColWidth="14.42578125" defaultRowHeight="15" customHeight="1"/>
  <cols>
    <col min="1" max="1" width="5.140625" hidden="1" customWidth="1"/>
    <col min="2" max="2" width="13.42578125" customWidth="1"/>
    <col min="3" max="3" width="67" customWidth="1"/>
    <col min="4" max="5" width="11.42578125" customWidth="1"/>
    <col min="6" max="6" width="40.7109375" customWidth="1"/>
    <col min="7" max="7" width="27.85546875" customWidth="1"/>
    <col min="8" max="8" width="10.28515625" customWidth="1"/>
    <col min="9" max="9" width="28.140625" customWidth="1"/>
    <col min="10" max="25" width="2.85546875" hidden="1" customWidth="1"/>
    <col min="26" max="26" width="14.140625" hidden="1" customWidth="1"/>
    <col min="27" max="27" width="28.140625" hidden="1" customWidth="1"/>
    <col min="28" max="28" width="8.85546875" customWidth="1"/>
    <col min="29" max="29" width="2.85546875" hidden="1" customWidth="1"/>
    <col min="30" max="30" width="3.85546875" hidden="1" customWidth="1"/>
  </cols>
  <sheetData>
    <row r="1" spans="1:30" ht="12.75" customHeight="1">
      <c r="A1" s="1">
        <v>12</v>
      </c>
      <c r="B1" s="60" t="s">
        <v>456</v>
      </c>
      <c r="C1" s="121"/>
      <c r="D1" s="95"/>
      <c r="E1" s="95"/>
      <c r="F1" s="95"/>
      <c r="G1" s="96"/>
      <c r="H1" s="95"/>
      <c r="I1" s="39" t="str">
        <f>IF(Master&lt;&gt;"Master","",Master)</f>
        <v/>
      </c>
      <c r="J1" s="97"/>
      <c r="K1" s="97"/>
      <c r="L1" s="97"/>
      <c r="M1" s="97"/>
      <c r="N1" s="97"/>
      <c r="O1" s="97"/>
      <c r="P1" s="97"/>
      <c r="Q1" s="97" t="str">
        <f>LEFT(B1,1)</f>
        <v>E</v>
      </c>
      <c r="R1" s="97"/>
      <c r="S1" s="97"/>
      <c r="T1" s="97"/>
      <c r="U1" s="97"/>
      <c r="V1" s="97"/>
      <c r="W1" s="97"/>
      <c r="X1" s="97"/>
      <c r="Y1" s="97">
        <f>COUNTA(X:X)+2</f>
        <v>41</v>
      </c>
      <c r="Z1" s="97"/>
      <c r="AA1" s="123"/>
      <c r="AB1" s="99"/>
      <c r="AC1" s="97"/>
      <c r="AD1" s="1"/>
    </row>
    <row r="2" spans="1:30" ht="12.75" customHeight="1">
      <c r="A2" s="1"/>
      <c r="B2" s="100"/>
      <c r="C2" s="101"/>
      <c r="D2" s="102">
        <f>IF(X2=0,"0%",X2/T2)</f>
        <v>0.28125</v>
      </c>
      <c r="E2" s="101" t="s">
        <v>144</v>
      </c>
      <c r="F2" s="101"/>
      <c r="G2" s="103" t="s">
        <v>245</v>
      </c>
      <c r="H2" s="104" t="s">
        <v>246</v>
      </c>
      <c r="I2" s="105"/>
      <c r="J2" s="105">
        <f>COUNTA(J5:J41)</f>
        <v>37</v>
      </c>
      <c r="K2" s="105"/>
      <c r="L2" s="105"/>
      <c r="M2" s="105"/>
      <c r="N2" s="105"/>
      <c r="O2" s="105"/>
      <c r="P2" s="105"/>
      <c r="Q2" s="105"/>
      <c r="R2" s="105"/>
      <c r="S2" s="105"/>
      <c r="T2" s="105">
        <f>COUNTIF(T5:T41,1)</f>
        <v>32</v>
      </c>
      <c r="U2" s="105"/>
      <c r="V2" s="105"/>
      <c r="W2" s="105"/>
      <c r="X2" s="105">
        <f>COUNTIF(X5:X41,1)</f>
        <v>9</v>
      </c>
      <c r="Y2" s="105"/>
      <c r="Z2" s="105"/>
      <c r="AA2" s="125"/>
      <c r="AB2" s="99"/>
      <c r="AC2" s="1"/>
      <c r="AD2" s="1"/>
    </row>
    <row r="3" spans="1:30" ht="62.25" customHeight="1">
      <c r="A3" s="107" t="s">
        <v>141</v>
      </c>
      <c r="B3" s="212" t="s">
        <v>248</v>
      </c>
      <c r="C3" s="213"/>
      <c r="D3" s="213"/>
      <c r="E3" s="213"/>
      <c r="F3" s="213"/>
      <c r="G3" s="213"/>
      <c r="H3" s="213"/>
      <c r="I3" s="213"/>
      <c r="J3" s="107" t="s">
        <v>292</v>
      </c>
      <c r="K3" s="107" t="s">
        <v>293</v>
      </c>
      <c r="L3" s="1">
        <v>1</v>
      </c>
      <c r="M3" s="1">
        <v>2</v>
      </c>
      <c r="N3" s="1">
        <v>3</v>
      </c>
      <c r="O3" s="1">
        <v>4</v>
      </c>
      <c r="P3" s="1">
        <v>5</v>
      </c>
      <c r="Q3" s="107" t="s">
        <v>253</v>
      </c>
      <c r="R3" s="107" t="s">
        <v>254</v>
      </c>
      <c r="S3" s="107" t="s">
        <v>255</v>
      </c>
      <c r="T3" s="107" t="s">
        <v>294</v>
      </c>
      <c r="U3" s="107" t="s">
        <v>256</v>
      </c>
      <c r="V3" s="107" t="s">
        <v>257</v>
      </c>
      <c r="W3" s="107" t="s">
        <v>295</v>
      </c>
      <c r="X3" s="107" t="s">
        <v>296</v>
      </c>
      <c r="Y3" s="107" t="s">
        <v>297</v>
      </c>
      <c r="Z3" s="1"/>
      <c r="AA3" s="1"/>
      <c r="AB3" s="109" t="s">
        <v>260</v>
      </c>
      <c r="AC3" s="107" t="s">
        <v>258</v>
      </c>
      <c r="AD3" s="107" t="s">
        <v>268</v>
      </c>
    </row>
    <row r="4" spans="1:30" ht="12.75" customHeight="1">
      <c r="A4" s="1">
        <f>MAX(A5:A41)</f>
        <v>4200</v>
      </c>
      <c r="B4" s="49" t="s">
        <v>269</v>
      </c>
      <c r="C4" s="49" t="s">
        <v>146</v>
      </c>
      <c r="D4" s="49" t="s">
        <v>149</v>
      </c>
      <c r="E4" s="49" t="s">
        <v>271</v>
      </c>
      <c r="F4" s="49" t="s">
        <v>272</v>
      </c>
      <c r="G4" s="49" t="s">
        <v>273</v>
      </c>
      <c r="H4" s="208" t="s">
        <v>274</v>
      </c>
      <c r="I4" s="214"/>
      <c r="J4" s="127"/>
      <c r="K4" s="54"/>
      <c r="L4" s="25"/>
      <c r="M4" s="25"/>
      <c r="N4" s="25"/>
      <c r="O4" s="25"/>
      <c r="P4" s="25"/>
      <c r="Q4" s="25"/>
      <c r="R4" s="25"/>
      <c r="S4" s="25"/>
      <c r="T4" s="25"/>
      <c r="U4" s="25"/>
      <c r="V4" s="25"/>
      <c r="W4" s="25"/>
      <c r="X4" s="25"/>
      <c r="Y4" s="25"/>
      <c r="Z4" s="11"/>
      <c r="AA4" s="11"/>
      <c r="AB4" s="1"/>
      <c r="AC4" s="25"/>
      <c r="AD4" s="1"/>
    </row>
    <row r="5" spans="1:30" ht="12.75" customHeight="1">
      <c r="A5" s="1">
        <v>4195</v>
      </c>
      <c r="B5" s="11" t="str">
        <f t="shared" ref="B5:B41" si="0">IF(J5=0,"",IF(J5=1,Q$1&amp;"."&amp;L5,IF(J5=2,Q$1&amp;"."&amp;L5&amp;"."&amp;M5,IF(J5=3,Q$1&amp;"."&amp;L5&amp;"."&amp;M5&amp;"."&amp;N5,IF(J5=4,Q$1&amp;"."&amp;L5&amp;"."&amp;M5&amp;"."&amp;N5&amp;"."&amp;O5,IF(J5=5,Q$1&amp;"."&amp;L5&amp;"."&amp;M5&amp;"."&amp;N5&amp;"."&amp;O5&amp;"."&amp;P5))))))</f>
        <v>E.1</v>
      </c>
      <c r="C5" s="117" t="s">
        <v>458</v>
      </c>
      <c r="D5" s="118"/>
      <c r="E5" s="92"/>
      <c r="F5" s="92"/>
      <c r="G5" s="117"/>
      <c r="H5" s="119"/>
      <c r="I5" s="117"/>
      <c r="J5" s="54">
        <v>1</v>
      </c>
      <c r="K5" s="54"/>
      <c r="L5" s="99">
        <f t="shared" ref="L5:L41" si="1">IF(L4="",1,IF(J5=1,L4+1,L4))</f>
        <v>1</v>
      </c>
      <c r="M5" s="1">
        <f t="shared" ref="M5:M41" si="2">IF(M4="",0,IF(L4&lt;&gt;L5,0,IF($J5=2,M4+1,M4)))</f>
        <v>0</v>
      </c>
      <c r="N5" s="1">
        <f t="shared" ref="N5:N41" si="3">IF(N4="",0,IF(M4&lt;&gt;M5,0,IF($J5=3,N4+1,N4)))</f>
        <v>0</v>
      </c>
      <c r="O5" s="1">
        <f t="shared" ref="O5:O41" si="4">IF(O4="",0,IF(N4&lt;&gt;N5,0,IF($J5=4,O4+1,O4)))</f>
        <v>0</v>
      </c>
      <c r="P5" s="1">
        <f t="shared" ref="P5:P41" si="5">IF(P4="",0,IF(O4&lt;&gt;O5,0,IF($J5=5,P4+1,P4)))</f>
        <v>0</v>
      </c>
      <c r="Q5" s="1">
        <f t="shared" ref="Q5:Q41" si="6">IF(OR(Master="Master",J5=0,K5=1),0,IF(ISNA(VLOOKUP(A5,L2_Array,22,FALSE)),0,VLOOKUP(A5,L2_Array,22,FALSE)))</f>
        <v>1</v>
      </c>
      <c r="R5" s="1">
        <f t="shared" ref="R5:R41" si="7">IF(J5="","",IF(D5="Yes",1,IF(D5="No",2,IF(D5="N/A",3,0))))</f>
        <v>0</v>
      </c>
      <c r="S5" s="1">
        <f t="shared" ref="S5:S41" si="8">IF(J5="","",IF(Q5&gt;0,Q5,IF(R5&gt;0,R5,0)))</f>
        <v>1</v>
      </c>
      <c r="T5" s="1">
        <f t="shared" ref="T5:T41" si="9">IF(J5="","",IF(OR(J5=1,T4=""),1,IF(OR(AND(K4=1,(J5-J3&lt;&gt;0)),AND(T4=0,J4=J5),AND(K4=1,J5=J3)),0,1)))</f>
        <v>1</v>
      </c>
      <c r="U5" s="1">
        <f t="shared" ref="U5:U41" si="10">IF(J5="",U4,IF(AND(S5&gt;1,OR(U4="",U4=0,U4&gt;=J5)),J5,IF(J5&gt;U4,U4,0)))</f>
        <v>0</v>
      </c>
      <c r="V5" s="1">
        <f t="shared" ref="V5:V41" si="11">IF(Master="Master",R5,IF(V4="",S5,IF(OR(AND(U5&gt;0,S5&lt;V4),AND(U5=1,S5&lt;=V4)),V4,S5)))</f>
        <v>1</v>
      </c>
      <c r="W5" s="1">
        <f t="shared" ref="W5:W41" si="12">IF(J5="","",IF(OR(AND(T4=1,U5=1),S5&gt;0,AND(T6=0,W6=1)),1,0))</f>
        <v>1</v>
      </c>
      <c r="X5" s="1">
        <f t="shared" ref="X5:X41" si="13">IF(J5="","",IF(OR(AND(U5&gt;0,T5=1),AND(T5=1,W5=1)),1,0))</f>
        <v>1</v>
      </c>
      <c r="Y5" s="25">
        <f t="shared" ref="Y5:Y41" si="14">IF(ISNA(VLOOKUP(A5,L2_Array,1,FALSE)),0,1)</f>
        <v>1</v>
      </c>
      <c r="Z5" s="117"/>
      <c r="AA5" s="117"/>
      <c r="AB5" s="1"/>
      <c r="AC5" s="25">
        <f t="shared" ref="AC5:AC41" si="15">IF(AND(J5=1,S5=1),2,IF(AND(V4=1,L5=L4),2,IF(AND(AC4=2,L5=L4),2,IF(J5=1,1,""))))</f>
        <v>2</v>
      </c>
      <c r="AD5" s="1"/>
    </row>
    <row r="6" spans="1:30" ht="12.75" customHeight="1">
      <c r="A6" s="1">
        <v>2536</v>
      </c>
      <c r="B6" s="54" t="str">
        <f t="shared" si="0"/>
        <v>E.1.1</v>
      </c>
      <c r="C6" s="120" t="s">
        <v>459</v>
      </c>
      <c r="D6" s="118"/>
      <c r="E6" s="92"/>
      <c r="F6" s="92"/>
      <c r="G6" s="117" t="s">
        <v>460</v>
      </c>
      <c r="H6" s="119" t="s">
        <v>395</v>
      </c>
      <c r="I6" s="117" t="s">
        <v>461</v>
      </c>
      <c r="J6" s="54">
        <v>2</v>
      </c>
      <c r="K6" s="54"/>
      <c r="L6" s="99">
        <f t="shared" si="1"/>
        <v>1</v>
      </c>
      <c r="M6" s="1">
        <f t="shared" si="2"/>
        <v>1</v>
      </c>
      <c r="N6" s="1">
        <f t="shared" si="3"/>
        <v>0</v>
      </c>
      <c r="O6" s="1">
        <f t="shared" si="4"/>
        <v>0</v>
      </c>
      <c r="P6" s="1">
        <f t="shared" si="5"/>
        <v>0</v>
      </c>
      <c r="Q6" s="1">
        <f t="shared" si="6"/>
        <v>1</v>
      </c>
      <c r="R6" s="1">
        <f t="shared" si="7"/>
        <v>0</v>
      </c>
      <c r="S6" s="1">
        <f t="shared" si="8"/>
        <v>1</v>
      </c>
      <c r="T6" s="1">
        <f t="shared" si="9"/>
        <v>1</v>
      </c>
      <c r="U6" s="1">
        <f t="shared" si="10"/>
        <v>0</v>
      </c>
      <c r="V6" s="1">
        <f t="shared" si="11"/>
        <v>1</v>
      </c>
      <c r="W6" s="1">
        <f t="shared" si="12"/>
        <v>1</v>
      </c>
      <c r="X6" s="1">
        <f t="shared" si="13"/>
        <v>1</v>
      </c>
      <c r="Y6" s="25">
        <f t="shared" si="14"/>
        <v>1</v>
      </c>
      <c r="Z6" s="117"/>
      <c r="AA6" s="117"/>
      <c r="AB6" s="1"/>
      <c r="AC6" s="25">
        <f t="shared" si="15"/>
        <v>2</v>
      </c>
      <c r="AD6" s="1"/>
    </row>
    <row r="7" spans="1:30" ht="12.75" customHeight="1">
      <c r="A7" s="1">
        <v>2538</v>
      </c>
      <c r="B7" s="54" t="str">
        <f t="shared" si="0"/>
        <v>E.1.2</v>
      </c>
      <c r="C7" s="120" t="s">
        <v>824</v>
      </c>
      <c r="D7" s="118"/>
      <c r="E7" s="92"/>
      <c r="F7" s="92"/>
      <c r="G7" s="117" t="s">
        <v>464</v>
      </c>
      <c r="H7" s="119" t="s">
        <v>465</v>
      </c>
      <c r="I7" s="117" t="s">
        <v>466</v>
      </c>
      <c r="J7" s="54">
        <v>2</v>
      </c>
      <c r="K7" s="54"/>
      <c r="L7" s="99">
        <f t="shared" si="1"/>
        <v>1</v>
      </c>
      <c r="M7" s="1">
        <f t="shared" si="2"/>
        <v>2</v>
      </c>
      <c r="N7" s="1">
        <f t="shared" si="3"/>
        <v>0</v>
      </c>
      <c r="O7" s="1">
        <f t="shared" si="4"/>
        <v>0</v>
      </c>
      <c r="P7" s="1">
        <f t="shared" si="5"/>
        <v>0</v>
      </c>
      <c r="Q7" s="1">
        <f t="shared" si="6"/>
        <v>1</v>
      </c>
      <c r="R7" s="1">
        <f t="shared" si="7"/>
        <v>0</v>
      </c>
      <c r="S7" s="1">
        <f t="shared" si="8"/>
        <v>1</v>
      </c>
      <c r="T7" s="1">
        <f t="shared" si="9"/>
        <v>1</v>
      </c>
      <c r="U7" s="1">
        <f t="shared" si="10"/>
        <v>0</v>
      </c>
      <c r="V7" s="1">
        <f t="shared" si="11"/>
        <v>1</v>
      </c>
      <c r="W7" s="1">
        <f t="shared" si="12"/>
        <v>1</v>
      </c>
      <c r="X7" s="1">
        <f t="shared" si="13"/>
        <v>1</v>
      </c>
      <c r="Y7" s="25">
        <f t="shared" si="14"/>
        <v>1</v>
      </c>
      <c r="Z7" s="117"/>
      <c r="AA7" s="117"/>
      <c r="AB7" s="1"/>
      <c r="AC7" s="25">
        <f t="shared" si="15"/>
        <v>2</v>
      </c>
      <c r="AD7" s="1"/>
    </row>
    <row r="8" spans="1:30" ht="12.75" customHeight="1">
      <c r="A8" s="1">
        <v>148</v>
      </c>
      <c r="B8" s="54" t="str">
        <f t="shared" si="0"/>
        <v>E.1.2.1</v>
      </c>
      <c r="C8" s="120" t="s">
        <v>830</v>
      </c>
      <c r="D8" s="118"/>
      <c r="E8" s="92"/>
      <c r="F8" s="92"/>
      <c r="G8" s="117" t="s">
        <v>464</v>
      </c>
      <c r="H8" s="119" t="s">
        <v>831</v>
      </c>
      <c r="I8" s="117" t="s">
        <v>466</v>
      </c>
      <c r="J8" s="54">
        <v>3</v>
      </c>
      <c r="K8" s="54"/>
      <c r="L8" s="99">
        <f t="shared" si="1"/>
        <v>1</v>
      </c>
      <c r="M8" s="1">
        <f t="shared" si="2"/>
        <v>2</v>
      </c>
      <c r="N8" s="1">
        <f t="shared" si="3"/>
        <v>1</v>
      </c>
      <c r="O8" s="1">
        <f t="shared" si="4"/>
        <v>0</v>
      </c>
      <c r="P8" s="1">
        <f t="shared" si="5"/>
        <v>0</v>
      </c>
      <c r="Q8" s="1">
        <f t="shared" si="6"/>
        <v>0</v>
      </c>
      <c r="R8" s="1">
        <f t="shared" si="7"/>
        <v>0</v>
      </c>
      <c r="S8" s="1">
        <f t="shared" si="8"/>
        <v>0</v>
      </c>
      <c r="T8" s="1">
        <f t="shared" si="9"/>
        <v>1</v>
      </c>
      <c r="U8" s="1">
        <f t="shared" si="10"/>
        <v>0</v>
      </c>
      <c r="V8" s="1">
        <f t="shared" si="11"/>
        <v>0</v>
      </c>
      <c r="W8" s="1">
        <f t="shared" si="12"/>
        <v>0</v>
      </c>
      <c r="X8" s="1">
        <f t="shared" si="13"/>
        <v>0</v>
      </c>
      <c r="Y8" s="25">
        <f t="shared" si="14"/>
        <v>0</v>
      </c>
      <c r="Z8" s="117"/>
      <c r="AA8" s="117"/>
      <c r="AB8" s="1"/>
      <c r="AC8" s="25">
        <f t="shared" si="15"/>
        <v>2</v>
      </c>
      <c r="AD8" s="1"/>
    </row>
    <row r="9" spans="1:30" ht="12.75" customHeight="1">
      <c r="A9" s="1">
        <v>155</v>
      </c>
      <c r="B9" s="54" t="str">
        <f t="shared" si="0"/>
        <v>E.1.2.2</v>
      </c>
      <c r="C9" s="120" t="s">
        <v>836</v>
      </c>
      <c r="D9" s="118"/>
      <c r="E9" s="92"/>
      <c r="F9" s="92"/>
      <c r="G9" s="117" t="s">
        <v>464</v>
      </c>
      <c r="H9" s="119" t="s">
        <v>831</v>
      </c>
      <c r="I9" s="117" t="s">
        <v>466</v>
      </c>
      <c r="J9" s="54">
        <v>3</v>
      </c>
      <c r="K9" s="54"/>
      <c r="L9" s="99">
        <f t="shared" si="1"/>
        <v>1</v>
      </c>
      <c r="M9" s="1">
        <f t="shared" si="2"/>
        <v>2</v>
      </c>
      <c r="N9" s="1">
        <f t="shared" si="3"/>
        <v>2</v>
      </c>
      <c r="O9" s="1">
        <f t="shared" si="4"/>
        <v>0</v>
      </c>
      <c r="P9" s="1">
        <f t="shared" si="5"/>
        <v>0</v>
      </c>
      <c r="Q9" s="1">
        <f t="shared" si="6"/>
        <v>0</v>
      </c>
      <c r="R9" s="1">
        <f t="shared" si="7"/>
        <v>0</v>
      </c>
      <c r="S9" s="1">
        <f t="shared" si="8"/>
        <v>0</v>
      </c>
      <c r="T9" s="1">
        <f t="shared" si="9"/>
        <v>1</v>
      </c>
      <c r="U9" s="1">
        <f t="shared" si="10"/>
        <v>0</v>
      </c>
      <c r="V9" s="1">
        <f t="shared" si="11"/>
        <v>0</v>
      </c>
      <c r="W9" s="1">
        <f t="shared" si="12"/>
        <v>0</v>
      </c>
      <c r="X9" s="1">
        <f t="shared" si="13"/>
        <v>0</v>
      </c>
      <c r="Y9" s="25">
        <f t="shared" si="14"/>
        <v>0</v>
      </c>
      <c r="Z9" s="117"/>
      <c r="AA9" s="117"/>
      <c r="AB9" s="1"/>
      <c r="AC9" s="25">
        <f t="shared" si="15"/>
        <v>2</v>
      </c>
      <c r="AD9" s="1"/>
    </row>
    <row r="10" spans="1:30" ht="12.75" customHeight="1">
      <c r="A10" s="1">
        <v>162</v>
      </c>
      <c r="B10" s="54" t="str">
        <f t="shared" si="0"/>
        <v>E.1.2.3</v>
      </c>
      <c r="C10" s="120" t="s">
        <v>839</v>
      </c>
      <c r="D10" s="118"/>
      <c r="E10" s="92"/>
      <c r="F10" s="92"/>
      <c r="G10" s="117" t="s">
        <v>464</v>
      </c>
      <c r="H10" s="119" t="s">
        <v>831</v>
      </c>
      <c r="I10" s="117" t="s">
        <v>466</v>
      </c>
      <c r="J10" s="54">
        <v>3</v>
      </c>
      <c r="K10" s="54"/>
      <c r="L10" s="99">
        <f t="shared" si="1"/>
        <v>1</v>
      </c>
      <c r="M10" s="1">
        <f t="shared" si="2"/>
        <v>2</v>
      </c>
      <c r="N10" s="1">
        <f t="shared" si="3"/>
        <v>3</v>
      </c>
      <c r="O10" s="1">
        <f t="shared" si="4"/>
        <v>0</v>
      </c>
      <c r="P10" s="1">
        <f t="shared" si="5"/>
        <v>0</v>
      </c>
      <c r="Q10" s="1">
        <f t="shared" si="6"/>
        <v>0</v>
      </c>
      <c r="R10" s="1">
        <f t="shared" si="7"/>
        <v>0</v>
      </c>
      <c r="S10" s="1">
        <f t="shared" si="8"/>
        <v>0</v>
      </c>
      <c r="T10" s="1">
        <f t="shared" si="9"/>
        <v>1</v>
      </c>
      <c r="U10" s="1">
        <f t="shared" si="10"/>
        <v>0</v>
      </c>
      <c r="V10" s="1">
        <f t="shared" si="11"/>
        <v>0</v>
      </c>
      <c r="W10" s="1">
        <f t="shared" si="12"/>
        <v>0</v>
      </c>
      <c r="X10" s="1">
        <f t="shared" si="13"/>
        <v>0</v>
      </c>
      <c r="Y10" s="25">
        <f t="shared" si="14"/>
        <v>0</v>
      </c>
      <c r="Z10" s="117"/>
      <c r="AA10" s="117"/>
      <c r="AB10" s="1"/>
      <c r="AC10" s="25">
        <f t="shared" si="15"/>
        <v>2</v>
      </c>
      <c r="AD10" s="1"/>
    </row>
    <row r="11" spans="1:30" ht="12.75" customHeight="1">
      <c r="A11" s="1">
        <v>169</v>
      </c>
      <c r="B11" s="54" t="str">
        <f t="shared" si="0"/>
        <v>E.1.2.4</v>
      </c>
      <c r="C11" s="120" t="s">
        <v>842</v>
      </c>
      <c r="D11" s="118"/>
      <c r="E11" s="92"/>
      <c r="F11" s="92"/>
      <c r="G11" s="117" t="s">
        <v>464</v>
      </c>
      <c r="H11" s="119" t="s">
        <v>831</v>
      </c>
      <c r="I11" s="117" t="s">
        <v>466</v>
      </c>
      <c r="J11" s="54">
        <v>3</v>
      </c>
      <c r="K11" s="54"/>
      <c r="L11" s="99">
        <f t="shared" si="1"/>
        <v>1</v>
      </c>
      <c r="M11" s="1">
        <f t="shared" si="2"/>
        <v>2</v>
      </c>
      <c r="N11" s="1">
        <f t="shared" si="3"/>
        <v>4</v>
      </c>
      <c r="O11" s="1">
        <f t="shared" si="4"/>
        <v>0</v>
      </c>
      <c r="P11" s="1">
        <f t="shared" si="5"/>
        <v>0</v>
      </c>
      <c r="Q11" s="1">
        <f t="shared" si="6"/>
        <v>0</v>
      </c>
      <c r="R11" s="1">
        <f t="shared" si="7"/>
        <v>0</v>
      </c>
      <c r="S11" s="1">
        <f t="shared" si="8"/>
        <v>0</v>
      </c>
      <c r="T11" s="1">
        <f t="shared" si="9"/>
        <v>1</v>
      </c>
      <c r="U11" s="1">
        <f t="shared" si="10"/>
        <v>0</v>
      </c>
      <c r="V11" s="1">
        <f t="shared" si="11"/>
        <v>0</v>
      </c>
      <c r="W11" s="1">
        <f t="shared" si="12"/>
        <v>0</v>
      </c>
      <c r="X11" s="1">
        <f t="shared" si="13"/>
        <v>0</v>
      </c>
      <c r="Y11" s="25">
        <f t="shared" si="14"/>
        <v>0</v>
      </c>
      <c r="Z11" s="117"/>
      <c r="AA11" s="117"/>
      <c r="AB11" s="1"/>
      <c r="AC11" s="25">
        <f t="shared" si="15"/>
        <v>2</v>
      </c>
      <c r="AD11" s="1"/>
    </row>
    <row r="12" spans="1:30" ht="12.75" customHeight="1">
      <c r="A12" s="1">
        <v>2539</v>
      </c>
      <c r="B12" s="54" t="str">
        <f t="shared" si="0"/>
        <v>E.1.2.5</v>
      </c>
      <c r="C12" s="120" t="s">
        <v>847</v>
      </c>
      <c r="D12" s="118"/>
      <c r="E12" s="92"/>
      <c r="F12" s="92"/>
      <c r="G12" s="117" t="s">
        <v>464</v>
      </c>
      <c r="H12" s="119" t="s">
        <v>831</v>
      </c>
      <c r="I12" s="117" t="s">
        <v>466</v>
      </c>
      <c r="J12" s="54">
        <v>3</v>
      </c>
      <c r="K12" s="54"/>
      <c r="L12" s="99">
        <f t="shared" si="1"/>
        <v>1</v>
      </c>
      <c r="M12" s="1">
        <f t="shared" si="2"/>
        <v>2</v>
      </c>
      <c r="N12" s="1">
        <f t="shared" si="3"/>
        <v>5</v>
      </c>
      <c r="O12" s="1">
        <f t="shared" si="4"/>
        <v>0</v>
      </c>
      <c r="P12" s="1">
        <f t="shared" si="5"/>
        <v>0</v>
      </c>
      <c r="Q12" s="1">
        <f t="shared" si="6"/>
        <v>0</v>
      </c>
      <c r="R12" s="1">
        <f t="shared" si="7"/>
        <v>0</v>
      </c>
      <c r="S12" s="1">
        <f t="shared" si="8"/>
        <v>0</v>
      </c>
      <c r="T12" s="1">
        <f t="shared" si="9"/>
        <v>1</v>
      </c>
      <c r="U12" s="1">
        <f t="shared" si="10"/>
        <v>0</v>
      </c>
      <c r="V12" s="1">
        <f t="shared" si="11"/>
        <v>0</v>
      </c>
      <c r="W12" s="1">
        <f t="shared" si="12"/>
        <v>0</v>
      </c>
      <c r="X12" s="1">
        <f t="shared" si="13"/>
        <v>0</v>
      </c>
      <c r="Y12" s="25">
        <f t="shared" si="14"/>
        <v>0</v>
      </c>
      <c r="Z12" s="117"/>
      <c r="AA12" s="117"/>
      <c r="AB12" s="1"/>
      <c r="AC12" s="25">
        <f t="shared" si="15"/>
        <v>2</v>
      </c>
      <c r="AD12" s="1"/>
    </row>
    <row r="13" spans="1:30" ht="12.75" customHeight="1">
      <c r="A13" s="1">
        <v>176</v>
      </c>
      <c r="B13" s="54" t="str">
        <f t="shared" si="0"/>
        <v>E.1.2.6</v>
      </c>
      <c r="C13" s="120" t="s">
        <v>852</v>
      </c>
      <c r="D13" s="118"/>
      <c r="E13" s="92"/>
      <c r="F13" s="118"/>
      <c r="G13" s="117" t="s">
        <v>464</v>
      </c>
      <c r="H13" s="119"/>
      <c r="I13" s="117"/>
      <c r="J13" s="54">
        <v>3</v>
      </c>
      <c r="K13" s="54"/>
      <c r="L13" s="99">
        <f t="shared" si="1"/>
        <v>1</v>
      </c>
      <c r="M13" s="1">
        <f t="shared" si="2"/>
        <v>2</v>
      </c>
      <c r="N13" s="1">
        <f t="shared" si="3"/>
        <v>6</v>
      </c>
      <c r="O13" s="1">
        <f t="shared" si="4"/>
        <v>0</v>
      </c>
      <c r="P13" s="1">
        <f t="shared" si="5"/>
        <v>0</v>
      </c>
      <c r="Q13" s="1">
        <f t="shared" si="6"/>
        <v>0</v>
      </c>
      <c r="R13" s="1">
        <f t="shared" si="7"/>
        <v>0</v>
      </c>
      <c r="S13" s="1">
        <f t="shared" si="8"/>
        <v>0</v>
      </c>
      <c r="T13" s="1">
        <f t="shared" si="9"/>
        <v>1</v>
      </c>
      <c r="U13" s="1">
        <f t="shared" si="10"/>
        <v>0</v>
      </c>
      <c r="V13" s="1">
        <f t="shared" si="11"/>
        <v>0</v>
      </c>
      <c r="W13" s="1">
        <f t="shared" si="12"/>
        <v>0</v>
      </c>
      <c r="X13" s="1">
        <f t="shared" si="13"/>
        <v>0</v>
      </c>
      <c r="Y13" s="25">
        <f t="shared" si="14"/>
        <v>0</v>
      </c>
      <c r="Z13" s="117"/>
      <c r="AA13" s="117"/>
      <c r="AB13" s="1"/>
      <c r="AC13" s="25">
        <f t="shared" si="15"/>
        <v>2</v>
      </c>
      <c r="AD13" s="1"/>
    </row>
    <row r="14" spans="1:30" ht="12.75" customHeight="1">
      <c r="A14" s="1">
        <v>183</v>
      </c>
      <c r="B14" s="54" t="str">
        <f t="shared" si="0"/>
        <v>E.1.3</v>
      </c>
      <c r="C14" s="120" t="s">
        <v>857</v>
      </c>
      <c r="D14" s="118"/>
      <c r="E14" s="92"/>
      <c r="F14" s="118"/>
      <c r="G14" s="117" t="s">
        <v>859</v>
      </c>
      <c r="H14" s="119" t="s">
        <v>471</v>
      </c>
      <c r="I14" s="117" t="s">
        <v>472</v>
      </c>
      <c r="J14" s="54">
        <v>2</v>
      </c>
      <c r="K14" s="54"/>
      <c r="L14" s="99">
        <f t="shared" si="1"/>
        <v>1</v>
      </c>
      <c r="M14" s="1">
        <f t="shared" si="2"/>
        <v>3</v>
      </c>
      <c r="N14" s="1">
        <f t="shared" si="3"/>
        <v>0</v>
      </c>
      <c r="O14" s="1">
        <f t="shared" si="4"/>
        <v>0</v>
      </c>
      <c r="P14" s="1">
        <f t="shared" si="5"/>
        <v>0</v>
      </c>
      <c r="Q14" s="1">
        <f t="shared" si="6"/>
        <v>1</v>
      </c>
      <c r="R14" s="1">
        <f t="shared" si="7"/>
        <v>0</v>
      </c>
      <c r="S14" s="1">
        <f t="shared" si="8"/>
        <v>1</v>
      </c>
      <c r="T14" s="1">
        <f t="shared" si="9"/>
        <v>1</v>
      </c>
      <c r="U14" s="1">
        <f t="shared" si="10"/>
        <v>0</v>
      </c>
      <c r="V14" s="1">
        <f t="shared" si="11"/>
        <v>1</v>
      </c>
      <c r="W14" s="1">
        <f t="shared" si="12"/>
        <v>1</v>
      </c>
      <c r="X14" s="1">
        <f t="shared" si="13"/>
        <v>1</v>
      </c>
      <c r="Y14" s="25">
        <f t="shared" si="14"/>
        <v>1</v>
      </c>
      <c r="Z14" s="117"/>
      <c r="AA14" s="117"/>
      <c r="AB14" s="1"/>
      <c r="AC14" s="25">
        <f t="shared" si="15"/>
        <v>2</v>
      </c>
      <c r="AD14" s="1"/>
    </row>
    <row r="15" spans="1:30" ht="12.75" customHeight="1">
      <c r="A15" s="1">
        <v>184</v>
      </c>
      <c r="B15" s="54" t="str">
        <f t="shared" si="0"/>
        <v>E.1.3.1</v>
      </c>
      <c r="C15" s="120" t="s">
        <v>862</v>
      </c>
      <c r="D15" s="118"/>
      <c r="E15" s="92"/>
      <c r="F15" s="92"/>
      <c r="G15" s="117" t="s">
        <v>859</v>
      </c>
      <c r="H15" s="119" t="s">
        <v>765</v>
      </c>
      <c r="I15" s="117" t="s">
        <v>863</v>
      </c>
      <c r="J15" s="54">
        <v>3</v>
      </c>
      <c r="K15" s="54"/>
      <c r="L15" s="99">
        <f t="shared" si="1"/>
        <v>1</v>
      </c>
      <c r="M15" s="1">
        <f t="shared" si="2"/>
        <v>3</v>
      </c>
      <c r="N15" s="1">
        <f t="shared" si="3"/>
        <v>1</v>
      </c>
      <c r="O15" s="1">
        <f t="shared" si="4"/>
        <v>0</v>
      </c>
      <c r="P15" s="1">
        <f t="shared" si="5"/>
        <v>0</v>
      </c>
      <c r="Q15" s="1">
        <f t="shared" si="6"/>
        <v>0</v>
      </c>
      <c r="R15" s="1">
        <f t="shared" si="7"/>
        <v>0</v>
      </c>
      <c r="S15" s="1">
        <f t="shared" si="8"/>
        <v>0</v>
      </c>
      <c r="T15" s="1">
        <f t="shared" si="9"/>
        <v>1</v>
      </c>
      <c r="U15" s="1">
        <f t="shared" si="10"/>
        <v>0</v>
      </c>
      <c r="V15" s="1">
        <f t="shared" si="11"/>
        <v>0</v>
      </c>
      <c r="W15" s="1">
        <f t="shared" si="12"/>
        <v>0</v>
      </c>
      <c r="X15" s="1">
        <f t="shared" si="13"/>
        <v>0</v>
      </c>
      <c r="Y15" s="25">
        <f t="shared" si="14"/>
        <v>0</v>
      </c>
      <c r="Z15" s="117"/>
      <c r="AA15" s="117"/>
      <c r="AB15" s="1"/>
      <c r="AC15" s="25">
        <f t="shared" si="15"/>
        <v>2</v>
      </c>
      <c r="AD15" s="1"/>
    </row>
    <row r="16" spans="1:30" ht="12.75" customHeight="1">
      <c r="A16" s="1">
        <v>191</v>
      </c>
      <c r="B16" s="11" t="str">
        <f t="shared" si="0"/>
        <v>E.1.3.2</v>
      </c>
      <c r="C16" s="120" t="s">
        <v>869</v>
      </c>
      <c r="D16" s="118"/>
      <c r="E16" s="117"/>
      <c r="F16" s="92"/>
      <c r="G16" s="117" t="s">
        <v>859</v>
      </c>
      <c r="H16" s="119" t="s">
        <v>471</v>
      </c>
      <c r="I16" s="117" t="s">
        <v>472</v>
      </c>
      <c r="J16" s="54">
        <v>3</v>
      </c>
      <c r="K16" s="54"/>
      <c r="L16" s="99">
        <f t="shared" si="1"/>
        <v>1</v>
      </c>
      <c r="M16" s="1">
        <f t="shared" si="2"/>
        <v>3</v>
      </c>
      <c r="N16" s="1">
        <f t="shared" si="3"/>
        <v>2</v>
      </c>
      <c r="O16" s="1">
        <f t="shared" si="4"/>
        <v>0</v>
      </c>
      <c r="P16" s="1">
        <f t="shared" si="5"/>
        <v>0</v>
      </c>
      <c r="Q16" s="1">
        <f t="shared" si="6"/>
        <v>0</v>
      </c>
      <c r="R16" s="1">
        <f t="shared" si="7"/>
        <v>0</v>
      </c>
      <c r="S16" s="1">
        <f t="shared" si="8"/>
        <v>0</v>
      </c>
      <c r="T16" s="1">
        <f t="shared" si="9"/>
        <v>1</v>
      </c>
      <c r="U16" s="1">
        <f t="shared" si="10"/>
        <v>0</v>
      </c>
      <c r="V16" s="1">
        <f t="shared" si="11"/>
        <v>0</v>
      </c>
      <c r="W16" s="1">
        <f t="shared" si="12"/>
        <v>0</v>
      </c>
      <c r="X16" s="1">
        <f t="shared" si="13"/>
        <v>0</v>
      </c>
      <c r="Y16" s="25">
        <f t="shared" si="14"/>
        <v>0</v>
      </c>
      <c r="Z16" s="117"/>
      <c r="AA16" s="117"/>
      <c r="AB16" s="1"/>
      <c r="AC16" s="25">
        <f t="shared" si="15"/>
        <v>2</v>
      </c>
      <c r="AD16" s="1">
        <v>1</v>
      </c>
    </row>
    <row r="17" spans="1:30" ht="12.75" customHeight="1">
      <c r="A17" s="1">
        <v>198</v>
      </c>
      <c r="B17" s="54" t="str">
        <f t="shared" si="0"/>
        <v>E.1.3.3</v>
      </c>
      <c r="C17" s="120" t="s">
        <v>638</v>
      </c>
      <c r="D17" s="118"/>
      <c r="E17" s="92"/>
      <c r="F17" s="92"/>
      <c r="G17" s="117" t="s">
        <v>859</v>
      </c>
      <c r="H17" s="119" t="s">
        <v>471</v>
      </c>
      <c r="I17" s="117" t="s">
        <v>472</v>
      </c>
      <c r="J17" s="54">
        <v>3</v>
      </c>
      <c r="K17" s="54"/>
      <c r="L17" s="99">
        <f t="shared" si="1"/>
        <v>1</v>
      </c>
      <c r="M17" s="1">
        <f t="shared" si="2"/>
        <v>3</v>
      </c>
      <c r="N17" s="1">
        <f t="shared" si="3"/>
        <v>3</v>
      </c>
      <c r="O17" s="1">
        <f t="shared" si="4"/>
        <v>0</v>
      </c>
      <c r="P17" s="1">
        <f t="shared" si="5"/>
        <v>0</v>
      </c>
      <c r="Q17" s="1">
        <f t="shared" si="6"/>
        <v>0</v>
      </c>
      <c r="R17" s="1">
        <f t="shared" si="7"/>
        <v>0</v>
      </c>
      <c r="S17" s="1">
        <f t="shared" si="8"/>
        <v>0</v>
      </c>
      <c r="T17" s="1">
        <f t="shared" si="9"/>
        <v>1</v>
      </c>
      <c r="U17" s="1">
        <f t="shared" si="10"/>
        <v>0</v>
      </c>
      <c r="V17" s="1">
        <f t="shared" si="11"/>
        <v>0</v>
      </c>
      <c r="W17" s="1">
        <f t="shared" si="12"/>
        <v>0</v>
      </c>
      <c r="X17" s="1">
        <f t="shared" si="13"/>
        <v>0</v>
      </c>
      <c r="Y17" s="25">
        <f t="shared" si="14"/>
        <v>0</v>
      </c>
      <c r="Z17" s="117"/>
      <c r="AA17" s="117"/>
      <c r="AB17" s="1"/>
      <c r="AC17" s="25">
        <f t="shared" si="15"/>
        <v>2</v>
      </c>
      <c r="AD17" s="1"/>
    </row>
    <row r="18" spans="1:30" ht="12.75" customHeight="1">
      <c r="A18" s="1">
        <v>205</v>
      </c>
      <c r="B18" s="54" t="str">
        <f t="shared" si="0"/>
        <v>E.1.3.4</v>
      </c>
      <c r="C18" s="120" t="s">
        <v>640</v>
      </c>
      <c r="D18" s="118"/>
      <c r="E18" s="92"/>
      <c r="F18" s="92"/>
      <c r="G18" s="117" t="s">
        <v>859</v>
      </c>
      <c r="H18" s="119" t="s">
        <v>471</v>
      </c>
      <c r="I18" s="117" t="s">
        <v>472</v>
      </c>
      <c r="J18" s="54">
        <v>3</v>
      </c>
      <c r="K18" s="54"/>
      <c r="L18" s="99">
        <f t="shared" si="1"/>
        <v>1</v>
      </c>
      <c r="M18" s="1">
        <f t="shared" si="2"/>
        <v>3</v>
      </c>
      <c r="N18" s="1">
        <f t="shared" si="3"/>
        <v>4</v>
      </c>
      <c r="O18" s="1">
        <f t="shared" si="4"/>
        <v>0</v>
      </c>
      <c r="P18" s="1">
        <f t="shared" si="5"/>
        <v>0</v>
      </c>
      <c r="Q18" s="1">
        <f t="shared" si="6"/>
        <v>0</v>
      </c>
      <c r="R18" s="1">
        <f t="shared" si="7"/>
        <v>0</v>
      </c>
      <c r="S18" s="1">
        <f t="shared" si="8"/>
        <v>0</v>
      </c>
      <c r="T18" s="1">
        <f t="shared" si="9"/>
        <v>1</v>
      </c>
      <c r="U18" s="1">
        <f t="shared" si="10"/>
        <v>0</v>
      </c>
      <c r="V18" s="1">
        <f t="shared" si="11"/>
        <v>0</v>
      </c>
      <c r="W18" s="1">
        <f t="shared" si="12"/>
        <v>0</v>
      </c>
      <c r="X18" s="1">
        <f t="shared" si="13"/>
        <v>0</v>
      </c>
      <c r="Y18" s="25">
        <f t="shared" si="14"/>
        <v>0</v>
      </c>
      <c r="Z18" s="117"/>
      <c r="AA18" s="117"/>
      <c r="AB18" s="1"/>
      <c r="AC18" s="25">
        <f t="shared" si="15"/>
        <v>2</v>
      </c>
      <c r="AD18" s="1"/>
    </row>
    <row r="19" spans="1:30" ht="12.75" customHeight="1">
      <c r="A19" s="1">
        <v>212</v>
      </c>
      <c r="B19" s="54" t="str">
        <f t="shared" si="0"/>
        <v>E.1.4</v>
      </c>
      <c r="C19" s="120" t="s">
        <v>892</v>
      </c>
      <c r="D19" s="118"/>
      <c r="E19" s="92"/>
      <c r="F19" s="92"/>
      <c r="G19" s="117" t="s">
        <v>474</v>
      </c>
      <c r="H19" s="119" t="s">
        <v>475</v>
      </c>
      <c r="I19" s="117" t="s">
        <v>476</v>
      </c>
      <c r="J19" s="54">
        <v>2</v>
      </c>
      <c r="K19" s="54"/>
      <c r="L19" s="99">
        <f t="shared" si="1"/>
        <v>1</v>
      </c>
      <c r="M19" s="1">
        <f t="shared" si="2"/>
        <v>4</v>
      </c>
      <c r="N19" s="1">
        <f t="shared" si="3"/>
        <v>0</v>
      </c>
      <c r="O19" s="1">
        <f t="shared" si="4"/>
        <v>0</v>
      </c>
      <c r="P19" s="1">
        <f t="shared" si="5"/>
        <v>0</v>
      </c>
      <c r="Q19" s="1">
        <f t="shared" si="6"/>
        <v>1</v>
      </c>
      <c r="R19" s="1">
        <f t="shared" si="7"/>
        <v>0</v>
      </c>
      <c r="S19" s="1">
        <f t="shared" si="8"/>
        <v>1</v>
      </c>
      <c r="T19" s="1">
        <f t="shared" si="9"/>
        <v>1</v>
      </c>
      <c r="U19" s="1">
        <f t="shared" si="10"/>
        <v>0</v>
      </c>
      <c r="V19" s="1">
        <f t="shared" si="11"/>
        <v>1</v>
      </c>
      <c r="W19" s="1">
        <f t="shared" si="12"/>
        <v>1</v>
      </c>
      <c r="X19" s="1">
        <f t="shared" si="13"/>
        <v>1</v>
      </c>
      <c r="Y19" s="25">
        <f t="shared" si="14"/>
        <v>1</v>
      </c>
      <c r="Z19" s="117"/>
      <c r="AA19" s="117"/>
      <c r="AB19" s="1"/>
      <c r="AC19" s="25">
        <f t="shared" si="15"/>
        <v>2</v>
      </c>
      <c r="AD19" s="1"/>
    </row>
    <row r="20" spans="1:30" ht="12.75" customHeight="1">
      <c r="A20" s="1">
        <v>214</v>
      </c>
      <c r="B20" s="54" t="str">
        <f t="shared" si="0"/>
        <v>E.1.4.1</v>
      </c>
      <c r="C20" s="120" t="s">
        <v>902</v>
      </c>
      <c r="D20" s="118"/>
      <c r="E20" s="92"/>
      <c r="F20" s="92"/>
      <c r="G20" s="117" t="s">
        <v>474</v>
      </c>
      <c r="H20" s="119" t="s">
        <v>475</v>
      </c>
      <c r="I20" s="117" t="s">
        <v>476</v>
      </c>
      <c r="J20" s="54">
        <v>3</v>
      </c>
      <c r="K20" s="54"/>
      <c r="L20" s="99">
        <f t="shared" si="1"/>
        <v>1</v>
      </c>
      <c r="M20" s="1">
        <f t="shared" si="2"/>
        <v>4</v>
      </c>
      <c r="N20" s="1">
        <f t="shared" si="3"/>
        <v>1</v>
      </c>
      <c r="O20" s="1">
        <f t="shared" si="4"/>
        <v>0</v>
      </c>
      <c r="P20" s="1">
        <f t="shared" si="5"/>
        <v>0</v>
      </c>
      <c r="Q20" s="1">
        <f t="shared" si="6"/>
        <v>0</v>
      </c>
      <c r="R20" s="1">
        <f t="shared" si="7"/>
        <v>0</v>
      </c>
      <c r="S20" s="1">
        <f t="shared" si="8"/>
        <v>0</v>
      </c>
      <c r="T20" s="1">
        <f t="shared" si="9"/>
        <v>1</v>
      </c>
      <c r="U20" s="1">
        <f t="shared" si="10"/>
        <v>0</v>
      </c>
      <c r="V20" s="1">
        <f t="shared" si="11"/>
        <v>0</v>
      </c>
      <c r="W20" s="1">
        <f t="shared" si="12"/>
        <v>0</v>
      </c>
      <c r="X20" s="1">
        <f t="shared" si="13"/>
        <v>0</v>
      </c>
      <c r="Y20" s="25">
        <f t="shared" si="14"/>
        <v>0</v>
      </c>
      <c r="Z20" s="117"/>
      <c r="AA20" s="117"/>
      <c r="AB20" s="1"/>
      <c r="AC20" s="25">
        <f t="shared" si="15"/>
        <v>2</v>
      </c>
      <c r="AD20" s="1"/>
    </row>
    <row r="21" spans="1:30" ht="12.75" customHeight="1">
      <c r="A21" s="1">
        <v>215</v>
      </c>
      <c r="B21" s="54" t="str">
        <f t="shared" si="0"/>
        <v>E.1.4.2</v>
      </c>
      <c r="C21" s="120" t="s">
        <v>910</v>
      </c>
      <c r="D21" s="118"/>
      <c r="E21" s="92"/>
      <c r="F21" s="92"/>
      <c r="G21" s="117" t="s">
        <v>474</v>
      </c>
      <c r="H21" s="119"/>
      <c r="I21" s="117"/>
      <c r="J21" s="54">
        <v>3</v>
      </c>
      <c r="K21" s="54"/>
      <c r="L21" s="99">
        <f t="shared" si="1"/>
        <v>1</v>
      </c>
      <c r="M21" s="1">
        <f t="shared" si="2"/>
        <v>4</v>
      </c>
      <c r="N21" s="1">
        <f t="shared" si="3"/>
        <v>2</v>
      </c>
      <c r="O21" s="1">
        <f t="shared" si="4"/>
        <v>0</v>
      </c>
      <c r="P21" s="1">
        <f t="shared" si="5"/>
        <v>0</v>
      </c>
      <c r="Q21" s="1">
        <f t="shared" si="6"/>
        <v>0</v>
      </c>
      <c r="R21" s="1">
        <f t="shared" si="7"/>
        <v>0</v>
      </c>
      <c r="S21" s="1">
        <f t="shared" si="8"/>
        <v>0</v>
      </c>
      <c r="T21" s="1">
        <f t="shared" si="9"/>
        <v>1</v>
      </c>
      <c r="U21" s="1">
        <f t="shared" si="10"/>
        <v>0</v>
      </c>
      <c r="V21" s="1">
        <f t="shared" si="11"/>
        <v>0</v>
      </c>
      <c r="W21" s="1">
        <f t="shared" si="12"/>
        <v>0</v>
      </c>
      <c r="X21" s="1">
        <f t="shared" si="13"/>
        <v>0</v>
      </c>
      <c r="Y21" s="25">
        <f t="shared" si="14"/>
        <v>0</v>
      </c>
      <c r="Z21" s="117"/>
      <c r="AA21" s="117"/>
      <c r="AB21" s="1"/>
      <c r="AC21" s="25">
        <f t="shared" si="15"/>
        <v>2</v>
      </c>
      <c r="AD21" s="1"/>
    </row>
    <row r="22" spans="1:30" ht="12.75" customHeight="1">
      <c r="A22" s="1">
        <v>3302</v>
      </c>
      <c r="B22" s="54" t="str">
        <f t="shared" si="0"/>
        <v>E.1.4.3</v>
      </c>
      <c r="C22" s="120" t="s">
        <v>919</v>
      </c>
      <c r="D22" s="118"/>
      <c r="E22" s="92"/>
      <c r="F22" s="92"/>
      <c r="G22" s="117" t="s">
        <v>474</v>
      </c>
      <c r="H22" s="119" t="s">
        <v>475</v>
      </c>
      <c r="I22" s="117" t="s">
        <v>476</v>
      </c>
      <c r="J22" s="54">
        <v>3</v>
      </c>
      <c r="K22" s="54"/>
      <c r="L22" s="99">
        <f t="shared" si="1"/>
        <v>1</v>
      </c>
      <c r="M22" s="1">
        <f t="shared" si="2"/>
        <v>4</v>
      </c>
      <c r="N22" s="1">
        <f t="shared" si="3"/>
        <v>3</v>
      </c>
      <c r="O22" s="1">
        <f t="shared" si="4"/>
        <v>0</v>
      </c>
      <c r="P22" s="1">
        <f t="shared" si="5"/>
        <v>0</v>
      </c>
      <c r="Q22" s="1">
        <f t="shared" si="6"/>
        <v>0</v>
      </c>
      <c r="R22" s="1">
        <f t="shared" si="7"/>
        <v>0</v>
      </c>
      <c r="S22" s="1">
        <f t="shared" si="8"/>
        <v>0</v>
      </c>
      <c r="T22" s="1">
        <f t="shared" si="9"/>
        <v>1</v>
      </c>
      <c r="U22" s="1">
        <f t="shared" si="10"/>
        <v>0</v>
      </c>
      <c r="V22" s="1">
        <f t="shared" si="11"/>
        <v>0</v>
      </c>
      <c r="W22" s="1">
        <f t="shared" si="12"/>
        <v>0</v>
      </c>
      <c r="X22" s="1">
        <f t="shared" si="13"/>
        <v>0</v>
      </c>
      <c r="Y22" s="25">
        <f t="shared" si="14"/>
        <v>0</v>
      </c>
      <c r="Z22" s="117"/>
      <c r="AA22" s="117"/>
      <c r="AB22" s="1"/>
      <c r="AC22" s="25">
        <f t="shared" si="15"/>
        <v>2</v>
      </c>
      <c r="AD22" s="1"/>
    </row>
    <row r="23" spans="1:30" ht="12.75" customHeight="1">
      <c r="A23" s="1">
        <v>293</v>
      </c>
      <c r="B23" s="54" t="str">
        <f t="shared" si="0"/>
        <v>E.1.5</v>
      </c>
      <c r="C23" s="120" t="s">
        <v>479</v>
      </c>
      <c r="D23" s="118"/>
      <c r="E23" s="92"/>
      <c r="F23" s="92"/>
      <c r="G23" s="117"/>
      <c r="H23" s="119" t="s">
        <v>481</v>
      </c>
      <c r="I23" s="117" t="s">
        <v>482</v>
      </c>
      <c r="J23" s="54">
        <v>2</v>
      </c>
      <c r="K23" s="54"/>
      <c r="L23" s="99">
        <f t="shared" si="1"/>
        <v>1</v>
      </c>
      <c r="M23" s="1">
        <f t="shared" si="2"/>
        <v>5</v>
      </c>
      <c r="N23" s="1">
        <f t="shared" si="3"/>
        <v>0</v>
      </c>
      <c r="O23" s="1">
        <f t="shared" si="4"/>
        <v>0</v>
      </c>
      <c r="P23" s="1">
        <f t="shared" si="5"/>
        <v>0</v>
      </c>
      <c r="Q23" s="1">
        <f t="shared" si="6"/>
        <v>1</v>
      </c>
      <c r="R23" s="1">
        <f t="shared" si="7"/>
        <v>0</v>
      </c>
      <c r="S23" s="1">
        <f t="shared" si="8"/>
        <v>1</v>
      </c>
      <c r="T23" s="1">
        <f t="shared" si="9"/>
        <v>1</v>
      </c>
      <c r="U23" s="1">
        <f t="shared" si="10"/>
        <v>0</v>
      </c>
      <c r="V23" s="1">
        <f t="shared" si="11"/>
        <v>1</v>
      </c>
      <c r="W23" s="1">
        <f t="shared" si="12"/>
        <v>1</v>
      </c>
      <c r="X23" s="1">
        <f t="shared" si="13"/>
        <v>1</v>
      </c>
      <c r="Y23" s="25">
        <f t="shared" si="14"/>
        <v>1</v>
      </c>
      <c r="Z23" s="117"/>
      <c r="AA23" s="117"/>
      <c r="AB23" s="1"/>
      <c r="AC23" s="25">
        <f t="shared" si="15"/>
        <v>2</v>
      </c>
      <c r="AD23" s="1"/>
    </row>
    <row r="24" spans="1:30" ht="12.75" customHeight="1">
      <c r="A24" s="1">
        <v>2557</v>
      </c>
      <c r="B24" s="54" t="str">
        <f t="shared" si="0"/>
        <v>E.1.6</v>
      </c>
      <c r="C24" s="120" t="s">
        <v>485</v>
      </c>
      <c r="D24" s="118"/>
      <c r="E24" s="92"/>
      <c r="F24" s="92"/>
      <c r="G24" s="117" t="s">
        <v>480</v>
      </c>
      <c r="H24" s="119">
        <v>7.3</v>
      </c>
      <c r="I24" s="117" t="s">
        <v>486</v>
      </c>
      <c r="J24" s="54">
        <v>2</v>
      </c>
      <c r="K24" s="54"/>
      <c r="L24" s="99">
        <f t="shared" si="1"/>
        <v>1</v>
      </c>
      <c r="M24" s="1">
        <f t="shared" si="2"/>
        <v>6</v>
      </c>
      <c r="N24" s="1">
        <f t="shared" si="3"/>
        <v>0</v>
      </c>
      <c r="O24" s="1">
        <f t="shared" si="4"/>
        <v>0</v>
      </c>
      <c r="P24" s="1">
        <f t="shared" si="5"/>
        <v>0</v>
      </c>
      <c r="Q24" s="1">
        <f t="shared" si="6"/>
        <v>1</v>
      </c>
      <c r="R24" s="1">
        <f t="shared" si="7"/>
        <v>0</v>
      </c>
      <c r="S24" s="1">
        <f t="shared" si="8"/>
        <v>1</v>
      </c>
      <c r="T24" s="1">
        <f t="shared" si="9"/>
        <v>1</v>
      </c>
      <c r="U24" s="1">
        <f t="shared" si="10"/>
        <v>0</v>
      </c>
      <c r="V24" s="1">
        <f t="shared" si="11"/>
        <v>1</v>
      </c>
      <c r="W24" s="1">
        <f t="shared" si="12"/>
        <v>1</v>
      </c>
      <c r="X24" s="1">
        <f t="shared" si="13"/>
        <v>1</v>
      </c>
      <c r="Y24" s="25">
        <f t="shared" si="14"/>
        <v>1</v>
      </c>
      <c r="Z24" s="117"/>
      <c r="AA24" s="117"/>
      <c r="AB24" s="1"/>
      <c r="AC24" s="25">
        <f t="shared" si="15"/>
        <v>2</v>
      </c>
      <c r="AD24" s="1"/>
    </row>
    <row r="25" spans="1:30" ht="12.75" customHeight="1">
      <c r="A25" s="1">
        <v>299</v>
      </c>
      <c r="B25" s="54" t="str">
        <f t="shared" si="0"/>
        <v>E.1.7</v>
      </c>
      <c r="C25" s="120" t="s">
        <v>933</v>
      </c>
      <c r="D25" s="118"/>
      <c r="E25" s="92"/>
      <c r="F25" s="92"/>
      <c r="G25" s="117" t="s">
        <v>934</v>
      </c>
      <c r="H25" s="119"/>
      <c r="I25" s="117"/>
      <c r="J25" s="54">
        <v>2</v>
      </c>
      <c r="K25" s="54"/>
      <c r="L25" s="99">
        <f t="shared" si="1"/>
        <v>1</v>
      </c>
      <c r="M25" s="1">
        <f t="shared" si="2"/>
        <v>7</v>
      </c>
      <c r="N25" s="1">
        <f t="shared" si="3"/>
        <v>0</v>
      </c>
      <c r="O25" s="1">
        <f t="shared" si="4"/>
        <v>0</v>
      </c>
      <c r="P25" s="1">
        <f t="shared" si="5"/>
        <v>0</v>
      </c>
      <c r="Q25" s="1">
        <f t="shared" si="6"/>
        <v>0</v>
      </c>
      <c r="R25" s="1">
        <f t="shared" si="7"/>
        <v>0</v>
      </c>
      <c r="S25" s="1">
        <f t="shared" si="8"/>
        <v>0</v>
      </c>
      <c r="T25" s="1">
        <f t="shared" si="9"/>
        <v>1</v>
      </c>
      <c r="U25" s="1">
        <f t="shared" si="10"/>
        <v>0</v>
      </c>
      <c r="V25" s="1">
        <f t="shared" si="11"/>
        <v>0</v>
      </c>
      <c r="W25" s="1">
        <f t="shared" si="12"/>
        <v>0</v>
      </c>
      <c r="X25" s="1">
        <f t="shared" si="13"/>
        <v>0</v>
      </c>
      <c r="Y25" s="25">
        <f t="shared" si="14"/>
        <v>0</v>
      </c>
      <c r="Z25" s="117"/>
      <c r="AA25" s="117"/>
      <c r="AB25" s="1"/>
      <c r="AC25" s="25">
        <f t="shared" si="15"/>
        <v>2</v>
      </c>
      <c r="AD25" s="1"/>
    </row>
    <row r="26" spans="1:30" ht="12.75" customHeight="1">
      <c r="A26" s="1">
        <v>4196</v>
      </c>
      <c r="B26" s="54" t="str">
        <f t="shared" si="0"/>
        <v>E.1.7.1</v>
      </c>
      <c r="C26" s="120" t="s">
        <v>941</v>
      </c>
      <c r="D26" s="118"/>
      <c r="E26" s="92"/>
      <c r="F26" s="92"/>
      <c r="G26" s="117"/>
      <c r="H26" s="119"/>
      <c r="I26" s="117"/>
      <c r="J26" s="54">
        <v>3</v>
      </c>
      <c r="K26" s="54"/>
      <c r="L26" s="99">
        <f t="shared" si="1"/>
        <v>1</v>
      </c>
      <c r="M26" s="1">
        <f t="shared" si="2"/>
        <v>7</v>
      </c>
      <c r="N26" s="1">
        <f t="shared" si="3"/>
        <v>1</v>
      </c>
      <c r="O26" s="1">
        <f t="shared" si="4"/>
        <v>0</v>
      </c>
      <c r="P26" s="1">
        <f t="shared" si="5"/>
        <v>0</v>
      </c>
      <c r="Q26" s="1">
        <f t="shared" si="6"/>
        <v>0</v>
      </c>
      <c r="R26" s="1">
        <f t="shared" si="7"/>
        <v>0</v>
      </c>
      <c r="S26" s="1">
        <f t="shared" si="8"/>
        <v>0</v>
      </c>
      <c r="T26" s="1">
        <f t="shared" si="9"/>
        <v>1</v>
      </c>
      <c r="U26" s="1">
        <f t="shared" si="10"/>
        <v>0</v>
      </c>
      <c r="V26" s="1">
        <f t="shared" si="11"/>
        <v>0</v>
      </c>
      <c r="W26" s="1">
        <f t="shared" si="12"/>
        <v>0</v>
      </c>
      <c r="X26" s="1">
        <f t="shared" si="13"/>
        <v>0</v>
      </c>
      <c r="Y26" s="25">
        <f t="shared" si="14"/>
        <v>0</v>
      </c>
      <c r="Z26" s="117"/>
      <c r="AA26" s="117"/>
      <c r="AB26" s="1"/>
      <c r="AC26" s="25">
        <f t="shared" si="15"/>
        <v>2</v>
      </c>
      <c r="AD26" s="1"/>
    </row>
    <row r="27" spans="1:30" ht="12.75" customHeight="1">
      <c r="A27" s="1">
        <v>4197</v>
      </c>
      <c r="B27" s="54" t="str">
        <f t="shared" si="0"/>
        <v>E.1.7.2</v>
      </c>
      <c r="C27" s="120" t="s">
        <v>947</v>
      </c>
      <c r="D27" s="118"/>
      <c r="E27" s="92"/>
      <c r="F27" s="92"/>
      <c r="G27" s="117"/>
      <c r="H27" s="119"/>
      <c r="I27" s="117"/>
      <c r="J27" s="54">
        <v>3</v>
      </c>
      <c r="K27" s="54"/>
      <c r="L27" s="99">
        <f t="shared" si="1"/>
        <v>1</v>
      </c>
      <c r="M27" s="1">
        <f t="shared" si="2"/>
        <v>7</v>
      </c>
      <c r="N27" s="1">
        <f t="shared" si="3"/>
        <v>2</v>
      </c>
      <c r="O27" s="1">
        <f t="shared" si="4"/>
        <v>0</v>
      </c>
      <c r="P27" s="1">
        <f t="shared" si="5"/>
        <v>0</v>
      </c>
      <c r="Q27" s="1">
        <f t="shared" si="6"/>
        <v>0</v>
      </c>
      <c r="R27" s="1">
        <f t="shared" si="7"/>
        <v>0</v>
      </c>
      <c r="S27" s="1">
        <f t="shared" si="8"/>
        <v>0</v>
      </c>
      <c r="T27" s="1">
        <f t="shared" si="9"/>
        <v>1</v>
      </c>
      <c r="U27" s="1">
        <f t="shared" si="10"/>
        <v>0</v>
      </c>
      <c r="V27" s="1">
        <f t="shared" si="11"/>
        <v>0</v>
      </c>
      <c r="W27" s="1">
        <f t="shared" si="12"/>
        <v>0</v>
      </c>
      <c r="X27" s="1">
        <f t="shared" si="13"/>
        <v>0</v>
      </c>
      <c r="Y27" s="25">
        <f t="shared" si="14"/>
        <v>0</v>
      </c>
      <c r="Z27" s="117"/>
      <c r="AA27" s="117"/>
      <c r="AB27" s="1"/>
      <c r="AC27" s="25">
        <f t="shared" si="15"/>
        <v>2</v>
      </c>
      <c r="AD27" s="1"/>
    </row>
    <row r="28" spans="1:30" ht="12.75" customHeight="1">
      <c r="A28" s="1">
        <v>4198</v>
      </c>
      <c r="B28" s="54" t="str">
        <f t="shared" si="0"/>
        <v>E.1.7.3</v>
      </c>
      <c r="C28" s="120" t="s">
        <v>958</v>
      </c>
      <c r="D28" s="118"/>
      <c r="E28" s="92"/>
      <c r="F28" s="92"/>
      <c r="G28" s="117"/>
      <c r="H28" s="119"/>
      <c r="I28" s="117"/>
      <c r="J28" s="54">
        <v>3</v>
      </c>
      <c r="K28" s="54"/>
      <c r="L28" s="99">
        <f t="shared" si="1"/>
        <v>1</v>
      </c>
      <c r="M28" s="1">
        <f t="shared" si="2"/>
        <v>7</v>
      </c>
      <c r="N28" s="1">
        <f t="shared" si="3"/>
        <v>3</v>
      </c>
      <c r="O28" s="1">
        <f t="shared" si="4"/>
        <v>0</v>
      </c>
      <c r="P28" s="1">
        <f t="shared" si="5"/>
        <v>0</v>
      </c>
      <c r="Q28" s="1">
        <f t="shared" si="6"/>
        <v>0</v>
      </c>
      <c r="R28" s="1">
        <f t="shared" si="7"/>
        <v>0</v>
      </c>
      <c r="S28" s="1">
        <f t="shared" si="8"/>
        <v>0</v>
      </c>
      <c r="T28" s="1">
        <f t="shared" si="9"/>
        <v>1</v>
      </c>
      <c r="U28" s="1">
        <f t="shared" si="10"/>
        <v>0</v>
      </c>
      <c r="V28" s="1">
        <f t="shared" si="11"/>
        <v>0</v>
      </c>
      <c r="W28" s="1">
        <f t="shared" si="12"/>
        <v>0</v>
      </c>
      <c r="X28" s="1">
        <f t="shared" si="13"/>
        <v>0</v>
      </c>
      <c r="Y28" s="25">
        <f t="shared" si="14"/>
        <v>0</v>
      </c>
      <c r="Z28" s="117"/>
      <c r="AA28" s="117"/>
      <c r="AB28" s="1"/>
      <c r="AC28" s="25">
        <f t="shared" si="15"/>
        <v>2</v>
      </c>
      <c r="AD28" s="1"/>
    </row>
    <row r="29" spans="1:30" ht="12.75" customHeight="1">
      <c r="A29" s="1">
        <v>4199</v>
      </c>
      <c r="B29" s="54" t="str">
        <f t="shared" si="0"/>
        <v>E.1.8</v>
      </c>
      <c r="C29" s="120" t="s">
        <v>966</v>
      </c>
      <c r="D29" s="118"/>
      <c r="E29" s="92"/>
      <c r="F29" s="92"/>
      <c r="G29" s="117"/>
      <c r="H29" s="119"/>
      <c r="I29" s="117"/>
      <c r="J29" s="54">
        <v>2</v>
      </c>
      <c r="K29" s="54"/>
      <c r="L29" s="99">
        <f t="shared" si="1"/>
        <v>1</v>
      </c>
      <c r="M29" s="1">
        <f t="shared" si="2"/>
        <v>8</v>
      </c>
      <c r="N29" s="1">
        <f t="shared" si="3"/>
        <v>0</v>
      </c>
      <c r="O29" s="1">
        <f t="shared" si="4"/>
        <v>0</v>
      </c>
      <c r="P29" s="1">
        <f t="shared" si="5"/>
        <v>0</v>
      </c>
      <c r="Q29" s="1">
        <f t="shared" si="6"/>
        <v>0</v>
      </c>
      <c r="R29" s="1">
        <f t="shared" si="7"/>
        <v>0</v>
      </c>
      <c r="S29" s="1">
        <f t="shared" si="8"/>
        <v>0</v>
      </c>
      <c r="T29" s="1">
        <f t="shared" si="9"/>
        <v>1</v>
      </c>
      <c r="U29" s="1">
        <f t="shared" si="10"/>
        <v>0</v>
      </c>
      <c r="V29" s="1">
        <f t="shared" si="11"/>
        <v>0</v>
      </c>
      <c r="W29" s="1">
        <f t="shared" si="12"/>
        <v>0</v>
      </c>
      <c r="X29" s="1">
        <f t="shared" si="13"/>
        <v>0</v>
      </c>
      <c r="Y29" s="25">
        <f t="shared" si="14"/>
        <v>0</v>
      </c>
      <c r="Z29" s="117"/>
      <c r="AA29" s="117"/>
      <c r="AB29" s="1"/>
      <c r="AC29" s="25">
        <f t="shared" si="15"/>
        <v>2</v>
      </c>
      <c r="AD29" s="1"/>
    </row>
    <row r="30" spans="1:30" ht="12.75" customHeight="1">
      <c r="A30" s="1">
        <v>3517</v>
      </c>
      <c r="B30" s="54" t="str">
        <f t="shared" si="0"/>
        <v>E.2</v>
      </c>
      <c r="C30" s="117" t="s">
        <v>973</v>
      </c>
      <c r="D30" s="118"/>
      <c r="E30" s="92"/>
      <c r="F30" s="92"/>
      <c r="G30" s="117" t="s">
        <v>464</v>
      </c>
      <c r="H30" s="119" t="s">
        <v>489</v>
      </c>
      <c r="I30" s="117" t="s">
        <v>490</v>
      </c>
      <c r="J30" s="54">
        <v>1</v>
      </c>
      <c r="K30" s="54"/>
      <c r="L30" s="99">
        <f t="shared" si="1"/>
        <v>2</v>
      </c>
      <c r="M30" s="1">
        <f t="shared" si="2"/>
        <v>0</v>
      </c>
      <c r="N30" s="1">
        <f t="shared" si="3"/>
        <v>0</v>
      </c>
      <c r="O30" s="1">
        <f t="shared" si="4"/>
        <v>0</v>
      </c>
      <c r="P30" s="1">
        <f t="shared" si="5"/>
        <v>0</v>
      </c>
      <c r="Q30" s="1">
        <f t="shared" si="6"/>
        <v>1</v>
      </c>
      <c r="R30" s="1">
        <f t="shared" si="7"/>
        <v>0</v>
      </c>
      <c r="S30" s="1">
        <f t="shared" si="8"/>
        <v>1</v>
      </c>
      <c r="T30" s="1">
        <f t="shared" si="9"/>
        <v>1</v>
      </c>
      <c r="U30" s="1">
        <f t="shared" si="10"/>
        <v>0</v>
      </c>
      <c r="V30" s="1">
        <f t="shared" si="11"/>
        <v>1</v>
      </c>
      <c r="W30" s="1">
        <f t="shared" si="12"/>
        <v>1</v>
      </c>
      <c r="X30" s="1">
        <f t="shared" si="13"/>
        <v>1</v>
      </c>
      <c r="Y30" s="25">
        <f t="shared" si="14"/>
        <v>1</v>
      </c>
      <c r="Z30" s="117"/>
      <c r="AA30" s="117"/>
      <c r="AB30" s="1"/>
      <c r="AC30" s="25">
        <f t="shared" si="15"/>
        <v>2</v>
      </c>
      <c r="AD30" s="36"/>
    </row>
    <row r="31" spans="1:30" ht="12.75" customHeight="1">
      <c r="A31" s="1">
        <v>3522</v>
      </c>
      <c r="B31" s="54" t="str">
        <f t="shared" si="0"/>
        <v>E.2.1</v>
      </c>
      <c r="C31" s="120" t="s">
        <v>982</v>
      </c>
      <c r="D31" s="118"/>
      <c r="E31" s="92"/>
      <c r="F31" s="92"/>
      <c r="G31" s="117"/>
      <c r="H31" s="119"/>
      <c r="I31" s="117"/>
      <c r="J31" s="54">
        <v>2</v>
      </c>
      <c r="K31" s="54"/>
      <c r="L31" s="99">
        <f t="shared" si="1"/>
        <v>2</v>
      </c>
      <c r="M31" s="1">
        <f t="shared" si="2"/>
        <v>1</v>
      </c>
      <c r="N31" s="1">
        <f t="shared" si="3"/>
        <v>0</v>
      </c>
      <c r="O31" s="1">
        <f t="shared" si="4"/>
        <v>0</v>
      </c>
      <c r="P31" s="1">
        <f t="shared" si="5"/>
        <v>0</v>
      </c>
      <c r="Q31" s="1">
        <f t="shared" si="6"/>
        <v>0</v>
      </c>
      <c r="R31" s="1">
        <f t="shared" si="7"/>
        <v>0</v>
      </c>
      <c r="S31" s="1">
        <f t="shared" si="8"/>
        <v>0</v>
      </c>
      <c r="T31" s="1">
        <f t="shared" si="9"/>
        <v>1</v>
      </c>
      <c r="U31" s="1">
        <f t="shared" si="10"/>
        <v>0</v>
      </c>
      <c r="V31" s="1">
        <f t="shared" si="11"/>
        <v>0</v>
      </c>
      <c r="W31" s="1">
        <f t="shared" si="12"/>
        <v>0</v>
      </c>
      <c r="X31" s="1">
        <f t="shared" si="13"/>
        <v>0</v>
      </c>
      <c r="Y31" s="25">
        <f t="shared" si="14"/>
        <v>0</v>
      </c>
      <c r="Z31" s="117"/>
      <c r="AA31" s="117"/>
      <c r="AB31" s="1"/>
      <c r="AC31" s="25">
        <f t="shared" si="15"/>
        <v>2</v>
      </c>
      <c r="AD31" s="36"/>
    </row>
    <row r="32" spans="1:30" ht="12.75" customHeight="1">
      <c r="A32" s="1">
        <v>3525</v>
      </c>
      <c r="B32" s="54" t="str">
        <f t="shared" si="0"/>
        <v>E.2.2</v>
      </c>
      <c r="C32" s="120" t="s">
        <v>987</v>
      </c>
      <c r="D32" s="118"/>
      <c r="E32" s="92"/>
      <c r="F32" s="92"/>
      <c r="G32" s="117"/>
      <c r="H32" s="119"/>
      <c r="I32" s="117"/>
      <c r="J32" s="54">
        <v>2</v>
      </c>
      <c r="K32" s="54"/>
      <c r="L32" s="99">
        <f t="shared" si="1"/>
        <v>2</v>
      </c>
      <c r="M32" s="1">
        <f t="shared" si="2"/>
        <v>2</v>
      </c>
      <c r="N32" s="1">
        <f t="shared" si="3"/>
        <v>0</v>
      </c>
      <c r="O32" s="1">
        <f t="shared" si="4"/>
        <v>0</v>
      </c>
      <c r="P32" s="1">
        <f t="shared" si="5"/>
        <v>0</v>
      </c>
      <c r="Q32" s="1">
        <f t="shared" si="6"/>
        <v>0</v>
      </c>
      <c r="R32" s="1">
        <f t="shared" si="7"/>
        <v>0</v>
      </c>
      <c r="S32" s="1">
        <f t="shared" si="8"/>
        <v>0</v>
      </c>
      <c r="T32" s="1">
        <f t="shared" si="9"/>
        <v>1</v>
      </c>
      <c r="U32" s="1">
        <f t="shared" si="10"/>
        <v>0</v>
      </c>
      <c r="V32" s="1">
        <f t="shared" si="11"/>
        <v>0</v>
      </c>
      <c r="W32" s="1">
        <f t="shared" si="12"/>
        <v>0</v>
      </c>
      <c r="X32" s="1">
        <f t="shared" si="13"/>
        <v>0</v>
      </c>
      <c r="Y32" s="25">
        <f t="shared" si="14"/>
        <v>0</v>
      </c>
      <c r="Z32" s="117"/>
      <c r="AA32" s="117"/>
      <c r="AB32" s="1"/>
      <c r="AC32" s="25">
        <f t="shared" si="15"/>
        <v>2</v>
      </c>
      <c r="AD32" s="36"/>
    </row>
    <row r="33" spans="1:30" ht="12.75" customHeight="1">
      <c r="A33" s="1">
        <v>4007</v>
      </c>
      <c r="B33" s="54" t="str">
        <f t="shared" si="0"/>
        <v>E.2.3</v>
      </c>
      <c r="C33" s="120" t="s">
        <v>992</v>
      </c>
      <c r="D33" s="118"/>
      <c r="E33" s="92"/>
      <c r="F33" s="118"/>
      <c r="G33" s="117" t="s">
        <v>464</v>
      </c>
      <c r="H33" s="119" t="s">
        <v>465</v>
      </c>
      <c r="I33" s="117" t="s">
        <v>466</v>
      </c>
      <c r="J33" s="54">
        <v>2</v>
      </c>
      <c r="K33" s="54"/>
      <c r="L33" s="99">
        <f t="shared" si="1"/>
        <v>2</v>
      </c>
      <c r="M33" s="1">
        <f t="shared" si="2"/>
        <v>3</v>
      </c>
      <c r="N33" s="1">
        <f t="shared" si="3"/>
        <v>0</v>
      </c>
      <c r="O33" s="1">
        <f t="shared" si="4"/>
        <v>0</v>
      </c>
      <c r="P33" s="1">
        <f t="shared" si="5"/>
        <v>0</v>
      </c>
      <c r="Q33" s="1">
        <f t="shared" si="6"/>
        <v>0</v>
      </c>
      <c r="R33" s="1">
        <f t="shared" si="7"/>
        <v>0</v>
      </c>
      <c r="S33" s="1">
        <f t="shared" si="8"/>
        <v>0</v>
      </c>
      <c r="T33" s="1">
        <f t="shared" si="9"/>
        <v>1</v>
      </c>
      <c r="U33" s="1">
        <f t="shared" si="10"/>
        <v>0</v>
      </c>
      <c r="V33" s="1">
        <f t="shared" si="11"/>
        <v>0</v>
      </c>
      <c r="W33" s="1">
        <f t="shared" si="12"/>
        <v>0</v>
      </c>
      <c r="X33" s="1">
        <f t="shared" si="13"/>
        <v>0</v>
      </c>
      <c r="Y33" s="25">
        <f t="shared" si="14"/>
        <v>0</v>
      </c>
      <c r="Z33" s="117"/>
      <c r="AA33" s="117"/>
      <c r="AB33" s="1"/>
      <c r="AC33" s="25">
        <f t="shared" si="15"/>
        <v>2</v>
      </c>
      <c r="AD33" s="1"/>
    </row>
    <row r="34" spans="1:30" ht="12.75" customHeight="1">
      <c r="A34" s="1">
        <v>3532</v>
      </c>
      <c r="B34" s="54" t="str">
        <f t="shared" si="0"/>
        <v>E.2.4</v>
      </c>
      <c r="C34" s="120" t="s">
        <v>1000</v>
      </c>
      <c r="D34" s="117"/>
      <c r="E34" s="117"/>
      <c r="F34" s="142"/>
      <c r="G34" s="117"/>
      <c r="H34" s="119" t="s">
        <v>489</v>
      </c>
      <c r="I34" s="117" t="s">
        <v>490</v>
      </c>
      <c r="J34" s="54">
        <v>2</v>
      </c>
      <c r="K34" s="54">
        <v>1</v>
      </c>
      <c r="L34" s="99">
        <f t="shared" si="1"/>
        <v>2</v>
      </c>
      <c r="M34" s="1">
        <f t="shared" si="2"/>
        <v>4</v>
      </c>
      <c r="N34" s="1">
        <f t="shared" si="3"/>
        <v>0</v>
      </c>
      <c r="O34" s="1">
        <f t="shared" si="4"/>
        <v>0</v>
      </c>
      <c r="P34" s="1">
        <f t="shared" si="5"/>
        <v>0</v>
      </c>
      <c r="Q34" s="1">
        <f t="shared" si="6"/>
        <v>0</v>
      </c>
      <c r="R34" s="1">
        <f t="shared" si="7"/>
        <v>0</v>
      </c>
      <c r="S34" s="1">
        <f t="shared" si="8"/>
        <v>0</v>
      </c>
      <c r="T34" s="1">
        <f t="shared" si="9"/>
        <v>1</v>
      </c>
      <c r="U34" s="1">
        <f t="shared" si="10"/>
        <v>0</v>
      </c>
      <c r="V34" s="1">
        <f t="shared" si="11"/>
        <v>0</v>
      </c>
      <c r="W34" s="1">
        <f t="shared" si="12"/>
        <v>0</v>
      </c>
      <c r="X34" s="1">
        <f t="shared" si="13"/>
        <v>0</v>
      </c>
      <c r="Y34" s="25">
        <f t="shared" si="14"/>
        <v>0</v>
      </c>
      <c r="Z34" s="117"/>
      <c r="AA34" s="117"/>
      <c r="AB34" s="1"/>
      <c r="AC34" s="25">
        <f t="shared" si="15"/>
        <v>2</v>
      </c>
      <c r="AD34" s="36"/>
    </row>
    <row r="35" spans="1:30" ht="12.75" customHeight="1">
      <c r="A35" s="1">
        <v>3533</v>
      </c>
      <c r="B35" s="54" t="str">
        <f t="shared" si="0"/>
        <v>E.2.4.1</v>
      </c>
      <c r="C35" s="120" t="s">
        <v>1003</v>
      </c>
      <c r="D35" s="118"/>
      <c r="E35" s="92"/>
      <c r="F35" s="92"/>
      <c r="G35" s="117"/>
      <c r="H35" s="119"/>
      <c r="I35" s="117"/>
      <c r="J35" s="54">
        <v>3</v>
      </c>
      <c r="K35" s="54"/>
      <c r="L35" s="99">
        <f t="shared" si="1"/>
        <v>2</v>
      </c>
      <c r="M35" s="1">
        <f t="shared" si="2"/>
        <v>4</v>
      </c>
      <c r="N35" s="1">
        <f t="shared" si="3"/>
        <v>1</v>
      </c>
      <c r="O35" s="1">
        <f t="shared" si="4"/>
        <v>0</v>
      </c>
      <c r="P35" s="1">
        <f t="shared" si="5"/>
        <v>0</v>
      </c>
      <c r="Q35" s="1">
        <f t="shared" si="6"/>
        <v>0</v>
      </c>
      <c r="R35" s="1">
        <f t="shared" si="7"/>
        <v>0</v>
      </c>
      <c r="S35" s="1">
        <f t="shared" si="8"/>
        <v>0</v>
      </c>
      <c r="T35" s="1">
        <f t="shared" si="9"/>
        <v>0</v>
      </c>
      <c r="U35" s="1">
        <f t="shared" si="10"/>
        <v>0</v>
      </c>
      <c r="V35" s="1">
        <f t="shared" si="11"/>
        <v>0</v>
      </c>
      <c r="W35" s="1">
        <f t="shared" si="12"/>
        <v>0</v>
      </c>
      <c r="X35" s="1">
        <f t="shared" si="13"/>
        <v>0</v>
      </c>
      <c r="Y35" s="25">
        <f t="shared" si="14"/>
        <v>0</v>
      </c>
      <c r="Z35" s="117"/>
      <c r="AA35" s="117"/>
      <c r="AB35" s="1"/>
      <c r="AC35" s="25">
        <f t="shared" si="15"/>
        <v>2</v>
      </c>
      <c r="AD35" s="36"/>
    </row>
    <row r="36" spans="1:30" ht="12.75" customHeight="1">
      <c r="A36" s="1">
        <v>3534</v>
      </c>
      <c r="B36" s="54" t="str">
        <f t="shared" si="0"/>
        <v>E.2.4.2</v>
      </c>
      <c r="C36" s="120" t="s">
        <v>1005</v>
      </c>
      <c r="D36" s="118"/>
      <c r="E36" s="92"/>
      <c r="F36" s="92"/>
      <c r="G36" s="117"/>
      <c r="H36" s="119"/>
      <c r="I36" s="117"/>
      <c r="J36" s="54">
        <v>3</v>
      </c>
      <c r="K36" s="54"/>
      <c r="L36" s="99">
        <f t="shared" si="1"/>
        <v>2</v>
      </c>
      <c r="M36" s="1">
        <f t="shared" si="2"/>
        <v>4</v>
      </c>
      <c r="N36" s="1">
        <f t="shared" si="3"/>
        <v>2</v>
      </c>
      <c r="O36" s="1">
        <f t="shared" si="4"/>
        <v>0</v>
      </c>
      <c r="P36" s="1">
        <f t="shared" si="5"/>
        <v>0</v>
      </c>
      <c r="Q36" s="1">
        <f t="shared" si="6"/>
        <v>0</v>
      </c>
      <c r="R36" s="1">
        <f t="shared" si="7"/>
        <v>0</v>
      </c>
      <c r="S36" s="1">
        <f t="shared" si="8"/>
        <v>0</v>
      </c>
      <c r="T36" s="1">
        <f t="shared" si="9"/>
        <v>0</v>
      </c>
      <c r="U36" s="1">
        <f t="shared" si="10"/>
        <v>0</v>
      </c>
      <c r="V36" s="1">
        <f t="shared" si="11"/>
        <v>0</v>
      </c>
      <c r="W36" s="1">
        <f t="shared" si="12"/>
        <v>0</v>
      </c>
      <c r="X36" s="1">
        <f t="shared" si="13"/>
        <v>0</v>
      </c>
      <c r="Y36" s="25">
        <f t="shared" si="14"/>
        <v>0</v>
      </c>
      <c r="Z36" s="117"/>
      <c r="AA36" s="117"/>
      <c r="AB36" s="1"/>
      <c r="AC36" s="25">
        <f t="shared" si="15"/>
        <v>2</v>
      </c>
      <c r="AD36" s="36"/>
    </row>
    <row r="37" spans="1:30" ht="12.75" customHeight="1">
      <c r="A37" s="1">
        <v>3535</v>
      </c>
      <c r="B37" s="54" t="str">
        <f t="shared" si="0"/>
        <v>E.2.4.3</v>
      </c>
      <c r="C37" s="120" t="s">
        <v>1006</v>
      </c>
      <c r="D37" s="118"/>
      <c r="E37" s="92"/>
      <c r="F37" s="92"/>
      <c r="G37" s="117"/>
      <c r="H37" s="119"/>
      <c r="I37" s="117"/>
      <c r="J37" s="54">
        <v>3</v>
      </c>
      <c r="K37" s="54"/>
      <c r="L37" s="99">
        <f t="shared" si="1"/>
        <v>2</v>
      </c>
      <c r="M37" s="1">
        <f t="shared" si="2"/>
        <v>4</v>
      </c>
      <c r="N37" s="1">
        <f t="shared" si="3"/>
        <v>3</v>
      </c>
      <c r="O37" s="1">
        <f t="shared" si="4"/>
        <v>0</v>
      </c>
      <c r="P37" s="1">
        <f t="shared" si="5"/>
        <v>0</v>
      </c>
      <c r="Q37" s="1">
        <f t="shared" si="6"/>
        <v>0</v>
      </c>
      <c r="R37" s="1">
        <f t="shared" si="7"/>
        <v>0</v>
      </c>
      <c r="S37" s="1">
        <f t="shared" si="8"/>
        <v>0</v>
      </c>
      <c r="T37" s="1">
        <f t="shared" si="9"/>
        <v>0</v>
      </c>
      <c r="U37" s="1">
        <f t="shared" si="10"/>
        <v>0</v>
      </c>
      <c r="V37" s="1">
        <f t="shared" si="11"/>
        <v>0</v>
      </c>
      <c r="W37" s="1">
        <f t="shared" si="12"/>
        <v>0</v>
      </c>
      <c r="X37" s="1">
        <f t="shared" si="13"/>
        <v>0</v>
      </c>
      <c r="Y37" s="25">
        <f t="shared" si="14"/>
        <v>0</v>
      </c>
      <c r="Z37" s="117"/>
      <c r="AA37" s="117"/>
      <c r="AB37" s="1"/>
      <c r="AC37" s="25">
        <f t="shared" si="15"/>
        <v>2</v>
      </c>
      <c r="AD37" s="36"/>
    </row>
    <row r="38" spans="1:30" ht="12.75" customHeight="1">
      <c r="A38" s="1">
        <v>3536</v>
      </c>
      <c r="B38" s="54" t="str">
        <f t="shared" si="0"/>
        <v>E.2.4.4</v>
      </c>
      <c r="C38" s="120" t="s">
        <v>1008</v>
      </c>
      <c r="D38" s="118"/>
      <c r="E38" s="92"/>
      <c r="F38" s="92"/>
      <c r="G38" s="117"/>
      <c r="H38" s="119"/>
      <c r="I38" s="117"/>
      <c r="J38" s="54">
        <v>3</v>
      </c>
      <c r="K38" s="54"/>
      <c r="L38" s="99">
        <f t="shared" si="1"/>
        <v>2</v>
      </c>
      <c r="M38" s="1">
        <f t="shared" si="2"/>
        <v>4</v>
      </c>
      <c r="N38" s="1">
        <f t="shared" si="3"/>
        <v>4</v>
      </c>
      <c r="O38" s="1">
        <f t="shared" si="4"/>
        <v>0</v>
      </c>
      <c r="P38" s="1">
        <f t="shared" si="5"/>
        <v>0</v>
      </c>
      <c r="Q38" s="1">
        <f t="shared" si="6"/>
        <v>0</v>
      </c>
      <c r="R38" s="1">
        <f t="shared" si="7"/>
        <v>0</v>
      </c>
      <c r="S38" s="1">
        <f t="shared" si="8"/>
        <v>0</v>
      </c>
      <c r="T38" s="1">
        <f t="shared" si="9"/>
        <v>0</v>
      </c>
      <c r="U38" s="1">
        <f t="shared" si="10"/>
        <v>0</v>
      </c>
      <c r="V38" s="1">
        <f t="shared" si="11"/>
        <v>0</v>
      </c>
      <c r="W38" s="1">
        <f t="shared" si="12"/>
        <v>0</v>
      </c>
      <c r="X38" s="1">
        <f t="shared" si="13"/>
        <v>0</v>
      </c>
      <c r="Y38" s="25">
        <f t="shared" si="14"/>
        <v>0</v>
      </c>
      <c r="Z38" s="117"/>
      <c r="AA38" s="117"/>
      <c r="AB38" s="1"/>
      <c r="AC38" s="25">
        <f t="shared" si="15"/>
        <v>2</v>
      </c>
      <c r="AD38" s="36"/>
    </row>
    <row r="39" spans="1:30" ht="12.75" customHeight="1">
      <c r="A39" s="1">
        <v>3537</v>
      </c>
      <c r="B39" s="54" t="str">
        <f t="shared" si="0"/>
        <v>E.2.4.5</v>
      </c>
      <c r="C39" s="120" t="s">
        <v>1010</v>
      </c>
      <c r="D39" s="118"/>
      <c r="E39" s="92"/>
      <c r="F39" s="92"/>
      <c r="G39" s="117"/>
      <c r="H39" s="119"/>
      <c r="I39" s="117"/>
      <c r="J39" s="54">
        <v>3</v>
      </c>
      <c r="K39" s="54"/>
      <c r="L39" s="99">
        <f t="shared" si="1"/>
        <v>2</v>
      </c>
      <c r="M39" s="1">
        <f t="shared" si="2"/>
        <v>4</v>
      </c>
      <c r="N39" s="1">
        <f t="shared" si="3"/>
        <v>5</v>
      </c>
      <c r="O39" s="1">
        <f t="shared" si="4"/>
        <v>0</v>
      </c>
      <c r="P39" s="1">
        <f t="shared" si="5"/>
        <v>0</v>
      </c>
      <c r="Q39" s="1">
        <f t="shared" si="6"/>
        <v>0</v>
      </c>
      <c r="R39" s="1">
        <f t="shared" si="7"/>
        <v>0</v>
      </c>
      <c r="S39" s="1">
        <f t="shared" si="8"/>
        <v>0</v>
      </c>
      <c r="T39" s="1">
        <f t="shared" si="9"/>
        <v>0</v>
      </c>
      <c r="U39" s="1">
        <f t="shared" si="10"/>
        <v>0</v>
      </c>
      <c r="V39" s="1">
        <f t="shared" si="11"/>
        <v>0</v>
      </c>
      <c r="W39" s="1">
        <f t="shared" si="12"/>
        <v>0</v>
      </c>
      <c r="X39" s="1">
        <f t="shared" si="13"/>
        <v>0</v>
      </c>
      <c r="Y39" s="25">
        <f t="shared" si="14"/>
        <v>0</v>
      </c>
      <c r="Z39" s="117"/>
      <c r="AA39" s="117"/>
      <c r="AB39" s="1"/>
      <c r="AC39" s="25">
        <f t="shared" si="15"/>
        <v>2</v>
      </c>
      <c r="AD39" s="36"/>
    </row>
    <row r="40" spans="1:30" ht="12.75" customHeight="1">
      <c r="A40" s="1">
        <v>220</v>
      </c>
      <c r="B40" s="54" t="str">
        <f t="shared" si="0"/>
        <v>E.3</v>
      </c>
      <c r="C40" s="117" t="s">
        <v>492</v>
      </c>
      <c r="D40" s="118"/>
      <c r="E40" s="92"/>
      <c r="F40" s="92"/>
      <c r="G40" s="117"/>
      <c r="H40" s="119" t="s">
        <v>493</v>
      </c>
      <c r="I40" s="117" t="s">
        <v>494</v>
      </c>
      <c r="J40" s="54">
        <v>1</v>
      </c>
      <c r="K40" s="54"/>
      <c r="L40" s="99">
        <f t="shared" si="1"/>
        <v>3</v>
      </c>
      <c r="M40" s="1">
        <f t="shared" si="2"/>
        <v>0</v>
      </c>
      <c r="N40" s="1">
        <f t="shared" si="3"/>
        <v>0</v>
      </c>
      <c r="O40" s="1">
        <f t="shared" si="4"/>
        <v>0</v>
      </c>
      <c r="P40" s="1">
        <f t="shared" si="5"/>
        <v>0</v>
      </c>
      <c r="Q40" s="1">
        <f t="shared" si="6"/>
        <v>2</v>
      </c>
      <c r="R40" s="1">
        <f t="shared" si="7"/>
        <v>0</v>
      </c>
      <c r="S40" s="1">
        <f t="shared" si="8"/>
        <v>2</v>
      </c>
      <c r="T40" s="1">
        <f t="shared" si="9"/>
        <v>1</v>
      </c>
      <c r="U40" s="1">
        <f t="shared" si="10"/>
        <v>1</v>
      </c>
      <c r="V40" s="1">
        <f t="shared" si="11"/>
        <v>2</v>
      </c>
      <c r="W40" s="1">
        <f t="shared" si="12"/>
        <v>1</v>
      </c>
      <c r="X40" s="1">
        <f t="shared" si="13"/>
        <v>1</v>
      </c>
      <c r="Y40" s="25">
        <f t="shared" si="14"/>
        <v>1</v>
      </c>
      <c r="Z40" s="117"/>
      <c r="AA40" s="117"/>
      <c r="AB40" s="1"/>
      <c r="AC40" s="25">
        <f t="shared" si="15"/>
        <v>1</v>
      </c>
      <c r="AD40" s="1"/>
    </row>
    <row r="41" spans="1:30" ht="12.75" customHeight="1">
      <c r="A41" s="1">
        <v>4200</v>
      </c>
      <c r="B41" s="54" t="str">
        <f t="shared" si="0"/>
        <v>E.4</v>
      </c>
      <c r="C41" s="117" t="s">
        <v>1013</v>
      </c>
      <c r="D41" s="118"/>
      <c r="E41" s="92"/>
      <c r="F41" s="92"/>
      <c r="G41" s="117"/>
      <c r="H41" s="119"/>
      <c r="I41" s="117"/>
      <c r="J41" s="54">
        <v>1</v>
      </c>
      <c r="K41" s="54"/>
      <c r="L41" s="99">
        <f t="shared" si="1"/>
        <v>4</v>
      </c>
      <c r="M41" s="1">
        <f t="shared" si="2"/>
        <v>0</v>
      </c>
      <c r="N41" s="1">
        <f t="shared" si="3"/>
        <v>0</v>
      </c>
      <c r="O41" s="1">
        <f t="shared" si="4"/>
        <v>0</v>
      </c>
      <c r="P41" s="1">
        <f t="shared" si="5"/>
        <v>0</v>
      </c>
      <c r="Q41" s="1">
        <f t="shared" si="6"/>
        <v>0</v>
      </c>
      <c r="R41" s="1">
        <f t="shared" si="7"/>
        <v>0</v>
      </c>
      <c r="S41" s="1">
        <f t="shared" si="8"/>
        <v>0</v>
      </c>
      <c r="T41" s="1">
        <f t="shared" si="9"/>
        <v>1</v>
      </c>
      <c r="U41" s="1">
        <f t="shared" si="10"/>
        <v>0</v>
      </c>
      <c r="V41" s="1">
        <f t="shared" si="11"/>
        <v>0</v>
      </c>
      <c r="W41" s="1">
        <f t="shared" si="12"/>
        <v>0</v>
      </c>
      <c r="X41" s="1">
        <f t="shared" si="13"/>
        <v>0</v>
      </c>
      <c r="Y41" s="25">
        <f t="shared" si="14"/>
        <v>0</v>
      </c>
      <c r="Z41" s="117"/>
      <c r="AA41" s="117"/>
      <c r="AB41" s="1"/>
      <c r="AC41" s="25">
        <f t="shared" si="15"/>
        <v>1</v>
      </c>
      <c r="AD41" s="1"/>
    </row>
    <row r="42" spans="1:30" ht="12.75" customHeight="1"/>
    <row r="43" spans="1:30" ht="12.75" customHeight="1"/>
    <row r="44" spans="1:30" ht="12.75" customHeight="1"/>
    <row r="45" spans="1:30" ht="12.75" customHeight="1"/>
    <row r="46" spans="1:30" ht="12.75" customHeight="1"/>
    <row r="47" spans="1:30" ht="12.75" customHeight="1"/>
    <row r="48" spans="1:30"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B3:I3"/>
    <mergeCell ref="H4:I4"/>
  </mergeCells>
  <conditionalFormatting sqref="B5:C41">
    <cfRule type="expression" dxfId="275" priority="1" stopIfTrue="1">
      <formula>X5=1</formula>
    </cfRule>
  </conditionalFormatting>
  <conditionalFormatting sqref="A5:A41">
    <cfRule type="expression" dxfId="274" priority="2" stopIfTrue="1">
      <formula>A5=""</formula>
    </cfRule>
  </conditionalFormatting>
  <conditionalFormatting sqref="J5:J41">
    <cfRule type="expression" dxfId="273" priority="3" stopIfTrue="1">
      <formula>J5*J6/J5-J5&gt;1</formula>
    </cfRule>
  </conditionalFormatting>
  <conditionalFormatting sqref="D5:F41">
    <cfRule type="expression" dxfId="272" priority="4" stopIfTrue="1">
      <formula>$K5&gt;0</formula>
    </cfRule>
  </conditionalFormatting>
  <conditionalFormatting sqref="H1 I1:I2 Z1:AA2 B1:G2">
    <cfRule type="expression" dxfId="271" priority="5" stopIfTrue="1">
      <formula>OR($D$2&lt;1,$D$2="0%")</formula>
    </cfRule>
  </conditionalFormatting>
  <conditionalFormatting sqref="H1 I1:I2 Z1:AA2 B1:G2">
    <cfRule type="expression" dxfId="270" priority="6" stopIfTrue="1">
      <formula>$D$2=1</formula>
    </cfRule>
  </conditionalFormatting>
  <conditionalFormatting sqref="E5:E41">
    <cfRule type="expression" dxfId="269" priority="7">
      <formula>$AD5&lt;&gt;""</formula>
    </cfRule>
  </conditionalFormatting>
  <conditionalFormatting sqref="D5:D41">
    <cfRule type="expression" dxfId="268" priority="8" stopIfTrue="1">
      <formula>V5=1</formula>
    </cfRule>
  </conditionalFormatting>
  <conditionalFormatting sqref="D5:D41">
    <cfRule type="expression" dxfId="267" priority="9" stopIfTrue="1">
      <formula>V5=3</formula>
    </cfRule>
  </conditionalFormatting>
  <conditionalFormatting sqref="D5:D41">
    <cfRule type="expression" dxfId="266" priority="10" stopIfTrue="1">
      <formula>V5=2</formula>
    </cfRule>
  </conditionalFormatting>
  <dataValidations count="3">
    <dataValidation type="list" allowBlank="1" showInputMessage="1" showErrorMessage="1" promptTitle="Select 1 - 5 - 1" prompt="Informal, ad hoc process without formal implementation_x000a_ 2 - Partially in place with no approved plans to further implement_x000a_3 - Partially in place with approved plans to further implement_x000a_4 - In place with exclusions_x000a_5 - In place wi" sqref="E5:E15 E17:E33 E35:E41" xr:uid="{00000000-0002-0000-0D00-000000000000}">
      <formula1>ScaledLarge</formula1>
    </dataValidation>
    <dataValidation type="list" allowBlank="1" showInputMessage="1" showErrorMessage="1" prompt="Select Yes, No or N/A - If N/A is chosen an explanation MUST be provided in the Additional Information cell." sqref="D5:D33 D35:D41" xr:uid="{00000000-0002-0000-0D00-000001000000}">
      <formula1>Binary</formula1>
    </dataValidation>
    <dataValidation type="list" allowBlank="1" showErrorMessage="1" sqref="H2" xr:uid="{00000000-0002-0000-0D00-000002000000}">
      <formula1>TabAuto</formula1>
    </dataValidation>
  </dataValidations>
  <pageMargins left="0.25" right="0.25" top="0.75" bottom="0.75" header="0" footer="0"/>
  <pageSetup fitToHeight="0" orientation="landscape"/>
  <headerFooter>
    <oddHeader>&amp;LShared Assessments Program&amp;CStandardized Information Gathering (SIG) Questionnaire&amp;R Version 2017</oddHeader>
    <oddFooter>&amp;L&amp;A&amp;CPage &amp;P of  Page(s)</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AD1000"/>
  <sheetViews>
    <sheetView showGridLines="0" workbookViewId="0">
      <pane ySplit="4" topLeftCell="A5" activePane="bottomLeft" state="frozen"/>
      <selection pane="bottomLeft" activeCell="B6" sqref="B6"/>
    </sheetView>
  </sheetViews>
  <sheetFormatPr defaultColWidth="14.42578125" defaultRowHeight="15" customHeight="1"/>
  <cols>
    <col min="1" max="1" width="5.140625" hidden="1" customWidth="1"/>
    <col min="2" max="2" width="13.42578125" customWidth="1"/>
    <col min="3" max="3" width="67" customWidth="1"/>
    <col min="4" max="5" width="11.42578125" customWidth="1"/>
    <col min="6" max="6" width="40.7109375" customWidth="1"/>
    <col min="7" max="7" width="27.85546875" customWidth="1"/>
    <col min="8" max="8" width="10.28515625" customWidth="1"/>
    <col min="9" max="9" width="28.140625" customWidth="1"/>
    <col min="10" max="12" width="2.85546875" hidden="1" customWidth="1"/>
    <col min="13" max="13" width="3.42578125" hidden="1" customWidth="1"/>
    <col min="14" max="25" width="2.85546875" hidden="1" customWidth="1"/>
    <col min="26" max="26" width="14.140625" hidden="1" customWidth="1"/>
    <col min="27" max="27" width="28.140625" hidden="1" customWidth="1"/>
    <col min="28" max="28" width="8.85546875" customWidth="1"/>
    <col min="29" max="29" width="2.85546875" hidden="1" customWidth="1"/>
    <col min="30" max="30" width="3.85546875" hidden="1" customWidth="1"/>
  </cols>
  <sheetData>
    <row r="1" spans="1:30" ht="12.75" customHeight="1">
      <c r="A1" s="1">
        <v>12</v>
      </c>
      <c r="B1" s="60" t="s">
        <v>497</v>
      </c>
      <c r="C1" s="94"/>
      <c r="D1" s="97"/>
      <c r="E1" s="97"/>
      <c r="F1" s="97"/>
      <c r="G1" s="96"/>
      <c r="H1" s="97"/>
      <c r="I1" s="39" t="str">
        <f>IF(Master&lt;&gt;"Master","",Master)</f>
        <v/>
      </c>
      <c r="J1" s="97"/>
      <c r="K1" s="97"/>
      <c r="L1" s="97"/>
      <c r="M1" s="97"/>
      <c r="N1" s="97"/>
      <c r="O1" s="97"/>
      <c r="P1" s="97"/>
      <c r="Q1" s="97" t="str">
        <f>LEFT(B1,1)</f>
        <v>F</v>
      </c>
      <c r="R1" s="97"/>
      <c r="S1" s="97"/>
      <c r="T1" s="97"/>
      <c r="U1" s="97"/>
      <c r="V1" s="97"/>
      <c r="W1" s="97"/>
      <c r="X1" s="97"/>
      <c r="Y1" s="97">
        <f>COUNTA(X:X)+2</f>
        <v>90</v>
      </c>
      <c r="Z1" s="97"/>
      <c r="AA1" s="123"/>
      <c r="AB1" s="99"/>
      <c r="AC1" s="97"/>
      <c r="AD1" s="1"/>
    </row>
    <row r="2" spans="1:30" ht="12.75" customHeight="1">
      <c r="A2" s="1"/>
      <c r="B2" s="100"/>
      <c r="C2" s="101"/>
      <c r="D2" s="102">
        <f>IF(X2=0,"0%",X2/T2)</f>
        <v>0.1095890410958904</v>
      </c>
      <c r="E2" s="101" t="s">
        <v>144</v>
      </c>
      <c r="F2" s="101"/>
      <c r="G2" s="103" t="s">
        <v>245</v>
      </c>
      <c r="H2" s="104" t="s">
        <v>246</v>
      </c>
      <c r="I2" s="105"/>
      <c r="J2" s="105">
        <f>COUNTA(J5:J90)</f>
        <v>86</v>
      </c>
      <c r="K2" s="105"/>
      <c r="L2" s="105"/>
      <c r="M2" s="105"/>
      <c r="N2" s="105"/>
      <c r="O2" s="105"/>
      <c r="P2" s="105"/>
      <c r="Q2" s="105"/>
      <c r="R2" s="105"/>
      <c r="S2" s="105"/>
      <c r="T2" s="105">
        <f>COUNTIF(T5:T190,1)</f>
        <v>73</v>
      </c>
      <c r="U2" s="105"/>
      <c r="V2" s="105"/>
      <c r="W2" s="105"/>
      <c r="X2" s="105">
        <f>COUNTIF(X5:X90,1)</f>
        <v>8</v>
      </c>
      <c r="Y2" s="105"/>
      <c r="Z2" s="105"/>
      <c r="AA2" s="125"/>
      <c r="AB2" s="99"/>
      <c r="AC2" s="1"/>
      <c r="AD2" s="1"/>
    </row>
    <row r="3" spans="1:30" ht="62.25" customHeight="1">
      <c r="A3" s="107" t="s">
        <v>141</v>
      </c>
      <c r="B3" s="212" t="s">
        <v>248</v>
      </c>
      <c r="C3" s="213"/>
      <c r="D3" s="213"/>
      <c r="E3" s="213"/>
      <c r="F3" s="213"/>
      <c r="G3" s="213"/>
      <c r="H3" s="213"/>
      <c r="I3" s="213"/>
      <c r="J3" s="107" t="s">
        <v>292</v>
      </c>
      <c r="K3" s="107" t="s">
        <v>293</v>
      </c>
      <c r="L3" s="1">
        <v>1</v>
      </c>
      <c r="M3" s="1">
        <v>2</v>
      </c>
      <c r="N3" s="1">
        <v>3</v>
      </c>
      <c r="O3" s="1">
        <v>4</v>
      </c>
      <c r="P3" s="1">
        <v>5</v>
      </c>
      <c r="Q3" s="107" t="s">
        <v>253</v>
      </c>
      <c r="R3" s="107" t="s">
        <v>254</v>
      </c>
      <c r="S3" s="107" t="s">
        <v>255</v>
      </c>
      <c r="T3" s="107" t="s">
        <v>294</v>
      </c>
      <c r="U3" s="107" t="s">
        <v>256</v>
      </c>
      <c r="V3" s="107" t="s">
        <v>257</v>
      </c>
      <c r="W3" s="107" t="s">
        <v>295</v>
      </c>
      <c r="X3" s="107" t="s">
        <v>296</v>
      </c>
      <c r="Y3" s="107" t="s">
        <v>297</v>
      </c>
      <c r="Z3" s="1"/>
      <c r="AA3" s="1"/>
      <c r="AB3" s="109" t="s">
        <v>260</v>
      </c>
      <c r="AC3" s="107" t="s">
        <v>258</v>
      </c>
      <c r="AD3" s="107" t="s">
        <v>268</v>
      </c>
    </row>
    <row r="4" spans="1:30" ht="12.75" customHeight="1">
      <c r="A4" s="1">
        <f>MAX(A5:A90)</f>
        <v>4201</v>
      </c>
      <c r="B4" s="49" t="s">
        <v>269</v>
      </c>
      <c r="C4" s="49" t="s">
        <v>146</v>
      </c>
      <c r="D4" s="49" t="s">
        <v>149</v>
      </c>
      <c r="E4" s="49" t="s">
        <v>271</v>
      </c>
      <c r="F4" s="49" t="s">
        <v>272</v>
      </c>
      <c r="G4" s="49" t="s">
        <v>273</v>
      </c>
      <c r="H4" s="208" t="s">
        <v>274</v>
      </c>
      <c r="I4" s="214"/>
      <c r="J4" s="54"/>
      <c r="K4" s="54"/>
      <c r="L4" s="25"/>
      <c r="M4" s="25"/>
      <c r="N4" s="25"/>
      <c r="O4" s="25"/>
      <c r="P4" s="25"/>
      <c r="Q4" s="25"/>
      <c r="R4" s="25"/>
      <c r="S4" s="25"/>
      <c r="T4" s="25"/>
      <c r="U4" s="25"/>
      <c r="V4" s="25"/>
      <c r="W4" s="25"/>
      <c r="X4" s="25"/>
      <c r="Y4" s="25"/>
      <c r="Z4" s="85"/>
      <c r="AA4" s="85"/>
      <c r="AB4" s="1"/>
      <c r="AC4" s="25"/>
      <c r="AD4" s="1"/>
    </row>
    <row r="5" spans="1:30" ht="12.75" customHeight="1">
      <c r="A5" s="1">
        <v>2559</v>
      </c>
      <c r="B5" s="54" t="str">
        <f t="shared" ref="B5:B90" si="0">IF(J5=0,"",IF(J5=1,Q$1&amp;"."&amp;L5,IF(J5=2,Q$1&amp;"."&amp;L5&amp;"."&amp;M5,IF(J5=3,Q$1&amp;"."&amp;L5&amp;"."&amp;M5&amp;"."&amp;N5,IF(J5=4,Q$1&amp;"."&amp;L5&amp;"."&amp;M5&amp;"."&amp;N5&amp;"."&amp;O5,IF(J5=5,Q$1&amp;"."&amp;L5&amp;"."&amp;M5&amp;"."&amp;N5&amp;"."&amp;O5&amp;"."&amp;P5))))))</f>
        <v>F.1</v>
      </c>
      <c r="C5" s="117" t="s">
        <v>500</v>
      </c>
      <c r="D5" s="118"/>
      <c r="E5" s="92"/>
      <c r="F5" s="92"/>
      <c r="G5" s="117" t="s">
        <v>501</v>
      </c>
      <c r="H5" s="119" t="s">
        <v>302</v>
      </c>
      <c r="I5" s="117" t="s">
        <v>303</v>
      </c>
      <c r="J5" s="54">
        <v>1</v>
      </c>
      <c r="K5" s="54"/>
      <c r="L5" s="99">
        <f t="shared" ref="L5:L90" si="1">IF(L4="",1,IF(J5=1,L4+1,L4))</f>
        <v>1</v>
      </c>
      <c r="M5" s="1">
        <f t="shared" ref="M5:M90" si="2">IF(M4="",0,IF(L4&lt;&gt;L5,0,IF($J5=2,M4+1,M4)))</f>
        <v>0</v>
      </c>
      <c r="N5" s="1">
        <f t="shared" ref="N5:N90" si="3">IF(N4="",0,IF(M4&lt;&gt;M5,0,IF($J5=3,N4+1,N4)))</f>
        <v>0</v>
      </c>
      <c r="O5" s="1">
        <f t="shared" ref="O5:O90" si="4">IF(O4="",0,IF(N4&lt;&gt;N5,0,IF($J5=4,O4+1,O4)))</f>
        <v>0</v>
      </c>
      <c r="P5" s="1">
        <f t="shared" ref="P5:P90" si="5">IF(P4="",0,IF(O4&lt;&gt;O5,0,IF($J5=5,P4+1,P4)))</f>
        <v>0</v>
      </c>
      <c r="Q5" s="1">
        <f t="shared" ref="Q5:Q36" si="6">IF(OR(Master="Master",J5=0,K5=1),0,IF(ISNA(VLOOKUP(A5,L2_Array,22,FALSE)),0,VLOOKUP(A5,L2_Array,22,FALSE)))</f>
        <v>1</v>
      </c>
      <c r="R5" s="1">
        <f t="shared" ref="R5:R90" si="7">IF(J5="","",IF(D5="Yes",1,IF(D5="No",2,IF(D5="N/A",3,0))))</f>
        <v>0</v>
      </c>
      <c r="S5" s="1">
        <f t="shared" ref="S5:S90" si="8">IF(J5="","",IF(Q5&gt;0,Q5,IF(R5&gt;0,R5,0)))</f>
        <v>1</v>
      </c>
      <c r="T5" s="1">
        <f t="shared" ref="T5:T90" si="9">IF(J5="","",IF(OR(J5=1,T4=""),1,IF(OR(AND(K4=1,(J5-J3&lt;&gt;0)),AND(T4=0,J4=J5),AND(K4=1,J5=J3)),0,1)))</f>
        <v>1</v>
      </c>
      <c r="U5" s="1">
        <f t="shared" ref="U5:U90" si="10">IF(J5="",U4,IF(AND(S5&gt;1,OR(U4="",U4=0,U4&gt;=J5)),J5,IF(J5&gt;U4,U4,0)))</f>
        <v>0</v>
      </c>
      <c r="V5" s="1">
        <f t="shared" ref="V5:V36" si="11">IF(Master="Master",R5,IF(V4="",S5,IF(OR(AND(U5&gt;0,S5&lt;V4),AND(U5=1,S5&lt;=V4)),V4,S5)))</f>
        <v>1</v>
      </c>
      <c r="W5" s="1">
        <f t="shared" ref="W5:W90" si="12">IF(J5="","",IF(OR(AND(T4=1,U5=1),S5&gt;0,AND(T6=0,W6=1)),1,0))</f>
        <v>1</v>
      </c>
      <c r="X5" s="1">
        <f t="shared" ref="X5:X90" si="13">IF(J5="","",IF(OR(AND(U5&gt;0,T5=1),AND(T5=1,W5=1)),1,0))</f>
        <v>1</v>
      </c>
      <c r="Y5" s="25">
        <f t="shared" ref="Y5:Y36" si="14">IF(ISNA(VLOOKUP(A5,L2_Array,1,FALSE)),0,1)</f>
        <v>1</v>
      </c>
      <c r="Z5" s="117"/>
      <c r="AA5" s="117"/>
      <c r="AB5" s="1"/>
      <c r="AC5" s="25">
        <f t="shared" ref="AC5:AC90" si="15">IF(AND(J5=1,S5=1),2,IF(AND(V4=1,L5=L4),2,IF(AND(AC4=2,L5=L4),2,IF(J5=1,1,""))))</f>
        <v>2</v>
      </c>
      <c r="AD5" s="1"/>
    </row>
    <row r="6" spans="1:30" ht="12.75" customHeight="1">
      <c r="A6" s="1">
        <v>312</v>
      </c>
      <c r="B6" s="54" t="str">
        <f t="shared" si="0"/>
        <v>F.1.1</v>
      </c>
      <c r="C6" s="120" t="s">
        <v>1016</v>
      </c>
      <c r="D6" s="118"/>
      <c r="E6" s="92"/>
      <c r="F6" s="92"/>
      <c r="G6" s="117" t="s">
        <v>301</v>
      </c>
      <c r="H6" s="119" t="s">
        <v>302</v>
      </c>
      <c r="I6" s="117" t="s">
        <v>303</v>
      </c>
      <c r="J6" s="54">
        <v>2</v>
      </c>
      <c r="K6" s="54"/>
      <c r="L6" s="99">
        <f t="shared" si="1"/>
        <v>1</v>
      </c>
      <c r="M6" s="1">
        <f t="shared" si="2"/>
        <v>1</v>
      </c>
      <c r="N6" s="1">
        <f t="shared" si="3"/>
        <v>0</v>
      </c>
      <c r="O6" s="1">
        <f t="shared" si="4"/>
        <v>0</v>
      </c>
      <c r="P6" s="1">
        <f t="shared" si="5"/>
        <v>0</v>
      </c>
      <c r="Q6" s="1">
        <f t="shared" si="6"/>
        <v>0</v>
      </c>
      <c r="R6" s="1">
        <f t="shared" si="7"/>
        <v>0</v>
      </c>
      <c r="S6" s="1">
        <f t="shared" si="8"/>
        <v>0</v>
      </c>
      <c r="T6" s="1">
        <f t="shared" si="9"/>
        <v>1</v>
      </c>
      <c r="U6" s="1">
        <f t="shared" si="10"/>
        <v>0</v>
      </c>
      <c r="V6" s="1">
        <f t="shared" si="11"/>
        <v>0</v>
      </c>
      <c r="W6" s="1">
        <f t="shared" si="12"/>
        <v>0</v>
      </c>
      <c r="X6" s="1">
        <f t="shared" si="13"/>
        <v>0</v>
      </c>
      <c r="Y6" s="25">
        <f t="shared" si="14"/>
        <v>0</v>
      </c>
      <c r="Z6" s="117"/>
      <c r="AA6" s="117"/>
      <c r="AB6" s="1"/>
      <c r="AC6" s="25">
        <f t="shared" si="15"/>
        <v>2</v>
      </c>
      <c r="AD6" s="1"/>
    </row>
    <row r="7" spans="1:30" ht="12.75" customHeight="1">
      <c r="A7" s="1">
        <v>2561</v>
      </c>
      <c r="B7" s="54" t="str">
        <f t="shared" si="0"/>
        <v>F.1.1.1</v>
      </c>
      <c r="C7" s="120" t="s">
        <v>1019</v>
      </c>
      <c r="D7" s="118"/>
      <c r="E7" s="92"/>
      <c r="F7" s="92"/>
      <c r="G7" s="117" t="s">
        <v>501</v>
      </c>
      <c r="H7" s="119" t="s">
        <v>1020</v>
      </c>
      <c r="I7" s="117" t="s">
        <v>1021</v>
      </c>
      <c r="J7" s="54">
        <v>3</v>
      </c>
      <c r="K7" s="54"/>
      <c r="L7" s="99">
        <f t="shared" si="1"/>
        <v>1</v>
      </c>
      <c r="M7" s="1">
        <f t="shared" si="2"/>
        <v>1</v>
      </c>
      <c r="N7" s="1">
        <f t="shared" si="3"/>
        <v>1</v>
      </c>
      <c r="O7" s="1">
        <f t="shared" si="4"/>
        <v>0</v>
      </c>
      <c r="P7" s="1">
        <f t="shared" si="5"/>
        <v>0</v>
      </c>
      <c r="Q7" s="1">
        <f t="shared" si="6"/>
        <v>0</v>
      </c>
      <c r="R7" s="1">
        <f t="shared" si="7"/>
        <v>0</v>
      </c>
      <c r="S7" s="1">
        <f t="shared" si="8"/>
        <v>0</v>
      </c>
      <c r="T7" s="1">
        <f t="shared" si="9"/>
        <v>1</v>
      </c>
      <c r="U7" s="1">
        <f t="shared" si="10"/>
        <v>0</v>
      </c>
      <c r="V7" s="1">
        <f t="shared" si="11"/>
        <v>0</v>
      </c>
      <c r="W7" s="1">
        <f t="shared" si="12"/>
        <v>0</v>
      </c>
      <c r="X7" s="1">
        <f t="shared" si="13"/>
        <v>0</v>
      </c>
      <c r="Y7" s="25">
        <f t="shared" si="14"/>
        <v>0</v>
      </c>
      <c r="Z7" s="117"/>
      <c r="AA7" s="117"/>
      <c r="AB7" s="1"/>
      <c r="AC7" s="25">
        <f t="shared" si="15"/>
        <v>2</v>
      </c>
      <c r="AD7" s="1"/>
    </row>
    <row r="8" spans="1:30" ht="12.75" customHeight="1">
      <c r="A8" s="1">
        <v>351</v>
      </c>
      <c r="B8" s="54" t="str">
        <f t="shared" si="0"/>
        <v>F.1.1.2</v>
      </c>
      <c r="C8" s="120" t="s">
        <v>1023</v>
      </c>
      <c r="D8" s="118"/>
      <c r="E8" s="117"/>
      <c r="F8" s="92"/>
      <c r="G8" s="117"/>
      <c r="H8" s="119"/>
      <c r="I8" s="117"/>
      <c r="J8" s="54">
        <v>3</v>
      </c>
      <c r="K8" s="54"/>
      <c r="L8" s="99">
        <f t="shared" si="1"/>
        <v>1</v>
      </c>
      <c r="M8" s="1">
        <f t="shared" si="2"/>
        <v>1</v>
      </c>
      <c r="N8" s="1">
        <f t="shared" si="3"/>
        <v>2</v>
      </c>
      <c r="O8" s="1">
        <f t="shared" si="4"/>
        <v>0</v>
      </c>
      <c r="P8" s="1">
        <f t="shared" si="5"/>
        <v>0</v>
      </c>
      <c r="Q8" s="1">
        <f t="shared" si="6"/>
        <v>0</v>
      </c>
      <c r="R8" s="1">
        <f t="shared" si="7"/>
        <v>0</v>
      </c>
      <c r="S8" s="1">
        <f t="shared" si="8"/>
        <v>0</v>
      </c>
      <c r="T8" s="1">
        <f t="shared" si="9"/>
        <v>1</v>
      </c>
      <c r="U8" s="1">
        <f t="shared" si="10"/>
        <v>0</v>
      </c>
      <c r="V8" s="1">
        <f t="shared" si="11"/>
        <v>0</v>
      </c>
      <c r="W8" s="1">
        <f t="shared" si="12"/>
        <v>0</v>
      </c>
      <c r="X8" s="1">
        <f t="shared" si="13"/>
        <v>0</v>
      </c>
      <c r="Y8" s="25">
        <f t="shared" si="14"/>
        <v>0</v>
      </c>
      <c r="Z8" s="117"/>
      <c r="AA8" s="117"/>
      <c r="AB8" s="1"/>
      <c r="AC8" s="25">
        <f t="shared" si="15"/>
        <v>2</v>
      </c>
      <c r="AD8" s="1">
        <v>1</v>
      </c>
    </row>
    <row r="9" spans="1:30" ht="12.75" customHeight="1">
      <c r="A9" s="1">
        <v>2560</v>
      </c>
      <c r="B9" s="54" t="str">
        <f t="shared" si="0"/>
        <v>F.1.2</v>
      </c>
      <c r="C9" s="143" t="s">
        <v>1025</v>
      </c>
      <c r="D9" s="118"/>
      <c r="E9" s="92"/>
      <c r="F9" s="118"/>
      <c r="G9" s="117" t="s">
        <v>497</v>
      </c>
      <c r="H9" s="119">
        <v>11.1</v>
      </c>
      <c r="I9" s="117" t="s">
        <v>505</v>
      </c>
      <c r="J9" s="54">
        <v>2</v>
      </c>
      <c r="K9" s="54"/>
      <c r="L9" s="99">
        <f t="shared" si="1"/>
        <v>1</v>
      </c>
      <c r="M9" s="1">
        <f t="shared" si="2"/>
        <v>2</v>
      </c>
      <c r="N9" s="1">
        <f t="shared" si="3"/>
        <v>0</v>
      </c>
      <c r="O9" s="1">
        <f t="shared" si="4"/>
        <v>0</v>
      </c>
      <c r="P9" s="1">
        <f t="shared" si="5"/>
        <v>0</v>
      </c>
      <c r="Q9" s="1">
        <f t="shared" si="6"/>
        <v>1</v>
      </c>
      <c r="R9" s="1">
        <f t="shared" si="7"/>
        <v>0</v>
      </c>
      <c r="S9" s="1">
        <f t="shared" si="8"/>
        <v>1</v>
      </c>
      <c r="T9" s="1">
        <f t="shared" si="9"/>
        <v>1</v>
      </c>
      <c r="U9" s="1">
        <f t="shared" si="10"/>
        <v>0</v>
      </c>
      <c r="V9" s="1">
        <f t="shared" si="11"/>
        <v>1</v>
      </c>
      <c r="W9" s="1">
        <f t="shared" si="12"/>
        <v>1</v>
      </c>
      <c r="X9" s="1">
        <f t="shared" si="13"/>
        <v>1</v>
      </c>
      <c r="Y9" s="25">
        <f t="shared" si="14"/>
        <v>1</v>
      </c>
      <c r="Z9" s="117"/>
      <c r="AA9" s="117"/>
      <c r="AB9" s="1"/>
      <c r="AC9" s="25">
        <f t="shared" si="15"/>
        <v>2</v>
      </c>
      <c r="AD9" s="1"/>
    </row>
    <row r="10" spans="1:30" ht="12.75" customHeight="1">
      <c r="A10" s="1">
        <v>381</v>
      </c>
      <c r="B10" s="54" t="str">
        <f t="shared" si="0"/>
        <v>F.1.2.1</v>
      </c>
      <c r="C10" s="120" t="s">
        <v>1029</v>
      </c>
      <c r="D10" s="118"/>
      <c r="E10" s="92"/>
      <c r="F10" s="92"/>
      <c r="G10" s="117" t="s">
        <v>1030</v>
      </c>
      <c r="H10" s="119" t="s">
        <v>1031</v>
      </c>
      <c r="I10" s="117" t="s">
        <v>510</v>
      </c>
      <c r="J10" s="54">
        <v>3</v>
      </c>
      <c r="K10" s="54"/>
      <c r="L10" s="99">
        <f t="shared" si="1"/>
        <v>1</v>
      </c>
      <c r="M10" s="1">
        <f t="shared" si="2"/>
        <v>2</v>
      </c>
      <c r="N10" s="1">
        <f t="shared" si="3"/>
        <v>1</v>
      </c>
      <c r="O10" s="1">
        <f t="shared" si="4"/>
        <v>0</v>
      </c>
      <c r="P10" s="1">
        <f t="shared" si="5"/>
        <v>0</v>
      </c>
      <c r="Q10" s="1">
        <f t="shared" si="6"/>
        <v>0</v>
      </c>
      <c r="R10" s="1">
        <f t="shared" si="7"/>
        <v>0</v>
      </c>
      <c r="S10" s="1">
        <f t="shared" si="8"/>
        <v>0</v>
      </c>
      <c r="T10" s="1">
        <f t="shared" si="9"/>
        <v>1</v>
      </c>
      <c r="U10" s="1">
        <f t="shared" si="10"/>
        <v>0</v>
      </c>
      <c r="V10" s="1">
        <f t="shared" si="11"/>
        <v>0</v>
      </c>
      <c r="W10" s="1">
        <f t="shared" si="12"/>
        <v>0</v>
      </c>
      <c r="X10" s="1">
        <f t="shared" si="13"/>
        <v>0</v>
      </c>
      <c r="Y10" s="25">
        <f t="shared" si="14"/>
        <v>0</v>
      </c>
      <c r="Z10" s="117"/>
      <c r="AA10" s="117"/>
      <c r="AB10" s="1"/>
      <c r="AC10" s="25">
        <f t="shared" si="15"/>
        <v>2</v>
      </c>
      <c r="AD10" s="1"/>
    </row>
    <row r="11" spans="1:30" ht="12.75" customHeight="1">
      <c r="A11" s="1">
        <v>387</v>
      </c>
      <c r="B11" s="54" t="str">
        <f t="shared" si="0"/>
        <v>F.1.2.2</v>
      </c>
      <c r="C11" s="120" t="s">
        <v>1033</v>
      </c>
      <c r="D11" s="118"/>
      <c r="E11" s="92"/>
      <c r="F11" s="92"/>
      <c r="G11" s="117" t="s">
        <v>1034</v>
      </c>
      <c r="H11" s="119" t="s">
        <v>1031</v>
      </c>
      <c r="I11" s="117" t="s">
        <v>510</v>
      </c>
      <c r="J11" s="54">
        <v>3</v>
      </c>
      <c r="K11" s="117"/>
      <c r="L11" s="99">
        <f t="shared" si="1"/>
        <v>1</v>
      </c>
      <c r="M11" s="1">
        <f t="shared" si="2"/>
        <v>2</v>
      </c>
      <c r="N11" s="1">
        <f t="shared" si="3"/>
        <v>2</v>
      </c>
      <c r="O11" s="1">
        <f t="shared" si="4"/>
        <v>0</v>
      </c>
      <c r="P11" s="1">
        <f t="shared" si="5"/>
        <v>0</v>
      </c>
      <c r="Q11" s="1">
        <f t="shared" si="6"/>
        <v>0</v>
      </c>
      <c r="R11" s="1">
        <f t="shared" si="7"/>
        <v>0</v>
      </c>
      <c r="S11" s="1">
        <f t="shared" si="8"/>
        <v>0</v>
      </c>
      <c r="T11" s="1">
        <f t="shared" si="9"/>
        <v>1</v>
      </c>
      <c r="U11" s="1">
        <f t="shared" si="10"/>
        <v>0</v>
      </c>
      <c r="V11" s="1">
        <f t="shared" si="11"/>
        <v>0</v>
      </c>
      <c r="W11" s="1">
        <f t="shared" si="12"/>
        <v>0</v>
      </c>
      <c r="X11" s="1">
        <f t="shared" si="13"/>
        <v>0</v>
      </c>
      <c r="Y11" s="25">
        <f t="shared" si="14"/>
        <v>0</v>
      </c>
      <c r="Z11" s="117"/>
      <c r="AA11" s="117"/>
      <c r="AB11" s="1"/>
      <c r="AC11" s="25">
        <f t="shared" si="15"/>
        <v>2</v>
      </c>
      <c r="AD11" s="1"/>
    </row>
    <row r="12" spans="1:30" ht="12.75" customHeight="1">
      <c r="A12" s="1">
        <v>391</v>
      </c>
      <c r="B12" s="54" t="str">
        <f t="shared" si="0"/>
        <v>F.1.2.3</v>
      </c>
      <c r="C12" s="120" t="s">
        <v>1038</v>
      </c>
      <c r="D12" s="118"/>
      <c r="E12" s="92"/>
      <c r="F12" s="92"/>
      <c r="G12" s="117" t="s">
        <v>501</v>
      </c>
      <c r="H12" s="119" t="s">
        <v>1031</v>
      </c>
      <c r="I12" s="117" t="s">
        <v>510</v>
      </c>
      <c r="J12" s="54">
        <v>3</v>
      </c>
      <c r="K12" s="117"/>
      <c r="L12" s="99">
        <f t="shared" si="1"/>
        <v>1</v>
      </c>
      <c r="M12" s="1">
        <f t="shared" si="2"/>
        <v>2</v>
      </c>
      <c r="N12" s="1">
        <f t="shared" si="3"/>
        <v>3</v>
      </c>
      <c r="O12" s="1">
        <f t="shared" si="4"/>
        <v>0</v>
      </c>
      <c r="P12" s="1">
        <f t="shared" si="5"/>
        <v>0</v>
      </c>
      <c r="Q12" s="1">
        <f t="shared" si="6"/>
        <v>0</v>
      </c>
      <c r="R12" s="1">
        <f t="shared" si="7"/>
        <v>0</v>
      </c>
      <c r="S12" s="1">
        <f t="shared" si="8"/>
        <v>0</v>
      </c>
      <c r="T12" s="1">
        <f t="shared" si="9"/>
        <v>1</v>
      </c>
      <c r="U12" s="1">
        <f t="shared" si="10"/>
        <v>0</v>
      </c>
      <c r="V12" s="1">
        <f t="shared" si="11"/>
        <v>0</v>
      </c>
      <c r="W12" s="1">
        <f t="shared" si="12"/>
        <v>0</v>
      </c>
      <c r="X12" s="1">
        <f t="shared" si="13"/>
        <v>0</v>
      </c>
      <c r="Y12" s="25">
        <f t="shared" si="14"/>
        <v>0</v>
      </c>
      <c r="Z12" s="117"/>
      <c r="AA12" s="117"/>
      <c r="AB12" s="1"/>
      <c r="AC12" s="25">
        <f t="shared" si="15"/>
        <v>2</v>
      </c>
      <c r="AD12" s="1"/>
    </row>
    <row r="13" spans="1:30" ht="12.75" customHeight="1">
      <c r="A13" s="1">
        <v>374</v>
      </c>
      <c r="B13" s="54" t="str">
        <f t="shared" si="0"/>
        <v>F.1.2.4</v>
      </c>
      <c r="C13" s="120" t="s">
        <v>1042</v>
      </c>
      <c r="D13" s="118"/>
      <c r="E13" s="117"/>
      <c r="F13" s="92"/>
      <c r="G13" s="117" t="s">
        <v>501</v>
      </c>
      <c r="H13" s="119" t="s">
        <v>1043</v>
      </c>
      <c r="I13" s="117" t="s">
        <v>1044</v>
      </c>
      <c r="J13" s="54">
        <v>3</v>
      </c>
      <c r="K13" s="117"/>
      <c r="L13" s="99">
        <f t="shared" si="1"/>
        <v>1</v>
      </c>
      <c r="M13" s="1">
        <f t="shared" si="2"/>
        <v>2</v>
      </c>
      <c r="N13" s="1">
        <f t="shared" si="3"/>
        <v>4</v>
      </c>
      <c r="O13" s="1">
        <f t="shared" si="4"/>
        <v>0</v>
      </c>
      <c r="P13" s="1">
        <f t="shared" si="5"/>
        <v>0</v>
      </c>
      <c r="Q13" s="1">
        <f t="shared" si="6"/>
        <v>0</v>
      </c>
      <c r="R13" s="1">
        <f t="shared" si="7"/>
        <v>0</v>
      </c>
      <c r="S13" s="1">
        <f t="shared" si="8"/>
        <v>0</v>
      </c>
      <c r="T13" s="1">
        <f t="shared" si="9"/>
        <v>1</v>
      </c>
      <c r="U13" s="1">
        <f t="shared" si="10"/>
        <v>0</v>
      </c>
      <c r="V13" s="1">
        <f t="shared" si="11"/>
        <v>0</v>
      </c>
      <c r="W13" s="1">
        <f t="shared" si="12"/>
        <v>0</v>
      </c>
      <c r="X13" s="1">
        <f t="shared" si="13"/>
        <v>0</v>
      </c>
      <c r="Y13" s="25">
        <f t="shared" si="14"/>
        <v>0</v>
      </c>
      <c r="Z13" s="117"/>
      <c r="AA13" s="117"/>
      <c r="AB13" s="1"/>
      <c r="AC13" s="25">
        <f t="shared" si="15"/>
        <v>2</v>
      </c>
      <c r="AD13" s="1">
        <v>1</v>
      </c>
    </row>
    <row r="14" spans="1:30" ht="12.75" customHeight="1">
      <c r="A14" s="1">
        <v>3288</v>
      </c>
      <c r="B14" s="54" t="str">
        <f t="shared" si="0"/>
        <v>F.1.2.5</v>
      </c>
      <c r="C14" s="120" t="s">
        <v>1048</v>
      </c>
      <c r="D14" s="118"/>
      <c r="E14" s="92"/>
      <c r="F14" s="92"/>
      <c r="G14" s="117" t="s">
        <v>501</v>
      </c>
      <c r="H14" s="119" t="s">
        <v>1049</v>
      </c>
      <c r="I14" s="117" t="s">
        <v>1044</v>
      </c>
      <c r="J14" s="54">
        <v>3</v>
      </c>
      <c r="K14" s="117"/>
      <c r="L14" s="99">
        <f t="shared" si="1"/>
        <v>1</v>
      </c>
      <c r="M14" s="1">
        <f t="shared" si="2"/>
        <v>2</v>
      </c>
      <c r="N14" s="1">
        <f t="shared" si="3"/>
        <v>5</v>
      </c>
      <c r="O14" s="1">
        <f t="shared" si="4"/>
        <v>0</v>
      </c>
      <c r="P14" s="1">
        <f t="shared" si="5"/>
        <v>0</v>
      </c>
      <c r="Q14" s="1">
        <f t="shared" si="6"/>
        <v>0</v>
      </c>
      <c r="R14" s="1">
        <f t="shared" si="7"/>
        <v>0</v>
      </c>
      <c r="S14" s="1">
        <f t="shared" si="8"/>
        <v>0</v>
      </c>
      <c r="T14" s="1">
        <f t="shared" si="9"/>
        <v>1</v>
      </c>
      <c r="U14" s="1">
        <f t="shared" si="10"/>
        <v>0</v>
      </c>
      <c r="V14" s="1">
        <f t="shared" si="11"/>
        <v>0</v>
      </c>
      <c r="W14" s="1">
        <f t="shared" si="12"/>
        <v>0</v>
      </c>
      <c r="X14" s="1">
        <f t="shared" si="13"/>
        <v>0</v>
      </c>
      <c r="Y14" s="25">
        <f t="shared" si="14"/>
        <v>0</v>
      </c>
      <c r="Z14" s="117"/>
      <c r="AA14" s="117"/>
      <c r="AB14" s="1"/>
      <c r="AC14" s="25">
        <f t="shared" si="15"/>
        <v>2</v>
      </c>
      <c r="AD14" s="1"/>
    </row>
    <row r="15" spans="1:30" ht="12.75" customHeight="1">
      <c r="A15" s="1">
        <v>371</v>
      </c>
      <c r="B15" s="54" t="str">
        <f t="shared" si="0"/>
        <v>F.1.2.6</v>
      </c>
      <c r="C15" s="120" t="s">
        <v>1053</v>
      </c>
      <c r="D15" s="118"/>
      <c r="E15" s="92"/>
      <c r="F15" s="92"/>
      <c r="G15" s="117" t="s">
        <v>501</v>
      </c>
      <c r="H15" s="119" t="s">
        <v>1054</v>
      </c>
      <c r="I15" s="117" t="s">
        <v>1044</v>
      </c>
      <c r="J15" s="54">
        <v>3</v>
      </c>
      <c r="K15" s="117"/>
      <c r="L15" s="99">
        <f t="shared" si="1"/>
        <v>1</v>
      </c>
      <c r="M15" s="1">
        <f t="shared" si="2"/>
        <v>2</v>
      </c>
      <c r="N15" s="1">
        <f t="shared" si="3"/>
        <v>6</v>
      </c>
      <c r="O15" s="1">
        <f t="shared" si="4"/>
        <v>0</v>
      </c>
      <c r="P15" s="1">
        <f t="shared" si="5"/>
        <v>0</v>
      </c>
      <c r="Q15" s="1">
        <f t="shared" si="6"/>
        <v>0</v>
      </c>
      <c r="R15" s="1">
        <f t="shared" si="7"/>
        <v>0</v>
      </c>
      <c r="S15" s="1">
        <f t="shared" si="8"/>
        <v>0</v>
      </c>
      <c r="T15" s="1">
        <f t="shared" si="9"/>
        <v>1</v>
      </c>
      <c r="U15" s="1">
        <f t="shared" si="10"/>
        <v>0</v>
      </c>
      <c r="V15" s="1">
        <f t="shared" si="11"/>
        <v>0</v>
      </c>
      <c r="W15" s="1">
        <f t="shared" si="12"/>
        <v>0</v>
      </c>
      <c r="X15" s="1">
        <f t="shared" si="13"/>
        <v>0</v>
      </c>
      <c r="Y15" s="25">
        <f t="shared" si="14"/>
        <v>0</v>
      </c>
      <c r="Z15" s="117"/>
      <c r="AA15" s="117"/>
      <c r="AB15" s="1"/>
      <c r="AC15" s="25">
        <f t="shared" si="15"/>
        <v>2</v>
      </c>
      <c r="AD15" s="1"/>
    </row>
    <row r="16" spans="1:30" ht="12.75" customHeight="1">
      <c r="A16" s="1">
        <v>395</v>
      </c>
      <c r="B16" s="54" t="str">
        <f t="shared" si="0"/>
        <v>F.1.2.7</v>
      </c>
      <c r="C16" s="120" t="s">
        <v>1058</v>
      </c>
      <c r="D16" s="118"/>
      <c r="E16" s="92"/>
      <c r="F16" s="92"/>
      <c r="G16" s="117" t="s">
        <v>501</v>
      </c>
      <c r="H16" s="119" t="s">
        <v>1043</v>
      </c>
      <c r="I16" s="117" t="s">
        <v>510</v>
      </c>
      <c r="J16" s="54">
        <v>3</v>
      </c>
      <c r="K16" s="117"/>
      <c r="L16" s="99">
        <f t="shared" si="1"/>
        <v>1</v>
      </c>
      <c r="M16" s="1">
        <f t="shared" si="2"/>
        <v>2</v>
      </c>
      <c r="N16" s="1">
        <f t="shared" si="3"/>
        <v>7</v>
      </c>
      <c r="O16" s="1">
        <f t="shared" si="4"/>
        <v>0</v>
      </c>
      <c r="P16" s="1">
        <f t="shared" si="5"/>
        <v>0</v>
      </c>
      <c r="Q16" s="1">
        <f t="shared" si="6"/>
        <v>0</v>
      </c>
      <c r="R16" s="1">
        <f t="shared" si="7"/>
        <v>0</v>
      </c>
      <c r="S16" s="1">
        <f t="shared" si="8"/>
        <v>0</v>
      </c>
      <c r="T16" s="1">
        <f t="shared" si="9"/>
        <v>1</v>
      </c>
      <c r="U16" s="1">
        <f t="shared" si="10"/>
        <v>0</v>
      </c>
      <c r="V16" s="1">
        <f t="shared" si="11"/>
        <v>0</v>
      </c>
      <c r="W16" s="1">
        <f t="shared" si="12"/>
        <v>0</v>
      </c>
      <c r="X16" s="1">
        <f t="shared" si="13"/>
        <v>0</v>
      </c>
      <c r="Y16" s="25">
        <f t="shared" si="14"/>
        <v>0</v>
      </c>
      <c r="Z16" s="117"/>
      <c r="AA16" s="117"/>
      <c r="AB16" s="1"/>
      <c r="AC16" s="25">
        <f t="shared" si="15"/>
        <v>2</v>
      </c>
      <c r="AD16" s="1"/>
    </row>
    <row r="17" spans="1:30" ht="12.75" customHeight="1">
      <c r="A17" s="1">
        <v>360</v>
      </c>
      <c r="B17" s="54" t="str">
        <f t="shared" si="0"/>
        <v>F.1.2.8</v>
      </c>
      <c r="C17" s="120" t="s">
        <v>1059</v>
      </c>
      <c r="D17" s="118"/>
      <c r="E17" s="92"/>
      <c r="F17" s="92"/>
      <c r="G17" s="117" t="s">
        <v>501</v>
      </c>
      <c r="H17" s="119"/>
      <c r="I17" s="117"/>
      <c r="J17" s="54">
        <v>3</v>
      </c>
      <c r="K17" s="117"/>
      <c r="L17" s="99">
        <f t="shared" si="1"/>
        <v>1</v>
      </c>
      <c r="M17" s="1">
        <f t="shared" si="2"/>
        <v>2</v>
      </c>
      <c r="N17" s="1">
        <f t="shared" si="3"/>
        <v>8</v>
      </c>
      <c r="O17" s="1">
        <f t="shared" si="4"/>
        <v>0</v>
      </c>
      <c r="P17" s="1">
        <f t="shared" si="5"/>
        <v>0</v>
      </c>
      <c r="Q17" s="1">
        <f t="shared" si="6"/>
        <v>0</v>
      </c>
      <c r="R17" s="1">
        <f t="shared" si="7"/>
        <v>0</v>
      </c>
      <c r="S17" s="1">
        <f t="shared" si="8"/>
        <v>0</v>
      </c>
      <c r="T17" s="1">
        <f t="shared" si="9"/>
        <v>1</v>
      </c>
      <c r="U17" s="1">
        <f t="shared" si="10"/>
        <v>0</v>
      </c>
      <c r="V17" s="1">
        <f t="shared" si="11"/>
        <v>0</v>
      </c>
      <c r="W17" s="1">
        <f t="shared" si="12"/>
        <v>0</v>
      </c>
      <c r="X17" s="1">
        <f t="shared" si="13"/>
        <v>0</v>
      </c>
      <c r="Y17" s="25">
        <f t="shared" si="14"/>
        <v>0</v>
      </c>
      <c r="Z17" s="117"/>
      <c r="AA17" s="117"/>
      <c r="AB17" s="1"/>
      <c r="AC17" s="25">
        <f t="shared" si="15"/>
        <v>2</v>
      </c>
      <c r="AD17" s="1"/>
    </row>
    <row r="18" spans="1:30" ht="12.75" customHeight="1">
      <c r="A18" s="1">
        <v>364</v>
      </c>
      <c r="B18" s="54" t="str">
        <f t="shared" si="0"/>
        <v>F.1.2.9</v>
      </c>
      <c r="C18" s="120" t="s">
        <v>1062</v>
      </c>
      <c r="D18" s="118"/>
      <c r="E18" s="92"/>
      <c r="F18" s="92"/>
      <c r="G18" s="117"/>
      <c r="H18" s="119"/>
      <c r="I18" s="117"/>
      <c r="J18" s="54">
        <v>3</v>
      </c>
      <c r="K18" s="117"/>
      <c r="L18" s="99">
        <f t="shared" si="1"/>
        <v>1</v>
      </c>
      <c r="M18" s="1">
        <f t="shared" si="2"/>
        <v>2</v>
      </c>
      <c r="N18" s="1">
        <f t="shared" si="3"/>
        <v>9</v>
      </c>
      <c r="O18" s="1">
        <f t="shared" si="4"/>
        <v>0</v>
      </c>
      <c r="P18" s="1">
        <f t="shared" si="5"/>
        <v>0</v>
      </c>
      <c r="Q18" s="1">
        <f t="shared" si="6"/>
        <v>0</v>
      </c>
      <c r="R18" s="1">
        <f t="shared" si="7"/>
        <v>0</v>
      </c>
      <c r="S18" s="1">
        <f t="shared" si="8"/>
        <v>0</v>
      </c>
      <c r="T18" s="1">
        <f t="shared" si="9"/>
        <v>1</v>
      </c>
      <c r="U18" s="1">
        <f t="shared" si="10"/>
        <v>0</v>
      </c>
      <c r="V18" s="1">
        <f t="shared" si="11"/>
        <v>0</v>
      </c>
      <c r="W18" s="1">
        <f t="shared" si="12"/>
        <v>0</v>
      </c>
      <c r="X18" s="1">
        <f t="shared" si="13"/>
        <v>0</v>
      </c>
      <c r="Y18" s="25">
        <f t="shared" si="14"/>
        <v>0</v>
      </c>
      <c r="Z18" s="117"/>
      <c r="AA18" s="117"/>
      <c r="AB18" s="1"/>
      <c r="AC18" s="25">
        <f t="shared" si="15"/>
        <v>2</v>
      </c>
      <c r="AD18" s="1"/>
    </row>
    <row r="19" spans="1:30" ht="12.75" customHeight="1">
      <c r="A19" s="1">
        <v>365</v>
      </c>
      <c r="B19" s="54" t="str">
        <f t="shared" si="0"/>
        <v>F.1.2.10</v>
      </c>
      <c r="C19" s="120" t="s">
        <v>1067</v>
      </c>
      <c r="D19" s="118"/>
      <c r="E19" s="92"/>
      <c r="F19" s="92"/>
      <c r="G19" s="117"/>
      <c r="H19" s="119" t="s">
        <v>1068</v>
      </c>
      <c r="I19" s="117" t="s">
        <v>1044</v>
      </c>
      <c r="J19" s="54">
        <v>3</v>
      </c>
      <c r="K19" s="117"/>
      <c r="L19" s="99">
        <f t="shared" si="1"/>
        <v>1</v>
      </c>
      <c r="M19" s="1">
        <f t="shared" si="2"/>
        <v>2</v>
      </c>
      <c r="N19" s="1">
        <f t="shared" si="3"/>
        <v>10</v>
      </c>
      <c r="O19" s="1">
        <f t="shared" si="4"/>
        <v>0</v>
      </c>
      <c r="P19" s="1">
        <f t="shared" si="5"/>
        <v>0</v>
      </c>
      <c r="Q19" s="1">
        <f t="shared" si="6"/>
        <v>0</v>
      </c>
      <c r="R19" s="1">
        <f t="shared" si="7"/>
        <v>0</v>
      </c>
      <c r="S19" s="1">
        <f t="shared" si="8"/>
        <v>0</v>
      </c>
      <c r="T19" s="1">
        <f t="shared" si="9"/>
        <v>1</v>
      </c>
      <c r="U19" s="1">
        <f t="shared" si="10"/>
        <v>0</v>
      </c>
      <c r="V19" s="1">
        <f t="shared" si="11"/>
        <v>0</v>
      </c>
      <c r="W19" s="1">
        <f t="shared" si="12"/>
        <v>0</v>
      </c>
      <c r="X19" s="1">
        <f t="shared" si="13"/>
        <v>0</v>
      </c>
      <c r="Y19" s="25">
        <f t="shared" si="14"/>
        <v>0</v>
      </c>
      <c r="Z19" s="117"/>
      <c r="AA19" s="117"/>
      <c r="AB19" s="1"/>
      <c r="AC19" s="25">
        <f t="shared" si="15"/>
        <v>2</v>
      </c>
      <c r="AD19" s="1"/>
    </row>
    <row r="20" spans="1:30" ht="12.75" customHeight="1">
      <c r="A20" s="1">
        <v>358</v>
      </c>
      <c r="B20" s="54" t="str">
        <f t="shared" si="0"/>
        <v>F.1.2.11</v>
      </c>
      <c r="C20" s="120" t="s">
        <v>1071</v>
      </c>
      <c r="D20" s="118"/>
      <c r="E20" s="92"/>
      <c r="F20" s="92"/>
      <c r="G20" s="117"/>
      <c r="H20" s="119" t="s">
        <v>1068</v>
      </c>
      <c r="I20" s="117" t="s">
        <v>1044</v>
      </c>
      <c r="J20" s="54">
        <v>3</v>
      </c>
      <c r="K20" s="117"/>
      <c r="L20" s="99">
        <f t="shared" si="1"/>
        <v>1</v>
      </c>
      <c r="M20" s="1">
        <f t="shared" si="2"/>
        <v>2</v>
      </c>
      <c r="N20" s="1">
        <f t="shared" si="3"/>
        <v>11</v>
      </c>
      <c r="O20" s="1">
        <f t="shared" si="4"/>
        <v>0</v>
      </c>
      <c r="P20" s="1">
        <f t="shared" si="5"/>
        <v>0</v>
      </c>
      <c r="Q20" s="1">
        <f t="shared" si="6"/>
        <v>0</v>
      </c>
      <c r="R20" s="1">
        <f t="shared" si="7"/>
        <v>0</v>
      </c>
      <c r="S20" s="1">
        <f t="shared" si="8"/>
        <v>0</v>
      </c>
      <c r="T20" s="1">
        <f t="shared" si="9"/>
        <v>1</v>
      </c>
      <c r="U20" s="1">
        <f t="shared" si="10"/>
        <v>0</v>
      </c>
      <c r="V20" s="1">
        <f t="shared" si="11"/>
        <v>0</v>
      </c>
      <c r="W20" s="1">
        <f t="shared" si="12"/>
        <v>0</v>
      </c>
      <c r="X20" s="1">
        <f t="shared" si="13"/>
        <v>0</v>
      </c>
      <c r="Y20" s="25">
        <f t="shared" si="14"/>
        <v>0</v>
      </c>
      <c r="Z20" s="117"/>
      <c r="AA20" s="117"/>
      <c r="AB20" s="1"/>
      <c r="AC20" s="25">
        <f t="shared" si="15"/>
        <v>2</v>
      </c>
      <c r="AD20" s="1"/>
    </row>
    <row r="21" spans="1:30" ht="12.75" customHeight="1">
      <c r="A21" s="1">
        <v>366</v>
      </c>
      <c r="B21" s="54" t="str">
        <f t="shared" si="0"/>
        <v>F.1.2.12</v>
      </c>
      <c r="C21" s="120" t="s">
        <v>1075</v>
      </c>
      <c r="D21" s="118"/>
      <c r="E21" s="92"/>
      <c r="F21" s="118"/>
      <c r="G21" s="117" t="s">
        <v>501</v>
      </c>
      <c r="H21" s="119"/>
      <c r="I21" s="117"/>
      <c r="J21" s="54">
        <v>3</v>
      </c>
      <c r="K21" s="117"/>
      <c r="L21" s="99">
        <f t="shared" si="1"/>
        <v>1</v>
      </c>
      <c r="M21" s="1">
        <f t="shared" si="2"/>
        <v>2</v>
      </c>
      <c r="N21" s="1">
        <f t="shared" si="3"/>
        <v>12</v>
      </c>
      <c r="O21" s="1">
        <f t="shared" si="4"/>
        <v>0</v>
      </c>
      <c r="P21" s="1">
        <f t="shared" si="5"/>
        <v>0</v>
      </c>
      <c r="Q21" s="1">
        <f t="shared" si="6"/>
        <v>0</v>
      </c>
      <c r="R21" s="1">
        <f t="shared" si="7"/>
        <v>0</v>
      </c>
      <c r="S21" s="1">
        <f t="shared" si="8"/>
        <v>0</v>
      </c>
      <c r="T21" s="1">
        <f t="shared" si="9"/>
        <v>1</v>
      </c>
      <c r="U21" s="1">
        <f t="shared" si="10"/>
        <v>0</v>
      </c>
      <c r="V21" s="1">
        <f t="shared" si="11"/>
        <v>0</v>
      </c>
      <c r="W21" s="1">
        <f t="shared" si="12"/>
        <v>0</v>
      </c>
      <c r="X21" s="1">
        <f t="shared" si="13"/>
        <v>0</v>
      </c>
      <c r="Y21" s="25">
        <f t="shared" si="14"/>
        <v>0</v>
      </c>
      <c r="Z21" s="117"/>
      <c r="AA21" s="117"/>
      <c r="AB21" s="1"/>
      <c r="AC21" s="25">
        <f t="shared" si="15"/>
        <v>2</v>
      </c>
      <c r="AD21" s="1"/>
    </row>
    <row r="22" spans="1:30" ht="12.75" customHeight="1">
      <c r="A22" s="1">
        <v>566</v>
      </c>
      <c r="B22" s="54" t="str">
        <f t="shared" si="0"/>
        <v>F.1.2.13</v>
      </c>
      <c r="C22" s="120" t="s">
        <v>1078</v>
      </c>
      <c r="D22" s="118"/>
      <c r="E22" s="92"/>
      <c r="F22" s="92"/>
      <c r="G22" s="117" t="s">
        <v>501</v>
      </c>
      <c r="H22" s="119" t="s">
        <v>1079</v>
      </c>
      <c r="I22" s="117" t="s">
        <v>1080</v>
      </c>
      <c r="J22" s="54">
        <v>3</v>
      </c>
      <c r="K22" s="117"/>
      <c r="L22" s="99">
        <f t="shared" si="1"/>
        <v>1</v>
      </c>
      <c r="M22" s="1">
        <f t="shared" si="2"/>
        <v>2</v>
      </c>
      <c r="N22" s="1">
        <f t="shared" si="3"/>
        <v>13</v>
      </c>
      <c r="O22" s="1">
        <f t="shared" si="4"/>
        <v>0</v>
      </c>
      <c r="P22" s="1">
        <f t="shared" si="5"/>
        <v>0</v>
      </c>
      <c r="Q22" s="1">
        <f t="shared" si="6"/>
        <v>0</v>
      </c>
      <c r="R22" s="1">
        <f t="shared" si="7"/>
        <v>0</v>
      </c>
      <c r="S22" s="1">
        <f t="shared" si="8"/>
        <v>0</v>
      </c>
      <c r="T22" s="1">
        <f t="shared" si="9"/>
        <v>1</v>
      </c>
      <c r="U22" s="1">
        <f t="shared" si="10"/>
        <v>0</v>
      </c>
      <c r="V22" s="1">
        <f t="shared" si="11"/>
        <v>0</v>
      </c>
      <c r="W22" s="1">
        <f t="shared" si="12"/>
        <v>0</v>
      </c>
      <c r="X22" s="1">
        <f t="shared" si="13"/>
        <v>0</v>
      </c>
      <c r="Y22" s="25">
        <f t="shared" si="14"/>
        <v>0</v>
      </c>
      <c r="Z22" s="117"/>
      <c r="AA22" s="117"/>
      <c r="AB22" s="1"/>
      <c r="AC22" s="25">
        <f t="shared" si="15"/>
        <v>2</v>
      </c>
      <c r="AD22" s="1"/>
    </row>
    <row r="23" spans="1:30" ht="12.75" customHeight="1">
      <c r="A23" s="1">
        <v>3297</v>
      </c>
      <c r="B23" s="54" t="str">
        <f t="shared" si="0"/>
        <v>F.1.2.14</v>
      </c>
      <c r="C23" s="120" t="s">
        <v>1085</v>
      </c>
      <c r="D23" s="118"/>
      <c r="E23" s="92"/>
      <c r="F23" s="118"/>
      <c r="G23" s="117" t="s">
        <v>501</v>
      </c>
      <c r="H23" s="119" t="s">
        <v>1079</v>
      </c>
      <c r="I23" s="117" t="s">
        <v>1080</v>
      </c>
      <c r="J23" s="54">
        <v>3</v>
      </c>
      <c r="K23" s="117"/>
      <c r="L23" s="99">
        <f t="shared" si="1"/>
        <v>1</v>
      </c>
      <c r="M23" s="1">
        <f t="shared" si="2"/>
        <v>2</v>
      </c>
      <c r="N23" s="1">
        <f t="shared" si="3"/>
        <v>14</v>
      </c>
      <c r="O23" s="1">
        <f t="shared" si="4"/>
        <v>0</v>
      </c>
      <c r="P23" s="1">
        <f t="shared" si="5"/>
        <v>0</v>
      </c>
      <c r="Q23" s="1">
        <f t="shared" si="6"/>
        <v>0</v>
      </c>
      <c r="R23" s="1">
        <f t="shared" si="7"/>
        <v>0</v>
      </c>
      <c r="S23" s="1">
        <f t="shared" si="8"/>
        <v>0</v>
      </c>
      <c r="T23" s="1">
        <f t="shared" si="9"/>
        <v>1</v>
      </c>
      <c r="U23" s="1">
        <f t="shared" si="10"/>
        <v>0</v>
      </c>
      <c r="V23" s="1">
        <f t="shared" si="11"/>
        <v>0</v>
      </c>
      <c r="W23" s="1">
        <f t="shared" si="12"/>
        <v>0</v>
      </c>
      <c r="X23" s="1">
        <f t="shared" si="13"/>
        <v>0</v>
      </c>
      <c r="Y23" s="25">
        <f t="shared" si="14"/>
        <v>0</v>
      </c>
      <c r="Z23" s="117"/>
      <c r="AA23" s="117"/>
      <c r="AB23" s="1"/>
      <c r="AC23" s="25">
        <f t="shared" si="15"/>
        <v>2</v>
      </c>
      <c r="AD23" s="1"/>
    </row>
    <row r="24" spans="1:30" ht="12.75" customHeight="1">
      <c r="A24" s="1">
        <v>3298</v>
      </c>
      <c r="B24" s="54" t="str">
        <f t="shared" si="0"/>
        <v>F.1.2.15</v>
      </c>
      <c r="C24" s="120" t="s">
        <v>1089</v>
      </c>
      <c r="D24" s="118"/>
      <c r="E24" s="92"/>
      <c r="F24" s="118"/>
      <c r="G24" s="117"/>
      <c r="H24" s="119" t="s">
        <v>1079</v>
      </c>
      <c r="I24" s="117" t="s">
        <v>1080</v>
      </c>
      <c r="J24" s="54">
        <v>3</v>
      </c>
      <c r="K24" s="117"/>
      <c r="L24" s="99">
        <f t="shared" si="1"/>
        <v>1</v>
      </c>
      <c r="M24" s="1">
        <f t="shared" si="2"/>
        <v>2</v>
      </c>
      <c r="N24" s="1">
        <f t="shared" si="3"/>
        <v>15</v>
      </c>
      <c r="O24" s="1">
        <f t="shared" si="4"/>
        <v>0</v>
      </c>
      <c r="P24" s="1">
        <f t="shared" si="5"/>
        <v>0</v>
      </c>
      <c r="Q24" s="1">
        <f t="shared" si="6"/>
        <v>0</v>
      </c>
      <c r="R24" s="1">
        <f t="shared" si="7"/>
        <v>0</v>
      </c>
      <c r="S24" s="1">
        <f t="shared" si="8"/>
        <v>0</v>
      </c>
      <c r="T24" s="1">
        <f t="shared" si="9"/>
        <v>1</v>
      </c>
      <c r="U24" s="1">
        <f t="shared" si="10"/>
        <v>0</v>
      </c>
      <c r="V24" s="1">
        <f t="shared" si="11"/>
        <v>0</v>
      </c>
      <c r="W24" s="1">
        <f t="shared" si="12"/>
        <v>0</v>
      </c>
      <c r="X24" s="1">
        <f t="shared" si="13"/>
        <v>0</v>
      </c>
      <c r="Y24" s="25">
        <f t="shared" si="14"/>
        <v>0</v>
      </c>
      <c r="Z24" s="117"/>
      <c r="AA24" s="117"/>
      <c r="AB24" s="1"/>
      <c r="AC24" s="25">
        <f t="shared" si="15"/>
        <v>2</v>
      </c>
      <c r="AD24" s="1"/>
    </row>
    <row r="25" spans="1:30" ht="12.75" customHeight="1">
      <c r="A25" s="1">
        <v>569</v>
      </c>
      <c r="B25" s="54" t="str">
        <f t="shared" si="0"/>
        <v>F.1.2.16</v>
      </c>
      <c r="C25" s="120" t="s">
        <v>1093</v>
      </c>
      <c r="D25" s="118"/>
      <c r="E25" s="92"/>
      <c r="F25" s="118"/>
      <c r="G25" s="117"/>
      <c r="H25" s="119" t="s">
        <v>1079</v>
      </c>
      <c r="I25" s="117" t="s">
        <v>1080</v>
      </c>
      <c r="J25" s="54">
        <v>3</v>
      </c>
      <c r="K25" s="117"/>
      <c r="L25" s="99">
        <f t="shared" si="1"/>
        <v>1</v>
      </c>
      <c r="M25" s="1">
        <f t="shared" si="2"/>
        <v>2</v>
      </c>
      <c r="N25" s="1">
        <f t="shared" si="3"/>
        <v>16</v>
      </c>
      <c r="O25" s="1">
        <f t="shared" si="4"/>
        <v>0</v>
      </c>
      <c r="P25" s="1">
        <f t="shared" si="5"/>
        <v>0</v>
      </c>
      <c r="Q25" s="1">
        <f t="shared" si="6"/>
        <v>0</v>
      </c>
      <c r="R25" s="1">
        <f t="shared" si="7"/>
        <v>0</v>
      </c>
      <c r="S25" s="1">
        <f t="shared" si="8"/>
        <v>0</v>
      </c>
      <c r="T25" s="1">
        <f t="shared" si="9"/>
        <v>1</v>
      </c>
      <c r="U25" s="1">
        <f t="shared" si="10"/>
        <v>0</v>
      </c>
      <c r="V25" s="1">
        <f t="shared" si="11"/>
        <v>0</v>
      </c>
      <c r="W25" s="1">
        <f t="shared" si="12"/>
        <v>0</v>
      </c>
      <c r="X25" s="1">
        <f t="shared" si="13"/>
        <v>0</v>
      </c>
      <c r="Y25" s="25">
        <f t="shared" si="14"/>
        <v>0</v>
      </c>
      <c r="Z25" s="117"/>
      <c r="AA25" s="117"/>
      <c r="AB25" s="1"/>
      <c r="AC25" s="25">
        <f t="shared" si="15"/>
        <v>2</v>
      </c>
      <c r="AD25" s="1"/>
    </row>
    <row r="26" spans="1:30" ht="12.75" customHeight="1">
      <c r="A26" s="1">
        <v>3303</v>
      </c>
      <c r="B26" s="54" t="str">
        <f t="shared" si="0"/>
        <v>F.1.2.17</v>
      </c>
      <c r="C26" s="120" t="s">
        <v>1098</v>
      </c>
      <c r="D26" s="118"/>
      <c r="E26" s="92"/>
      <c r="F26" s="118"/>
      <c r="G26" s="117" t="s">
        <v>1099</v>
      </c>
      <c r="H26" s="119" t="s">
        <v>1079</v>
      </c>
      <c r="I26" s="117" t="s">
        <v>1080</v>
      </c>
      <c r="J26" s="54">
        <v>3</v>
      </c>
      <c r="K26" s="117"/>
      <c r="L26" s="99">
        <f t="shared" si="1"/>
        <v>1</v>
      </c>
      <c r="M26" s="1">
        <f t="shared" si="2"/>
        <v>2</v>
      </c>
      <c r="N26" s="1">
        <f t="shared" si="3"/>
        <v>17</v>
      </c>
      <c r="O26" s="1">
        <f t="shared" si="4"/>
        <v>0</v>
      </c>
      <c r="P26" s="1">
        <f t="shared" si="5"/>
        <v>0</v>
      </c>
      <c r="Q26" s="1">
        <f t="shared" si="6"/>
        <v>0</v>
      </c>
      <c r="R26" s="1">
        <f t="shared" si="7"/>
        <v>0</v>
      </c>
      <c r="S26" s="1">
        <f t="shared" si="8"/>
        <v>0</v>
      </c>
      <c r="T26" s="1">
        <f t="shared" si="9"/>
        <v>1</v>
      </c>
      <c r="U26" s="1">
        <f t="shared" si="10"/>
        <v>0</v>
      </c>
      <c r="V26" s="1">
        <f t="shared" si="11"/>
        <v>0</v>
      </c>
      <c r="W26" s="1">
        <f t="shared" si="12"/>
        <v>0</v>
      </c>
      <c r="X26" s="1">
        <f t="shared" si="13"/>
        <v>0</v>
      </c>
      <c r="Y26" s="25">
        <f t="shared" si="14"/>
        <v>0</v>
      </c>
      <c r="Z26" s="117"/>
      <c r="AA26" s="117"/>
      <c r="AB26" s="1"/>
      <c r="AC26" s="25">
        <f t="shared" si="15"/>
        <v>2</v>
      </c>
      <c r="AD26" s="1"/>
    </row>
    <row r="27" spans="1:30" ht="12.75" customHeight="1">
      <c r="A27" s="1">
        <v>3289</v>
      </c>
      <c r="B27" s="54" t="str">
        <f t="shared" si="0"/>
        <v>F.1.2.18</v>
      </c>
      <c r="C27" s="120" t="s">
        <v>1103</v>
      </c>
      <c r="D27" s="118"/>
      <c r="E27" s="92"/>
      <c r="F27" s="118"/>
      <c r="G27" s="117"/>
      <c r="H27" s="119" t="s">
        <v>1104</v>
      </c>
      <c r="I27" s="117" t="s">
        <v>1105</v>
      </c>
      <c r="J27" s="54">
        <v>3</v>
      </c>
      <c r="K27" s="117"/>
      <c r="L27" s="99">
        <f t="shared" si="1"/>
        <v>1</v>
      </c>
      <c r="M27" s="1">
        <f t="shared" si="2"/>
        <v>2</v>
      </c>
      <c r="N27" s="1">
        <f t="shared" si="3"/>
        <v>18</v>
      </c>
      <c r="O27" s="1">
        <f t="shared" si="4"/>
        <v>0</v>
      </c>
      <c r="P27" s="1">
        <f t="shared" si="5"/>
        <v>0</v>
      </c>
      <c r="Q27" s="1">
        <f t="shared" si="6"/>
        <v>0</v>
      </c>
      <c r="R27" s="1">
        <f t="shared" si="7"/>
        <v>0</v>
      </c>
      <c r="S27" s="1">
        <f t="shared" si="8"/>
        <v>0</v>
      </c>
      <c r="T27" s="1">
        <f t="shared" si="9"/>
        <v>1</v>
      </c>
      <c r="U27" s="1">
        <f t="shared" si="10"/>
        <v>0</v>
      </c>
      <c r="V27" s="1">
        <f t="shared" si="11"/>
        <v>0</v>
      </c>
      <c r="W27" s="1">
        <f t="shared" si="12"/>
        <v>0</v>
      </c>
      <c r="X27" s="1">
        <f t="shared" si="13"/>
        <v>0</v>
      </c>
      <c r="Y27" s="25">
        <f t="shared" si="14"/>
        <v>0</v>
      </c>
      <c r="Z27" s="117"/>
      <c r="AA27" s="117"/>
      <c r="AB27" s="1"/>
      <c r="AC27" s="25">
        <f t="shared" si="15"/>
        <v>2</v>
      </c>
      <c r="AD27" s="1"/>
    </row>
    <row r="28" spans="1:30" ht="12.75" customHeight="1">
      <c r="A28" s="1">
        <v>3290</v>
      </c>
      <c r="B28" s="54" t="str">
        <f t="shared" si="0"/>
        <v>F.1.2.19</v>
      </c>
      <c r="C28" s="120" t="s">
        <v>1111</v>
      </c>
      <c r="D28" s="118"/>
      <c r="E28" s="92"/>
      <c r="F28" s="118"/>
      <c r="G28" s="117"/>
      <c r="H28" s="119" t="s">
        <v>1104</v>
      </c>
      <c r="I28" s="117" t="s">
        <v>1105</v>
      </c>
      <c r="J28" s="54">
        <v>3</v>
      </c>
      <c r="K28" s="117"/>
      <c r="L28" s="99">
        <f t="shared" si="1"/>
        <v>1</v>
      </c>
      <c r="M28" s="1">
        <f t="shared" si="2"/>
        <v>2</v>
      </c>
      <c r="N28" s="1">
        <f t="shared" si="3"/>
        <v>19</v>
      </c>
      <c r="O28" s="1">
        <f t="shared" si="4"/>
        <v>0</v>
      </c>
      <c r="P28" s="1">
        <f t="shared" si="5"/>
        <v>0</v>
      </c>
      <c r="Q28" s="1">
        <f t="shared" si="6"/>
        <v>0</v>
      </c>
      <c r="R28" s="1">
        <f t="shared" si="7"/>
        <v>0</v>
      </c>
      <c r="S28" s="1">
        <f t="shared" si="8"/>
        <v>0</v>
      </c>
      <c r="T28" s="1">
        <f t="shared" si="9"/>
        <v>1</v>
      </c>
      <c r="U28" s="1">
        <f t="shared" si="10"/>
        <v>0</v>
      </c>
      <c r="V28" s="1">
        <f t="shared" si="11"/>
        <v>0</v>
      </c>
      <c r="W28" s="1">
        <f t="shared" si="12"/>
        <v>0</v>
      </c>
      <c r="X28" s="1">
        <f t="shared" si="13"/>
        <v>0</v>
      </c>
      <c r="Y28" s="25">
        <f t="shared" si="14"/>
        <v>0</v>
      </c>
      <c r="Z28" s="117"/>
      <c r="AA28" s="117"/>
      <c r="AB28" s="1"/>
      <c r="AC28" s="25">
        <f t="shared" si="15"/>
        <v>2</v>
      </c>
      <c r="AD28" s="1"/>
    </row>
    <row r="29" spans="1:30" ht="12.75" customHeight="1">
      <c r="A29" s="1">
        <v>430</v>
      </c>
      <c r="B29" s="54" t="str">
        <f t="shared" si="0"/>
        <v>F.1.2.20</v>
      </c>
      <c r="C29" s="120" t="s">
        <v>1114</v>
      </c>
      <c r="D29" s="118"/>
      <c r="E29" s="92"/>
      <c r="F29" s="118"/>
      <c r="G29" s="117" t="s">
        <v>501</v>
      </c>
      <c r="H29" s="119" t="s">
        <v>1115</v>
      </c>
      <c r="I29" s="117" t="s">
        <v>1044</v>
      </c>
      <c r="J29" s="54">
        <v>3</v>
      </c>
      <c r="K29" s="117"/>
      <c r="L29" s="99">
        <f t="shared" si="1"/>
        <v>1</v>
      </c>
      <c r="M29" s="1">
        <f t="shared" si="2"/>
        <v>2</v>
      </c>
      <c r="N29" s="1">
        <f t="shared" si="3"/>
        <v>20</v>
      </c>
      <c r="O29" s="1">
        <f t="shared" si="4"/>
        <v>0</v>
      </c>
      <c r="P29" s="1">
        <f t="shared" si="5"/>
        <v>0</v>
      </c>
      <c r="Q29" s="1">
        <f t="shared" si="6"/>
        <v>0</v>
      </c>
      <c r="R29" s="1">
        <f t="shared" si="7"/>
        <v>0</v>
      </c>
      <c r="S29" s="1">
        <f t="shared" si="8"/>
        <v>0</v>
      </c>
      <c r="T29" s="1">
        <f t="shared" si="9"/>
        <v>1</v>
      </c>
      <c r="U29" s="1">
        <f t="shared" si="10"/>
        <v>0</v>
      </c>
      <c r="V29" s="1">
        <f t="shared" si="11"/>
        <v>0</v>
      </c>
      <c r="W29" s="1">
        <f t="shared" si="12"/>
        <v>0</v>
      </c>
      <c r="X29" s="1">
        <f t="shared" si="13"/>
        <v>0</v>
      </c>
      <c r="Y29" s="25">
        <f t="shared" si="14"/>
        <v>0</v>
      </c>
      <c r="Z29" s="117"/>
      <c r="AA29" s="117"/>
      <c r="AB29" s="1"/>
      <c r="AC29" s="25">
        <f t="shared" si="15"/>
        <v>2</v>
      </c>
      <c r="AD29" s="1"/>
    </row>
    <row r="30" spans="1:30" ht="12.75" customHeight="1">
      <c r="A30" s="1">
        <v>432</v>
      </c>
      <c r="B30" s="54" t="str">
        <f t="shared" si="0"/>
        <v>F.1.2.21</v>
      </c>
      <c r="C30" s="120" t="s">
        <v>1121</v>
      </c>
      <c r="D30" s="118"/>
      <c r="E30" s="92"/>
      <c r="F30" s="118"/>
      <c r="G30" s="117" t="s">
        <v>501</v>
      </c>
      <c r="H30" s="119" t="s">
        <v>1115</v>
      </c>
      <c r="I30" s="117" t="s">
        <v>1044</v>
      </c>
      <c r="J30" s="54">
        <v>3</v>
      </c>
      <c r="K30" s="117"/>
      <c r="L30" s="99">
        <f t="shared" si="1"/>
        <v>1</v>
      </c>
      <c r="M30" s="1">
        <f t="shared" si="2"/>
        <v>2</v>
      </c>
      <c r="N30" s="1">
        <f t="shared" si="3"/>
        <v>21</v>
      </c>
      <c r="O30" s="1">
        <f t="shared" si="4"/>
        <v>0</v>
      </c>
      <c r="P30" s="1">
        <f t="shared" si="5"/>
        <v>0</v>
      </c>
      <c r="Q30" s="1">
        <f t="shared" si="6"/>
        <v>0</v>
      </c>
      <c r="R30" s="1">
        <f t="shared" si="7"/>
        <v>0</v>
      </c>
      <c r="S30" s="1">
        <f t="shared" si="8"/>
        <v>0</v>
      </c>
      <c r="T30" s="1">
        <f t="shared" si="9"/>
        <v>1</v>
      </c>
      <c r="U30" s="1">
        <f t="shared" si="10"/>
        <v>0</v>
      </c>
      <c r="V30" s="1">
        <f t="shared" si="11"/>
        <v>0</v>
      </c>
      <c r="W30" s="1">
        <f t="shared" si="12"/>
        <v>0</v>
      </c>
      <c r="X30" s="1">
        <f t="shared" si="13"/>
        <v>0</v>
      </c>
      <c r="Y30" s="25">
        <f t="shared" si="14"/>
        <v>0</v>
      </c>
      <c r="Z30" s="117"/>
      <c r="AA30" s="117"/>
      <c r="AB30" s="1"/>
      <c r="AC30" s="25">
        <f t="shared" si="15"/>
        <v>2</v>
      </c>
      <c r="AD30" s="1"/>
    </row>
    <row r="31" spans="1:30" ht="12.75" customHeight="1">
      <c r="A31" s="1">
        <v>382</v>
      </c>
      <c r="B31" s="54" t="str">
        <f t="shared" si="0"/>
        <v>F.1.2.22</v>
      </c>
      <c r="C31" s="120" t="s">
        <v>1124</v>
      </c>
      <c r="D31" s="118"/>
      <c r="E31" s="92"/>
      <c r="F31" s="118"/>
      <c r="G31" s="117"/>
      <c r="H31" s="119" t="s">
        <v>1126</v>
      </c>
      <c r="I31" s="117" t="s">
        <v>1044</v>
      </c>
      <c r="J31" s="54">
        <v>3</v>
      </c>
      <c r="K31" s="117"/>
      <c r="L31" s="99">
        <f t="shared" si="1"/>
        <v>1</v>
      </c>
      <c r="M31" s="1">
        <f t="shared" si="2"/>
        <v>2</v>
      </c>
      <c r="N31" s="1">
        <f t="shared" si="3"/>
        <v>22</v>
      </c>
      <c r="O31" s="1">
        <f t="shared" si="4"/>
        <v>0</v>
      </c>
      <c r="P31" s="1">
        <f t="shared" si="5"/>
        <v>0</v>
      </c>
      <c r="Q31" s="1">
        <f t="shared" si="6"/>
        <v>0</v>
      </c>
      <c r="R31" s="1">
        <f t="shared" si="7"/>
        <v>0</v>
      </c>
      <c r="S31" s="1">
        <f t="shared" si="8"/>
        <v>0</v>
      </c>
      <c r="T31" s="1">
        <f t="shared" si="9"/>
        <v>1</v>
      </c>
      <c r="U31" s="1">
        <f t="shared" si="10"/>
        <v>0</v>
      </c>
      <c r="V31" s="1">
        <f t="shared" si="11"/>
        <v>0</v>
      </c>
      <c r="W31" s="1">
        <f t="shared" si="12"/>
        <v>0</v>
      </c>
      <c r="X31" s="1">
        <f t="shared" si="13"/>
        <v>0</v>
      </c>
      <c r="Y31" s="25">
        <f t="shared" si="14"/>
        <v>0</v>
      </c>
      <c r="Z31" s="117"/>
      <c r="AA31" s="117"/>
      <c r="AB31" s="1"/>
      <c r="AC31" s="25">
        <f t="shared" si="15"/>
        <v>2</v>
      </c>
      <c r="AD31" s="1"/>
    </row>
    <row r="32" spans="1:30" ht="12.75" customHeight="1">
      <c r="A32" s="1">
        <v>383</v>
      </c>
      <c r="B32" s="54" t="str">
        <f t="shared" si="0"/>
        <v>F.1.2.22.1</v>
      </c>
      <c r="C32" s="120" t="s">
        <v>1129</v>
      </c>
      <c r="D32" s="118"/>
      <c r="E32" s="92"/>
      <c r="F32" s="118"/>
      <c r="G32" s="117"/>
      <c r="H32" s="119" t="s">
        <v>1130</v>
      </c>
      <c r="I32" s="117" t="s">
        <v>1131</v>
      </c>
      <c r="J32" s="54">
        <v>4</v>
      </c>
      <c r="K32" s="117"/>
      <c r="L32" s="99">
        <f t="shared" si="1"/>
        <v>1</v>
      </c>
      <c r="M32" s="1">
        <f t="shared" si="2"/>
        <v>2</v>
      </c>
      <c r="N32" s="1">
        <f t="shared" si="3"/>
        <v>22</v>
      </c>
      <c r="O32" s="1">
        <f t="shared" si="4"/>
        <v>1</v>
      </c>
      <c r="P32" s="1">
        <f t="shared" si="5"/>
        <v>0</v>
      </c>
      <c r="Q32" s="1">
        <f t="shared" si="6"/>
        <v>0</v>
      </c>
      <c r="R32" s="1">
        <f t="shared" si="7"/>
        <v>0</v>
      </c>
      <c r="S32" s="1">
        <f t="shared" si="8"/>
        <v>0</v>
      </c>
      <c r="T32" s="1">
        <f t="shared" si="9"/>
        <v>1</v>
      </c>
      <c r="U32" s="1">
        <f t="shared" si="10"/>
        <v>0</v>
      </c>
      <c r="V32" s="1">
        <f t="shared" si="11"/>
        <v>0</v>
      </c>
      <c r="W32" s="1">
        <f t="shared" si="12"/>
        <v>0</v>
      </c>
      <c r="X32" s="1">
        <f t="shared" si="13"/>
        <v>0</v>
      </c>
      <c r="Y32" s="25">
        <f t="shared" si="14"/>
        <v>0</v>
      </c>
      <c r="Z32" s="117"/>
      <c r="AA32" s="117"/>
      <c r="AB32" s="1"/>
      <c r="AC32" s="25">
        <f t="shared" si="15"/>
        <v>2</v>
      </c>
      <c r="AD32" s="1"/>
    </row>
    <row r="33" spans="1:30" ht="12.75" customHeight="1">
      <c r="A33" s="1">
        <v>384</v>
      </c>
      <c r="B33" s="54" t="str">
        <f t="shared" si="0"/>
        <v>F.1.2.22.2</v>
      </c>
      <c r="C33" s="120" t="s">
        <v>1138</v>
      </c>
      <c r="D33" s="118"/>
      <c r="E33" s="92"/>
      <c r="F33" s="118"/>
      <c r="G33" s="117"/>
      <c r="H33" s="119" t="s">
        <v>1139</v>
      </c>
      <c r="I33" s="117" t="s">
        <v>1140</v>
      </c>
      <c r="J33" s="54">
        <v>4</v>
      </c>
      <c r="K33" s="117"/>
      <c r="L33" s="99">
        <f t="shared" si="1"/>
        <v>1</v>
      </c>
      <c r="M33" s="1">
        <f t="shared" si="2"/>
        <v>2</v>
      </c>
      <c r="N33" s="1">
        <f t="shared" si="3"/>
        <v>22</v>
      </c>
      <c r="O33" s="1">
        <f t="shared" si="4"/>
        <v>2</v>
      </c>
      <c r="P33" s="1">
        <f t="shared" si="5"/>
        <v>0</v>
      </c>
      <c r="Q33" s="1">
        <f t="shared" si="6"/>
        <v>0</v>
      </c>
      <c r="R33" s="1">
        <f t="shared" si="7"/>
        <v>0</v>
      </c>
      <c r="S33" s="1">
        <f t="shared" si="8"/>
        <v>0</v>
      </c>
      <c r="T33" s="1">
        <f t="shared" si="9"/>
        <v>1</v>
      </c>
      <c r="U33" s="1">
        <f t="shared" si="10"/>
        <v>0</v>
      </c>
      <c r="V33" s="1">
        <f t="shared" si="11"/>
        <v>0</v>
      </c>
      <c r="W33" s="1">
        <f t="shared" si="12"/>
        <v>0</v>
      </c>
      <c r="X33" s="1">
        <f t="shared" si="13"/>
        <v>0</v>
      </c>
      <c r="Y33" s="25">
        <f t="shared" si="14"/>
        <v>0</v>
      </c>
      <c r="Z33" s="117"/>
      <c r="AA33" s="117"/>
      <c r="AB33" s="1"/>
      <c r="AC33" s="25">
        <f t="shared" si="15"/>
        <v>2</v>
      </c>
      <c r="AD33" s="1"/>
    </row>
    <row r="34" spans="1:30" ht="12.75" customHeight="1">
      <c r="A34" s="1">
        <v>389</v>
      </c>
      <c r="B34" s="54" t="str">
        <f t="shared" si="0"/>
        <v>F.1.2.22.3</v>
      </c>
      <c r="C34" s="120" t="s">
        <v>1143</v>
      </c>
      <c r="D34" s="118"/>
      <c r="E34" s="92"/>
      <c r="F34" s="92"/>
      <c r="G34" s="117"/>
      <c r="H34" s="119" t="s">
        <v>1144</v>
      </c>
      <c r="I34" s="117" t="s">
        <v>1131</v>
      </c>
      <c r="J34" s="54">
        <v>4</v>
      </c>
      <c r="K34" s="117"/>
      <c r="L34" s="99">
        <f t="shared" si="1"/>
        <v>1</v>
      </c>
      <c r="M34" s="1">
        <f t="shared" si="2"/>
        <v>2</v>
      </c>
      <c r="N34" s="1">
        <f t="shared" si="3"/>
        <v>22</v>
      </c>
      <c r="O34" s="1">
        <f t="shared" si="4"/>
        <v>3</v>
      </c>
      <c r="P34" s="1">
        <f t="shared" si="5"/>
        <v>0</v>
      </c>
      <c r="Q34" s="1">
        <f t="shared" si="6"/>
        <v>0</v>
      </c>
      <c r="R34" s="1">
        <f t="shared" si="7"/>
        <v>0</v>
      </c>
      <c r="S34" s="1">
        <f t="shared" si="8"/>
        <v>0</v>
      </c>
      <c r="T34" s="1">
        <f t="shared" si="9"/>
        <v>1</v>
      </c>
      <c r="U34" s="1">
        <f t="shared" si="10"/>
        <v>0</v>
      </c>
      <c r="V34" s="1">
        <f t="shared" si="11"/>
        <v>0</v>
      </c>
      <c r="W34" s="1">
        <f t="shared" si="12"/>
        <v>0</v>
      </c>
      <c r="X34" s="1">
        <f t="shared" si="13"/>
        <v>0</v>
      </c>
      <c r="Y34" s="25">
        <f t="shared" si="14"/>
        <v>0</v>
      </c>
      <c r="Z34" s="117"/>
      <c r="AA34" s="117"/>
      <c r="AB34" s="1"/>
      <c r="AC34" s="25">
        <f t="shared" si="15"/>
        <v>2</v>
      </c>
      <c r="AD34" s="1"/>
    </row>
    <row r="35" spans="1:30" ht="12.75" customHeight="1">
      <c r="A35" s="1">
        <v>390</v>
      </c>
      <c r="B35" s="54" t="str">
        <f t="shared" si="0"/>
        <v>F.1.2.22.4</v>
      </c>
      <c r="C35" s="120" t="s">
        <v>1146</v>
      </c>
      <c r="D35" s="118"/>
      <c r="E35" s="92"/>
      <c r="F35" s="92"/>
      <c r="G35" s="117"/>
      <c r="H35" s="119" t="s">
        <v>1147</v>
      </c>
      <c r="I35" s="117" t="s">
        <v>510</v>
      </c>
      <c r="J35" s="54">
        <v>4</v>
      </c>
      <c r="K35" s="117"/>
      <c r="L35" s="99">
        <f t="shared" si="1"/>
        <v>1</v>
      </c>
      <c r="M35" s="1">
        <f t="shared" si="2"/>
        <v>2</v>
      </c>
      <c r="N35" s="1">
        <f t="shared" si="3"/>
        <v>22</v>
      </c>
      <c r="O35" s="1">
        <f t="shared" si="4"/>
        <v>4</v>
      </c>
      <c r="P35" s="1">
        <f t="shared" si="5"/>
        <v>0</v>
      </c>
      <c r="Q35" s="1">
        <f t="shared" si="6"/>
        <v>0</v>
      </c>
      <c r="R35" s="1">
        <f t="shared" si="7"/>
        <v>0</v>
      </c>
      <c r="S35" s="1">
        <f t="shared" si="8"/>
        <v>0</v>
      </c>
      <c r="T35" s="1">
        <f t="shared" si="9"/>
        <v>1</v>
      </c>
      <c r="U35" s="1">
        <f t="shared" si="10"/>
        <v>0</v>
      </c>
      <c r="V35" s="1">
        <f t="shared" si="11"/>
        <v>0</v>
      </c>
      <c r="W35" s="1">
        <f t="shared" si="12"/>
        <v>0</v>
      </c>
      <c r="X35" s="1">
        <f t="shared" si="13"/>
        <v>0</v>
      </c>
      <c r="Y35" s="25">
        <f t="shared" si="14"/>
        <v>0</v>
      </c>
      <c r="Z35" s="117"/>
      <c r="AA35" s="117"/>
      <c r="AB35" s="1"/>
      <c r="AC35" s="25">
        <f t="shared" si="15"/>
        <v>2</v>
      </c>
      <c r="AD35" s="1"/>
    </row>
    <row r="36" spans="1:30" ht="12.75" customHeight="1">
      <c r="A36" s="1">
        <v>396</v>
      </c>
      <c r="B36" s="54" t="str">
        <f t="shared" si="0"/>
        <v>F.1.3</v>
      </c>
      <c r="C36" s="120" t="s">
        <v>1149</v>
      </c>
      <c r="D36" s="118"/>
      <c r="E36" s="92"/>
      <c r="F36" s="92"/>
      <c r="G36" s="117" t="s">
        <v>508</v>
      </c>
      <c r="H36" s="119" t="s">
        <v>509</v>
      </c>
      <c r="I36" s="117" t="s">
        <v>510</v>
      </c>
      <c r="J36" s="54">
        <v>2</v>
      </c>
      <c r="K36" s="117"/>
      <c r="L36" s="99">
        <f t="shared" si="1"/>
        <v>1</v>
      </c>
      <c r="M36" s="1">
        <f t="shared" si="2"/>
        <v>3</v>
      </c>
      <c r="N36" s="1">
        <f t="shared" si="3"/>
        <v>0</v>
      </c>
      <c r="O36" s="1">
        <f t="shared" si="4"/>
        <v>0</v>
      </c>
      <c r="P36" s="1">
        <f t="shared" si="5"/>
        <v>0</v>
      </c>
      <c r="Q36" s="1">
        <f t="shared" si="6"/>
        <v>2</v>
      </c>
      <c r="R36" s="1">
        <f t="shared" si="7"/>
        <v>0</v>
      </c>
      <c r="S36" s="1">
        <f t="shared" si="8"/>
        <v>2</v>
      </c>
      <c r="T36" s="1">
        <f t="shared" si="9"/>
        <v>1</v>
      </c>
      <c r="U36" s="1">
        <f t="shared" si="10"/>
        <v>2</v>
      </c>
      <c r="V36" s="1">
        <f t="shared" si="11"/>
        <v>2</v>
      </c>
      <c r="W36" s="1">
        <f t="shared" si="12"/>
        <v>1</v>
      </c>
      <c r="X36" s="1">
        <f t="shared" si="13"/>
        <v>1</v>
      </c>
      <c r="Y36" s="25">
        <f t="shared" si="14"/>
        <v>1</v>
      </c>
      <c r="Z36" s="117"/>
      <c r="AA36" s="117"/>
      <c r="AB36" s="1"/>
      <c r="AC36" s="25">
        <f t="shared" si="15"/>
        <v>2</v>
      </c>
      <c r="AD36" s="1"/>
    </row>
    <row r="37" spans="1:30" ht="12.75" customHeight="1">
      <c r="A37" s="1">
        <v>397</v>
      </c>
      <c r="B37" s="54" t="str">
        <f t="shared" si="0"/>
        <v>F.1.3.1</v>
      </c>
      <c r="C37" s="120" t="s">
        <v>1152</v>
      </c>
      <c r="D37" s="118"/>
      <c r="E37" s="117"/>
      <c r="F37" s="92"/>
      <c r="G37" s="117" t="s">
        <v>508</v>
      </c>
      <c r="H37" s="119" t="s">
        <v>1153</v>
      </c>
      <c r="I37" s="117" t="s">
        <v>510</v>
      </c>
      <c r="J37" s="54">
        <v>3</v>
      </c>
      <c r="K37" s="117"/>
      <c r="L37" s="99">
        <f t="shared" si="1"/>
        <v>1</v>
      </c>
      <c r="M37" s="1">
        <f t="shared" si="2"/>
        <v>3</v>
      </c>
      <c r="N37" s="1">
        <f t="shared" si="3"/>
        <v>1</v>
      </c>
      <c r="O37" s="1">
        <f t="shared" si="4"/>
        <v>0</v>
      </c>
      <c r="P37" s="1">
        <f t="shared" si="5"/>
        <v>0</v>
      </c>
      <c r="Q37" s="1">
        <f t="shared" ref="Q37:Q68" si="16">IF(OR(Master="Master",J37=0,K37=1),0,IF(ISNA(VLOOKUP(A37,L2_Array,22,FALSE)),0,VLOOKUP(A37,L2_Array,22,FALSE)))</f>
        <v>0</v>
      </c>
      <c r="R37" s="1">
        <f t="shared" si="7"/>
        <v>0</v>
      </c>
      <c r="S37" s="1">
        <f t="shared" si="8"/>
        <v>0</v>
      </c>
      <c r="T37" s="1">
        <f t="shared" si="9"/>
        <v>1</v>
      </c>
      <c r="U37" s="1">
        <f t="shared" si="10"/>
        <v>2</v>
      </c>
      <c r="V37" s="1">
        <f t="shared" ref="V37:V68" si="17">IF(Master="Master",R37,IF(V36="",S37,IF(OR(AND(U37&gt;0,S37&lt;V36),AND(U37=1,S37&lt;=V36)),V36,S37)))</f>
        <v>2</v>
      </c>
      <c r="W37" s="1">
        <f t="shared" si="12"/>
        <v>0</v>
      </c>
      <c r="X37" s="1">
        <f t="shared" si="13"/>
        <v>1</v>
      </c>
      <c r="Y37" s="25">
        <f t="shared" ref="Y37:Y68" si="18">IF(ISNA(VLOOKUP(A37,L2_Array,1,FALSE)),0,1)</f>
        <v>0</v>
      </c>
      <c r="Z37" s="117"/>
      <c r="AA37" s="117"/>
      <c r="AB37" s="1"/>
      <c r="AC37" s="25">
        <f t="shared" si="15"/>
        <v>2</v>
      </c>
      <c r="AD37" s="1">
        <v>1</v>
      </c>
    </row>
    <row r="38" spans="1:30" ht="12.75" customHeight="1">
      <c r="A38" s="1">
        <v>398</v>
      </c>
      <c r="B38" s="54" t="str">
        <f t="shared" si="0"/>
        <v>F.1.3.2</v>
      </c>
      <c r="C38" s="120" t="s">
        <v>1155</v>
      </c>
      <c r="D38" s="118"/>
      <c r="E38" s="92"/>
      <c r="F38" s="92"/>
      <c r="G38" s="117" t="s">
        <v>508</v>
      </c>
      <c r="H38" s="119" t="s">
        <v>1153</v>
      </c>
      <c r="I38" s="117" t="s">
        <v>510</v>
      </c>
      <c r="J38" s="54">
        <v>3</v>
      </c>
      <c r="K38" s="117"/>
      <c r="L38" s="99">
        <f t="shared" si="1"/>
        <v>1</v>
      </c>
      <c r="M38" s="1">
        <f t="shared" si="2"/>
        <v>3</v>
      </c>
      <c r="N38" s="1">
        <f t="shared" si="3"/>
        <v>2</v>
      </c>
      <c r="O38" s="1">
        <f t="shared" si="4"/>
        <v>0</v>
      </c>
      <c r="P38" s="1">
        <f t="shared" si="5"/>
        <v>0</v>
      </c>
      <c r="Q38" s="1">
        <f t="shared" si="16"/>
        <v>0</v>
      </c>
      <c r="R38" s="1">
        <f t="shared" si="7"/>
        <v>0</v>
      </c>
      <c r="S38" s="1">
        <f t="shared" si="8"/>
        <v>0</v>
      </c>
      <c r="T38" s="1">
        <f t="shared" si="9"/>
        <v>1</v>
      </c>
      <c r="U38" s="1">
        <f t="shared" si="10"/>
        <v>2</v>
      </c>
      <c r="V38" s="1">
        <f t="shared" si="17"/>
        <v>2</v>
      </c>
      <c r="W38" s="1">
        <f t="shared" si="12"/>
        <v>0</v>
      </c>
      <c r="X38" s="1">
        <f t="shared" si="13"/>
        <v>1</v>
      </c>
      <c r="Y38" s="25">
        <f t="shared" si="18"/>
        <v>0</v>
      </c>
      <c r="Z38" s="117"/>
      <c r="AA38" s="117"/>
      <c r="AB38" s="1"/>
      <c r="AC38" s="25">
        <f t="shared" si="15"/>
        <v>2</v>
      </c>
      <c r="AD38" s="1"/>
    </row>
    <row r="39" spans="1:30" ht="12.75" customHeight="1">
      <c r="A39" s="1">
        <v>399</v>
      </c>
      <c r="B39" s="54" t="str">
        <f t="shared" si="0"/>
        <v>F.1.3.3</v>
      </c>
      <c r="C39" s="120" t="s">
        <v>1157</v>
      </c>
      <c r="D39" s="118"/>
      <c r="E39" s="92"/>
      <c r="F39" s="118"/>
      <c r="G39" s="117" t="s">
        <v>508</v>
      </c>
      <c r="H39" s="119"/>
      <c r="I39" s="117"/>
      <c r="J39" s="54">
        <v>3</v>
      </c>
      <c r="K39" s="117"/>
      <c r="L39" s="99">
        <f t="shared" si="1"/>
        <v>1</v>
      </c>
      <c r="M39" s="1">
        <f t="shared" si="2"/>
        <v>3</v>
      </c>
      <c r="N39" s="1">
        <f t="shared" si="3"/>
        <v>3</v>
      </c>
      <c r="O39" s="1">
        <f t="shared" si="4"/>
        <v>0</v>
      </c>
      <c r="P39" s="1">
        <f t="shared" si="5"/>
        <v>0</v>
      </c>
      <c r="Q39" s="1">
        <f t="shared" si="16"/>
        <v>0</v>
      </c>
      <c r="R39" s="1">
        <f t="shared" si="7"/>
        <v>0</v>
      </c>
      <c r="S39" s="1">
        <f t="shared" si="8"/>
        <v>0</v>
      </c>
      <c r="T39" s="1">
        <f t="shared" si="9"/>
        <v>1</v>
      </c>
      <c r="U39" s="1">
        <f t="shared" si="10"/>
        <v>2</v>
      </c>
      <c r="V39" s="1">
        <f t="shared" si="17"/>
        <v>2</v>
      </c>
      <c r="W39" s="1">
        <f t="shared" si="12"/>
        <v>0</v>
      </c>
      <c r="X39" s="1">
        <f t="shared" si="13"/>
        <v>1</v>
      </c>
      <c r="Y39" s="25">
        <f t="shared" si="18"/>
        <v>0</v>
      </c>
      <c r="Z39" s="117"/>
      <c r="AA39" s="117"/>
      <c r="AB39" s="1"/>
      <c r="AC39" s="25">
        <f t="shared" si="15"/>
        <v>2</v>
      </c>
      <c r="AD39" s="1"/>
    </row>
    <row r="40" spans="1:30" ht="12.75" customHeight="1">
      <c r="A40" s="1">
        <v>2944</v>
      </c>
      <c r="B40" s="54" t="str">
        <f t="shared" si="0"/>
        <v>F.1.3.4</v>
      </c>
      <c r="C40" s="120" t="s">
        <v>1162</v>
      </c>
      <c r="D40" s="118"/>
      <c r="E40" s="92"/>
      <c r="F40" s="92"/>
      <c r="G40" s="117" t="s">
        <v>508</v>
      </c>
      <c r="H40" s="119" t="s">
        <v>1153</v>
      </c>
      <c r="I40" s="117" t="s">
        <v>510</v>
      </c>
      <c r="J40" s="54">
        <v>3</v>
      </c>
      <c r="K40" s="117"/>
      <c r="L40" s="99">
        <f t="shared" si="1"/>
        <v>1</v>
      </c>
      <c r="M40" s="1">
        <f t="shared" si="2"/>
        <v>3</v>
      </c>
      <c r="N40" s="1">
        <f t="shared" si="3"/>
        <v>4</v>
      </c>
      <c r="O40" s="1">
        <f t="shared" si="4"/>
        <v>0</v>
      </c>
      <c r="P40" s="1">
        <f t="shared" si="5"/>
        <v>0</v>
      </c>
      <c r="Q40" s="1">
        <f t="shared" si="16"/>
        <v>0</v>
      </c>
      <c r="R40" s="1">
        <f t="shared" si="7"/>
        <v>0</v>
      </c>
      <c r="S40" s="1">
        <f t="shared" si="8"/>
        <v>0</v>
      </c>
      <c r="T40" s="1">
        <f t="shared" si="9"/>
        <v>1</v>
      </c>
      <c r="U40" s="1">
        <f t="shared" si="10"/>
        <v>2</v>
      </c>
      <c r="V40" s="1">
        <f t="shared" si="17"/>
        <v>2</v>
      </c>
      <c r="W40" s="1">
        <f t="shared" si="12"/>
        <v>0</v>
      </c>
      <c r="X40" s="1">
        <f t="shared" si="13"/>
        <v>1</v>
      </c>
      <c r="Y40" s="25">
        <f t="shared" si="18"/>
        <v>0</v>
      </c>
      <c r="Z40" s="117"/>
      <c r="AA40" s="117"/>
      <c r="AB40" s="1"/>
      <c r="AC40" s="25">
        <f t="shared" si="15"/>
        <v>2</v>
      </c>
      <c r="AD40" s="1"/>
    </row>
    <row r="41" spans="1:30" ht="12.75" customHeight="1">
      <c r="A41" s="1">
        <v>400</v>
      </c>
      <c r="B41" s="54" t="str">
        <f t="shared" si="0"/>
        <v>F.1.3.5</v>
      </c>
      <c r="C41" s="143" t="s">
        <v>1165</v>
      </c>
      <c r="D41" s="118"/>
      <c r="E41" s="92"/>
      <c r="F41" s="92"/>
      <c r="G41" s="117" t="s">
        <v>501</v>
      </c>
      <c r="H41" s="119"/>
      <c r="I41" s="117"/>
      <c r="J41" s="54">
        <v>3</v>
      </c>
      <c r="K41" s="117"/>
      <c r="L41" s="99">
        <f t="shared" si="1"/>
        <v>1</v>
      </c>
      <c r="M41" s="1">
        <f t="shared" si="2"/>
        <v>3</v>
      </c>
      <c r="N41" s="1">
        <f t="shared" si="3"/>
        <v>5</v>
      </c>
      <c r="O41" s="1">
        <f t="shared" si="4"/>
        <v>0</v>
      </c>
      <c r="P41" s="1">
        <f t="shared" si="5"/>
        <v>0</v>
      </c>
      <c r="Q41" s="1">
        <f t="shared" si="16"/>
        <v>0</v>
      </c>
      <c r="R41" s="1">
        <f t="shared" si="7"/>
        <v>0</v>
      </c>
      <c r="S41" s="1">
        <f t="shared" si="8"/>
        <v>0</v>
      </c>
      <c r="T41" s="1">
        <f t="shared" si="9"/>
        <v>1</v>
      </c>
      <c r="U41" s="1">
        <f t="shared" si="10"/>
        <v>2</v>
      </c>
      <c r="V41" s="1">
        <f t="shared" si="17"/>
        <v>2</v>
      </c>
      <c r="W41" s="1">
        <f t="shared" si="12"/>
        <v>0</v>
      </c>
      <c r="X41" s="1">
        <f t="shared" si="13"/>
        <v>1</v>
      </c>
      <c r="Y41" s="25">
        <f t="shared" si="18"/>
        <v>0</v>
      </c>
      <c r="Z41" s="117"/>
      <c r="AA41" s="117"/>
      <c r="AB41" s="1"/>
      <c r="AC41" s="25">
        <f t="shared" si="15"/>
        <v>2</v>
      </c>
      <c r="AD41" s="1"/>
    </row>
    <row r="42" spans="1:30" ht="12.75" customHeight="1">
      <c r="A42" s="1">
        <v>492</v>
      </c>
      <c r="B42" s="54" t="str">
        <f t="shared" si="0"/>
        <v>F.1.4</v>
      </c>
      <c r="C42" s="120" t="s">
        <v>1169</v>
      </c>
      <c r="D42" s="118"/>
      <c r="E42" s="92"/>
      <c r="F42" s="92"/>
      <c r="G42" s="117"/>
      <c r="H42" s="119" t="s">
        <v>1170</v>
      </c>
      <c r="I42" s="117" t="s">
        <v>1171</v>
      </c>
      <c r="J42" s="54">
        <v>2</v>
      </c>
      <c r="K42" s="117"/>
      <c r="L42" s="99">
        <f t="shared" si="1"/>
        <v>1</v>
      </c>
      <c r="M42" s="1">
        <f t="shared" si="2"/>
        <v>4</v>
      </c>
      <c r="N42" s="1">
        <f t="shared" si="3"/>
        <v>0</v>
      </c>
      <c r="O42" s="1">
        <f t="shared" si="4"/>
        <v>0</v>
      </c>
      <c r="P42" s="1">
        <f t="shared" si="5"/>
        <v>0</v>
      </c>
      <c r="Q42" s="1">
        <f t="shared" si="16"/>
        <v>0</v>
      </c>
      <c r="R42" s="1">
        <f t="shared" si="7"/>
        <v>0</v>
      </c>
      <c r="S42" s="1">
        <f t="shared" si="8"/>
        <v>0</v>
      </c>
      <c r="T42" s="1">
        <f t="shared" si="9"/>
        <v>1</v>
      </c>
      <c r="U42" s="1">
        <f t="shared" si="10"/>
        <v>0</v>
      </c>
      <c r="V42" s="1">
        <f t="shared" si="17"/>
        <v>0</v>
      </c>
      <c r="W42" s="1">
        <f t="shared" si="12"/>
        <v>0</v>
      </c>
      <c r="X42" s="1">
        <f t="shared" si="13"/>
        <v>0</v>
      </c>
      <c r="Y42" s="25">
        <f t="shared" si="18"/>
        <v>0</v>
      </c>
      <c r="Z42" s="117"/>
      <c r="AA42" s="117"/>
      <c r="AB42" s="1"/>
      <c r="AC42" s="25">
        <f t="shared" si="15"/>
        <v>2</v>
      </c>
      <c r="AD42" s="1"/>
    </row>
    <row r="43" spans="1:30" ht="12.75" customHeight="1">
      <c r="A43" s="1">
        <v>493</v>
      </c>
      <c r="B43" s="54" t="str">
        <f t="shared" si="0"/>
        <v>F.1.4.1</v>
      </c>
      <c r="C43" s="120" t="s">
        <v>1177</v>
      </c>
      <c r="D43" s="118"/>
      <c r="E43" s="117"/>
      <c r="F43" s="118"/>
      <c r="G43" s="117"/>
      <c r="H43" s="119"/>
      <c r="I43" s="117"/>
      <c r="J43" s="54">
        <v>3</v>
      </c>
      <c r="K43" s="117"/>
      <c r="L43" s="99">
        <f t="shared" si="1"/>
        <v>1</v>
      </c>
      <c r="M43" s="1">
        <f t="shared" si="2"/>
        <v>4</v>
      </c>
      <c r="N43" s="1">
        <f t="shared" si="3"/>
        <v>1</v>
      </c>
      <c r="O43" s="1">
        <f t="shared" si="4"/>
        <v>0</v>
      </c>
      <c r="P43" s="1">
        <f t="shared" si="5"/>
        <v>0</v>
      </c>
      <c r="Q43" s="1">
        <f t="shared" si="16"/>
        <v>0</v>
      </c>
      <c r="R43" s="1">
        <f t="shared" si="7"/>
        <v>0</v>
      </c>
      <c r="S43" s="1">
        <f t="shared" si="8"/>
        <v>0</v>
      </c>
      <c r="T43" s="1">
        <f t="shared" si="9"/>
        <v>1</v>
      </c>
      <c r="U43" s="1">
        <f t="shared" si="10"/>
        <v>0</v>
      </c>
      <c r="V43" s="1">
        <f t="shared" si="17"/>
        <v>0</v>
      </c>
      <c r="W43" s="1">
        <f t="shared" si="12"/>
        <v>0</v>
      </c>
      <c r="X43" s="1">
        <f t="shared" si="13"/>
        <v>0</v>
      </c>
      <c r="Y43" s="25">
        <f t="shared" si="18"/>
        <v>0</v>
      </c>
      <c r="Z43" s="117"/>
      <c r="AA43" s="117"/>
      <c r="AB43" s="1"/>
      <c r="AC43" s="25">
        <f t="shared" si="15"/>
        <v>2</v>
      </c>
      <c r="AD43" s="1">
        <v>1</v>
      </c>
    </row>
    <row r="44" spans="1:30" ht="12.75" customHeight="1">
      <c r="A44" s="1">
        <v>495</v>
      </c>
      <c r="B44" s="54" t="str">
        <f t="shared" si="0"/>
        <v>F.1.4.2</v>
      </c>
      <c r="C44" s="120" t="s">
        <v>1180</v>
      </c>
      <c r="D44" s="118"/>
      <c r="E44" s="92"/>
      <c r="F44" s="118"/>
      <c r="G44" s="117" t="s">
        <v>501</v>
      </c>
      <c r="H44" s="119"/>
      <c r="I44" s="117"/>
      <c r="J44" s="54">
        <v>3</v>
      </c>
      <c r="K44" s="117"/>
      <c r="L44" s="99">
        <f t="shared" si="1"/>
        <v>1</v>
      </c>
      <c r="M44" s="1">
        <f t="shared" si="2"/>
        <v>4</v>
      </c>
      <c r="N44" s="1">
        <f t="shared" si="3"/>
        <v>2</v>
      </c>
      <c r="O44" s="1">
        <f t="shared" si="4"/>
        <v>0</v>
      </c>
      <c r="P44" s="1">
        <f t="shared" si="5"/>
        <v>0</v>
      </c>
      <c r="Q44" s="1">
        <f t="shared" si="16"/>
        <v>0</v>
      </c>
      <c r="R44" s="1">
        <f t="shared" si="7"/>
        <v>0</v>
      </c>
      <c r="S44" s="1">
        <f t="shared" si="8"/>
        <v>0</v>
      </c>
      <c r="T44" s="1">
        <f t="shared" si="9"/>
        <v>1</v>
      </c>
      <c r="U44" s="1">
        <f t="shared" si="10"/>
        <v>0</v>
      </c>
      <c r="V44" s="1">
        <f t="shared" si="17"/>
        <v>0</v>
      </c>
      <c r="W44" s="1">
        <f t="shared" si="12"/>
        <v>0</v>
      </c>
      <c r="X44" s="1">
        <f t="shared" si="13"/>
        <v>0</v>
      </c>
      <c r="Y44" s="25">
        <f t="shared" si="18"/>
        <v>0</v>
      </c>
      <c r="Z44" s="117"/>
      <c r="AA44" s="117"/>
      <c r="AB44" s="1"/>
      <c r="AC44" s="25">
        <f t="shared" si="15"/>
        <v>2</v>
      </c>
      <c r="AD44" s="1"/>
    </row>
    <row r="45" spans="1:30" ht="12.75" customHeight="1">
      <c r="A45" s="1">
        <v>513</v>
      </c>
      <c r="B45" s="54" t="str">
        <f t="shared" si="0"/>
        <v>F.1.4.3</v>
      </c>
      <c r="C45" s="120" t="s">
        <v>1185</v>
      </c>
      <c r="D45" s="118"/>
      <c r="E45" s="92"/>
      <c r="F45" s="118"/>
      <c r="G45" s="117" t="s">
        <v>1099</v>
      </c>
      <c r="H45" s="119" t="s">
        <v>1079</v>
      </c>
      <c r="I45" s="117" t="s">
        <v>1080</v>
      </c>
      <c r="J45" s="54">
        <v>3</v>
      </c>
      <c r="K45" s="117"/>
      <c r="L45" s="99">
        <f t="shared" si="1"/>
        <v>1</v>
      </c>
      <c r="M45" s="1">
        <f t="shared" si="2"/>
        <v>4</v>
      </c>
      <c r="N45" s="1">
        <f t="shared" si="3"/>
        <v>3</v>
      </c>
      <c r="O45" s="1">
        <f t="shared" si="4"/>
        <v>0</v>
      </c>
      <c r="P45" s="1">
        <f t="shared" si="5"/>
        <v>0</v>
      </c>
      <c r="Q45" s="1">
        <f t="shared" si="16"/>
        <v>0</v>
      </c>
      <c r="R45" s="1">
        <f t="shared" si="7"/>
        <v>0</v>
      </c>
      <c r="S45" s="1">
        <f t="shared" si="8"/>
        <v>0</v>
      </c>
      <c r="T45" s="1">
        <f t="shared" si="9"/>
        <v>1</v>
      </c>
      <c r="U45" s="1">
        <f t="shared" si="10"/>
        <v>0</v>
      </c>
      <c r="V45" s="1">
        <f t="shared" si="17"/>
        <v>0</v>
      </c>
      <c r="W45" s="1">
        <f t="shared" si="12"/>
        <v>0</v>
      </c>
      <c r="X45" s="1">
        <f t="shared" si="13"/>
        <v>0</v>
      </c>
      <c r="Y45" s="25">
        <f t="shared" si="18"/>
        <v>0</v>
      </c>
      <c r="Z45" s="117"/>
      <c r="AA45" s="117"/>
      <c r="AB45" s="1"/>
      <c r="AC45" s="25">
        <f t="shared" si="15"/>
        <v>2</v>
      </c>
      <c r="AD45" s="1"/>
    </row>
    <row r="46" spans="1:30" ht="12.75" customHeight="1">
      <c r="A46" s="1">
        <v>514</v>
      </c>
      <c r="B46" s="54" t="str">
        <f t="shared" si="0"/>
        <v>F.1.4.4</v>
      </c>
      <c r="C46" s="120" t="s">
        <v>1187</v>
      </c>
      <c r="D46" s="118"/>
      <c r="E46" s="92"/>
      <c r="F46" s="118"/>
      <c r="G46" s="117"/>
      <c r="H46" s="119" t="s">
        <v>1079</v>
      </c>
      <c r="I46" s="117" t="s">
        <v>1080</v>
      </c>
      <c r="J46" s="54">
        <v>3</v>
      </c>
      <c r="K46" s="117"/>
      <c r="L46" s="99">
        <f t="shared" si="1"/>
        <v>1</v>
      </c>
      <c r="M46" s="1">
        <f t="shared" si="2"/>
        <v>4</v>
      </c>
      <c r="N46" s="1">
        <f t="shared" si="3"/>
        <v>4</v>
      </c>
      <c r="O46" s="1">
        <f t="shared" si="4"/>
        <v>0</v>
      </c>
      <c r="P46" s="1">
        <f t="shared" si="5"/>
        <v>0</v>
      </c>
      <c r="Q46" s="1">
        <f t="shared" si="16"/>
        <v>0</v>
      </c>
      <c r="R46" s="1">
        <f t="shared" si="7"/>
        <v>0</v>
      </c>
      <c r="S46" s="1">
        <f t="shared" si="8"/>
        <v>0</v>
      </c>
      <c r="T46" s="1">
        <f t="shared" si="9"/>
        <v>1</v>
      </c>
      <c r="U46" s="1">
        <f t="shared" si="10"/>
        <v>0</v>
      </c>
      <c r="V46" s="1">
        <f t="shared" si="17"/>
        <v>0</v>
      </c>
      <c r="W46" s="1">
        <f t="shared" si="12"/>
        <v>0</v>
      </c>
      <c r="X46" s="1">
        <f t="shared" si="13"/>
        <v>0</v>
      </c>
      <c r="Y46" s="25">
        <f t="shared" si="18"/>
        <v>0</v>
      </c>
      <c r="Z46" s="117"/>
      <c r="AA46" s="117"/>
      <c r="AB46" s="1"/>
      <c r="AC46" s="25">
        <f t="shared" si="15"/>
        <v>2</v>
      </c>
      <c r="AD46" s="1"/>
    </row>
    <row r="47" spans="1:30" ht="12.75" customHeight="1">
      <c r="A47" s="1">
        <v>516</v>
      </c>
      <c r="B47" s="54" t="str">
        <f t="shared" si="0"/>
        <v>F.1.4.5</v>
      </c>
      <c r="C47" s="120" t="s">
        <v>1098</v>
      </c>
      <c r="D47" s="118"/>
      <c r="E47" s="92"/>
      <c r="F47" s="118"/>
      <c r="G47" s="117" t="s">
        <v>1099</v>
      </c>
      <c r="H47" s="119" t="s">
        <v>1079</v>
      </c>
      <c r="I47" s="117" t="s">
        <v>1080</v>
      </c>
      <c r="J47" s="54">
        <v>3</v>
      </c>
      <c r="K47" s="117"/>
      <c r="L47" s="99">
        <f t="shared" si="1"/>
        <v>1</v>
      </c>
      <c r="M47" s="1">
        <f t="shared" si="2"/>
        <v>4</v>
      </c>
      <c r="N47" s="1">
        <f t="shared" si="3"/>
        <v>5</v>
      </c>
      <c r="O47" s="1">
        <f t="shared" si="4"/>
        <v>0</v>
      </c>
      <c r="P47" s="1">
        <f t="shared" si="5"/>
        <v>0</v>
      </c>
      <c r="Q47" s="1">
        <f t="shared" si="16"/>
        <v>0</v>
      </c>
      <c r="R47" s="1">
        <f t="shared" si="7"/>
        <v>0</v>
      </c>
      <c r="S47" s="1">
        <f t="shared" si="8"/>
        <v>0</v>
      </c>
      <c r="T47" s="1">
        <f t="shared" si="9"/>
        <v>1</v>
      </c>
      <c r="U47" s="1">
        <f t="shared" si="10"/>
        <v>0</v>
      </c>
      <c r="V47" s="1">
        <f t="shared" si="17"/>
        <v>0</v>
      </c>
      <c r="W47" s="1">
        <f t="shared" si="12"/>
        <v>0</v>
      </c>
      <c r="X47" s="1">
        <f t="shared" si="13"/>
        <v>0</v>
      </c>
      <c r="Y47" s="25">
        <f t="shared" si="18"/>
        <v>0</v>
      </c>
      <c r="Z47" s="117"/>
      <c r="AA47" s="117"/>
      <c r="AB47" s="1"/>
      <c r="AC47" s="25">
        <f t="shared" si="15"/>
        <v>2</v>
      </c>
      <c r="AD47" s="1"/>
    </row>
    <row r="48" spans="1:30" ht="12.75" customHeight="1">
      <c r="A48" s="1">
        <v>508</v>
      </c>
      <c r="B48" s="54" t="str">
        <f t="shared" si="0"/>
        <v>F.1.4.6</v>
      </c>
      <c r="C48" s="120" t="s">
        <v>1195</v>
      </c>
      <c r="D48" s="118"/>
      <c r="E48" s="92"/>
      <c r="F48" s="118"/>
      <c r="G48" s="117" t="s">
        <v>501</v>
      </c>
      <c r="H48" s="119"/>
      <c r="I48" s="117"/>
      <c r="J48" s="54">
        <v>3</v>
      </c>
      <c r="K48" s="117"/>
      <c r="L48" s="99">
        <f t="shared" si="1"/>
        <v>1</v>
      </c>
      <c r="M48" s="1">
        <f t="shared" si="2"/>
        <v>4</v>
      </c>
      <c r="N48" s="1">
        <f t="shared" si="3"/>
        <v>6</v>
      </c>
      <c r="O48" s="1">
        <f t="shared" si="4"/>
        <v>0</v>
      </c>
      <c r="P48" s="1">
        <f t="shared" si="5"/>
        <v>0</v>
      </c>
      <c r="Q48" s="1">
        <f t="shared" si="16"/>
        <v>0</v>
      </c>
      <c r="R48" s="1">
        <f t="shared" si="7"/>
        <v>0</v>
      </c>
      <c r="S48" s="1">
        <f t="shared" si="8"/>
        <v>0</v>
      </c>
      <c r="T48" s="1">
        <f t="shared" si="9"/>
        <v>1</v>
      </c>
      <c r="U48" s="1">
        <f t="shared" si="10"/>
        <v>0</v>
      </c>
      <c r="V48" s="1">
        <f t="shared" si="17"/>
        <v>0</v>
      </c>
      <c r="W48" s="1">
        <f t="shared" si="12"/>
        <v>0</v>
      </c>
      <c r="X48" s="1">
        <f t="shared" si="13"/>
        <v>0</v>
      </c>
      <c r="Y48" s="25">
        <f t="shared" si="18"/>
        <v>0</v>
      </c>
      <c r="Z48" s="117"/>
      <c r="AA48" s="117"/>
      <c r="AB48" s="1"/>
      <c r="AC48" s="25">
        <f t="shared" si="15"/>
        <v>2</v>
      </c>
      <c r="AD48" s="1"/>
    </row>
    <row r="49" spans="1:30" ht="12.75" customHeight="1">
      <c r="A49" s="1">
        <v>3203</v>
      </c>
      <c r="B49" s="54" t="str">
        <f t="shared" si="0"/>
        <v>F.1.4.7</v>
      </c>
      <c r="C49" s="120" t="s">
        <v>1029</v>
      </c>
      <c r="D49" s="118"/>
      <c r="E49" s="92"/>
      <c r="F49" s="118"/>
      <c r="G49" s="117"/>
      <c r="H49" s="119" t="s">
        <v>1198</v>
      </c>
      <c r="I49" s="117" t="s">
        <v>510</v>
      </c>
      <c r="J49" s="54">
        <v>3</v>
      </c>
      <c r="K49" s="117"/>
      <c r="L49" s="99">
        <f t="shared" si="1"/>
        <v>1</v>
      </c>
      <c r="M49" s="1">
        <f t="shared" si="2"/>
        <v>4</v>
      </c>
      <c r="N49" s="1">
        <f t="shared" si="3"/>
        <v>7</v>
      </c>
      <c r="O49" s="1">
        <f t="shared" si="4"/>
        <v>0</v>
      </c>
      <c r="P49" s="1">
        <f t="shared" si="5"/>
        <v>0</v>
      </c>
      <c r="Q49" s="1">
        <f t="shared" si="16"/>
        <v>0</v>
      </c>
      <c r="R49" s="1">
        <f t="shared" si="7"/>
        <v>0</v>
      </c>
      <c r="S49" s="1">
        <f t="shared" si="8"/>
        <v>0</v>
      </c>
      <c r="T49" s="1">
        <f t="shared" si="9"/>
        <v>1</v>
      </c>
      <c r="U49" s="1">
        <f t="shared" si="10"/>
        <v>0</v>
      </c>
      <c r="V49" s="1">
        <f t="shared" si="17"/>
        <v>0</v>
      </c>
      <c r="W49" s="1">
        <f t="shared" si="12"/>
        <v>0</v>
      </c>
      <c r="X49" s="1">
        <f t="shared" si="13"/>
        <v>0</v>
      </c>
      <c r="Y49" s="25">
        <f t="shared" si="18"/>
        <v>0</v>
      </c>
      <c r="Z49" s="117"/>
      <c r="AA49" s="117"/>
      <c r="AB49" s="1"/>
      <c r="AC49" s="25">
        <f t="shared" si="15"/>
        <v>2</v>
      </c>
      <c r="AD49" s="1"/>
    </row>
    <row r="50" spans="1:30" ht="12.75" customHeight="1">
      <c r="A50" s="1">
        <v>541</v>
      </c>
      <c r="B50" s="54" t="str">
        <f t="shared" si="0"/>
        <v>F.1.5</v>
      </c>
      <c r="C50" s="120" t="s">
        <v>1201</v>
      </c>
      <c r="D50" s="118"/>
      <c r="E50" s="92"/>
      <c r="F50" s="92"/>
      <c r="G50" s="117" t="s">
        <v>1099</v>
      </c>
      <c r="H50" s="119" t="s">
        <v>1202</v>
      </c>
      <c r="I50" s="117" t="s">
        <v>1105</v>
      </c>
      <c r="J50" s="54">
        <v>2</v>
      </c>
      <c r="K50" s="117"/>
      <c r="L50" s="99">
        <f t="shared" si="1"/>
        <v>1</v>
      </c>
      <c r="M50" s="1">
        <f t="shared" si="2"/>
        <v>5</v>
      </c>
      <c r="N50" s="1">
        <f t="shared" si="3"/>
        <v>0</v>
      </c>
      <c r="O50" s="1">
        <f t="shared" si="4"/>
        <v>0</v>
      </c>
      <c r="P50" s="1">
        <f t="shared" si="5"/>
        <v>0</v>
      </c>
      <c r="Q50" s="1">
        <f t="shared" si="16"/>
        <v>0</v>
      </c>
      <c r="R50" s="1">
        <f t="shared" si="7"/>
        <v>0</v>
      </c>
      <c r="S50" s="1">
        <f t="shared" si="8"/>
        <v>0</v>
      </c>
      <c r="T50" s="1">
        <f t="shared" si="9"/>
        <v>1</v>
      </c>
      <c r="U50" s="1">
        <f t="shared" si="10"/>
        <v>0</v>
      </c>
      <c r="V50" s="1">
        <f t="shared" si="17"/>
        <v>0</v>
      </c>
      <c r="W50" s="1">
        <f t="shared" si="12"/>
        <v>0</v>
      </c>
      <c r="X50" s="1">
        <f t="shared" si="13"/>
        <v>0</v>
      </c>
      <c r="Y50" s="25">
        <f t="shared" si="18"/>
        <v>0</v>
      </c>
      <c r="Z50" s="117"/>
      <c r="AA50" s="117"/>
      <c r="AB50" s="1"/>
      <c r="AC50" s="25">
        <f t="shared" si="15"/>
        <v>2</v>
      </c>
      <c r="AD50" s="1"/>
    </row>
    <row r="51" spans="1:30" ht="12.75" customHeight="1">
      <c r="A51" s="1">
        <v>543</v>
      </c>
      <c r="B51" s="54" t="str">
        <f t="shared" si="0"/>
        <v>F.1.5.1</v>
      </c>
      <c r="C51" s="120" t="s">
        <v>1204</v>
      </c>
      <c r="D51" s="118"/>
      <c r="E51" s="117"/>
      <c r="F51" s="118"/>
      <c r="G51" s="117" t="s">
        <v>1099</v>
      </c>
      <c r="H51" s="119" t="s">
        <v>1079</v>
      </c>
      <c r="I51" s="117" t="s">
        <v>1080</v>
      </c>
      <c r="J51" s="54">
        <v>3</v>
      </c>
      <c r="K51" s="117"/>
      <c r="L51" s="99">
        <f t="shared" si="1"/>
        <v>1</v>
      </c>
      <c r="M51" s="1">
        <f t="shared" si="2"/>
        <v>5</v>
      </c>
      <c r="N51" s="1">
        <f t="shared" si="3"/>
        <v>1</v>
      </c>
      <c r="O51" s="1">
        <f t="shared" si="4"/>
        <v>0</v>
      </c>
      <c r="P51" s="1">
        <f t="shared" si="5"/>
        <v>0</v>
      </c>
      <c r="Q51" s="1">
        <f t="shared" si="16"/>
        <v>0</v>
      </c>
      <c r="R51" s="1">
        <f t="shared" si="7"/>
        <v>0</v>
      </c>
      <c r="S51" s="1">
        <f t="shared" si="8"/>
        <v>0</v>
      </c>
      <c r="T51" s="1">
        <f t="shared" si="9"/>
        <v>1</v>
      </c>
      <c r="U51" s="1">
        <f t="shared" si="10"/>
        <v>0</v>
      </c>
      <c r="V51" s="1">
        <f t="shared" si="17"/>
        <v>0</v>
      </c>
      <c r="W51" s="1">
        <f t="shared" si="12"/>
        <v>0</v>
      </c>
      <c r="X51" s="1">
        <f t="shared" si="13"/>
        <v>0</v>
      </c>
      <c r="Y51" s="25">
        <f t="shared" si="18"/>
        <v>0</v>
      </c>
      <c r="Z51" s="117"/>
      <c r="AA51" s="117"/>
      <c r="AB51" s="1"/>
      <c r="AC51" s="25">
        <f t="shared" si="15"/>
        <v>2</v>
      </c>
      <c r="AD51" s="1">
        <v>1</v>
      </c>
    </row>
    <row r="52" spans="1:30" ht="12.75" customHeight="1">
      <c r="A52" s="1">
        <v>570</v>
      </c>
      <c r="B52" s="54" t="str">
        <f t="shared" si="0"/>
        <v>F.1.5.2</v>
      </c>
      <c r="C52" s="120" t="s">
        <v>1187</v>
      </c>
      <c r="D52" s="118"/>
      <c r="E52" s="92"/>
      <c r="F52" s="118"/>
      <c r="G52" s="117" t="s">
        <v>1099</v>
      </c>
      <c r="H52" s="119" t="s">
        <v>1079</v>
      </c>
      <c r="I52" s="117" t="s">
        <v>1080</v>
      </c>
      <c r="J52" s="54">
        <v>3</v>
      </c>
      <c r="K52" s="117"/>
      <c r="L52" s="99">
        <f t="shared" si="1"/>
        <v>1</v>
      </c>
      <c r="M52" s="1">
        <f t="shared" si="2"/>
        <v>5</v>
      </c>
      <c r="N52" s="1">
        <f t="shared" si="3"/>
        <v>2</v>
      </c>
      <c r="O52" s="1">
        <f t="shared" si="4"/>
        <v>0</v>
      </c>
      <c r="P52" s="1">
        <f t="shared" si="5"/>
        <v>0</v>
      </c>
      <c r="Q52" s="1">
        <f t="shared" si="16"/>
        <v>0</v>
      </c>
      <c r="R52" s="1">
        <f t="shared" si="7"/>
        <v>0</v>
      </c>
      <c r="S52" s="1">
        <f t="shared" si="8"/>
        <v>0</v>
      </c>
      <c r="T52" s="1">
        <f t="shared" si="9"/>
        <v>1</v>
      </c>
      <c r="U52" s="1">
        <f t="shared" si="10"/>
        <v>0</v>
      </c>
      <c r="V52" s="1">
        <f t="shared" si="17"/>
        <v>0</v>
      </c>
      <c r="W52" s="1">
        <f t="shared" si="12"/>
        <v>0</v>
      </c>
      <c r="X52" s="1">
        <f t="shared" si="13"/>
        <v>0</v>
      </c>
      <c r="Y52" s="25">
        <f t="shared" si="18"/>
        <v>0</v>
      </c>
      <c r="Z52" s="117"/>
      <c r="AA52" s="117"/>
      <c r="AB52" s="1"/>
      <c r="AC52" s="25">
        <f t="shared" si="15"/>
        <v>2</v>
      </c>
      <c r="AD52" s="1"/>
    </row>
    <row r="53" spans="1:30" ht="12.75" customHeight="1">
      <c r="A53" s="1">
        <v>3204</v>
      </c>
      <c r="B53" s="54" t="str">
        <f t="shared" si="0"/>
        <v>F.1.5.3</v>
      </c>
      <c r="C53" s="120" t="s">
        <v>1098</v>
      </c>
      <c r="D53" s="118"/>
      <c r="E53" s="92"/>
      <c r="F53" s="118"/>
      <c r="G53" s="117" t="s">
        <v>1099</v>
      </c>
      <c r="H53" s="119" t="s">
        <v>1079</v>
      </c>
      <c r="I53" s="117" t="s">
        <v>1080</v>
      </c>
      <c r="J53" s="54">
        <v>3</v>
      </c>
      <c r="K53" s="117"/>
      <c r="L53" s="99">
        <f t="shared" si="1"/>
        <v>1</v>
      </c>
      <c r="M53" s="1">
        <f t="shared" si="2"/>
        <v>5</v>
      </c>
      <c r="N53" s="1">
        <f t="shared" si="3"/>
        <v>3</v>
      </c>
      <c r="O53" s="1">
        <f t="shared" si="4"/>
        <v>0</v>
      </c>
      <c r="P53" s="1">
        <f t="shared" si="5"/>
        <v>0</v>
      </c>
      <c r="Q53" s="1">
        <f t="shared" si="16"/>
        <v>0</v>
      </c>
      <c r="R53" s="1">
        <f t="shared" si="7"/>
        <v>0</v>
      </c>
      <c r="S53" s="1">
        <f t="shared" si="8"/>
        <v>0</v>
      </c>
      <c r="T53" s="1">
        <f t="shared" si="9"/>
        <v>1</v>
      </c>
      <c r="U53" s="1">
        <f t="shared" si="10"/>
        <v>0</v>
      </c>
      <c r="V53" s="1">
        <f t="shared" si="17"/>
        <v>0</v>
      </c>
      <c r="W53" s="1">
        <f t="shared" si="12"/>
        <v>0</v>
      </c>
      <c r="X53" s="1">
        <f t="shared" si="13"/>
        <v>0</v>
      </c>
      <c r="Y53" s="25">
        <f t="shared" si="18"/>
        <v>0</v>
      </c>
      <c r="Z53" s="117"/>
      <c r="AA53" s="117"/>
      <c r="AB53" s="1"/>
      <c r="AC53" s="25">
        <f t="shared" si="15"/>
        <v>2</v>
      </c>
      <c r="AD53" s="1"/>
    </row>
    <row r="54" spans="1:30" ht="12.75" customHeight="1">
      <c r="A54" s="1">
        <v>560</v>
      </c>
      <c r="B54" s="54" t="str">
        <f t="shared" si="0"/>
        <v>F.1.5.4</v>
      </c>
      <c r="C54" s="120" t="s">
        <v>1195</v>
      </c>
      <c r="D54" s="118"/>
      <c r="E54" s="92"/>
      <c r="F54" s="118"/>
      <c r="G54" s="117" t="s">
        <v>501</v>
      </c>
      <c r="H54" s="119"/>
      <c r="I54" s="117"/>
      <c r="J54" s="54">
        <v>3</v>
      </c>
      <c r="K54" s="117"/>
      <c r="L54" s="99">
        <f t="shared" si="1"/>
        <v>1</v>
      </c>
      <c r="M54" s="1">
        <f t="shared" si="2"/>
        <v>5</v>
      </c>
      <c r="N54" s="1">
        <f t="shared" si="3"/>
        <v>4</v>
      </c>
      <c r="O54" s="1">
        <f t="shared" si="4"/>
        <v>0</v>
      </c>
      <c r="P54" s="1">
        <f t="shared" si="5"/>
        <v>0</v>
      </c>
      <c r="Q54" s="1">
        <f t="shared" si="16"/>
        <v>0</v>
      </c>
      <c r="R54" s="1">
        <f t="shared" si="7"/>
        <v>0</v>
      </c>
      <c r="S54" s="1">
        <f t="shared" si="8"/>
        <v>0</v>
      </c>
      <c r="T54" s="1">
        <f t="shared" si="9"/>
        <v>1</v>
      </c>
      <c r="U54" s="1">
        <f t="shared" si="10"/>
        <v>0</v>
      </c>
      <c r="V54" s="1">
        <f t="shared" si="17"/>
        <v>0</v>
      </c>
      <c r="W54" s="1">
        <f t="shared" si="12"/>
        <v>0</v>
      </c>
      <c r="X54" s="1">
        <f t="shared" si="13"/>
        <v>0</v>
      </c>
      <c r="Y54" s="25">
        <f t="shared" si="18"/>
        <v>0</v>
      </c>
      <c r="Z54" s="117"/>
      <c r="AA54" s="117"/>
      <c r="AB54" s="1"/>
      <c r="AC54" s="25">
        <f t="shared" si="15"/>
        <v>2</v>
      </c>
      <c r="AD54" s="1"/>
    </row>
    <row r="55" spans="1:30" ht="12.75" customHeight="1">
      <c r="A55" s="1">
        <v>546</v>
      </c>
      <c r="B55" s="54" t="str">
        <f t="shared" si="0"/>
        <v>F.1.5.5</v>
      </c>
      <c r="C55" s="120" t="s">
        <v>1029</v>
      </c>
      <c r="D55" s="118"/>
      <c r="E55" s="92"/>
      <c r="F55" s="118"/>
      <c r="G55" s="117" t="s">
        <v>1099</v>
      </c>
      <c r="H55" s="119" t="s">
        <v>1217</v>
      </c>
      <c r="I55" s="117" t="s">
        <v>510</v>
      </c>
      <c r="J55" s="54">
        <v>3</v>
      </c>
      <c r="K55" s="117"/>
      <c r="L55" s="99">
        <f t="shared" si="1"/>
        <v>1</v>
      </c>
      <c r="M55" s="1">
        <f t="shared" si="2"/>
        <v>5</v>
      </c>
      <c r="N55" s="1">
        <f t="shared" si="3"/>
        <v>5</v>
      </c>
      <c r="O55" s="1">
        <f t="shared" si="4"/>
        <v>0</v>
      </c>
      <c r="P55" s="1">
        <f t="shared" si="5"/>
        <v>0</v>
      </c>
      <c r="Q55" s="1">
        <f t="shared" si="16"/>
        <v>0</v>
      </c>
      <c r="R55" s="1">
        <f t="shared" si="7"/>
        <v>0</v>
      </c>
      <c r="S55" s="1">
        <f t="shared" si="8"/>
        <v>0</v>
      </c>
      <c r="T55" s="1">
        <f t="shared" si="9"/>
        <v>1</v>
      </c>
      <c r="U55" s="1">
        <f t="shared" si="10"/>
        <v>0</v>
      </c>
      <c r="V55" s="1">
        <f t="shared" si="17"/>
        <v>0</v>
      </c>
      <c r="W55" s="1">
        <f t="shared" si="12"/>
        <v>0</v>
      </c>
      <c r="X55" s="1">
        <f t="shared" si="13"/>
        <v>0</v>
      </c>
      <c r="Y55" s="25">
        <f t="shared" si="18"/>
        <v>0</v>
      </c>
      <c r="Z55" s="117"/>
      <c r="AA55" s="117"/>
      <c r="AB55" s="1"/>
      <c r="AC55" s="25">
        <f t="shared" si="15"/>
        <v>2</v>
      </c>
      <c r="AD55" s="1"/>
    </row>
    <row r="56" spans="1:30" ht="12.75" customHeight="1">
      <c r="A56" s="1">
        <v>621</v>
      </c>
      <c r="B56" s="54" t="str">
        <f t="shared" si="0"/>
        <v>F.1.6</v>
      </c>
      <c r="C56" s="120" t="s">
        <v>1221</v>
      </c>
      <c r="D56" s="118"/>
      <c r="E56" s="92"/>
      <c r="F56" s="92"/>
      <c r="G56" s="117" t="s">
        <v>1099</v>
      </c>
      <c r="H56" s="119" t="s">
        <v>1202</v>
      </c>
      <c r="I56" s="117" t="s">
        <v>1105</v>
      </c>
      <c r="J56" s="54">
        <v>2</v>
      </c>
      <c r="K56" s="117"/>
      <c r="L56" s="99">
        <f t="shared" si="1"/>
        <v>1</v>
      </c>
      <c r="M56" s="1">
        <f t="shared" si="2"/>
        <v>6</v>
      </c>
      <c r="N56" s="1">
        <f t="shared" si="3"/>
        <v>0</v>
      </c>
      <c r="O56" s="1">
        <f t="shared" si="4"/>
        <v>0</v>
      </c>
      <c r="P56" s="1">
        <f t="shared" si="5"/>
        <v>0</v>
      </c>
      <c r="Q56" s="1">
        <f t="shared" si="16"/>
        <v>0</v>
      </c>
      <c r="R56" s="1">
        <f t="shared" si="7"/>
        <v>0</v>
      </c>
      <c r="S56" s="1">
        <f t="shared" si="8"/>
        <v>0</v>
      </c>
      <c r="T56" s="1">
        <f t="shared" si="9"/>
        <v>1</v>
      </c>
      <c r="U56" s="1">
        <f t="shared" si="10"/>
        <v>0</v>
      </c>
      <c r="V56" s="1">
        <f t="shared" si="17"/>
        <v>0</v>
      </c>
      <c r="W56" s="1">
        <f t="shared" si="12"/>
        <v>0</v>
      </c>
      <c r="X56" s="1">
        <f t="shared" si="13"/>
        <v>0</v>
      </c>
      <c r="Y56" s="25">
        <f t="shared" si="18"/>
        <v>0</v>
      </c>
      <c r="Z56" s="117"/>
      <c r="AA56" s="117"/>
      <c r="AB56" s="1"/>
      <c r="AC56" s="25">
        <f t="shared" si="15"/>
        <v>2</v>
      </c>
      <c r="AD56" s="1"/>
    </row>
    <row r="57" spans="1:30" ht="12.75" customHeight="1">
      <c r="A57" s="1">
        <v>627</v>
      </c>
      <c r="B57" s="54" t="str">
        <f t="shared" si="0"/>
        <v>F.1.6.1</v>
      </c>
      <c r="C57" s="120" t="s">
        <v>1225</v>
      </c>
      <c r="D57" s="118"/>
      <c r="E57" s="117"/>
      <c r="F57" s="118"/>
      <c r="G57" s="117" t="s">
        <v>1099</v>
      </c>
      <c r="H57" s="119" t="s">
        <v>1202</v>
      </c>
      <c r="I57" s="117" t="s">
        <v>1105</v>
      </c>
      <c r="J57" s="54">
        <v>3</v>
      </c>
      <c r="K57" s="117"/>
      <c r="L57" s="99">
        <f t="shared" si="1"/>
        <v>1</v>
      </c>
      <c r="M57" s="1">
        <f t="shared" si="2"/>
        <v>6</v>
      </c>
      <c r="N57" s="1">
        <f t="shared" si="3"/>
        <v>1</v>
      </c>
      <c r="O57" s="1">
        <f t="shared" si="4"/>
        <v>0</v>
      </c>
      <c r="P57" s="1">
        <f t="shared" si="5"/>
        <v>0</v>
      </c>
      <c r="Q57" s="1">
        <f t="shared" si="16"/>
        <v>0</v>
      </c>
      <c r="R57" s="1">
        <f t="shared" si="7"/>
        <v>0</v>
      </c>
      <c r="S57" s="1">
        <f t="shared" si="8"/>
        <v>0</v>
      </c>
      <c r="T57" s="1">
        <f t="shared" si="9"/>
        <v>1</v>
      </c>
      <c r="U57" s="1">
        <f t="shared" si="10"/>
        <v>0</v>
      </c>
      <c r="V57" s="1">
        <f t="shared" si="17"/>
        <v>0</v>
      </c>
      <c r="W57" s="1">
        <f t="shared" si="12"/>
        <v>0</v>
      </c>
      <c r="X57" s="1">
        <f t="shared" si="13"/>
        <v>0</v>
      </c>
      <c r="Y57" s="25">
        <f t="shared" si="18"/>
        <v>0</v>
      </c>
      <c r="Z57" s="117"/>
      <c r="AA57" s="117"/>
      <c r="AB57" s="1"/>
      <c r="AC57" s="25">
        <f t="shared" si="15"/>
        <v>2</v>
      </c>
      <c r="AD57" s="1">
        <v>1</v>
      </c>
    </row>
    <row r="58" spans="1:30" ht="12.75" customHeight="1">
      <c r="A58" s="1">
        <v>628</v>
      </c>
      <c r="B58" s="54" t="str">
        <f t="shared" si="0"/>
        <v>F.1.6.2</v>
      </c>
      <c r="C58" s="120" t="s">
        <v>1228</v>
      </c>
      <c r="D58" s="118"/>
      <c r="E58" s="92"/>
      <c r="F58" s="118"/>
      <c r="G58" s="117" t="s">
        <v>1099</v>
      </c>
      <c r="H58" s="119" t="s">
        <v>1202</v>
      </c>
      <c r="I58" s="117" t="s">
        <v>1105</v>
      </c>
      <c r="J58" s="54">
        <v>3</v>
      </c>
      <c r="K58" s="117"/>
      <c r="L58" s="99">
        <f t="shared" si="1"/>
        <v>1</v>
      </c>
      <c r="M58" s="1">
        <f t="shared" si="2"/>
        <v>6</v>
      </c>
      <c r="N58" s="1">
        <f t="shared" si="3"/>
        <v>2</v>
      </c>
      <c r="O58" s="1">
        <f t="shared" si="4"/>
        <v>0</v>
      </c>
      <c r="P58" s="1">
        <f t="shared" si="5"/>
        <v>0</v>
      </c>
      <c r="Q58" s="1">
        <f t="shared" si="16"/>
        <v>0</v>
      </c>
      <c r="R58" s="1">
        <f t="shared" si="7"/>
        <v>0</v>
      </c>
      <c r="S58" s="1">
        <f t="shared" si="8"/>
        <v>0</v>
      </c>
      <c r="T58" s="1">
        <f t="shared" si="9"/>
        <v>1</v>
      </c>
      <c r="U58" s="1">
        <f t="shared" si="10"/>
        <v>0</v>
      </c>
      <c r="V58" s="1">
        <f t="shared" si="17"/>
        <v>0</v>
      </c>
      <c r="W58" s="1">
        <f t="shared" si="12"/>
        <v>0</v>
      </c>
      <c r="X58" s="1">
        <f t="shared" si="13"/>
        <v>0</v>
      </c>
      <c r="Y58" s="25">
        <f t="shared" si="18"/>
        <v>0</v>
      </c>
      <c r="Z58" s="117"/>
      <c r="AA58" s="117"/>
      <c r="AB58" s="1"/>
      <c r="AC58" s="25">
        <f t="shared" si="15"/>
        <v>2</v>
      </c>
      <c r="AD58" s="1"/>
    </row>
    <row r="59" spans="1:30" ht="12.75" customHeight="1">
      <c r="A59" s="1">
        <v>629</v>
      </c>
      <c r="B59" s="54" t="str">
        <f t="shared" si="0"/>
        <v>F.1.6.3</v>
      </c>
      <c r="C59" s="120" t="s">
        <v>1029</v>
      </c>
      <c r="D59" s="118"/>
      <c r="E59" s="92"/>
      <c r="F59" s="118"/>
      <c r="G59" s="117" t="s">
        <v>1099</v>
      </c>
      <c r="H59" s="119" t="s">
        <v>1217</v>
      </c>
      <c r="I59" s="117" t="s">
        <v>1237</v>
      </c>
      <c r="J59" s="54">
        <v>3</v>
      </c>
      <c r="K59" s="117"/>
      <c r="L59" s="99">
        <f t="shared" si="1"/>
        <v>1</v>
      </c>
      <c r="M59" s="1">
        <f t="shared" si="2"/>
        <v>6</v>
      </c>
      <c r="N59" s="1">
        <f t="shared" si="3"/>
        <v>3</v>
      </c>
      <c r="O59" s="1">
        <f t="shared" si="4"/>
        <v>0</v>
      </c>
      <c r="P59" s="1">
        <f t="shared" si="5"/>
        <v>0</v>
      </c>
      <c r="Q59" s="1">
        <f t="shared" si="16"/>
        <v>0</v>
      </c>
      <c r="R59" s="1">
        <f t="shared" si="7"/>
        <v>0</v>
      </c>
      <c r="S59" s="1">
        <f t="shared" si="8"/>
        <v>0</v>
      </c>
      <c r="T59" s="1">
        <f t="shared" si="9"/>
        <v>1</v>
      </c>
      <c r="U59" s="1">
        <f t="shared" si="10"/>
        <v>0</v>
      </c>
      <c r="V59" s="1">
        <f t="shared" si="17"/>
        <v>0</v>
      </c>
      <c r="W59" s="1">
        <f t="shared" si="12"/>
        <v>0</v>
      </c>
      <c r="X59" s="1">
        <f t="shared" si="13"/>
        <v>0</v>
      </c>
      <c r="Y59" s="25">
        <f t="shared" si="18"/>
        <v>0</v>
      </c>
      <c r="Z59" s="117"/>
      <c r="AA59" s="117"/>
      <c r="AB59" s="1"/>
      <c r="AC59" s="25">
        <f t="shared" si="15"/>
        <v>2</v>
      </c>
      <c r="AD59" s="1"/>
    </row>
    <row r="60" spans="1:30" ht="12.75" customHeight="1">
      <c r="A60" s="1">
        <v>640</v>
      </c>
      <c r="B60" s="54" t="str">
        <f t="shared" si="0"/>
        <v>F.1.6.4</v>
      </c>
      <c r="C60" s="120" t="s">
        <v>1195</v>
      </c>
      <c r="D60" s="118"/>
      <c r="E60" s="92"/>
      <c r="F60" s="118"/>
      <c r="G60" s="117" t="s">
        <v>501</v>
      </c>
      <c r="H60" s="119"/>
      <c r="I60" s="117"/>
      <c r="J60" s="54">
        <v>3</v>
      </c>
      <c r="K60" s="117"/>
      <c r="L60" s="99">
        <f t="shared" si="1"/>
        <v>1</v>
      </c>
      <c r="M60" s="1">
        <f t="shared" si="2"/>
        <v>6</v>
      </c>
      <c r="N60" s="1">
        <f t="shared" si="3"/>
        <v>4</v>
      </c>
      <c r="O60" s="1">
        <f t="shared" si="4"/>
        <v>0</v>
      </c>
      <c r="P60" s="1">
        <f t="shared" si="5"/>
        <v>0</v>
      </c>
      <c r="Q60" s="1">
        <f t="shared" si="16"/>
        <v>0</v>
      </c>
      <c r="R60" s="1">
        <f t="shared" si="7"/>
        <v>0</v>
      </c>
      <c r="S60" s="1">
        <f t="shared" si="8"/>
        <v>0</v>
      </c>
      <c r="T60" s="1">
        <f t="shared" si="9"/>
        <v>1</v>
      </c>
      <c r="U60" s="1">
        <f t="shared" si="10"/>
        <v>0</v>
      </c>
      <c r="V60" s="1">
        <f t="shared" si="17"/>
        <v>0</v>
      </c>
      <c r="W60" s="1">
        <f t="shared" si="12"/>
        <v>0</v>
      </c>
      <c r="X60" s="1">
        <f t="shared" si="13"/>
        <v>0</v>
      </c>
      <c r="Y60" s="25">
        <f t="shared" si="18"/>
        <v>0</v>
      </c>
      <c r="Z60" s="117"/>
      <c r="AA60" s="117"/>
      <c r="AB60" s="1"/>
      <c r="AC60" s="25">
        <f t="shared" si="15"/>
        <v>2</v>
      </c>
      <c r="AD60" s="1"/>
    </row>
    <row r="61" spans="1:30" ht="12.75" customHeight="1">
      <c r="A61" s="1">
        <v>656</v>
      </c>
      <c r="B61" s="54" t="str">
        <f t="shared" si="0"/>
        <v>F.1.7</v>
      </c>
      <c r="C61" s="120" t="s">
        <v>1247</v>
      </c>
      <c r="D61" s="118"/>
      <c r="E61" s="92"/>
      <c r="F61" s="92"/>
      <c r="G61" s="117"/>
      <c r="H61" s="119" t="s">
        <v>515</v>
      </c>
      <c r="I61" s="117" t="s">
        <v>1248</v>
      </c>
      <c r="J61" s="54">
        <v>2</v>
      </c>
      <c r="K61" s="117"/>
      <c r="L61" s="99">
        <f t="shared" si="1"/>
        <v>1</v>
      </c>
      <c r="M61" s="1">
        <f t="shared" si="2"/>
        <v>7</v>
      </c>
      <c r="N61" s="1">
        <f t="shared" si="3"/>
        <v>0</v>
      </c>
      <c r="O61" s="1">
        <f t="shared" si="4"/>
        <v>0</v>
      </c>
      <c r="P61" s="1">
        <f t="shared" si="5"/>
        <v>0</v>
      </c>
      <c r="Q61" s="1">
        <f t="shared" si="16"/>
        <v>0</v>
      </c>
      <c r="R61" s="1">
        <f t="shared" si="7"/>
        <v>0</v>
      </c>
      <c r="S61" s="1">
        <f t="shared" si="8"/>
        <v>0</v>
      </c>
      <c r="T61" s="1">
        <f t="shared" si="9"/>
        <v>1</v>
      </c>
      <c r="U61" s="1">
        <f t="shared" si="10"/>
        <v>0</v>
      </c>
      <c r="V61" s="1">
        <f t="shared" si="17"/>
        <v>0</v>
      </c>
      <c r="W61" s="1">
        <f t="shared" si="12"/>
        <v>0</v>
      </c>
      <c r="X61" s="1">
        <f t="shared" si="13"/>
        <v>0</v>
      </c>
      <c r="Y61" s="25">
        <f t="shared" si="18"/>
        <v>0</v>
      </c>
      <c r="Z61" s="117"/>
      <c r="AA61" s="117"/>
      <c r="AB61" s="1"/>
      <c r="AC61" s="25">
        <f t="shared" si="15"/>
        <v>2</v>
      </c>
      <c r="AD61" s="1"/>
    </row>
    <row r="62" spans="1:30" ht="12.75" customHeight="1">
      <c r="A62" s="1">
        <v>660</v>
      </c>
      <c r="B62" s="54" t="str">
        <f t="shared" si="0"/>
        <v>F.1.7.1</v>
      </c>
      <c r="C62" s="120" t="s">
        <v>1029</v>
      </c>
      <c r="D62" s="118"/>
      <c r="E62" s="117"/>
      <c r="F62" s="118"/>
      <c r="G62" s="117"/>
      <c r="H62" s="119" t="s">
        <v>1217</v>
      </c>
      <c r="I62" s="117" t="s">
        <v>510</v>
      </c>
      <c r="J62" s="54">
        <v>3</v>
      </c>
      <c r="K62" s="117"/>
      <c r="L62" s="99">
        <f t="shared" si="1"/>
        <v>1</v>
      </c>
      <c r="M62" s="1">
        <f t="shared" si="2"/>
        <v>7</v>
      </c>
      <c r="N62" s="1">
        <f t="shared" si="3"/>
        <v>1</v>
      </c>
      <c r="O62" s="1">
        <f t="shared" si="4"/>
        <v>0</v>
      </c>
      <c r="P62" s="1">
        <f t="shared" si="5"/>
        <v>0</v>
      </c>
      <c r="Q62" s="1">
        <f t="shared" si="16"/>
        <v>0</v>
      </c>
      <c r="R62" s="1">
        <f t="shared" si="7"/>
        <v>0</v>
      </c>
      <c r="S62" s="1">
        <f t="shared" si="8"/>
        <v>0</v>
      </c>
      <c r="T62" s="1">
        <f t="shared" si="9"/>
        <v>1</v>
      </c>
      <c r="U62" s="1">
        <f t="shared" si="10"/>
        <v>0</v>
      </c>
      <c r="V62" s="1">
        <f t="shared" si="17"/>
        <v>0</v>
      </c>
      <c r="W62" s="1">
        <f t="shared" si="12"/>
        <v>0</v>
      </c>
      <c r="X62" s="1">
        <f t="shared" si="13"/>
        <v>0</v>
      </c>
      <c r="Y62" s="25">
        <f t="shared" si="18"/>
        <v>0</v>
      </c>
      <c r="Z62" s="117"/>
      <c r="AA62" s="117"/>
      <c r="AB62" s="1"/>
      <c r="AC62" s="25">
        <f t="shared" si="15"/>
        <v>2</v>
      </c>
      <c r="AD62" s="1">
        <v>1</v>
      </c>
    </row>
    <row r="63" spans="1:30" ht="12.75" customHeight="1">
      <c r="A63" s="1">
        <v>3291</v>
      </c>
      <c r="B63" s="54" t="str">
        <f t="shared" si="0"/>
        <v>F.1.7.2</v>
      </c>
      <c r="C63" s="120" t="s">
        <v>1195</v>
      </c>
      <c r="D63" s="118"/>
      <c r="E63" s="92"/>
      <c r="F63" s="118"/>
      <c r="G63" s="117" t="s">
        <v>501</v>
      </c>
      <c r="H63" s="119"/>
      <c r="I63" s="117"/>
      <c r="J63" s="54">
        <v>3</v>
      </c>
      <c r="K63" s="117"/>
      <c r="L63" s="99">
        <f t="shared" si="1"/>
        <v>1</v>
      </c>
      <c r="M63" s="1">
        <f t="shared" si="2"/>
        <v>7</v>
      </c>
      <c r="N63" s="1">
        <f t="shared" si="3"/>
        <v>2</v>
      </c>
      <c r="O63" s="1">
        <f t="shared" si="4"/>
        <v>0</v>
      </c>
      <c r="P63" s="1">
        <f t="shared" si="5"/>
        <v>0</v>
      </c>
      <c r="Q63" s="1">
        <f t="shared" si="16"/>
        <v>0</v>
      </c>
      <c r="R63" s="1">
        <f t="shared" si="7"/>
        <v>0</v>
      </c>
      <c r="S63" s="1">
        <f t="shared" si="8"/>
        <v>0</v>
      </c>
      <c r="T63" s="1">
        <f t="shared" si="9"/>
        <v>1</v>
      </c>
      <c r="U63" s="1">
        <f t="shared" si="10"/>
        <v>0</v>
      </c>
      <c r="V63" s="1">
        <f t="shared" si="17"/>
        <v>0</v>
      </c>
      <c r="W63" s="1">
        <f t="shared" si="12"/>
        <v>0</v>
      </c>
      <c r="X63" s="1">
        <f t="shared" si="13"/>
        <v>0</v>
      </c>
      <c r="Y63" s="25">
        <f t="shared" si="18"/>
        <v>0</v>
      </c>
      <c r="Z63" s="117"/>
      <c r="AA63" s="117"/>
      <c r="AB63" s="1"/>
      <c r="AC63" s="25">
        <f t="shared" si="15"/>
        <v>2</v>
      </c>
      <c r="AD63" s="1"/>
    </row>
    <row r="64" spans="1:30" ht="12.75" customHeight="1">
      <c r="A64" s="1">
        <v>685</v>
      </c>
      <c r="B64" s="54" t="str">
        <f t="shared" si="0"/>
        <v>F.1.8</v>
      </c>
      <c r="C64" s="120" t="s">
        <v>1258</v>
      </c>
      <c r="D64" s="118"/>
      <c r="E64" s="92"/>
      <c r="F64" s="92"/>
      <c r="G64" s="117"/>
      <c r="H64" s="119" t="s">
        <v>515</v>
      </c>
      <c r="I64" s="117" t="s">
        <v>1248</v>
      </c>
      <c r="J64" s="54">
        <v>2</v>
      </c>
      <c r="K64" s="117"/>
      <c r="L64" s="99">
        <f t="shared" si="1"/>
        <v>1</v>
      </c>
      <c r="M64" s="1">
        <f t="shared" si="2"/>
        <v>8</v>
      </c>
      <c r="N64" s="1">
        <f t="shared" si="3"/>
        <v>0</v>
      </c>
      <c r="O64" s="1">
        <f t="shared" si="4"/>
        <v>0</v>
      </c>
      <c r="P64" s="1">
        <f t="shared" si="5"/>
        <v>0</v>
      </c>
      <c r="Q64" s="1">
        <f t="shared" si="16"/>
        <v>0</v>
      </c>
      <c r="R64" s="1">
        <f t="shared" si="7"/>
        <v>0</v>
      </c>
      <c r="S64" s="1">
        <f t="shared" si="8"/>
        <v>0</v>
      </c>
      <c r="T64" s="1">
        <f t="shared" si="9"/>
        <v>1</v>
      </c>
      <c r="U64" s="1">
        <f t="shared" si="10"/>
        <v>0</v>
      </c>
      <c r="V64" s="1">
        <f t="shared" si="17"/>
        <v>0</v>
      </c>
      <c r="W64" s="1">
        <f t="shared" si="12"/>
        <v>0</v>
      </c>
      <c r="X64" s="1">
        <f t="shared" si="13"/>
        <v>0</v>
      </c>
      <c r="Y64" s="25">
        <f t="shared" si="18"/>
        <v>0</v>
      </c>
      <c r="Z64" s="117"/>
      <c r="AA64" s="117"/>
      <c r="AB64" s="1"/>
      <c r="AC64" s="25">
        <f t="shared" si="15"/>
        <v>2</v>
      </c>
      <c r="AD64" s="1"/>
    </row>
    <row r="65" spans="1:30" ht="12.75" customHeight="1">
      <c r="A65" s="1">
        <v>694</v>
      </c>
      <c r="B65" s="54" t="str">
        <f t="shared" si="0"/>
        <v>F.1.8.1</v>
      </c>
      <c r="C65" s="120" t="s">
        <v>1260</v>
      </c>
      <c r="D65" s="118"/>
      <c r="E65" s="117"/>
      <c r="F65" s="118"/>
      <c r="G65" s="117"/>
      <c r="H65" s="119" t="s">
        <v>1217</v>
      </c>
      <c r="I65" s="117" t="s">
        <v>510</v>
      </c>
      <c r="J65" s="54">
        <v>3</v>
      </c>
      <c r="K65" s="117"/>
      <c r="L65" s="99">
        <f t="shared" si="1"/>
        <v>1</v>
      </c>
      <c r="M65" s="1">
        <f t="shared" si="2"/>
        <v>8</v>
      </c>
      <c r="N65" s="1">
        <f t="shared" si="3"/>
        <v>1</v>
      </c>
      <c r="O65" s="1">
        <f t="shared" si="4"/>
        <v>0</v>
      </c>
      <c r="P65" s="1">
        <f t="shared" si="5"/>
        <v>0</v>
      </c>
      <c r="Q65" s="1">
        <f t="shared" si="16"/>
        <v>0</v>
      </c>
      <c r="R65" s="1">
        <f t="shared" si="7"/>
        <v>0</v>
      </c>
      <c r="S65" s="1">
        <f t="shared" si="8"/>
        <v>0</v>
      </c>
      <c r="T65" s="1">
        <f t="shared" si="9"/>
        <v>1</v>
      </c>
      <c r="U65" s="1">
        <f t="shared" si="10"/>
        <v>0</v>
      </c>
      <c r="V65" s="1">
        <f t="shared" si="17"/>
        <v>0</v>
      </c>
      <c r="W65" s="1">
        <f t="shared" si="12"/>
        <v>0</v>
      </c>
      <c r="X65" s="1">
        <f t="shared" si="13"/>
        <v>0</v>
      </c>
      <c r="Y65" s="25">
        <f t="shared" si="18"/>
        <v>0</v>
      </c>
      <c r="Z65" s="117"/>
      <c r="AA65" s="117"/>
      <c r="AB65" s="1"/>
      <c r="AC65" s="25">
        <f t="shared" si="15"/>
        <v>2</v>
      </c>
      <c r="AD65" s="1">
        <v>1</v>
      </c>
    </row>
    <row r="66" spans="1:30" ht="12.75" customHeight="1">
      <c r="A66" s="1">
        <v>3292</v>
      </c>
      <c r="B66" s="54" t="str">
        <f t="shared" si="0"/>
        <v>F.1.8.2</v>
      </c>
      <c r="C66" s="120" t="s">
        <v>1195</v>
      </c>
      <c r="D66" s="118"/>
      <c r="E66" s="92"/>
      <c r="F66" s="118"/>
      <c r="G66" s="117" t="s">
        <v>501</v>
      </c>
      <c r="H66" s="119"/>
      <c r="I66" s="117"/>
      <c r="J66" s="54">
        <v>3</v>
      </c>
      <c r="K66" s="117"/>
      <c r="L66" s="99">
        <f t="shared" si="1"/>
        <v>1</v>
      </c>
      <c r="M66" s="1">
        <f t="shared" si="2"/>
        <v>8</v>
      </c>
      <c r="N66" s="1">
        <f t="shared" si="3"/>
        <v>2</v>
      </c>
      <c r="O66" s="1">
        <f t="shared" si="4"/>
        <v>0</v>
      </c>
      <c r="P66" s="1">
        <f t="shared" si="5"/>
        <v>0</v>
      </c>
      <c r="Q66" s="1">
        <f t="shared" si="16"/>
        <v>0</v>
      </c>
      <c r="R66" s="1">
        <f t="shared" si="7"/>
        <v>0</v>
      </c>
      <c r="S66" s="1">
        <f t="shared" si="8"/>
        <v>0</v>
      </c>
      <c r="T66" s="1">
        <f t="shared" si="9"/>
        <v>1</v>
      </c>
      <c r="U66" s="1">
        <f t="shared" si="10"/>
        <v>0</v>
      </c>
      <c r="V66" s="1">
        <f t="shared" si="17"/>
        <v>0</v>
      </c>
      <c r="W66" s="1">
        <f t="shared" si="12"/>
        <v>0</v>
      </c>
      <c r="X66" s="1">
        <f t="shared" si="13"/>
        <v>0</v>
      </c>
      <c r="Y66" s="25">
        <f t="shared" si="18"/>
        <v>0</v>
      </c>
      <c r="Z66" s="117"/>
      <c r="AA66" s="117"/>
      <c r="AB66" s="1"/>
      <c r="AC66" s="25">
        <f t="shared" si="15"/>
        <v>2</v>
      </c>
      <c r="AD66" s="1"/>
    </row>
    <row r="67" spans="1:30" ht="12.75" customHeight="1">
      <c r="A67" s="1">
        <v>778</v>
      </c>
      <c r="B67" s="54" t="str">
        <f t="shared" si="0"/>
        <v>F.1.9</v>
      </c>
      <c r="C67" s="120" t="s">
        <v>1264</v>
      </c>
      <c r="D67" s="118"/>
      <c r="E67" s="92"/>
      <c r="F67" s="118"/>
      <c r="G67" s="117"/>
      <c r="H67" s="119" t="s">
        <v>515</v>
      </c>
      <c r="I67" s="117" t="s">
        <v>1248</v>
      </c>
      <c r="J67" s="54">
        <v>2</v>
      </c>
      <c r="K67" s="117"/>
      <c r="L67" s="99">
        <f t="shared" si="1"/>
        <v>1</v>
      </c>
      <c r="M67" s="1">
        <f t="shared" si="2"/>
        <v>9</v>
      </c>
      <c r="N67" s="1">
        <f t="shared" si="3"/>
        <v>0</v>
      </c>
      <c r="O67" s="1">
        <f t="shared" si="4"/>
        <v>0</v>
      </c>
      <c r="P67" s="1">
        <f t="shared" si="5"/>
        <v>0</v>
      </c>
      <c r="Q67" s="1">
        <f t="shared" si="16"/>
        <v>0</v>
      </c>
      <c r="R67" s="1">
        <f t="shared" si="7"/>
        <v>0</v>
      </c>
      <c r="S67" s="1">
        <f t="shared" si="8"/>
        <v>0</v>
      </c>
      <c r="T67" s="1">
        <f t="shared" si="9"/>
        <v>1</v>
      </c>
      <c r="U67" s="1">
        <f t="shared" si="10"/>
        <v>0</v>
      </c>
      <c r="V67" s="1">
        <f t="shared" si="17"/>
        <v>0</v>
      </c>
      <c r="W67" s="1">
        <f t="shared" si="12"/>
        <v>0</v>
      </c>
      <c r="X67" s="1">
        <f t="shared" si="13"/>
        <v>0</v>
      </c>
      <c r="Y67" s="25">
        <f t="shared" si="18"/>
        <v>0</v>
      </c>
      <c r="Z67" s="117"/>
      <c r="AA67" s="117"/>
      <c r="AB67" s="1"/>
      <c r="AC67" s="25">
        <f t="shared" si="15"/>
        <v>2</v>
      </c>
      <c r="AD67" s="1"/>
    </row>
    <row r="68" spans="1:30" ht="12.75" customHeight="1">
      <c r="A68" s="1">
        <v>781</v>
      </c>
      <c r="B68" s="54" t="str">
        <f t="shared" si="0"/>
        <v>F.1.9.1</v>
      </c>
      <c r="C68" s="120" t="s">
        <v>1267</v>
      </c>
      <c r="D68" s="118"/>
      <c r="E68" s="117"/>
      <c r="F68" s="118"/>
      <c r="G68" s="117" t="s">
        <v>501</v>
      </c>
      <c r="H68" s="119"/>
      <c r="I68" s="117"/>
      <c r="J68" s="54">
        <v>3</v>
      </c>
      <c r="K68" s="117"/>
      <c r="L68" s="99">
        <f t="shared" si="1"/>
        <v>1</v>
      </c>
      <c r="M68" s="1">
        <f t="shared" si="2"/>
        <v>9</v>
      </c>
      <c r="N68" s="1">
        <f t="shared" si="3"/>
        <v>1</v>
      </c>
      <c r="O68" s="1">
        <f t="shared" si="4"/>
        <v>0</v>
      </c>
      <c r="P68" s="1">
        <f t="shared" si="5"/>
        <v>0</v>
      </c>
      <c r="Q68" s="1">
        <f t="shared" si="16"/>
        <v>0</v>
      </c>
      <c r="R68" s="1">
        <f t="shared" si="7"/>
        <v>0</v>
      </c>
      <c r="S68" s="1">
        <f t="shared" si="8"/>
        <v>0</v>
      </c>
      <c r="T68" s="1">
        <f t="shared" si="9"/>
        <v>1</v>
      </c>
      <c r="U68" s="1">
        <f t="shared" si="10"/>
        <v>0</v>
      </c>
      <c r="V68" s="1">
        <f t="shared" si="17"/>
        <v>0</v>
      </c>
      <c r="W68" s="1">
        <f t="shared" si="12"/>
        <v>0</v>
      </c>
      <c r="X68" s="1">
        <f t="shared" si="13"/>
        <v>0</v>
      </c>
      <c r="Y68" s="25">
        <f t="shared" si="18"/>
        <v>0</v>
      </c>
      <c r="Z68" s="117"/>
      <c r="AA68" s="117"/>
      <c r="AB68" s="1"/>
      <c r="AC68" s="25">
        <f t="shared" si="15"/>
        <v>2</v>
      </c>
      <c r="AD68" s="1">
        <v>1</v>
      </c>
    </row>
    <row r="69" spans="1:30" ht="12.75" customHeight="1">
      <c r="A69" s="1">
        <v>786</v>
      </c>
      <c r="B69" s="54" t="str">
        <f t="shared" si="0"/>
        <v>F.1.9.2</v>
      </c>
      <c r="C69" s="120" t="s">
        <v>1260</v>
      </c>
      <c r="D69" s="118"/>
      <c r="E69" s="92"/>
      <c r="F69" s="118"/>
      <c r="G69" s="117"/>
      <c r="H69" s="119" t="s">
        <v>1217</v>
      </c>
      <c r="I69" s="117" t="s">
        <v>510</v>
      </c>
      <c r="J69" s="54">
        <v>3</v>
      </c>
      <c r="K69" s="117"/>
      <c r="L69" s="99">
        <f t="shared" si="1"/>
        <v>1</v>
      </c>
      <c r="M69" s="1">
        <f t="shared" si="2"/>
        <v>9</v>
      </c>
      <c r="N69" s="1">
        <f t="shared" si="3"/>
        <v>2</v>
      </c>
      <c r="O69" s="1">
        <f t="shared" si="4"/>
        <v>0</v>
      </c>
      <c r="P69" s="1">
        <f t="shared" si="5"/>
        <v>0</v>
      </c>
      <c r="Q69" s="1">
        <f t="shared" ref="Q69:Q90" si="19">IF(OR(Master="Master",J69=0,K69=1),0,IF(ISNA(VLOOKUP(A69,L2_Array,22,FALSE)),0,VLOOKUP(A69,L2_Array,22,FALSE)))</f>
        <v>0</v>
      </c>
      <c r="R69" s="1">
        <f t="shared" si="7"/>
        <v>0</v>
      </c>
      <c r="S69" s="1">
        <f t="shared" si="8"/>
        <v>0</v>
      </c>
      <c r="T69" s="1">
        <f t="shared" si="9"/>
        <v>1</v>
      </c>
      <c r="U69" s="1">
        <f t="shared" si="10"/>
        <v>0</v>
      </c>
      <c r="V69" s="1">
        <f t="shared" ref="V69:V100" si="20">IF(Master="Master",R69,IF(V68="",S69,IF(OR(AND(U69&gt;0,S69&lt;V68),AND(U69=1,S69&lt;=V68)),V68,S69)))</f>
        <v>0</v>
      </c>
      <c r="W69" s="1">
        <f t="shared" si="12"/>
        <v>0</v>
      </c>
      <c r="X69" s="1">
        <f t="shared" si="13"/>
        <v>0</v>
      </c>
      <c r="Y69" s="25">
        <f t="shared" ref="Y69:Y90" si="21">IF(ISNA(VLOOKUP(A69,L2_Array,1,FALSE)),0,1)</f>
        <v>0</v>
      </c>
      <c r="Z69" s="117"/>
      <c r="AA69" s="117"/>
      <c r="AB69" s="1"/>
      <c r="AC69" s="25">
        <f t="shared" si="15"/>
        <v>2</v>
      </c>
      <c r="AD69" s="1"/>
    </row>
    <row r="70" spans="1:30" ht="12.75" customHeight="1">
      <c r="A70" s="1">
        <v>401</v>
      </c>
      <c r="B70" s="54" t="str">
        <f t="shared" si="0"/>
        <v>F.2</v>
      </c>
      <c r="C70" s="117" t="s">
        <v>1270</v>
      </c>
      <c r="D70" s="118"/>
      <c r="E70" s="92"/>
      <c r="F70" s="118"/>
      <c r="G70" s="117" t="s">
        <v>1099</v>
      </c>
      <c r="H70" s="119" t="s">
        <v>1271</v>
      </c>
      <c r="I70" s="117" t="s">
        <v>1272</v>
      </c>
      <c r="J70" s="54">
        <v>1</v>
      </c>
      <c r="K70" s="117"/>
      <c r="L70" s="99">
        <f t="shared" si="1"/>
        <v>2</v>
      </c>
      <c r="M70" s="1">
        <f t="shared" si="2"/>
        <v>0</v>
      </c>
      <c r="N70" s="1">
        <f t="shared" si="3"/>
        <v>0</v>
      </c>
      <c r="O70" s="1">
        <f t="shared" si="4"/>
        <v>0</v>
      </c>
      <c r="P70" s="1">
        <f t="shared" si="5"/>
        <v>0</v>
      </c>
      <c r="Q70" s="1">
        <f t="shared" si="19"/>
        <v>0</v>
      </c>
      <c r="R70" s="1">
        <f t="shared" si="7"/>
        <v>0</v>
      </c>
      <c r="S70" s="1">
        <f t="shared" si="8"/>
        <v>0</v>
      </c>
      <c r="T70" s="1">
        <f t="shared" si="9"/>
        <v>1</v>
      </c>
      <c r="U70" s="1">
        <f t="shared" si="10"/>
        <v>0</v>
      </c>
      <c r="V70" s="1">
        <f t="shared" si="20"/>
        <v>0</v>
      </c>
      <c r="W70" s="1">
        <f t="shared" si="12"/>
        <v>0</v>
      </c>
      <c r="X70" s="1">
        <f t="shared" si="13"/>
        <v>0</v>
      </c>
      <c r="Y70" s="25">
        <f t="shared" si="21"/>
        <v>0</v>
      </c>
      <c r="Z70" s="117"/>
      <c r="AA70" s="117"/>
      <c r="AB70" s="1"/>
      <c r="AC70" s="25">
        <f t="shared" si="15"/>
        <v>1</v>
      </c>
      <c r="AD70" s="1"/>
    </row>
    <row r="71" spans="1:30" ht="12.75" customHeight="1">
      <c r="A71" s="1">
        <v>457</v>
      </c>
      <c r="B71" s="54" t="str">
        <f t="shared" si="0"/>
        <v>F.2.1</v>
      </c>
      <c r="C71" s="120" t="s">
        <v>1273</v>
      </c>
      <c r="D71" s="118"/>
      <c r="E71" s="92"/>
      <c r="F71" s="118"/>
      <c r="G71" s="117" t="s">
        <v>501</v>
      </c>
      <c r="H71" s="119"/>
      <c r="I71" s="117"/>
      <c r="J71" s="54">
        <v>2</v>
      </c>
      <c r="K71" s="117"/>
      <c r="L71" s="99">
        <f t="shared" si="1"/>
        <v>2</v>
      </c>
      <c r="M71" s="1">
        <f t="shared" si="2"/>
        <v>1</v>
      </c>
      <c r="N71" s="1">
        <f t="shared" si="3"/>
        <v>0</v>
      </c>
      <c r="O71" s="1">
        <f t="shared" si="4"/>
        <v>0</v>
      </c>
      <c r="P71" s="1">
        <f t="shared" si="5"/>
        <v>0</v>
      </c>
      <c r="Q71" s="1">
        <f t="shared" si="19"/>
        <v>0</v>
      </c>
      <c r="R71" s="1">
        <f t="shared" si="7"/>
        <v>0</v>
      </c>
      <c r="S71" s="1">
        <f t="shared" si="8"/>
        <v>0</v>
      </c>
      <c r="T71" s="1">
        <f t="shared" si="9"/>
        <v>1</v>
      </c>
      <c r="U71" s="1">
        <f t="shared" si="10"/>
        <v>0</v>
      </c>
      <c r="V71" s="1">
        <f t="shared" si="20"/>
        <v>0</v>
      </c>
      <c r="W71" s="1">
        <f t="shared" si="12"/>
        <v>0</v>
      </c>
      <c r="X71" s="1">
        <f t="shared" si="13"/>
        <v>0</v>
      </c>
      <c r="Y71" s="25">
        <f t="shared" si="21"/>
        <v>0</v>
      </c>
      <c r="Z71" s="117"/>
      <c r="AA71" s="117"/>
      <c r="AB71" s="1"/>
      <c r="AC71" s="25" t="str">
        <f t="shared" si="15"/>
        <v/>
      </c>
      <c r="AD71" s="1"/>
    </row>
    <row r="72" spans="1:30" ht="12.75" customHeight="1">
      <c r="A72" s="1">
        <v>479</v>
      </c>
      <c r="B72" s="54" t="str">
        <f t="shared" si="0"/>
        <v>F.2.1.1</v>
      </c>
      <c r="C72" s="120" t="s">
        <v>1029</v>
      </c>
      <c r="D72" s="118"/>
      <c r="E72" s="117"/>
      <c r="F72" s="118"/>
      <c r="G72" s="117" t="s">
        <v>501</v>
      </c>
      <c r="H72" s="119" t="s">
        <v>1217</v>
      </c>
      <c r="I72" s="117" t="s">
        <v>510</v>
      </c>
      <c r="J72" s="54">
        <v>3</v>
      </c>
      <c r="K72" s="117"/>
      <c r="L72" s="99">
        <f t="shared" si="1"/>
        <v>2</v>
      </c>
      <c r="M72" s="1">
        <f t="shared" si="2"/>
        <v>1</v>
      </c>
      <c r="N72" s="1">
        <f t="shared" si="3"/>
        <v>1</v>
      </c>
      <c r="O72" s="1">
        <f t="shared" si="4"/>
        <v>0</v>
      </c>
      <c r="P72" s="1">
        <f t="shared" si="5"/>
        <v>0</v>
      </c>
      <c r="Q72" s="1">
        <f t="shared" si="19"/>
        <v>0</v>
      </c>
      <c r="R72" s="1">
        <f t="shared" si="7"/>
        <v>0</v>
      </c>
      <c r="S72" s="1">
        <f t="shared" si="8"/>
        <v>0</v>
      </c>
      <c r="T72" s="1">
        <f t="shared" si="9"/>
        <v>1</v>
      </c>
      <c r="U72" s="1">
        <f t="shared" si="10"/>
        <v>0</v>
      </c>
      <c r="V72" s="1">
        <f t="shared" si="20"/>
        <v>0</v>
      </c>
      <c r="W72" s="1">
        <f t="shared" si="12"/>
        <v>0</v>
      </c>
      <c r="X72" s="1">
        <f t="shared" si="13"/>
        <v>0</v>
      </c>
      <c r="Y72" s="25">
        <f t="shared" si="21"/>
        <v>0</v>
      </c>
      <c r="Z72" s="117"/>
      <c r="AA72" s="117"/>
      <c r="AB72" s="1"/>
      <c r="AC72" s="25" t="str">
        <f t="shared" si="15"/>
        <v/>
      </c>
      <c r="AD72" s="1">
        <v>1</v>
      </c>
    </row>
    <row r="73" spans="1:30" ht="12.75" customHeight="1">
      <c r="A73" s="1">
        <v>474</v>
      </c>
      <c r="B73" s="54" t="str">
        <f t="shared" si="0"/>
        <v>F.2.1.2</v>
      </c>
      <c r="C73" s="120" t="s">
        <v>1277</v>
      </c>
      <c r="D73" s="118"/>
      <c r="E73" s="92"/>
      <c r="F73" s="118"/>
      <c r="G73" s="117" t="s">
        <v>501</v>
      </c>
      <c r="H73" s="119"/>
      <c r="I73" s="117"/>
      <c r="J73" s="54">
        <v>3</v>
      </c>
      <c r="K73" s="117"/>
      <c r="L73" s="99">
        <f t="shared" si="1"/>
        <v>2</v>
      </c>
      <c r="M73" s="1">
        <f t="shared" si="2"/>
        <v>1</v>
      </c>
      <c r="N73" s="1">
        <f t="shared" si="3"/>
        <v>2</v>
      </c>
      <c r="O73" s="1">
        <f t="shared" si="4"/>
        <v>0</v>
      </c>
      <c r="P73" s="1">
        <f t="shared" si="5"/>
        <v>0</v>
      </c>
      <c r="Q73" s="1">
        <f t="shared" si="19"/>
        <v>0</v>
      </c>
      <c r="R73" s="1">
        <f t="shared" si="7"/>
        <v>0</v>
      </c>
      <c r="S73" s="1">
        <f t="shared" si="8"/>
        <v>0</v>
      </c>
      <c r="T73" s="1">
        <f t="shared" si="9"/>
        <v>1</v>
      </c>
      <c r="U73" s="1">
        <f t="shared" si="10"/>
        <v>0</v>
      </c>
      <c r="V73" s="1">
        <f t="shared" si="20"/>
        <v>0</v>
      </c>
      <c r="W73" s="1">
        <f t="shared" si="12"/>
        <v>0</v>
      </c>
      <c r="X73" s="1">
        <f t="shared" si="13"/>
        <v>0</v>
      </c>
      <c r="Y73" s="25">
        <f t="shared" si="21"/>
        <v>0</v>
      </c>
      <c r="Z73" s="117"/>
      <c r="AA73" s="117"/>
      <c r="AB73" s="1"/>
      <c r="AC73" s="25" t="str">
        <f t="shared" si="15"/>
        <v/>
      </c>
      <c r="AD73" s="1"/>
    </row>
    <row r="74" spans="1:30" ht="12.75" customHeight="1">
      <c r="A74" s="1">
        <v>4201</v>
      </c>
      <c r="B74" s="54" t="str">
        <f t="shared" si="0"/>
        <v>F.2.2</v>
      </c>
      <c r="C74" s="120" t="s">
        <v>1278</v>
      </c>
      <c r="D74" s="118"/>
      <c r="E74" s="92"/>
      <c r="F74" s="118"/>
      <c r="G74" s="117"/>
      <c r="H74" s="119"/>
      <c r="I74" s="117"/>
      <c r="J74" s="54">
        <v>2</v>
      </c>
      <c r="K74" s="117"/>
      <c r="L74" s="99">
        <f t="shared" si="1"/>
        <v>2</v>
      </c>
      <c r="M74" s="1">
        <f t="shared" si="2"/>
        <v>2</v>
      </c>
      <c r="N74" s="1">
        <f t="shared" si="3"/>
        <v>0</v>
      </c>
      <c r="O74" s="1">
        <f t="shared" si="4"/>
        <v>0</v>
      </c>
      <c r="P74" s="1">
        <f t="shared" si="5"/>
        <v>0</v>
      </c>
      <c r="Q74" s="1">
        <f t="shared" si="19"/>
        <v>0</v>
      </c>
      <c r="R74" s="1">
        <f t="shared" si="7"/>
        <v>0</v>
      </c>
      <c r="S74" s="1">
        <f t="shared" si="8"/>
        <v>0</v>
      </c>
      <c r="T74" s="1">
        <f t="shared" si="9"/>
        <v>1</v>
      </c>
      <c r="U74" s="1">
        <f t="shared" si="10"/>
        <v>0</v>
      </c>
      <c r="V74" s="1">
        <f t="shared" si="20"/>
        <v>0</v>
      </c>
      <c r="W74" s="1">
        <f t="shared" si="12"/>
        <v>0</v>
      </c>
      <c r="X74" s="1">
        <f t="shared" si="13"/>
        <v>0</v>
      </c>
      <c r="Y74" s="25">
        <f t="shared" si="21"/>
        <v>0</v>
      </c>
      <c r="Z74" s="117"/>
      <c r="AA74" s="117"/>
      <c r="AB74" s="1"/>
      <c r="AC74" s="25" t="str">
        <f t="shared" si="15"/>
        <v/>
      </c>
      <c r="AD74" s="1"/>
    </row>
    <row r="75" spans="1:30" ht="12.75" customHeight="1">
      <c r="A75" s="1">
        <v>491</v>
      </c>
      <c r="B75" s="54" t="str">
        <f t="shared" si="0"/>
        <v>F.2.3</v>
      </c>
      <c r="C75" s="120" t="s">
        <v>1280</v>
      </c>
      <c r="D75" s="118"/>
      <c r="E75" s="92"/>
      <c r="F75" s="118"/>
      <c r="G75" s="117" t="s">
        <v>501</v>
      </c>
      <c r="H75" s="119" t="s">
        <v>806</v>
      </c>
      <c r="I75" s="117" t="s">
        <v>1281</v>
      </c>
      <c r="J75" s="54">
        <v>2</v>
      </c>
      <c r="K75" s="117"/>
      <c r="L75" s="99">
        <f t="shared" si="1"/>
        <v>2</v>
      </c>
      <c r="M75" s="1">
        <f t="shared" si="2"/>
        <v>3</v>
      </c>
      <c r="N75" s="1">
        <f t="shared" si="3"/>
        <v>0</v>
      </c>
      <c r="O75" s="1">
        <f t="shared" si="4"/>
        <v>0</v>
      </c>
      <c r="P75" s="1">
        <f t="shared" si="5"/>
        <v>0</v>
      </c>
      <c r="Q75" s="1">
        <f t="shared" si="19"/>
        <v>0</v>
      </c>
      <c r="R75" s="1">
        <f t="shared" si="7"/>
        <v>0</v>
      </c>
      <c r="S75" s="1">
        <f t="shared" si="8"/>
        <v>0</v>
      </c>
      <c r="T75" s="1">
        <f t="shared" si="9"/>
        <v>1</v>
      </c>
      <c r="U75" s="1">
        <f t="shared" si="10"/>
        <v>0</v>
      </c>
      <c r="V75" s="1">
        <f t="shared" si="20"/>
        <v>0</v>
      </c>
      <c r="W75" s="1">
        <f t="shared" si="12"/>
        <v>0</v>
      </c>
      <c r="X75" s="1">
        <f t="shared" si="13"/>
        <v>0</v>
      </c>
      <c r="Y75" s="25">
        <f t="shared" si="21"/>
        <v>0</v>
      </c>
      <c r="Z75" s="117"/>
      <c r="AA75" s="117"/>
      <c r="AB75" s="1"/>
      <c r="AC75" s="25" t="str">
        <f t="shared" si="15"/>
        <v/>
      </c>
      <c r="AD75" s="1"/>
    </row>
    <row r="76" spans="1:30" ht="12.75" customHeight="1">
      <c r="A76" s="1">
        <v>526</v>
      </c>
      <c r="B76" s="54" t="str">
        <f t="shared" si="0"/>
        <v>F.2.4</v>
      </c>
      <c r="C76" s="120" t="s">
        <v>1284</v>
      </c>
      <c r="D76" s="142"/>
      <c r="E76" s="117"/>
      <c r="F76" s="118"/>
      <c r="G76" s="117" t="s">
        <v>501</v>
      </c>
      <c r="H76" s="119" t="s">
        <v>1286</v>
      </c>
      <c r="I76" s="117" t="s">
        <v>1287</v>
      </c>
      <c r="J76" s="54">
        <v>2</v>
      </c>
      <c r="K76" s="117">
        <v>1</v>
      </c>
      <c r="L76" s="99">
        <f t="shared" si="1"/>
        <v>2</v>
      </c>
      <c r="M76" s="1">
        <f t="shared" si="2"/>
        <v>4</v>
      </c>
      <c r="N76" s="1">
        <f t="shared" si="3"/>
        <v>0</v>
      </c>
      <c r="O76" s="1">
        <f t="shared" si="4"/>
        <v>0</v>
      </c>
      <c r="P76" s="1">
        <f t="shared" si="5"/>
        <v>0</v>
      </c>
      <c r="Q76" s="1">
        <f t="shared" si="19"/>
        <v>0</v>
      </c>
      <c r="R76" s="1">
        <f t="shared" si="7"/>
        <v>0</v>
      </c>
      <c r="S76" s="1">
        <f t="shared" si="8"/>
        <v>0</v>
      </c>
      <c r="T76" s="1">
        <f t="shared" si="9"/>
        <v>1</v>
      </c>
      <c r="U76" s="1">
        <f t="shared" si="10"/>
        <v>0</v>
      </c>
      <c r="V76" s="1">
        <f t="shared" si="20"/>
        <v>0</v>
      </c>
      <c r="W76" s="1">
        <f t="shared" si="12"/>
        <v>0</v>
      </c>
      <c r="X76" s="1">
        <f t="shared" si="13"/>
        <v>0</v>
      </c>
      <c r="Y76" s="25">
        <f t="shared" si="21"/>
        <v>0</v>
      </c>
      <c r="Z76" s="117"/>
      <c r="AA76" s="117"/>
      <c r="AB76" s="1"/>
      <c r="AC76" s="25" t="str">
        <f t="shared" si="15"/>
        <v/>
      </c>
      <c r="AD76" s="1"/>
    </row>
    <row r="77" spans="1:30" ht="12.75" customHeight="1">
      <c r="A77" s="1">
        <v>527</v>
      </c>
      <c r="B77" s="54" t="str">
        <f t="shared" si="0"/>
        <v>F.2.4.1</v>
      </c>
      <c r="C77" s="120" t="s">
        <v>1288</v>
      </c>
      <c r="D77" s="118"/>
      <c r="E77" s="92"/>
      <c r="F77" s="118"/>
      <c r="G77" s="117" t="s">
        <v>1099</v>
      </c>
      <c r="H77" s="119" t="s">
        <v>1286</v>
      </c>
      <c r="I77" s="117" t="s">
        <v>1287</v>
      </c>
      <c r="J77" s="54">
        <v>3</v>
      </c>
      <c r="K77" s="117"/>
      <c r="L77" s="99">
        <f t="shared" si="1"/>
        <v>2</v>
      </c>
      <c r="M77" s="1">
        <f t="shared" si="2"/>
        <v>4</v>
      </c>
      <c r="N77" s="1">
        <f t="shared" si="3"/>
        <v>1</v>
      </c>
      <c r="O77" s="1">
        <f t="shared" si="4"/>
        <v>0</v>
      </c>
      <c r="P77" s="1">
        <f t="shared" si="5"/>
        <v>0</v>
      </c>
      <c r="Q77" s="1">
        <f t="shared" si="19"/>
        <v>0</v>
      </c>
      <c r="R77" s="1">
        <f t="shared" si="7"/>
        <v>0</v>
      </c>
      <c r="S77" s="1">
        <f t="shared" si="8"/>
        <v>0</v>
      </c>
      <c r="T77" s="1">
        <f t="shared" si="9"/>
        <v>0</v>
      </c>
      <c r="U77" s="1">
        <f t="shared" si="10"/>
        <v>0</v>
      </c>
      <c r="V77" s="1">
        <f t="shared" si="20"/>
        <v>0</v>
      </c>
      <c r="W77" s="1">
        <f t="shared" si="12"/>
        <v>0</v>
      </c>
      <c r="X77" s="1">
        <f t="shared" si="13"/>
        <v>0</v>
      </c>
      <c r="Y77" s="25">
        <f t="shared" si="21"/>
        <v>0</v>
      </c>
      <c r="Z77" s="117"/>
      <c r="AA77" s="117"/>
      <c r="AB77" s="1"/>
      <c r="AC77" s="25" t="str">
        <f t="shared" si="15"/>
        <v/>
      </c>
      <c r="AD77" s="1"/>
    </row>
    <row r="78" spans="1:30" ht="12.75" customHeight="1">
      <c r="A78" s="1">
        <v>528</v>
      </c>
      <c r="B78" s="54" t="str">
        <f t="shared" si="0"/>
        <v>F.2.4.2</v>
      </c>
      <c r="C78" s="120" t="s">
        <v>1290</v>
      </c>
      <c r="D78" s="118"/>
      <c r="E78" s="92"/>
      <c r="F78" s="118"/>
      <c r="G78" s="117" t="s">
        <v>501</v>
      </c>
      <c r="H78" s="119" t="s">
        <v>1286</v>
      </c>
      <c r="I78" s="117" t="s">
        <v>1287</v>
      </c>
      <c r="J78" s="54">
        <v>3</v>
      </c>
      <c r="K78" s="117"/>
      <c r="L78" s="99">
        <f t="shared" si="1"/>
        <v>2</v>
      </c>
      <c r="M78" s="1">
        <f t="shared" si="2"/>
        <v>4</v>
      </c>
      <c r="N78" s="1">
        <f t="shared" si="3"/>
        <v>2</v>
      </c>
      <c r="O78" s="1">
        <f t="shared" si="4"/>
        <v>0</v>
      </c>
      <c r="P78" s="1">
        <f t="shared" si="5"/>
        <v>0</v>
      </c>
      <c r="Q78" s="1">
        <f t="shared" si="19"/>
        <v>0</v>
      </c>
      <c r="R78" s="1">
        <f t="shared" si="7"/>
        <v>0</v>
      </c>
      <c r="S78" s="1">
        <f t="shared" si="8"/>
        <v>0</v>
      </c>
      <c r="T78" s="1">
        <f t="shared" si="9"/>
        <v>0</v>
      </c>
      <c r="U78" s="1">
        <f t="shared" si="10"/>
        <v>0</v>
      </c>
      <c r="V78" s="1">
        <f t="shared" si="20"/>
        <v>0</v>
      </c>
      <c r="W78" s="1">
        <f t="shared" si="12"/>
        <v>0</v>
      </c>
      <c r="X78" s="1">
        <f t="shared" si="13"/>
        <v>0</v>
      </c>
      <c r="Y78" s="25">
        <f t="shared" si="21"/>
        <v>0</v>
      </c>
      <c r="Z78" s="117"/>
      <c r="AA78" s="117"/>
      <c r="AB78" s="1"/>
      <c r="AC78" s="25" t="str">
        <f t="shared" si="15"/>
        <v/>
      </c>
      <c r="AD78" s="1"/>
    </row>
    <row r="79" spans="1:30" ht="12.75" customHeight="1">
      <c r="A79" s="1">
        <v>529</v>
      </c>
      <c r="B79" s="54" t="str">
        <f t="shared" si="0"/>
        <v>F.2.4.3</v>
      </c>
      <c r="C79" s="120" t="s">
        <v>1293</v>
      </c>
      <c r="D79" s="118"/>
      <c r="E79" s="92"/>
      <c r="F79" s="118"/>
      <c r="G79" s="117" t="s">
        <v>1099</v>
      </c>
      <c r="H79" s="119" t="s">
        <v>1286</v>
      </c>
      <c r="I79" s="117" t="s">
        <v>1287</v>
      </c>
      <c r="J79" s="54">
        <v>3</v>
      </c>
      <c r="K79" s="117"/>
      <c r="L79" s="99">
        <f t="shared" si="1"/>
        <v>2</v>
      </c>
      <c r="M79" s="1">
        <f t="shared" si="2"/>
        <v>4</v>
      </c>
      <c r="N79" s="1">
        <f t="shared" si="3"/>
        <v>3</v>
      </c>
      <c r="O79" s="1">
        <f t="shared" si="4"/>
        <v>0</v>
      </c>
      <c r="P79" s="1">
        <f t="shared" si="5"/>
        <v>0</v>
      </c>
      <c r="Q79" s="1">
        <f t="shared" si="19"/>
        <v>0</v>
      </c>
      <c r="R79" s="1">
        <f t="shared" si="7"/>
        <v>0</v>
      </c>
      <c r="S79" s="1">
        <f t="shared" si="8"/>
        <v>0</v>
      </c>
      <c r="T79" s="1">
        <f t="shared" si="9"/>
        <v>0</v>
      </c>
      <c r="U79" s="1">
        <f t="shared" si="10"/>
        <v>0</v>
      </c>
      <c r="V79" s="1">
        <f t="shared" si="20"/>
        <v>0</v>
      </c>
      <c r="W79" s="1">
        <f t="shared" si="12"/>
        <v>0</v>
      </c>
      <c r="X79" s="1">
        <f t="shared" si="13"/>
        <v>0</v>
      </c>
      <c r="Y79" s="25">
        <f t="shared" si="21"/>
        <v>0</v>
      </c>
      <c r="Z79" s="117"/>
      <c r="AA79" s="117"/>
      <c r="AB79" s="1"/>
      <c r="AC79" s="25" t="str">
        <f t="shared" si="15"/>
        <v/>
      </c>
      <c r="AD79" s="1"/>
    </row>
    <row r="80" spans="1:30" ht="12.75" customHeight="1">
      <c r="A80" s="1">
        <v>530</v>
      </c>
      <c r="B80" s="54" t="str">
        <f t="shared" si="0"/>
        <v>F.2.4.4</v>
      </c>
      <c r="C80" s="120" t="s">
        <v>1294</v>
      </c>
      <c r="D80" s="118"/>
      <c r="E80" s="92"/>
      <c r="F80" s="118"/>
      <c r="G80" s="117" t="s">
        <v>1099</v>
      </c>
      <c r="H80" s="119" t="s">
        <v>1286</v>
      </c>
      <c r="I80" s="117" t="s">
        <v>1287</v>
      </c>
      <c r="J80" s="54">
        <v>3</v>
      </c>
      <c r="K80" s="117"/>
      <c r="L80" s="99">
        <f t="shared" si="1"/>
        <v>2</v>
      </c>
      <c r="M80" s="1">
        <f t="shared" si="2"/>
        <v>4</v>
      </c>
      <c r="N80" s="1">
        <f t="shared" si="3"/>
        <v>4</v>
      </c>
      <c r="O80" s="1">
        <f t="shared" si="4"/>
        <v>0</v>
      </c>
      <c r="P80" s="1">
        <f t="shared" si="5"/>
        <v>0</v>
      </c>
      <c r="Q80" s="1">
        <f t="shared" si="19"/>
        <v>0</v>
      </c>
      <c r="R80" s="1">
        <f t="shared" si="7"/>
        <v>0</v>
      </c>
      <c r="S80" s="1">
        <f t="shared" si="8"/>
        <v>0</v>
      </c>
      <c r="T80" s="1">
        <f t="shared" si="9"/>
        <v>0</v>
      </c>
      <c r="U80" s="1">
        <f t="shared" si="10"/>
        <v>0</v>
      </c>
      <c r="V80" s="1">
        <f t="shared" si="20"/>
        <v>0</v>
      </c>
      <c r="W80" s="1">
        <f t="shared" si="12"/>
        <v>0</v>
      </c>
      <c r="X80" s="1">
        <f t="shared" si="13"/>
        <v>0</v>
      </c>
      <c r="Y80" s="25">
        <f t="shared" si="21"/>
        <v>0</v>
      </c>
      <c r="Z80" s="117"/>
      <c r="AA80" s="117"/>
      <c r="AB80" s="1"/>
      <c r="AC80" s="25" t="str">
        <f t="shared" si="15"/>
        <v/>
      </c>
      <c r="AD80" s="1"/>
    </row>
    <row r="81" spans="1:30" ht="12.75" customHeight="1">
      <c r="A81" s="1">
        <v>531</v>
      </c>
      <c r="B81" s="54" t="str">
        <f t="shared" si="0"/>
        <v>F.2.4.5</v>
      </c>
      <c r="C81" s="120" t="s">
        <v>1297</v>
      </c>
      <c r="D81" s="118"/>
      <c r="E81" s="92"/>
      <c r="F81" s="118"/>
      <c r="G81" s="117" t="s">
        <v>1099</v>
      </c>
      <c r="H81" s="119" t="s">
        <v>1286</v>
      </c>
      <c r="I81" s="117" t="s">
        <v>1287</v>
      </c>
      <c r="J81" s="54">
        <v>3</v>
      </c>
      <c r="K81" s="117"/>
      <c r="L81" s="99">
        <f t="shared" si="1"/>
        <v>2</v>
      </c>
      <c r="M81" s="1">
        <f t="shared" si="2"/>
        <v>4</v>
      </c>
      <c r="N81" s="1">
        <f t="shared" si="3"/>
        <v>5</v>
      </c>
      <c r="O81" s="1">
        <f t="shared" si="4"/>
        <v>0</v>
      </c>
      <c r="P81" s="1">
        <f t="shared" si="5"/>
        <v>0</v>
      </c>
      <c r="Q81" s="1">
        <f t="shared" si="19"/>
        <v>0</v>
      </c>
      <c r="R81" s="1">
        <f t="shared" si="7"/>
        <v>0</v>
      </c>
      <c r="S81" s="1">
        <f t="shared" si="8"/>
        <v>0</v>
      </c>
      <c r="T81" s="1">
        <f t="shared" si="9"/>
        <v>0</v>
      </c>
      <c r="U81" s="1">
        <f t="shared" si="10"/>
        <v>0</v>
      </c>
      <c r="V81" s="1">
        <f t="shared" si="20"/>
        <v>0</v>
      </c>
      <c r="W81" s="1">
        <f t="shared" si="12"/>
        <v>0</v>
      </c>
      <c r="X81" s="1">
        <f t="shared" si="13"/>
        <v>0</v>
      </c>
      <c r="Y81" s="25">
        <f t="shared" si="21"/>
        <v>0</v>
      </c>
      <c r="Z81" s="117"/>
      <c r="AA81" s="117"/>
      <c r="AB81" s="1"/>
      <c r="AC81" s="25" t="str">
        <f t="shared" si="15"/>
        <v/>
      </c>
      <c r="AD81" s="1"/>
    </row>
    <row r="82" spans="1:30" ht="12.75" customHeight="1">
      <c r="A82" s="1">
        <v>532</v>
      </c>
      <c r="B82" s="54" t="str">
        <f t="shared" si="0"/>
        <v>F.2.4.6</v>
      </c>
      <c r="C82" s="120" t="s">
        <v>1302</v>
      </c>
      <c r="D82" s="118"/>
      <c r="E82" s="92"/>
      <c r="F82" s="118"/>
      <c r="G82" s="117" t="s">
        <v>1099</v>
      </c>
      <c r="H82" s="119" t="s">
        <v>1286</v>
      </c>
      <c r="I82" s="117" t="s">
        <v>1287</v>
      </c>
      <c r="J82" s="54">
        <v>3</v>
      </c>
      <c r="K82" s="117"/>
      <c r="L82" s="99">
        <f t="shared" si="1"/>
        <v>2</v>
      </c>
      <c r="M82" s="1">
        <f t="shared" si="2"/>
        <v>4</v>
      </c>
      <c r="N82" s="1">
        <f t="shared" si="3"/>
        <v>6</v>
      </c>
      <c r="O82" s="1">
        <f t="shared" si="4"/>
        <v>0</v>
      </c>
      <c r="P82" s="1">
        <f t="shared" si="5"/>
        <v>0</v>
      </c>
      <c r="Q82" s="1">
        <f t="shared" si="19"/>
        <v>0</v>
      </c>
      <c r="R82" s="1">
        <f t="shared" si="7"/>
        <v>0</v>
      </c>
      <c r="S82" s="1">
        <f t="shared" si="8"/>
        <v>0</v>
      </c>
      <c r="T82" s="1">
        <f t="shared" si="9"/>
        <v>0</v>
      </c>
      <c r="U82" s="1">
        <f t="shared" si="10"/>
        <v>0</v>
      </c>
      <c r="V82" s="1">
        <f t="shared" si="20"/>
        <v>0</v>
      </c>
      <c r="W82" s="1">
        <f t="shared" si="12"/>
        <v>0</v>
      </c>
      <c r="X82" s="1">
        <f t="shared" si="13"/>
        <v>0</v>
      </c>
      <c r="Y82" s="25">
        <f t="shared" si="21"/>
        <v>0</v>
      </c>
      <c r="Z82" s="117"/>
      <c r="AA82" s="117"/>
      <c r="AB82" s="1"/>
      <c r="AC82" s="25" t="str">
        <f t="shared" si="15"/>
        <v/>
      </c>
      <c r="AD82" s="1"/>
    </row>
    <row r="83" spans="1:30" ht="12.75" customHeight="1">
      <c r="A83" s="1">
        <v>533</v>
      </c>
      <c r="B83" s="54" t="str">
        <f t="shared" si="0"/>
        <v>F.2.4.7</v>
      </c>
      <c r="C83" s="120" t="s">
        <v>1305</v>
      </c>
      <c r="D83" s="118"/>
      <c r="E83" s="92"/>
      <c r="F83" s="118"/>
      <c r="G83" s="117" t="s">
        <v>1099</v>
      </c>
      <c r="H83" s="119" t="s">
        <v>1286</v>
      </c>
      <c r="I83" s="117" t="s">
        <v>1287</v>
      </c>
      <c r="J83" s="54">
        <v>3</v>
      </c>
      <c r="K83" s="117"/>
      <c r="L83" s="99">
        <f t="shared" si="1"/>
        <v>2</v>
      </c>
      <c r="M83" s="1">
        <f t="shared" si="2"/>
        <v>4</v>
      </c>
      <c r="N83" s="1">
        <f t="shared" si="3"/>
        <v>7</v>
      </c>
      <c r="O83" s="1">
        <f t="shared" si="4"/>
        <v>0</v>
      </c>
      <c r="P83" s="1">
        <f t="shared" si="5"/>
        <v>0</v>
      </c>
      <c r="Q83" s="1">
        <f t="shared" si="19"/>
        <v>0</v>
      </c>
      <c r="R83" s="1">
        <f t="shared" si="7"/>
        <v>0</v>
      </c>
      <c r="S83" s="1">
        <f t="shared" si="8"/>
        <v>0</v>
      </c>
      <c r="T83" s="1">
        <f t="shared" si="9"/>
        <v>0</v>
      </c>
      <c r="U83" s="1">
        <f t="shared" si="10"/>
        <v>0</v>
      </c>
      <c r="V83" s="1">
        <f t="shared" si="20"/>
        <v>0</v>
      </c>
      <c r="W83" s="1">
        <f t="shared" si="12"/>
        <v>0</v>
      </c>
      <c r="X83" s="1">
        <f t="shared" si="13"/>
        <v>0</v>
      </c>
      <c r="Y83" s="25">
        <f t="shared" si="21"/>
        <v>0</v>
      </c>
      <c r="Z83" s="117"/>
      <c r="AA83" s="117"/>
      <c r="AB83" s="1"/>
      <c r="AC83" s="25" t="str">
        <f t="shared" si="15"/>
        <v/>
      </c>
      <c r="AD83" s="1"/>
    </row>
    <row r="84" spans="1:30" ht="12.75" customHeight="1">
      <c r="A84" s="1">
        <v>534</v>
      </c>
      <c r="B84" s="54" t="str">
        <f t="shared" si="0"/>
        <v>F.2.5</v>
      </c>
      <c r="C84" s="120" t="s">
        <v>1311</v>
      </c>
      <c r="D84" s="117"/>
      <c r="E84" s="117"/>
      <c r="F84" s="117"/>
      <c r="G84" s="117" t="s">
        <v>501</v>
      </c>
      <c r="H84" s="119"/>
      <c r="I84" s="117"/>
      <c r="J84" s="54">
        <v>2</v>
      </c>
      <c r="K84" s="117">
        <v>1</v>
      </c>
      <c r="L84" s="99">
        <f t="shared" si="1"/>
        <v>2</v>
      </c>
      <c r="M84" s="1">
        <f t="shared" si="2"/>
        <v>5</v>
      </c>
      <c r="N84" s="1">
        <f t="shared" si="3"/>
        <v>0</v>
      </c>
      <c r="O84" s="1">
        <f t="shared" si="4"/>
        <v>0</v>
      </c>
      <c r="P84" s="1">
        <f t="shared" si="5"/>
        <v>0</v>
      </c>
      <c r="Q84" s="1">
        <f t="shared" si="19"/>
        <v>0</v>
      </c>
      <c r="R84" s="1">
        <f t="shared" si="7"/>
        <v>0</v>
      </c>
      <c r="S84" s="1">
        <f t="shared" si="8"/>
        <v>0</v>
      </c>
      <c r="T84" s="1">
        <f t="shared" si="9"/>
        <v>1</v>
      </c>
      <c r="U84" s="1">
        <f t="shared" si="10"/>
        <v>0</v>
      </c>
      <c r="V84" s="1">
        <f t="shared" si="20"/>
        <v>0</v>
      </c>
      <c r="W84" s="1">
        <f t="shared" si="12"/>
        <v>0</v>
      </c>
      <c r="X84" s="1">
        <f t="shared" si="13"/>
        <v>0</v>
      </c>
      <c r="Y84" s="25">
        <f t="shared" si="21"/>
        <v>0</v>
      </c>
      <c r="Z84" s="117"/>
      <c r="AA84" s="117"/>
      <c r="AB84" s="1"/>
      <c r="AC84" s="25" t="str">
        <f t="shared" si="15"/>
        <v/>
      </c>
      <c r="AD84" s="1"/>
    </row>
    <row r="85" spans="1:30" ht="12.75" customHeight="1">
      <c r="A85" s="1">
        <v>535</v>
      </c>
      <c r="B85" s="54" t="str">
        <f t="shared" si="0"/>
        <v>F.2.5.1</v>
      </c>
      <c r="C85" s="120" t="s">
        <v>1313</v>
      </c>
      <c r="D85" s="118"/>
      <c r="E85" s="92"/>
      <c r="F85" s="118"/>
      <c r="G85" s="117" t="s">
        <v>1099</v>
      </c>
      <c r="H85" s="119"/>
      <c r="I85" s="117"/>
      <c r="J85" s="54">
        <v>3</v>
      </c>
      <c r="K85" s="117"/>
      <c r="L85" s="99">
        <f t="shared" si="1"/>
        <v>2</v>
      </c>
      <c r="M85" s="1">
        <f t="shared" si="2"/>
        <v>5</v>
      </c>
      <c r="N85" s="1">
        <f t="shared" si="3"/>
        <v>1</v>
      </c>
      <c r="O85" s="1">
        <f t="shared" si="4"/>
        <v>0</v>
      </c>
      <c r="P85" s="1">
        <f t="shared" si="5"/>
        <v>0</v>
      </c>
      <c r="Q85" s="1">
        <f t="shared" si="19"/>
        <v>0</v>
      </c>
      <c r="R85" s="1">
        <f t="shared" si="7"/>
        <v>0</v>
      </c>
      <c r="S85" s="1">
        <f t="shared" si="8"/>
        <v>0</v>
      </c>
      <c r="T85" s="1">
        <f t="shared" si="9"/>
        <v>0</v>
      </c>
      <c r="U85" s="1">
        <f t="shared" si="10"/>
        <v>0</v>
      </c>
      <c r="V85" s="1">
        <f t="shared" si="20"/>
        <v>0</v>
      </c>
      <c r="W85" s="1">
        <f t="shared" si="12"/>
        <v>0</v>
      </c>
      <c r="X85" s="1">
        <f t="shared" si="13"/>
        <v>0</v>
      </c>
      <c r="Y85" s="25">
        <f t="shared" si="21"/>
        <v>0</v>
      </c>
      <c r="Z85" s="117"/>
      <c r="AA85" s="117"/>
      <c r="AB85" s="1"/>
      <c r="AC85" s="25" t="str">
        <f t="shared" si="15"/>
        <v/>
      </c>
      <c r="AD85" s="1"/>
    </row>
    <row r="86" spans="1:30" ht="12.75" customHeight="1">
      <c r="A86" s="1">
        <v>536</v>
      </c>
      <c r="B86" s="54" t="str">
        <f t="shared" si="0"/>
        <v>F.2.5.2</v>
      </c>
      <c r="C86" s="120" t="s">
        <v>1317</v>
      </c>
      <c r="D86" s="118"/>
      <c r="E86" s="92"/>
      <c r="F86" s="118"/>
      <c r="G86" s="117" t="s">
        <v>501</v>
      </c>
      <c r="H86" s="119"/>
      <c r="I86" s="117"/>
      <c r="J86" s="54">
        <v>3</v>
      </c>
      <c r="K86" s="117"/>
      <c r="L86" s="99">
        <f t="shared" si="1"/>
        <v>2</v>
      </c>
      <c r="M86" s="1">
        <f t="shared" si="2"/>
        <v>5</v>
      </c>
      <c r="N86" s="1">
        <f t="shared" si="3"/>
        <v>2</v>
      </c>
      <c r="O86" s="1">
        <f t="shared" si="4"/>
        <v>0</v>
      </c>
      <c r="P86" s="1">
        <f t="shared" si="5"/>
        <v>0</v>
      </c>
      <c r="Q86" s="1">
        <f t="shared" si="19"/>
        <v>0</v>
      </c>
      <c r="R86" s="1">
        <f t="shared" si="7"/>
        <v>0</v>
      </c>
      <c r="S86" s="1">
        <f t="shared" si="8"/>
        <v>0</v>
      </c>
      <c r="T86" s="1">
        <f t="shared" si="9"/>
        <v>0</v>
      </c>
      <c r="U86" s="1">
        <f t="shared" si="10"/>
        <v>0</v>
      </c>
      <c r="V86" s="1">
        <f t="shared" si="20"/>
        <v>0</v>
      </c>
      <c r="W86" s="1">
        <f t="shared" si="12"/>
        <v>0</v>
      </c>
      <c r="X86" s="1">
        <f t="shared" si="13"/>
        <v>0</v>
      </c>
      <c r="Y86" s="25">
        <f t="shared" si="21"/>
        <v>0</v>
      </c>
      <c r="Z86" s="117"/>
      <c r="AA86" s="117"/>
      <c r="AB86" s="1"/>
      <c r="AC86" s="25" t="str">
        <f t="shared" si="15"/>
        <v/>
      </c>
      <c r="AD86" s="1"/>
    </row>
    <row r="87" spans="1:30" ht="12.75" customHeight="1">
      <c r="A87" s="1">
        <v>537</v>
      </c>
      <c r="B87" s="54" t="str">
        <f t="shared" si="0"/>
        <v>F.2.5.3</v>
      </c>
      <c r="C87" s="120" t="s">
        <v>1321</v>
      </c>
      <c r="D87" s="118"/>
      <c r="E87" s="92"/>
      <c r="F87" s="118"/>
      <c r="G87" s="117" t="s">
        <v>1099</v>
      </c>
      <c r="H87" s="119"/>
      <c r="I87" s="117"/>
      <c r="J87" s="54">
        <v>3</v>
      </c>
      <c r="K87" s="117"/>
      <c r="L87" s="99">
        <f t="shared" si="1"/>
        <v>2</v>
      </c>
      <c r="M87" s="1">
        <f t="shared" si="2"/>
        <v>5</v>
      </c>
      <c r="N87" s="1">
        <f t="shared" si="3"/>
        <v>3</v>
      </c>
      <c r="O87" s="1">
        <f t="shared" si="4"/>
        <v>0</v>
      </c>
      <c r="P87" s="1">
        <f t="shared" si="5"/>
        <v>0</v>
      </c>
      <c r="Q87" s="1">
        <f t="shared" si="19"/>
        <v>0</v>
      </c>
      <c r="R87" s="1">
        <f t="shared" si="7"/>
        <v>0</v>
      </c>
      <c r="S87" s="1">
        <f t="shared" si="8"/>
        <v>0</v>
      </c>
      <c r="T87" s="1">
        <f t="shared" si="9"/>
        <v>0</v>
      </c>
      <c r="U87" s="1">
        <f t="shared" si="10"/>
        <v>0</v>
      </c>
      <c r="V87" s="1">
        <f t="shared" si="20"/>
        <v>0</v>
      </c>
      <c r="W87" s="1">
        <f t="shared" si="12"/>
        <v>0</v>
      </c>
      <c r="X87" s="1">
        <f t="shared" si="13"/>
        <v>0</v>
      </c>
      <c r="Y87" s="25">
        <f t="shared" si="21"/>
        <v>0</v>
      </c>
      <c r="Z87" s="117"/>
      <c r="AA87" s="117"/>
      <c r="AB87" s="1"/>
      <c r="AC87" s="25" t="str">
        <f t="shared" si="15"/>
        <v/>
      </c>
      <c r="AD87" s="1"/>
    </row>
    <row r="88" spans="1:30" ht="12.75" customHeight="1">
      <c r="A88" s="1">
        <v>538</v>
      </c>
      <c r="B88" s="54" t="str">
        <f t="shared" si="0"/>
        <v>F.2.5.4</v>
      </c>
      <c r="C88" s="120" t="s">
        <v>1324</v>
      </c>
      <c r="D88" s="118"/>
      <c r="E88" s="92"/>
      <c r="F88" s="118"/>
      <c r="G88" s="117" t="s">
        <v>1099</v>
      </c>
      <c r="H88" s="119"/>
      <c r="I88" s="117"/>
      <c r="J88" s="54">
        <v>3</v>
      </c>
      <c r="K88" s="117"/>
      <c r="L88" s="99">
        <f t="shared" si="1"/>
        <v>2</v>
      </c>
      <c r="M88" s="1">
        <f t="shared" si="2"/>
        <v>5</v>
      </c>
      <c r="N88" s="1">
        <f t="shared" si="3"/>
        <v>4</v>
      </c>
      <c r="O88" s="1">
        <f t="shared" si="4"/>
        <v>0</v>
      </c>
      <c r="P88" s="1">
        <f t="shared" si="5"/>
        <v>0</v>
      </c>
      <c r="Q88" s="1">
        <f t="shared" si="19"/>
        <v>0</v>
      </c>
      <c r="R88" s="1">
        <f t="shared" si="7"/>
        <v>0</v>
      </c>
      <c r="S88" s="1">
        <f t="shared" si="8"/>
        <v>0</v>
      </c>
      <c r="T88" s="1">
        <f t="shared" si="9"/>
        <v>0</v>
      </c>
      <c r="U88" s="1">
        <f t="shared" si="10"/>
        <v>0</v>
      </c>
      <c r="V88" s="1">
        <f t="shared" si="20"/>
        <v>0</v>
      </c>
      <c r="W88" s="1">
        <f t="shared" si="12"/>
        <v>0</v>
      </c>
      <c r="X88" s="1">
        <f t="shared" si="13"/>
        <v>0</v>
      </c>
      <c r="Y88" s="25">
        <f t="shared" si="21"/>
        <v>0</v>
      </c>
      <c r="Z88" s="117"/>
      <c r="AA88" s="117"/>
      <c r="AB88" s="1"/>
      <c r="AC88" s="25" t="str">
        <f t="shared" si="15"/>
        <v/>
      </c>
      <c r="AD88" s="1"/>
    </row>
    <row r="89" spans="1:30" ht="12.75" customHeight="1">
      <c r="A89" s="1">
        <v>539</v>
      </c>
      <c r="B89" s="54" t="str">
        <f t="shared" si="0"/>
        <v>F.2.5.5</v>
      </c>
      <c r="C89" s="120" t="s">
        <v>1328</v>
      </c>
      <c r="D89" s="118"/>
      <c r="E89" s="117"/>
      <c r="F89" s="118"/>
      <c r="G89" s="117" t="s">
        <v>1099</v>
      </c>
      <c r="H89" s="119"/>
      <c r="I89" s="117"/>
      <c r="J89" s="54">
        <v>3</v>
      </c>
      <c r="K89" s="117"/>
      <c r="L89" s="99">
        <f t="shared" si="1"/>
        <v>2</v>
      </c>
      <c r="M89" s="1">
        <f t="shared" si="2"/>
        <v>5</v>
      </c>
      <c r="N89" s="1">
        <f t="shared" si="3"/>
        <v>5</v>
      </c>
      <c r="O89" s="1">
        <f t="shared" si="4"/>
        <v>0</v>
      </c>
      <c r="P89" s="1">
        <f t="shared" si="5"/>
        <v>0</v>
      </c>
      <c r="Q89" s="1">
        <f t="shared" si="19"/>
        <v>0</v>
      </c>
      <c r="R89" s="1">
        <f t="shared" si="7"/>
        <v>0</v>
      </c>
      <c r="S89" s="1">
        <f t="shared" si="8"/>
        <v>0</v>
      </c>
      <c r="T89" s="1">
        <f t="shared" si="9"/>
        <v>0</v>
      </c>
      <c r="U89" s="1">
        <f t="shared" si="10"/>
        <v>0</v>
      </c>
      <c r="V89" s="1">
        <f t="shared" si="20"/>
        <v>0</v>
      </c>
      <c r="W89" s="1">
        <f t="shared" si="12"/>
        <v>0</v>
      </c>
      <c r="X89" s="1">
        <f t="shared" si="13"/>
        <v>0</v>
      </c>
      <c r="Y89" s="25">
        <f t="shared" si="21"/>
        <v>0</v>
      </c>
      <c r="Z89" s="117"/>
      <c r="AA89" s="117"/>
      <c r="AB89" s="1"/>
      <c r="AC89" s="25" t="str">
        <f t="shared" si="15"/>
        <v/>
      </c>
      <c r="AD89" s="1">
        <v>1</v>
      </c>
    </row>
    <row r="90" spans="1:30" ht="12.75" customHeight="1">
      <c r="A90" s="1">
        <v>540</v>
      </c>
      <c r="B90" s="54" t="str">
        <f t="shared" si="0"/>
        <v>F.2.5.6</v>
      </c>
      <c r="C90" s="120" t="s">
        <v>1332</v>
      </c>
      <c r="D90" s="118"/>
      <c r="E90" s="92"/>
      <c r="F90" s="118"/>
      <c r="G90" s="117" t="s">
        <v>1099</v>
      </c>
      <c r="H90" s="119"/>
      <c r="I90" s="117"/>
      <c r="J90" s="54">
        <v>3</v>
      </c>
      <c r="K90" s="117"/>
      <c r="L90" s="99">
        <f t="shared" si="1"/>
        <v>2</v>
      </c>
      <c r="M90" s="1">
        <f t="shared" si="2"/>
        <v>5</v>
      </c>
      <c r="N90" s="1">
        <f t="shared" si="3"/>
        <v>6</v>
      </c>
      <c r="O90" s="1">
        <f t="shared" si="4"/>
        <v>0</v>
      </c>
      <c r="P90" s="1">
        <f t="shared" si="5"/>
        <v>0</v>
      </c>
      <c r="Q90" s="1">
        <f t="shared" si="19"/>
        <v>0</v>
      </c>
      <c r="R90" s="1">
        <f t="shared" si="7"/>
        <v>0</v>
      </c>
      <c r="S90" s="1">
        <f t="shared" si="8"/>
        <v>0</v>
      </c>
      <c r="T90" s="1">
        <f t="shared" si="9"/>
        <v>0</v>
      </c>
      <c r="U90" s="1">
        <f t="shared" si="10"/>
        <v>0</v>
      </c>
      <c r="V90" s="1">
        <f t="shared" si="20"/>
        <v>0</v>
      </c>
      <c r="W90" s="1">
        <f t="shared" si="12"/>
        <v>0</v>
      </c>
      <c r="X90" s="1">
        <f t="shared" si="13"/>
        <v>0</v>
      </c>
      <c r="Y90" s="25">
        <f t="shared" si="21"/>
        <v>0</v>
      </c>
      <c r="Z90" s="117"/>
      <c r="AA90" s="117"/>
      <c r="AB90" s="1"/>
      <c r="AC90" s="25" t="str">
        <f t="shared" si="15"/>
        <v/>
      </c>
      <c r="AD90" s="1"/>
    </row>
    <row r="91" spans="1:30" ht="12.75" customHeight="1"/>
    <row r="92" spans="1:30" ht="12.75" customHeight="1"/>
    <row r="93" spans="1:30" ht="12.75" customHeight="1"/>
    <row r="94" spans="1:30" ht="12.75" customHeight="1"/>
    <row r="95" spans="1:30" ht="12.75" customHeight="1"/>
    <row r="96" spans="1:30"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B3:I3"/>
    <mergeCell ref="H4:I4"/>
  </mergeCells>
  <conditionalFormatting sqref="A5:A90">
    <cfRule type="expression" dxfId="265" priority="1" stopIfTrue="1">
      <formula>A5=""</formula>
    </cfRule>
  </conditionalFormatting>
  <conditionalFormatting sqref="B5:C90">
    <cfRule type="expression" dxfId="264" priority="2" stopIfTrue="1">
      <formula>$Y5=1</formula>
    </cfRule>
  </conditionalFormatting>
  <conditionalFormatting sqref="J5:J90">
    <cfRule type="expression" dxfId="263" priority="3" stopIfTrue="1">
      <formula>J5*J6/J5-J5&gt;1</formula>
    </cfRule>
  </conditionalFormatting>
  <conditionalFormatting sqref="D5:F90">
    <cfRule type="expression" dxfId="262" priority="4">
      <formula>$K5&gt;0</formula>
    </cfRule>
  </conditionalFormatting>
  <conditionalFormatting sqref="H1 I1:I2 Z1:AA2 B1:G2">
    <cfRule type="expression" dxfId="261" priority="5" stopIfTrue="1">
      <formula>OR($D$2&lt;1,$D$2="0%")</formula>
    </cfRule>
  </conditionalFormatting>
  <conditionalFormatting sqref="H1 I1:I2 Z1:AA2 B1:G2">
    <cfRule type="expression" dxfId="260" priority="6" stopIfTrue="1">
      <formula>$D$2=1</formula>
    </cfRule>
  </conditionalFormatting>
  <conditionalFormatting sqref="D5:D90">
    <cfRule type="expression" dxfId="259" priority="7" stopIfTrue="1">
      <formula>V5=1</formula>
    </cfRule>
  </conditionalFormatting>
  <conditionalFormatting sqref="D5:D90">
    <cfRule type="expression" dxfId="258" priority="8" stopIfTrue="1">
      <formula>V5=3</formula>
    </cfRule>
  </conditionalFormatting>
  <conditionalFormatting sqref="D5:D90">
    <cfRule type="expression" dxfId="257" priority="9" stopIfTrue="1">
      <formula>V5=2</formula>
    </cfRule>
  </conditionalFormatting>
  <conditionalFormatting sqref="E5:E90">
    <cfRule type="expression" dxfId="256" priority="10">
      <formula>$AD5&lt;&gt;""</formula>
    </cfRule>
  </conditionalFormatting>
  <dataValidations count="3">
    <dataValidation type="list" allowBlank="1" showInputMessage="1" showErrorMessage="1" promptTitle="Select 1 - 5 - 1" prompt="Informal, ad hoc process without formal implementation_x000a_ 2 - Partially in place with no approved plans to further implement_x000a_3 - Partially in place with approved plans to further implement_x000a_4 - In place with exclusions_x000a_5 - In place wi" sqref="E5:E7 E9:E12 E14:E36 E38:E42 E44:E50 E52:E56 E58:E61 E63:E64 E66:E67 E69:E71 E73:E75 E77:E83 E85:E88 E90" xr:uid="{00000000-0002-0000-0E00-000000000000}">
      <formula1>ScaledLarge</formula1>
    </dataValidation>
    <dataValidation type="list" allowBlank="1" showInputMessage="1" showErrorMessage="1" prompt="Select Yes, No or N/A - If N/A is chosen an explanation MUST be provided in the Additional Information cell." sqref="D5:D75 D77:D83 D85:D90" xr:uid="{00000000-0002-0000-0E00-000001000000}">
      <formula1>Binary</formula1>
    </dataValidation>
    <dataValidation type="list" allowBlank="1" showErrorMessage="1" sqref="H2" xr:uid="{00000000-0002-0000-0E00-000002000000}">
      <formula1>TabAuto</formula1>
    </dataValidation>
  </dataValidations>
  <pageMargins left="0.25" right="0.25" top="0.75" bottom="0.75" header="0" footer="0"/>
  <pageSetup fitToHeight="0" orientation="landscape"/>
  <headerFooter>
    <oddHeader>&amp;LShared Assessments Program&amp;CStandardized Information Gathering (SIG) Questionnaire&amp;R Version 2017</oddHeader>
    <oddFooter>&amp;L&amp;A&amp;CPage &amp;P of  Page(s)</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AD1000"/>
  <sheetViews>
    <sheetView showGridLines="0" workbookViewId="0">
      <pane ySplit="4" topLeftCell="A5" activePane="bottomLeft" state="frozen"/>
      <selection pane="bottomLeft" activeCell="B6" sqref="B6"/>
    </sheetView>
  </sheetViews>
  <sheetFormatPr defaultColWidth="14.42578125" defaultRowHeight="15" customHeight="1"/>
  <cols>
    <col min="1" max="1" width="5.140625" hidden="1" customWidth="1"/>
    <col min="2" max="2" width="13.42578125" customWidth="1"/>
    <col min="3" max="3" width="67" customWidth="1"/>
    <col min="4" max="5" width="11.42578125" customWidth="1"/>
    <col min="6" max="6" width="40.7109375" customWidth="1"/>
    <col min="7" max="7" width="27.85546875" customWidth="1"/>
    <col min="8" max="8" width="10.28515625" customWidth="1"/>
    <col min="9" max="9" width="28.140625" customWidth="1"/>
    <col min="10" max="10" width="4.140625" hidden="1" customWidth="1"/>
    <col min="11" max="19" width="2.85546875" hidden="1" customWidth="1"/>
    <col min="20" max="20" width="4.140625" hidden="1" customWidth="1"/>
    <col min="21" max="24" width="2.85546875" hidden="1" customWidth="1"/>
    <col min="25" max="25" width="4.140625" hidden="1" customWidth="1"/>
    <col min="26" max="26" width="14.140625" hidden="1" customWidth="1"/>
    <col min="27" max="27" width="28.140625" hidden="1" customWidth="1"/>
    <col min="28" max="28" width="8.85546875" customWidth="1"/>
    <col min="29" max="30" width="3.85546875" hidden="1" customWidth="1"/>
  </cols>
  <sheetData>
    <row r="1" spans="1:30" ht="12.75" customHeight="1">
      <c r="A1" s="1">
        <v>12</v>
      </c>
      <c r="B1" s="60" t="s">
        <v>513</v>
      </c>
      <c r="C1" s="94"/>
      <c r="D1" s="94"/>
      <c r="E1" s="94"/>
      <c r="F1" s="97"/>
      <c r="G1" s="96"/>
      <c r="H1" s="97"/>
      <c r="I1" s="39" t="str">
        <f>IF(Master&lt;&gt;"Master","",Master)</f>
        <v/>
      </c>
      <c r="J1" s="97"/>
      <c r="K1" s="97"/>
      <c r="L1" s="97"/>
      <c r="M1" s="97"/>
      <c r="N1" s="97"/>
      <c r="O1" s="97"/>
      <c r="P1" s="97"/>
      <c r="Q1" s="97" t="str">
        <f>LEFT(B1,1)</f>
        <v>G</v>
      </c>
      <c r="R1" s="97"/>
      <c r="S1" s="97"/>
      <c r="T1" s="97"/>
      <c r="U1" s="97"/>
      <c r="V1" s="97"/>
      <c r="W1" s="97"/>
      <c r="X1" s="97"/>
      <c r="Y1" s="97">
        <f>COUNTA(X:X)+2</f>
        <v>124</v>
      </c>
      <c r="Z1" s="94"/>
      <c r="AA1" s="98"/>
      <c r="AB1" s="99"/>
      <c r="AC1" s="97"/>
      <c r="AD1" s="1"/>
    </row>
    <row r="2" spans="1:30" ht="12.75" customHeight="1">
      <c r="A2" s="1"/>
      <c r="B2" s="100"/>
      <c r="C2" s="101"/>
      <c r="D2" s="102">
        <f>IF(X2=0,"0%",X2/T2)</f>
        <v>0.6454545454545455</v>
      </c>
      <c r="E2" s="101" t="s">
        <v>144</v>
      </c>
      <c r="F2" s="101"/>
      <c r="G2" s="103" t="s">
        <v>245</v>
      </c>
      <c r="H2" s="104" t="s">
        <v>246</v>
      </c>
      <c r="I2" s="105"/>
      <c r="J2" s="105">
        <f>COUNTA(J5:J124)</f>
        <v>120</v>
      </c>
      <c r="K2" s="105"/>
      <c r="L2" s="105"/>
      <c r="M2" s="105"/>
      <c r="N2" s="105"/>
      <c r="O2" s="105"/>
      <c r="P2" s="105"/>
      <c r="Q2" s="105"/>
      <c r="R2" s="105"/>
      <c r="S2" s="105"/>
      <c r="T2" s="105">
        <f>COUNTIF(T5:T124,1)</f>
        <v>110</v>
      </c>
      <c r="U2" s="105"/>
      <c r="V2" s="105"/>
      <c r="W2" s="105"/>
      <c r="X2" s="105">
        <f>COUNTIF(X5:X124,1)</f>
        <v>71</v>
      </c>
      <c r="Y2" s="105"/>
      <c r="Z2" s="105"/>
      <c r="AA2" s="125"/>
      <c r="AB2" s="99"/>
      <c r="AC2" s="1"/>
      <c r="AD2" s="1"/>
    </row>
    <row r="3" spans="1:30" ht="62.25" customHeight="1">
      <c r="A3" s="107" t="s">
        <v>141</v>
      </c>
      <c r="B3" s="212" t="s">
        <v>248</v>
      </c>
      <c r="C3" s="213"/>
      <c r="D3" s="213"/>
      <c r="E3" s="213"/>
      <c r="F3" s="213"/>
      <c r="G3" s="213"/>
      <c r="H3" s="213"/>
      <c r="I3" s="213"/>
      <c r="J3" s="107" t="s">
        <v>292</v>
      </c>
      <c r="K3" s="107" t="s">
        <v>293</v>
      </c>
      <c r="L3" s="1">
        <v>1</v>
      </c>
      <c r="M3" s="1">
        <v>2</v>
      </c>
      <c r="N3" s="1">
        <v>3</v>
      </c>
      <c r="O3" s="1">
        <v>4</v>
      </c>
      <c r="P3" s="1">
        <v>5</v>
      </c>
      <c r="Q3" s="107" t="s">
        <v>253</v>
      </c>
      <c r="R3" s="107" t="s">
        <v>254</v>
      </c>
      <c r="S3" s="107" t="s">
        <v>255</v>
      </c>
      <c r="T3" s="107" t="s">
        <v>294</v>
      </c>
      <c r="U3" s="107" t="s">
        <v>256</v>
      </c>
      <c r="V3" s="107" t="s">
        <v>257</v>
      </c>
      <c r="W3" s="107" t="s">
        <v>295</v>
      </c>
      <c r="X3" s="107" t="s">
        <v>296</v>
      </c>
      <c r="Y3" s="107" t="s">
        <v>297</v>
      </c>
      <c r="Z3" s="1"/>
      <c r="AA3" s="1"/>
      <c r="AB3" s="109" t="s">
        <v>260</v>
      </c>
      <c r="AC3" s="107" t="s">
        <v>258</v>
      </c>
      <c r="AD3" s="107" t="s">
        <v>268</v>
      </c>
    </row>
    <row r="4" spans="1:30" ht="12.75" customHeight="1">
      <c r="A4" s="1">
        <f>MAX(A5:A124)</f>
        <v>4219</v>
      </c>
      <c r="B4" s="49" t="s">
        <v>269</v>
      </c>
      <c r="C4" s="144" t="s">
        <v>146</v>
      </c>
      <c r="D4" s="144" t="s">
        <v>149</v>
      </c>
      <c r="E4" s="144" t="s">
        <v>271</v>
      </c>
      <c r="F4" s="144" t="s">
        <v>272</v>
      </c>
      <c r="G4" s="144" t="s">
        <v>273</v>
      </c>
      <c r="H4" s="208" t="s">
        <v>274</v>
      </c>
      <c r="I4" s="214"/>
      <c r="J4" s="54"/>
      <c r="K4" s="54"/>
      <c r="L4" s="25"/>
      <c r="M4" s="25"/>
      <c r="N4" s="25"/>
      <c r="O4" s="25"/>
      <c r="P4" s="25"/>
      <c r="Q4" s="25"/>
      <c r="R4" s="25"/>
      <c r="S4" s="25"/>
      <c r="T4" s="25"/>
      <c r="U4" s="25"/>
      <c r="V4" s="25"/>
      <c r="W4" s="25"/>
      <c r="X4" s="25"/>
      <c r="Y4" s="25"/>
      <c r="Z4" s="145"/>
      <c r="AA4" s="146"/>
      <c r="AB4" s="1"/>
      <c r="AC4" s="25"/>
      <c r="AD4" s="1"/>
    </row>
    <row r="5" spans="1:30" ht="12.75" customHeight="1">
      <c r="A5" s="1">
        <v>2582</v>
      </c>
      <c r="B5" s="54" t="str">
        <f t="shared" ref="B5:B124" si="0">IF(J5=0,"",IF(J5=1,Q$1&amp;"."&amp;L5,IF(J5=2,Q$1&amp;"."&amp;L5&amp;"."&amp;M5,IF(J5=3,Q$1&amp;"."&amp;L5&amp;"."&amp;M5&amp;"."&amp;N5,IF(J5=4,Q$1&amp;"."&amp;L5&amp;"."&amp;M5&amp;"."&amp;N5&amp;"."&amp;O5,IF(J5=5,Q$1&amp;"."&amp;L5&amp;"."&amp;M5&amp;"."&amp;N5&amp;"."&amp;O5&amp;"."&amp;P5))))))</f>
        <v>G.1</v>
      </c>
      <c r="C5" s="117" t="s">
        <v>1028</v>
      </c>
      <c r="D5" s="118"/>
      <c r="E5" s="92"/>
      <c r="F5" s="92"/>
      <c r="G5" s="117" t="s">
        <v>513</v>
      </c>
      <c r="H5" s="119" t="s">
        <v>515</v>
      </c>
      <c r="I5" s="117" t="s">
        <v>516</v>
      </c>
      <c r="J5" s="54">
        <v>1</v>
      </c>
      <c r="K5" s="54"/>
      <c r="L5" s="99">
        <f t="shared" ref="L5:L124" si="1">IF(L4="",1,IF(J5=1,L4+1,L4))</f>
        <v>1</v>
      </c>
      <c r="M5" s="1">
        <f t="shared" ref="M5:M124" si="2">IF(M4="",0,IF(L4&lt;&gt;L5,0,IF($J5=2,M4+1,M4)))</f>
        <v>0</v>
      </c>
      <c r="N5" s="1">
        <f t="shared" ref="N5:N124" si="3">IF(N4="",0,IF(M4&lt;&gt;M5,0,IF($J5=3,N4+1,N4)))</f>
        <v>0</v>
      </c>
      <c r="O5" s="1">
        <f t="shared" ref="O5:O124" si="4">IF(O4="",0,IF(N4&lt;&gt;N5,0,IF($J5=4,O4+1,O4)))</f>
        <v>0</v>
      </c>
      <c r="P5" s="1">
        <f t="shared" ref="P5:P124" si="5">IF(P4="",0,IF(O4&lt;&gt;O5,0,IF($J5=5,P4+1,P4)))</f>
        <v>0</v>
      </c>
      <c r="Q5" s="1">
        <f t="shared" ref="Q5:Q36" si="6">IF(OR(Master="Master",J5=0,K5=1),0,IF(ISNA(VLOOKUP(A5,L2_Array,22,FALSE)),0,VLOOKUP(A5,L2_Array,22,FALSE)))</f>
        <v>1</v>
      </c>
      <c r="R5" s="1">
        <f t="shared" ref="R5:R124" si="7">IF(J5="","",IF(D5="Yes",1,IF(D5="No",2,IF(D5="N/A",3,0))))</f>
        <v>0</v>
      </c>
      <c r="S5" s="1">
        <f t="shared" ref="S5:S124" si="8">IF(J5="","",IF(Q5&gt;0,Q5,IF(R5&gt;0,R5,0)))</f>
        <v>1</v>
      </c>
      <c r="T5" s="1">
        <f t="shared" ref="T5:T124" si="9">IF(J5="","",IF(OR(J5=1,T4=""),1,IF(OR(AND(K4=1,(J5-J3&lt;&gt;0)),AND(T4=0,J4=J5),AND(K4=1,J5=J3)),0,1)))</f>
        <v>1</v>
      </c>
      <c r="U5" s="1">
        <f t="shared" ref="U5:U124" si="10">IF(J5="",U4,IF(AND(S5&gt;1,OR(U4="",U4=0,U4&gt;=J5)),J5,IF(J5&gt;U4,U4,0)))</f>
        <v>0</v>
      </c>
      <c r="V5" s="1">
        <f t="shared" ref="V5:V36" si="11">IF(Master="Master",R5,IF(V4="",S5,IF(OR(AND(U5&gt;0,S5&lt;V4),AND(U5=1,S5&lt;=V4)),V4,S5)))</f>
        <v>1</v>
      </c>
      <c r="W5" s="1">
        <f t="shared" ref="W5:W124" si="12">IF(J5="","",IF(OR(AND(T4=1,U5=1),S5&gt;0,AND(T6=0,W6=1)),1,0))</f>
        <v>1</v>
      </c>
      <c r="X5" s="1">
        <f t="shared" ref="X5:X124" si="13">IF(J5="","",IF(OR(AND(U5&gt;0,T5=1),AND(T5=1,W5=1)),1,0))</f>
        <v>1</v>
      </c>
      <c r="Y5" s="25">
        <f t="shared" ref="Y5:Y36" si="14">IF(ISNA(VLOOKUP(A5,L2_Array,1,FALSE)),0,1)</f>
        <v>1</v>
      </c>
      <c r="Z5" s="117"/>
      <c r="AA5" s="117"/>
      <c r="AB5" s="1"/>
      <c r="AC5" s="1">
        <f t="shared" ref="AC5:AC54" si="15">IF(AND(J5=1,S5=1),2,IF(AND(V4=1,L5=L4),2,IF(AND(AC4=2,L5=L4),2,IF(J5=1,1,""))))</f>
        <v>2</v>
      </c>
      <c r="AD5" s="1"/>
    </row>
    <row r="6" spans="1:30" ht="12.75" customHeight="1">
      <c r="A6" s="1">
        <v>2583</v>
      </c>
      <c r="B6" s="54" t="str">
        <f t="shared" si="0"/>
        <v>G.1.1</v>
      </c>
      <c r="C6" s="120" t="s">
        <v>1045</v>
      </c>
      <c r="D6" s="118"/>
      <c r="E6" s="92"/>
      <c r="F6" s="92"/>
      <c r="G6" s="117" t="s">
        <v>513</v>
      </c>
      <c r="H6" s="119" t="s">
        <v>515</v>
      </c>
      <c r="I6" s="117" t="s">
        <v>516</v>
      </c>
      <c r="J6" s="54">
        <v>2</v>
      </c>
      <c r="K6" s="54"/>
      <c r="L6" s="99">
        <f t="shared" si="1"/>
        <v>1</v>
      </c>
      <c r="M6" s="1">
        <f t="shared" si="2"/>
        <v>1</v>
      </c>
      <c r="N6" s="1">
        <f t="shared" si="3"/>
        <v>0</v>
      </c>
      <c r="O6" s="1">
        <f t="shared" si="4"/>
        <v>0</v>
      </c>
      <c r="P6" s="1">
        <f t="shared" si="5"/>
        <v>0</v>
      </c>
      <c r="Q6" s="1">
        <f t="shared" si="6"/>
        <v>0</v>
      </c>
      <c r="R6" s="1">
        <f t="shared" si="7"/>
        <v>0</v>
      </c>
      <c r="S6" s="1">
        <f t="shared" si="8"/>
        <v>0</v>
      </c>
      <c r="T6" s="1">
        <f t="shared" si="9"/>
        <v>1</v>
      </c>
      <c r="U6" s="1">
        <f t="shared" si="10"/>
        <v>0</v>
      </c>
      <c r="V6" s="1">
        <f t="shared" si="11"/>
        <v>0</v>
      </c>
      <c r="W6" s="1">
        <f t="shared" si="12"/>
        <v>0</v>
      </c>
      <c r="X6" s="1">
        <f t="shared" si="13"/>
        <v>0</v>
      </c>
      <c r="Y6" s="25">
        <f t="shared" si="14"/>
        <v>0</v>
      </c>
      <c r="Z6" s="117"/>
      <c r="AA6" s="117"/>
      <c r="AB6" s="1"/>
      <c r="AC6" s="1">
        <f t="shared" si="15"/>
        <v>2</v>
      </c>
      <c r="AD6" s="1"/>
    </row>
    <row r="7" spans="1:30" ht="12.75" customHeight="1">
      <c r="A7" s="1">
        <v>816</v>
      </c>
      <c r="B7" s="54" t="str">
        <f t="shared" si="0"/>
        <v>G.2</v>
      </c>
      <c r="C7" s="117" t="s">
        <v>1050</v>
      </c>
      <c r="D7" s="118"/>
      <c r="E7" s="92"/>
      <c r="F7" s="118"/>
      <c r="G7" s="117" t="s">
        <v>521</v>
      </c>
      <c r="H7" s="119" t="s">
        <v>522</v>
      </c>
      <c r="I7" s="117" t="s">
        <v>523</v>
      </c>
      <c r="J7" s="54">
        <v>1</v>
      </c>
      <c r="K7" s="54"/>
      <c r="L7" s="99">
        <f t="shared" si="1"/>
        <v>2</v>
      </c>
      <c r="M7" s="1">
        <f t="shared" si="2"/>
        <v>0</v>
      </c>
      <c r="N7" s="1">
        <f t="shared" si="3"/>
        <v>0</v>
      </c>
      <c r="O7" s="1">
        <f t="shared" si="4"/>
        <v>0</v>
      </c>
      <c r="P7" s="1">
        <f t="shared" si="5"/>
        <v>0</v>
      </c>
      <c r="Q7" s="1">
        <f t="shared" si="6"/>
        <v>1</v>
      </c>
      <c r="R7" s="1">
        <f t="shared" si="7"/>
        <v>0</v>
      </c>
      <c r="S7" s="1">
        <f t="shared" si="8"/>
        <v>1</v>
      </c>
      <c r="T7" s="1">
        <f t="shared" si="9"/>
        <v>1</v>
      </c>
      <c r="U7" s="1">
        <f t="shared" si="10"/>
        <v>0</v>
      </c>
      <c r="V7" s="1">
        <f t="shared" si="11"/>
        <v>1</v>
      </c>
      <c r="W7" s="1">
        <f t="shared" si="12"/>
        <v>1</v>
      </c>
      <c r="X7" s="1">
        <f t="shared" si="13"/>
        <v>1</v>
      </c>
      <c r="Y7" s="25">
        <f t="shared" si="14"/>
        <v>1</v>
      </c>
      <c r="Z7" s="117"/>
      <c r="AA7" s="117"/>
      <c r="AB7" s="1"/>
      <c r="AC7" s="1">
        <f t="shared" si="15"/>
        <v>2</v>
      </c>
      <c r="AD7" s="1"/>
    </row>
    <row r="8" spans="1:30" ht="12.75" customHeight="1">
      <c r="A8" s="1">
        <v>828</v>
      </c>
      <c r="B8" s="54" t="str">
        <f t="shared" si="0"/>
        <v>G.2.1</v>
      </c>
      <c r="C8" s="120" t="s">
        <v>1056</v>
      </c>
      <c r="D8" s="118"/>
      <c r="E8" s="92"/>
      <c r="F8" s="92"/>
      <c r="G8" s="117" t="s">
        <v>521</v>
      </c>
      <c r="H8" s="119" t="s">
        <v>1057</v>
      </c>
      <c r="I8" s="117" t="s">
        <v>523</v>
      </c>
      <c r="J8" s="54">
        <v>2</v>
      </c>
      <c r="K8" s="54"/>
      <c r="L8" s="99">
        <f t="shared" si="1"/>
        <v>2</v>
      </c>
      <c r="M8" s="1">
        <f t="shared" si="2"/>
        <v>1</v>
      </c>
      <c r="N8" s="1">
        <f t="shared" si="3"/>
        <v>0</v>
      </c>
      <c r="O8" s="1">
        <f t="shared" si="4"/>
        <v>0</v>
      </c>
      <c r="P8" s="1">
        <f t="shared" si="5"/>
        <v>0</v>
      </c>
      <c r="Q8" s="1">
        <f t="shared" si="6"/>
        <v>0</v>
      </c>
      <c r="R8" s="1">
        <f t="shared" si="7"/>
        <v>0</v>
      </c>
      <c r="S8" s="1">
        <f t="shared" si="8"/>
        <v>0</v>
      </c>
      <c r="T8" s="1">
        <f t="shared" si="9"/>
        <v>1</v>
      </c>
      <c r="U8" s="1">
        <f t="shared" si="10"/>
        <v>0</v>
      </c>
      <c r="V8" s="1">
        <f t="shared" si="11"/>
        <v>0</v>
      </c>
      <c r="W8" s="1">
        <f t="shared" si="12"/>
        <v>0</v>
      </c>
      <c r="X8" s="1">
        <f t="shared" si="13"/>
        <v>0</v>
      </c>
      <c r="Y8" s="25">
        <f t="shared" si="14"/>
        <v>0</v>
      </c>
      <c r="Z8" s="117"/>
      <c r="AA8" s="117"/>
      <c r="AB8" s="1"/>
      <c r="AC8" s="1">
        <f t="shared" si="15"/>
        <v>2</v>
      </c>
      <c r="AD8" s="1"/>
    </row>
    <row r="9" spans="1:30" ht="12.75" customHeight="1">
      <c r="A9" s="1">
        <v>823</v>
      </c>
      <c r="B9" s="54" t="str">
        <f t="shared" si="0"/>
        <v>G.2.2</v>
      </c>
      <c r="C9" s="120" t="s">
        <v>1060</v>
      </c>
      <c r="D9" s="118"/>
      <c r="E9" s="92"/>
      <c r="F9" s="92"/>
      <c r="G9" s="117" t="s">
        <v>521</v>
      </c>
      <c r="H9" s="119" t="s">
        <v>1061</v>
      </c>
      <c r="I9" s="117" t="s">
        <v>523</v>
      </c>
      <c r="J9" s="54">
        <v>2</v>
      </c>
      <c r="K9" s="54"/>
      <c r="L9" s="99">
        <f t="shared" si="1"/>
        <v>2</v>
      </c>
      <c r="M9" s="1">
        <f t="shared" si="2"/>
        <v>2</v>
      </c>
      <c r="N9" s="1">
        <f t="shared" si="3"/>
        <v>0</v>
      </c>
      <c r="O9" s="1">
        <f t="shared" si="4"/>
        <v>0</v>
      </c>
      <c r="P9" s="1">
        <f t="shared" si="5"/>
        <v>0</v>
      </c>
      <c r="Q9" s="1">
        <f t="shared" si="6"/>
        <v>0</v>
      </c>
      <c r="R9" s="1">
        <f t="shared" si="7"/>
        <v>0</v>
      </c>
      <c r="S9" s="1">
        <f t="shared" si="8"/>
        <v>0</v>
      </c>
      <c r="T9" s="1">
        <f t="shared" si="9"/>
        <v>1</v>
      </c>
      <c r="U9" s="1">
        <f t="shared" si="10"/>
        <v>0</v>
      </c>
      <c r="V9" s="1">
        <f t="shared" si="11"/>
        <v>0</v>
      </c>
      <c r="W9" s="1">
        <f t="shared" si="12"/>
        <v>0</v>
      </c>
      <c r="X9" s="1">
        <f t="shared" si="13"/>
        <v>0</v>
      </c>
      <c r="Y9" s="25">
        <f t="shared" si="14"/>
        <v>0</v>
      </c>
      <c r="Z9" s="117"/>
      <c r="AA9" s="117"/>
      <c r="AB9" s="1"/>
      <c r="AC9" s="1">
        <f t="shared" si="15"/>
        <v>2</v>
      </c>
      <c r="AD9" s="1"/>
    </row>
    <row r="10" spans="1:30" ht="12.75" customHeight="1">
      <c r="A10" s="1">
        <v>829</v>
      </c>
      <c r="B10" s="54" t="str">
        <f t="shared" si="0"/>
        <v>G.2.3</v>
      </c>
      <c r="C10" s="120" t="s">
        <v>1064</v>
      </c>
      <c r="D10" s="118"/>
      <c r="E10" s="92"/>
      <c r="F10" s="92"/>
      <c r="G10" s="117" t="s">
        <v>521</v>
      </c>
      <c r="H10" s="119" t="s">
        <v>1065</v>
      </c>
      <c r="I10" s="117" t="s">
        <v>523</v>
      </c>
      <c r="J10" s="54">
        <v>2</v>
      </c>
      <c r="K10" s="54"/>
      <c r="L10" s="99">
        <f t="shared" si="1"/>
        <v>2</v>
      </c>
      <c r="M10" s="1">
        <f t="shared" si="2"/>
        <v>3</v>
      </c>
      <c r="N10" s="1">
        <f t="shared" si="3"/>
        <v>0</v>
      </c>
      <c r="O10" s="1">
        <f t="shared" si="4"/>
        <v>0</v>
      </c>
      <c r="P10" s="1">
        <f t="shared" si="5"/>
        <v>0</v>
      </c>
      <c r="Q10" s="1">
        <f t="shared" si="6"/>
        <v>0</v>
      </c>
      <c r="R10" s="1">
        <f t="shared" si="7"/>
        <v>0</v>
      </c>
      <c r="S10" s="1">
        <f t="shared" si="8"/>
        <v>0</v>
      </c>
      <c r="T10" s="1">
        <f t="shared" si="9"/>
        <v>1</v>
      </c>
      <c r="U10" s="1">
        <f t="shared" si="10"/>
        <v>0</v>
      </c>
      <c r="V10" s="1">
        <f t="shared" si="11"/>
        <v>0</v>
      </c>
      <c r="W10" s="1">
        <f t="shared" si="12"/>
        <v>0</v>
      </c>
      <c r="X10" s="1">
        <f t="shared" si="13"/>
        <v>0</v>
      </c>
      <c r="Y10" s="25">
        <f t="shared" si="14"/>
        <v>0</v>
      </c>
      <c r="Z10" s="117"/>
      <c r="AA10" s="117"/>
      <c r="AB10" s="1"/>
      <c r="AC10" s="1">
        <f t="shared" si="15"/>
        <v>2</v>
      </c>
      <c r="AD10" s="1"/>
    </row>
    <row r="11" spans="1:30" ht="12.75" customHeight="1">
      <c r="A11" s="1">
        <v>830</v>
      </c>
      <c r="B11" s="54" t="str">
        <f t="shared" si="0"/>
        <v>G.2.4</v>
      </c>
      <c r="C11" s="120" t="s">
        <v>1069</v>
      </c>
      <c r="D11" s="118"/>
      <c r="E11" s="92"/>
      <c r="F11" s="92"/>
      <c r="G11" s="117" t="s">
        <v>521</v>
      </c>
      <c r="H11" s="119" t="s">
        <v>1065</v>
      </c>
      <c r="I11" s="117" t="s">
        <v>523</v>
      </c>
      <c r="J11" s="54">
        <v>2</v>
      </c>
      <c r="K11" s="117"/>
      <c r="L11" s="99">
        <f t="shared" si="1"/>
        <v>2</v>
      </c>
      <c r="M11" s="1">
        <f t="shared" si="2"/>
        <v>4</v>
      </c>
      <c r="N11" s="1">
        <f t="shared" si="3"/>
        <v>0</v>
      </c>
      <c r="O11" s="1">
        <f t="shared" si="4"/>
        <v>0</v>
      </c>
      <c r="P11" s="1">
        <f t="shared" si="5"/>
        <v>0</v>
      </c>
      <c r="Q11" s="1">
        <f t="shared" si="6"/>
        <v>0</v>
      </c>
      <c r="R11" s="1">
        <f t="shared" si="7"/>
        <v>0</v>
      </c>
      <c r="S11" s="1">
        <f t="shared" si="8"/>
        <v>0</v>
      </c>
      <c r="T11" s="1">
        <f t="shared" si="9"/>
        <v>1</v>
      </c>
      <c r="U11" s="1">
        <f t="shared" si="10"/>
        <v>0</v>
      </c>
      <c r="V11" s="1">
        <f t="shared" si="11"/>
        <v>0</v>
      </c>
      <c r="W11" s="1">
        <f t="shared" si="12"/>
        <v>0</v>
      </c>
      <c r="X11" s="1">
        <f t="shared" si="13"/>
        <v>0</v>
      </c>
      <c r="Y11" s="25">
        <f t="shared" si="14"/>
        <v>0</v>
      </c>
      <c r="Z11" s="117"/>
      <c r="AA11" s="117"/>
      <c r="AB11" s="1"/>
      <c r="AC11" s="1">
        <f t="shared" si="15"/>
        <v>2</v>
      </c>
      <c r="AD11" s="1"/>
    </row>
    <row r="12" spans="1:30" ht="12.75" customHeight="1">
      <c r="A12" s="1">
        <v>824</v>
      </c>
      <c r="B12" s="54" t="str">
        <f t="shared" si="0"/>
        <v>G.2.5</v>
      </c>
      <c r="C12" s="120" t="s">
        <v>1072</v>
      </c>
      <c r="D12" s="118"/>
      <c r="E12" s="92"/>
      <c r="F12" s="92"/>
      <c r="G12" s="117" t="s">
        <v>521</v>
      </c>
      <c r="H12" s="119" t="s">
        <v>1073</v>
      </c>
      <c r="I12" s="117" t="s">
        <v>523</v>
      </c>
      <c r="J12" s="54">
        <v>2</v>
      </c>
      <c r="K12" s="117"/>
      <c r="L12" s="99">
        <f t="shared" si="1"/>
        <v>2</v>
      </c>
      <c r="M12" s="1">
        <f t="shared" si="2"/>
        <v>5</v>
      </c>
      <c r="N12" s="1">
        <f t="shared" si="3"/>
        <v>0</v>
      </c>
      <c r="O12" s="1">
        <f t="shared" si="4"/>
        <v>0</v>
      </c>
      <c r="P12" s="1">
        <f t="shared" si="5"/>
        <v>0</v>
      </c>
      <c r="Q12" s="1">
        <f t="shared" si="6"/>
        <v>0</v>
      </c>
      <c r="R12" s="1">
        <f t="shared" si="7"/>
        <v>0</v>
      </c>
      <c r="S12" s="1">
        <f t="shared" si="8"/>
        <v>0</v>
      </c>
      <c r="T12" s="1">
        <f t="shared" si="9"/>
        <v>1</v>
      </c>
      <c r="U12" s="1">
        <f t="shared" si="10"/>
        <v>0</v>
      </c>
      <c r="V12" s="1">
        <f t="shared" si="11"/>
        <v>0</v>
      </c>
      <c r="W12" s="1">
        <f t="shared" si="12"/>
        <v>0</v>
      </c>
      <c r="X12" s="1">
        <f t="shared" si="13"/>
        <v>0</v>
      </c>
      <c r="Y12" s="25">
        <f t="shared" si="14"/>
        <v>0</v>
      </c>
      <c r="Z12" s="117"/>
      <c r="AA12" s="117"/>
      <c r="AB12" s="1"/>
      <c r="AC12" s="1">
        <f t="shared" si="15"/>
        <v>2</v>
      </c>
      <c r="AD12" s="1"/>
    </row>
    <row r="13" spans="1:30" ht="12.75" customHeight="1">
      <c r="A13" s="1">
        <v>826</v>
      </c>
      <c r="B13" s="54" t="str">
        <f t="shared" si="0"/>
        <v>G.2.6</v>
      </c>
      <c r="C13" s="120" t="s">
        <v>1076</v>
      </c>
      <c r="D13" s="118"/>
      <c r="E13" s="92"/>
      <c r="F13" s="92"/>
      <c r="G13" s="117" t="s">
        <v>521</v>
      </c>
      <c r="H13" s="119" t="s">
        <v>1073</v>
      </c>
      <c r="I13" s="117" t="s">
        <v>523</v>
      </c>
      <c r="J13" s="54">
        <v>2</v>
      </c>
      <c r="K13" s="117"/>
      <c r="L13" s="99">
        <f t="shared" si="1"/>
        <v>2</v>
      </c>
      <c r="M13" s="1">
        <f t="shared" si="2"/>
        <v>6</v>
      </c>
      <c r="N13" s="1">
        <f t="shared" si="3"/>
        <v>0</v>
      </c>
      <c r="O13" s="1">
        <f t="shared" si="4"/>
        <v>0</v>
      </c>
      <c r="P13" s="1">
        <f t="shared" si="5"/>
        <v>0</v>
      </c>
      <c r="Q13" s="1">
        <f t="shared" si="6"/>
        <v>0</v>
      </c>
      <c r="R13" s="1">
        <f t="shared" si="7"/>
        <v>0</v>
      </c>
      <c r="S13" s="1">
        <f t="shared" si="8"/>
        <v>0</v>
      </c>
      <c r="T13" s="1">
        <f t="shared" si="9"/>
        <v>1</v>
      </c>
      <c r="U13" s="1">
        <f t="shared" si="10"/>
        <v>0</v>
      </c>
      <c r="V13" s="1">
        <f t="shared" si="11"/>
        <v>0</v>
      </c>
      <c r="W13" s="1">
        <f t="shared" si="12"/>
        <v>0</v>
      </c>
      <c r="X13" s="1">
        <f t="shared" si="13"/>
        <v>0</v>
      </c>
      <c r="Y13" s="25">
        <f t="shared" si="14"/>
        <v>0</v>
      </c>
      <c r="Z13" s="117"/>
      <c r="AA13" s="117"/>
      <c r="AB13" s="1"/>
      <c r="AC13" s="1">
        <f t="shared" si="15"/>
        <v>2</v>
      </c>
      <c r="AD13" s="1"/>
    </row>
    <row r="14" spans="1:30" ht="12.75" customHeight="1">
      <c r="A14" s="1">
        <v>2593</v>
      </c>
      <c r="B14" s="54" t="str">
        <f t="shared" si="0"/>
        <v>G.2.7</v>
      </c>
      <c r="C14" s="120" t="s">
        <v>1082</v>
      </c>
      <c r="D14" s="118"/>
      <c r="E14" s="92"/>
      <c r="F14" s="92"/>
      <c r="G14" s="117" t="s">
        <v>521</v>
      </c>
      <c r="H14" s="119" t="s">
        <v>1083</v>
      </c>
      <c r="I14" s="117" t="s">
        <v>523</v>
      </c>
      <c r="J14" s="54">
        <v>2</v>
      </c>
      <c r="K14" s="117"/>
      <c r="L14" s="99">
        <f t="shared" si="1"/>
        <v>2</v>
      </c>
      <c r="M14" s="1">
        <f t="shared" si="2"/>
        <v>7</v>
      </c>
      <c r="N14" s="1">
        <f t="shared" si="3"/>
        <v>0</v>
      </c>
      <c r="O14" s="1">
        <f t="shared" si="4"/>
        <v>0</v>
      </c>
      <c r="P14" s="1">
        <f t="shared" si="5"/>
        <v>0</v>
      </c>
      <c r="Q14" s="1">
        <f t="shared" si="6"/>
        <v>0</v>
      </c>
      <c r="R14" s="1">
        <f t="shared" si="7"/>
        <v>0</v>
      </c>
      <c r="S14" s="1">
        <f t="shared" si="8"/>
        <v>0</v>
      </c>
      <c r="T14" s="1">
        <f t="shared" si="9"/>
        <v>1</v>
      </c>
      <c r="U14" s="1">
        <f t="shared" si="10"/>
        <v>0</v>
      </c>
      <c r="V14" s="1">
        <f t="shared" si="11"/>
        <v>0</v>
      </c>
      <c r="W14" s="1">
        <f t="shared" si="12"/>
        <v>0</v>
      </c>
      <c r="X14" s="1">
        <f t="shared" si="13"/>
        <v>0</v>
      </c>
      <c r="Y14" s="25">
        <f t="shared" si="14"/>
        <v>0</v>
      </c>
      <c r="Z14" s="117"/>
      <c r="AA14" s="117"/>
      <c r="AB14" s="1"/>
      <c r="AC14" s="1">
        <f t="shared" si="15"/>
        <v>2</v>
      </c>
      <c r="AD14" s="1"/>
    </row>
    <row r="15" spans="1:30" ht="12.75" customHeight="1">
      <c r="A15" s="1">
        <v>831</v>
      </c>
      <c r="B15" s="54" t="str">
        <f t="shared" si="0"/>
        <v>G.2.8</v>
      </c>
      <c r="C15" s="120" t="s">
        <v>1086</v>
      </c>
      <c r="D15" s="118"/>
      <c r="E15" s="92"/>
      <c r="F15" s="92"/>
      <c r="G15" s="117" t="s">
        <v>521</v>
      </c>
      <c r="H15" s="119" t="s">
        <v>1087</v>
      </c>
      <c r="I15" s="117" t="s">
        <v>523</v>
      </c>
      <c r="J15" s="54">
        <v>2</v>
      </c>
      <c r="K15" s="117"/>
      <c r="L15" s="99">
        <f t="shared" si="1"/>
        <v>2</v>
      </c>
      <c r="M15" s="1">
        <f t="shared" si="2"/>
        <v>8</v>
      </c>
      <c r="N15" s="1">
        <f t="shared" si="3"/>
        <v>0</v>
      </c>
      <c r="O15" s="1">
        <f t="shared" si="4"/>
        <v>0</v>
      </c>
      <c r="P15" s="1">
        <f t="shared" si="5"/>
        <v>0</v>
      </c>
      <c r="Q15" s="1">
        <f t="shared" si="6"/>
        <v>0</v>
      </c>
      <c r="R15" s="1">
        <f t="shared" si="7"/>
        <v>0</v>
      </c>
      <c r="S15" s="1">
        <f t="shared" si="8"/>
        <v>0</v>
      </c>
      <c r="T15" s="1">
        <f t="shared" si="9"/>
        <v>1</v>
      </c>
      <c r="U15" s="1">
        <f t="shared" si="10"/>
        <v>0</v>
      </c>
      <c r="V15" s="1">
        <f t="shared" si="11"/>
        <v>0</v>
      </c>
      <c r="W15" s="1">
        <f t="shared" si="12"/>
        <v>0</v>
      </c>
      <c r="X15" s="1">
        <f t="shared" si="13"/>
        <v>0</v>
      </c>
      <c r="Y15" s="25">
        <f t="shared" si="14"/>
        <v>0</v>
      </c>
      <c r="Z15" s="117"/>
      <c r="AA15" s="117"/>
      <c r="AB15" s="1"/>
      <c r="AC15" s="1">
        <f t="shared" si="15"/>
        <v>2</v>
      </c>
      <c r="AD15" s="1"/>
    </row>
    <row r="16" spans="1:30" ht="12.75" customHeight="1">
      <c r="A16" s="1">
        <v>841</v>
      </c>
      <c r="B16" s="54" t="str">
        <f t="shared" si="0"/>
        <v>G.2.9</v>
      </c>
      <c r="C16" s="120" t="s">
        <v>1091</v>
      </c>
      <c r="D16" s="118"/>
      <c r="E16" s="92"/>
      <c r="F16" s="92"/>
      <c r="G16" s="117" t="s">
        <v>521</v>
      </c>
      <c r="H16" s="119" t="s">
        <v>1092</v>
      </c>
      <c r="I16" s="117" t="s">
        <v>575</v>
      </c>
      <c r="J16" s="54">
        <v>2</v>
      </c>
      <c r="K16" s="117"/>
      <c r="L16" s="99">
        <f t="shared" si="1"/>
        <v>2</v>
      </c>
      <c r="M16" s="1">
        <f t="shared" si="2"/>
        <v>9</v>
      </c>
      <c r="N16" s="1">
        <f t="shared" si="3"/>
        <v>0</v>
      </c>
      <c r="O16" s="1">
        <f t="shared" si="4"/>
        <v>0</v>
      </c>
      <c r="P16" s="1">
        <f t="shared" si="5"/>
        <v>0</v>
      </c>
      <c r="Q16" s="1">
        <f t="shared" si="6"/>
        <v>0</v>
      </c>
      <c r="R16" s="1">
        <f t="shared" si="7"/>
        <v>0</v>
      </c>
      <c r="S16" s="1">
        <f t="shared" si="8"/>
        <v>0</v>
      </c>
      <c r="T16" s="1">
        <f t="shared" si="9"/>
        <v>1</v>
      </c>
      <c r="U16" s="1">
        <f t="shared" si="10"/>
        <v>0</v>
      </c>
      <c r="V16" s="1">
        <f t="shared" si="11"/>
        <v>0</v>
      </c>
      <c r="W16" s="1">
        <f t="shared" si="12"/>
        <v>0</v>
      </c>
      <c r="X16" s="1">
        <f t="shared" si="13"/>
        <v>0</v>
      </c>
      <c r="Y16" s="25">
        <f t="shared" si="14"/>
        <v>0</v>
      </c>
      <c r="Z16" s="117"/>
      <c r="AA16" s="117"/>
      <c r="AB16" s="1"/>
      <c r="AC16" s="1">
        <f t="shared" si="15"/>
        <v>2</v>
      </c>
      <c r="AD16" s="1"/>
    </row>
    <row r="17" spans="1:30" ht="12.75" customHeight="1">
      <c r="A17" s="1">
        <v>837</v>
      </c>
      <c r="B17" s="54" t="str">
        <f t="shared" si="0"/>
        <v>G.2.10</v>
      </c>
      <c r="C17" s="120" t="s">
        <v>1095</v>
      </c>
      <c r="D17" s="118"/>
      <c r="E17" s="92"/>
      <c r="F17" s="92"/>
      <c r="G17" s="117" t="s">
        <v>521</v>
      </c>
      <c r="H17" s="119" t="s">
        <v>1096</v>
      </c>
      <c r="I17" s="117" t="s">
        <v>575</v>
      </c>
      <c r="J17" s="54">
        <v>2</v>
      </c>
      <c r="K17" s="117"/>
      <c r="L17" s="99">
        <f t="shared" si="1"/>
        <v>2</v>
      </c>
      <c r="M17" s="1">
        <f t="shared" si="2"/>
        <v>10</v>
      </c>
      <c r="N17" s="1">
        <f t="shared" si="3"/>
        <v>0</v>
      </c>
      <c r="O17" s="1">
        <f t="shared" si="4"/>
        <v>0</v>
      </c>
      <c r="P17" s="1">
        <f t="shared" si="5"/>
        <v>0</v>
      </c>
      <c r="Q17" s="1">
        <f t="shared" si="6"/>
        <v>0</v>
      </c>
      <c r="R17" s="1">
        <f t="shared" si="7"/>
        <v>0</v>
      </c>
      <c r="S17" s="1">
        <f t="shared" si="8"/>
        <v>0</v>
      </c>
      <c r="T17" s="1">
        <f t="shared" si="9"/>
        <v>1</v>
      </c>
      <c r="U17" s="1">
        <f t="shared" si="10"/>
        <v>0</v>
      </c>
      <c r="V17" s="1">
        <f t="shared" si="11"/>
        <v>0</v>
      </c>
      <c r="W17" s="1">
        <f t="shared" si="12"/>
        <v>0</v>
      </c>
      <c r="X17" s="1">
        <f t="shared" si="13"/>
        <v>0</v>
      </c>
      <c r="Y17" s="25">
        <f t="shared" si="14"/>
        <v>0</v>
      </c>
      <c r="Z17" s="117"/>
      <c r="AA17" s="117"/>
      <c r="AB17" s="1"/>
      <c r="AC17" s="1">
        <f t="shared" si="15"/>
        <v>2</v>
      </c>
      <c r="AD17" s="1"/>
    </row>
    <row r="18" spans="1:30" ht="12.75" customHeight="1">
      <c r="A18" s="1">
        <v>839</v>
      </c>
      <c r="B18" s="54" t="str">
        <f t="shared" si="0"/>
        <v>G.2.11</v>
      </c>
      <c r="C18" s="120" t="s">
        <v>1100</v>
      </c>
      <c r="D18" s="118"/>
      <c r="E18" s="92"/>
      <c r="F18" s="92"/>
      <c r="G18" s="117" t="s">
        <v>521</v>
      </c>
      <c r="H18" s="119" t="s">
        <v>1101</v>
      </c>
      <c r="I18" s="117" t="s">
        <v>575</v>
      </c>
      <c r="J18" s="54">
        <v>2</v>
      </c>
      <c r="K18" s="54"/>
      <c r="L18" s="99">
        <f t="shared" si="1"/>
        <v>2</v>
      </c>
      <c r="M18" s="1">
        <f t="shared" si="2"/>
        <v>11</v>
      </c>
      <c r="N18" s="1">
        <f t="shared" si="3"/>
        <v>0</v>
      </c>
      <c r="O18" s="1">
        <f t="shared" si="4"/>
        <v>0</v>
      </c>
      <c r="P18" s="1">
        <f t="shared" si="5"/>
        <v>0</v>
      </c>
      <c r="Q18" s="1">
        <f t="shared" si="6"/>
        <v>0</v>
      </c>
      <c r="R18" s="1">
        <f t="shared" si="7"/>
        <v>0</v>
      </c>
      <c r="S18" s="1">
        <f t="shared" si="8"/>
        <v>0</v>
      </c>
      <c r="T18" s="1">
        <f t="shared" si="9"/>
        <v>1</v>
      </c>
      <c r="U18" s="1">
        <f t="shared" si="10"/>
        <v>0</v>
      </c>
      <c r="V18" s="1">
        <f t="shared" si="11"/>
        <v>0</v>
      </c>
      <c r="W18" s="1">
        <f t="shared" si="12"/>
        <v>0</v>
      </c>
      <c r="X18" s="1">
        <f t="shared" si="13"/>
        <v>0</v>
      </c>
      <c r="Y18" s="25">
        <f t="shared" si="14"/>
        <v>0</v>
      </c>
      <c r="Z18" s="117"/>
      <c r="AA18" s="117"/>
      <c r="AB18" s="1"/>
      <c r="AC18" s="1">
        <f t="shared" si="15"/>
        <v>2</v>
      </c>
      <c r="AD18" s="1"/>
    </row>
    <row r="19" spans="1:30" ht="12.75" customHeight="1">
      <c r="A19" s="1">
        <v>832</v>
      </c>
      <c r="B19" s="54" t="str">
        <f t="shared" si="0"/>
        <v>G.2.12</v>
      </c>
      <c r="C19" s="120" t="s">
        <v>1107</v>
      </c>
      <c r="D19" s="118"/>
      <c r="E19" s="92"/>
      <c r="F19" s="118"/>
      <c r="G19" s="117" t="s">
        <v>521</v>
      </c>
      <c r="H19" s="119" t="s">
        <v>1108</v>
      </c>
      <c r="I19" s="117" t="s">
        <v>1109</v>
      </c>
      <c r="J19" s="54">
        <v>2</v>
      </c>
      <c r="K19" s="117"/>
      <c r="L19" s="99">
        <f t="shared" si="1"/>
        <v>2</v>
      </c>
      <c r="M19" s="1">
        <f t="shared" si="2"/>
        <v>12</v>
      </c>
      <c r="N19" s="1">
        <f t="shared" si="3"/>
        <v>0</v>
      </c>
      <c r="O19" s="1">
        <f t="shared" si="4"/>
        <v>0</v>
      </c>
      <c r="P19" s="1">
        <f t="shared" si="5"/>
        <v>0</v>
      </c>
      <c r="Q19" s="1">
        <f t="shared" si="6"/>
        <v>0</v>
      </c>
      <c r="R19" s="1">
        <f t="shared" si="7"/>
        <v>0</v>
      </c>
      <c r="S19" s="1">
        <f t="shared" si="8"/>
        <v>0</v>
      </c>
      <c r="T19" s="1">
        <f t="shared" si="9"/>
        <v>1</v>
      </c>
      <c r="U19" s="1">
        <f t="shared" si="10"/>
        <v>0</v>
      </c>
      <c r="V19" s="1">
        <f t="shared" si="11"/>
        <v>0</v>
      </c>
      <c r="W19" s="1">
        <f t="shared" si="12"/>
        <v>0</v>
      </c>
      <c r="X19" s="1">
        <f t="shared" si="13"/>
        <v>0</v>
      </c>
      <c r="Y19" s="25">
        <f t="shared" si="14"/>
        <v>0</v>
      </c>
      <c r="Z19" s="117"/>
      <c r="AA19" s="117"/>
      <c r="AB19" s="1"/>
      <c r="AC19" s="1">
        <f t="shared" si="15"/>
        <v>2</v>
      </c>
      <c r="AD19" s="1"/>
    </row>
    <row r="20" spans="1:30" ht="12.75" customHeight="1">
      <c r="A20" s="1">
        <v>833</v>
      </c>
      <c r="B20" s="54" t="str">
        <f t="shared" si="0"/>
        <v>G.2.12.1</v>
      </c>
      <c r="C20" s="120" t="s">
        <v>1112</v>
      </c>
      <c r="D20" s="118"/>
      <c r="E20" s="92"/>
      <c r="F20" s="92"/>
      <c r="G20" s="117" t="s">
        <v>521</v>
      </c>
      <c r="H20" s="119" t="s">
        <v>579</v>
      </c>
      <c r="I20" s="117" t="s">
        <v>575</v>
      </c>
      <c r="J20" s="54">
        <v>3</v>
      </c>
      <c r="K20" s="117"/>
      <c r="L20" s="99">
        <f t="shared" si="1"/>
        <v>2</v>
      </c>
      <c r="M20" s="1">
        <f t="shared" si="2"/>
        <v>12</v>
      </c>
      <c r="N20" s="1">
        <f t="shared" si="3"/>
        <v>1</v>
      </c>
      <c r="O20" s="1">
        <f t="shared" si="4"/>
        <v>0</v>
      </c>
      <c r="P20" s="1">
        <f t="shared" si="5"/>
        <v>0</v>
      </c>
      <c r="Q20" s="1">
        <f t="shared" si="6"/>
        <v>0</v>
      </c>
      <c r="R20" s="1">
        <f t="shared" si="7"/>
        <v>0</v>
      </c>
      <c r="S20" s="1">
        <f t="shared" si="8"/>
        <v>0</v>
      </c>
      <c r="T20" s="1">
        <f t="shared" si="9"/>
        <v>1</v>
      </c>
      <c r="U20" s="1">
        <f t="shared" si="10"/>
        <v>0</v>
      </c>
      <c r="V20" s="1">
        <f t="shared" si="11"/>
        <v>0</v>
      </c>
      <c r="W20" s="1">
        <f t="shared" si="12"/>
        <v>0</v>
      </c>
      <c r="X20" s="1">
        <f t="shared" si="13"/>
        <v>0</v>
      </c>
      <c r="Y20" s="25">
        <f t="shared" si="14"/>
        <v>0</v>
      </c>
      <c r="Z20" s="117"/>
      <c r="AA20" s="117"/>
      <c r="AB20" s="1"/>
      <c r="AC20" s="1">
        <f t="shared" si="15"/>
        <v>2</v>
      </c>
      <c r="AD20" s="1"/>
    </row>
    <row r="21" spans="1:30" ht="12.75" customHeight="1">
      <c r="A21" s="1">
        <v>834</v>
      </c>
      <c r="B21" s="54" t="str">
        <f t="shared" si="0"/>
        <v>G.2.12.2</v>
      </c>
      <c r="C21" s="120" t="s">
        <v>1117</v>
      </c>
      <c r="D21" s="118"/>
      <c r="E21" s="92"/>
      <c r="F21" s="92"/>
      <c r="G21" s="117" t="s">
        <v>521</v>
      </c>
      <c r="H21" s="119" t="s">
        <v>579</v>
      </c>
      <c r="I21" s="117" t="s">
        <v>575</v>
      </c>
      <c r="J21" s="54">
        <v>3</v>
      </c>
      <c r="K21" s="117"/>
      <c r="L21" s="99">
        <f t="shared" si="1"/>
        <v>2</v>
      </c>
      <c r="M21" s="1">
        <f t="shared" si="2"/>
        <v>12</v>
      </c>
      <c r="N21" s="1">
        <f t="shared" si="3"/>
        <v>2</v>
      </c>
      <c r="O21" s="1">
        <f t="shared" si="4"/>
        <v>0</v>
      </c>
      <c r="P21" s="1">
        <f t="shared" si="5"/>
        <v>0</v>
      </c>
      <c r="Q21" s="1">
        <f t="shared" si="6"/>
        <v>0</v>
      </c>
      <c r="R21" s="1">
        <f t="shared" si="7"/>
        <v>0</v>
      </c>
      <c r="S21" s="1">
        <f t="shared" si="8"/>
        <v>0</v>
      </c>
      <c r="T21" s="1">
        <f t="shared" si="9"/>
        <v>1</v>
      </c>
      <c r="U21" s="1">
        <f t="shared" si="10"/>
        <v>0</v>
      </c>
      <c r="V21" s="1">
        <f t="shared" si="11"/>
        <v>0</v>
      </c>
      <c r="W21" s="1">
        <f t="shared" si="12"/>
        <v>0</v>
      </c>
      <c r="X21" s="1">
        <f t="shared" si="13"/>
        <v>0</v>
      </c>
      <c r="Y21" s="25">
        <f t="shared" si="14"/>
        <v>0</v>
      </c>
      <c r="Z21" s="117"/>
      <c r="AA21" s="117"/>
      <c r="AB21" s="1"/>
      <c r="AC21" s="1">
        <f t="shared" si="15"/>
        <v>2</v>
      </c>
      <c r="AD21" s="1"/>
    </row>
    <row r="22" spans="1:30" ht="12.75" customHeight="1">
      <c r="A22" s="1">
        <v>835</v>
      </c>
      <c r="B22" s="54" t="str">
        <f t="shared" si="0"/>
        <v>G.2.12.3</v>
      </c>
      <c r="C22" s="120" t="s">
        <v>1123</v>
      </c>
      <c r="D22" s="118"/>
      <c r="E22" s="92"/>
      <c r="F22" s="92"/>
      <c r="G22" s="117" t="s">
        <v>521</v>
      </c>
      <c r="H22" s="119" t="s">
        <v>579</v>
      </c>
      <c r="I22" s="117" t="s">
        <v>575</v>
      </c>
      <c r="J22" s="54">
        <v>3</v>
      </c>
      <c r="K22" s="117"/>
      <c r="L22" s="99">
        <f t="shared" si="1"/>
        <v>2</v>
      </c>
      <c r="M22" s="1">
        <f t="shared" si="2"/>
        <v>12</v>
      </c>
      <c r="N22" s="1">
        <f t="shared" si="3"/>
        <v>3</v>
      </c>
      <c r="O22" s="1">
        <f t="shared" si="4"/>
        <v>0</v>
      </c>
      <c r="P22" s="1">
        <f t="shared" si="5"/>
        <v>0</v>
      </c>
      <c r="Q22" s="1">
        <f t="shared" si="6"/>
        <v>0</v>
      </c>
      <c r="R22" s="1">
        <f t="shared" si="7"/>
        <v>0</v>
      </c>
      <c r="S22" s="1">
        <f t="shared" si="8"/>
        <v>0</v>
      </c>
      <c r="T22" s="1">
        <f t="shared" si="9"/>
        <v>1</v>
      </c>
      <c r="U22" s="1">
        <f t="shared" si="10"/>
        <v>0</v>
      </c>
      <c r="V22" s="1">
        <f t="shared" si="11"/>
        <v>0</v>
      </c>
      <c r="W22" s="1">
        <f t="shared" si="12"/>
        <v>0</v>
      </c>
      <c r="X22" s="1">
        <f t="shared" si="13"/>
        <v>0</v>
      </c>
      <c r="Y22" s="25">
        <f t="shared" si="14"/>
        <v>0</v>
      </c>
      <c r="Z22" s="117"/>
      <c r="AA22" s="117"/>
      <c r="AB22" s="1"/>
      <c r="AC22" s="1">
        <f t="shared" si="15"/>
        <v>2</v>
      </c>
      <c r="AD22" s="1"/>
    </row>
    <row r="23" spans="1:30" ht="12.75" customHeight="1">
      <c r="A23" s="1">
        <v>836</v>
      </c>
      <c r="B23" s="54" t="str">
        <f t="shared" si="0"/>
        <v>G.2.12.4</v>
      </c>
      <c r="C23" s="120" t="s">
        <v>1127</v>
      </c>
      <c r="D23" s="118"/>
      <c r="E23" s="92"/>
      <c r="F23" s="92"/>
      <c r="G23" s="117" t="s">
        <v>521</v>
      </c>
      <c r="H23" s="119" t="s">
        <v>579</v>
      </c>
      <c r="I23" s="117" t="s">
        <v>575</v>
      </c>
      <c r="J23" s="54">
        <v>3</v>
      </c>
      <c r="K23" s="117"/>
      <c r="L23" s="99">
        <f t="shared" si="1"/>
        <v>2</v>
      </c>
      <c r="M23" s="1">
        <f t="shared" si="2"/>
        <v>12</v>
      </c>
      <c r="N23" s="1">
        <f t="shared" si="3"/>
        <v>4</v>
      </c>
      <c r="O23" s="1">
        <f t="shared" si="4"/>
        <v>0</v>
      </c>
      <c r="P23" s="1">
        <f t="shared" si="5"/>
        <v>0</v>
      </c>
      <c r="Q23" s="1">
        <f t="shared" si="6"/>
        <v>0</v>
      </c>
      <c r="R23" s="1">
        <f t="shared" si="7"/>
        <v>0</v>
      </c>
      <c r="S23" s="1">
        <f t="shared" si="8"/>
        <v>0</v>
      </c>
      <c r="T23" s="1">
        <f t="shared" si="9"/>
        <v>1</v>
      </c>
      <c r="U23" s="1">
        <f t="shared" si="10"/>
        <v>0</v>
      </c>
      <c r="V23" s="1">
        <f t="shared" si="11"/>
        <v>0</v>
      </c>
      <c r="W23" s="1">
        <f t="shared" si="12"/>
        <v>0</v>
      </c>
      <c r="X23" s="1">
        <f t="shared" si="13"/>
        <v>0</v>
      </c>
      <c r="Y23" s="25">
        <f t="shared" si="14"/>
        <v>0</v>
      </c>
      <c r="Z23" s="117"/>
      <c r="AA23" s="117"/>
      <c r="AB23" s="1"/>
      <c r="AC23" s="1">
        <f t="shared" si="15"/>
        <v>2</v>
      </c>
      <c r="AD23" s="1"/>
    </row>
    <row r="24" spans="1:30" ht="12.75" customHeight="1">
      <c r="A24" s="1">
        <v>838</v>
      </c>
      <c r="B24" s="54" t="str">
        <f t="shared" si="0"/>
        <v>G.2.13</v>
      </c>
      <c r="C24" s="120" t="s">
        <v>1133</v>
      </c>
      <c r="D24" s="118"/>
      <c r="E24" s="92"/>
      <c r="F24" s="92"/>
      <c r="G24" s="117" t="s">
        <v>521</v>
      </c>
      <c r="H24" s="119" t="s">
        <v>336</v>
      </c>
      <c r="I24" s="117" t="s">
        <v>1134</v>
      </c>
      <c r="J24" s="54">
        <v>2</v>
      </c>
      <c r="K24" s="117"/>
      <c r="L24" s="99">
        <f t="shared" si="1"/>
        <v>2</v>
      </c>
      <c r="M24" s="1">
        <f t="shared" si="2"/>
        <v>13</v>
      </c>
      <c r="N24" s="1">
        <f t="shared" si="3"/>
        <v>0</v>
      </c>
      <c r="O24" s="1">
        <f t="shared" si="4"/>
        <v>0</v>
      </c>
      <c r="P24" s="1">
        <f t="shared" si="5"/>
        <v>0</v>
      </c>
      <c r="Q24" s="1">
        <f t="shared" si="6"/>
        <v>0</v>
      </c>
      <c r="R24" s="1">
        <f t="shared" si="7"/>
        <v>0</v>
      </c>
      <c r="S24" s="1">
        <f t="shared" si="8"/>
        <v>0</v>
      </c>
      <c r="T24" s="1">
        <f t="shared" si="9"/>
        <v>1</v>
      </c>
      <c r="U24" s="1">
        <f t="shared" si="10"/>
        <v>0</v>
      </c>
      <c r="V24" s="1">
        <f t="shared" si="11"/>
        <v>0</v>
      </c>
      <c r="W24" s="1">
        <f t="shared" si="12"/>
        <v>0</v>
      </c>
      <c r="X24" s="1">
        <f t="shared" si="13"/>
        <v>0</v>
      </c>
      <c r="Y24" s="25">
        <f t="shared" si="14"/>
        <v>0</v>
      </c>
      <c r="Z24" s="117"/>
      <c r="AA24" s="117"/>
      <c r="AB24" s="1"/>
      <c r="AC24" s="1">
        <f t="shared" si="15"/>
        <v>2</v>
      </c>
      <c r="AD24" s="1"/>
    </row>
    <row r="25" spans="1:30" ht="12.75" customHeight="1">
      <c r="A25" s="1">
        <v>4202</v>
      </c>
      <c r="B25" s="54" t="str">
        <f t="shared" si="0"/>
        <v>G.3</v>
      </c>
      <c r="C25" s="117" t="s">
        <v>1141</v>
      </c>
      <c r="D25" s="118"/>
      <c r="E25" s="92"/>
      <c r="F25" s="92"/>
      <c r="G25" s="117" t="s">
        <v>1142</v>
      </c>
      <c r="H25" s="119"/>
      <c r="I25" s="117"/>
      <c r="J25" s="54">
        <v>1</v>
      </c>
      <c r="K25" s="117"/>
      <c r="L25" s="99">
        <f t="shared" si="1"/>
        <v>3</v>
      </c>
      <c r="M25" s="1">
        <f t="shared" si="2"/>
        <v>0</v>
      </c>
      <c r="N25" s="1">
        <f t="shared" si="3"/>
        <v>0</v>
      </c>
      <c r="O25" s="1">
        <f t="shared" si="4"/>
        <v>0</v>
      </c>
      <c r="P25" s="1">
        <f t="shared" si="5"/>
        <v>0</v>
      </c>
      <c r="Q25" s="1">
        <f t="shared" si="6"/>
        <v>0</v>
      </c>
      <c r="R25" s="1">
        <f t="shared" si="7"/>
        <v>0</v>
      </c>
      <c r="S25" s="1">
        <f t="shared" si="8"/>
        <v>0</v>
      </c>
      <c r="T25" s="1">
        <f t="shared" si="9"/>
        <v>1</v>
      </c>
      <c r="U25" s="1">
        <f t="shared" si="10"/>
        <v>0</v>
      </c>
      <c r="V25" s="1">
        <f t="shared" si="11"/>
        <v>0</v>
      </c>
      <c r="W25" s="1">
        <f t="shared" si="12"/>
        <v>0</v>
      </c>
      <c r="X25" s="1">
        <f t="shared" si="13"/>
        <v>0</v>
      </c>
      <c r="Y25" s="25">
        <f t="shared" si="14"/>
        <v>0</v>
      </c>
      <c r="Z25" s="117"/>
      <c r="AA25" s="117"/>
      <c r="AB25" s="1"/>
      <c r="AC25" s="1">
        <f t="shared" si="15"/>
        <v>1</v>
      </c>
      <c r="AD25" s="1"/>
    </row>
    <row r="26" spans="1:30" ht="12.75" customHeight="1">
      <c r="A26" s="1">
        <v>4203</v>
      </c>
      <c r="B26" s="54" t="str">
        <f t="shared" si="0"/>
        <v>G.3.1</v>
      </c>
      <c r="C26" s="120" t="s">
        <v>1145</v>
      </c>
      <c r="D26" s="118"/>
      <c r="E26" s="92"/>
      <c r="F26" s="92"/>
      <c r="G26" s="117" t="s">
        <v>1142</v>
      </c>
      <c r="H26" s="119"/>
      <c r="I26" s="117"/>
      <c r="J26" s="54">
        <v>2</v>
      </c>
      <c r="K26" s="117"/>
      <c r="L26" s="99">
        <f t="shared" si="1"/>
        <v>3</v>
      </c>
      <c r="M26" s="1">
        <f t="shared" si="2"/>
        <v>1</v>
      </c>
      <c r="N26" s="1">
        <f t="shared" si="3"/>
        <v>0</v>
      </c>
      <c r="O26" s="1">
        <f t="shared" si="4"/>
        <v>0</v>
      </c>
      <c r="P26" s="1">
        <f t="shared" si="5"/>
        <v>0</v>
      </c>
      <c r="Q26" s="1">
        <f t="shared" si="6"/>
        <v>0</v>
      </c>
      <c r="R26" s="1">
        <f t="shared" si="7"/>
        <v>0</v>
      </c>
      <c r="S26" s="1">
        <f t="shared" si="8"/>
        <v>0</v>
      </c>
      <c r="T26" s="1">
        <f t="shared" si="9"/>
        <v>1</v>
      </c>
      <c r="U26" s="1">
        <f t="shared" si="10"/>
        <v>0</v>
      </c>
      <c r="V26" s="1">
        <f t="shared" si="11"/>
        <v>0</v>
      </c>
      <c r="W26" s="1">
        <f t="shared" si="12"/>
        <v>0</v>
      </c>
      <c r="X26" s="1">
        <f t="shared" si="13"/>
        <v>0</v>
      </c>
      <c r="Y26" s="25">
        <f t="shared" si="14"/>
        <v>0</v>
      </c>
      <c r="Z26" s="117"/>
      <c r="AA26" s="117"/>
      <c r="AB26" s="1"/>
      <c r="AC26" s="1" t="str">
        <f t="shared" si="15"/>
        <v/>
      </c>
      <c r="AD26" s="1"/>
    </row>
    <row r="27" spans="1:30" ht="12.75" customHeight="1">
      <c r="A27" s="1">
        <v>4204</v>
      </c>
      <c r="B27" s="54" t="str">
        <f t="shared" si="0"/>
        <v>G.3.2</v>
      </c>
      <c r="C27" s="120" t="s">
        <v>1148</v>
      </c>
      <c r="D27" s="118"/>
      <c r="E27" s="92"/>
      <c r="F27" s="92"/>
      <c r="G27" s="117"/>
      <c r="H27" s="119"/>
      <c r="I27" s="117"/>
      <c r="J27" s="54">
        <v>2</v>
      </c>
      <c r="K27" s="117"/>
      <c r="L27" s="99">
        <f t="shared" si="1"/>
        <v>3</v>
      </c>
      <c r="M27" s="1">
        <f t="shared" si="2"/>
        <v>2</v>
      </c>
      <c r="N27" s="1">
        <f t="shared" si="3"/>
        <v>0</v>
      </c>
      <c r="O27" s="1">
        <f t="shared" si="4"/>
        <v>0</v>
      </c>
      <c r="P27" s="1">
        <f t="shared" si="5"/>
        <v>0</v>
      </c>
      <c r="Q27" s="1">
        <f t="shared" si="6"/>
        <v>0</v>
      </c>
      <c r="R27" s="1">
        <f t="shared" si="7"/>
        <v>0</v>
      </c>
      <c r="S27" s="1">
        <f t="shared" si="8"/>
        <v>0</v>
      </c>
      <c r="T27" s="1">
        <f t="shared" si="9"/>
        <v>1</v>
      </c>
      <c r="U27" s="1">
        <f t="shared" si="10"/>
        <v>0</v>
      </c>
      <c r="V27" s="1">
        <f t="shared" si="11"/>
        <v>0</v>
      </c>
      <c r="W27" s="1">
        <f t="shared" si="12"/>
        <v>0</v>
      </c>
      <c r="X27" s="1">
        <f t="shared" si="13"/>
        <v>0</v>
      </c>
      <c r="Y27" s="25">
        <f t="shared" si="14"/>
        <v>0</v>
      </c>
      <c r="Z27" s="117"/>
      <c r="AA27" s="117"/>
      <c r="AB27" s="1"/>
      <c r="AC27" s="1" t="str">
        <f t="shared" si="15"/>
        <v/>
      </c>
      <c r="AD27" s="1"/>
    </row>
    <row r="28" spans="1:30" ht="12.75" customHeight="1">
      <c r="A28" s="1">
        <v>4205</v>
      </c>
      <c r="B28" s="54" t="str">
        <f t="shared" si="0"/>
        <v>G.3.3</v>
      </c>
      <c r="C28" s="120" t="s">
        <v>1150</v>
      </c>
      <c r="D28" s="118"/>
      <c r="E28" s="92"/>
      <c r="F28" s="92"/>
      <c r="G28" s="117" t="s">
        <v>1151</v>
      </c>
      <c r="H28" s="119"/>
      <c r="I28" s="117"/>
      <c r="J28" s="54">
        <v>2</v>
      </c>
      <c r="K28" s="117"/>
      <c r="L28" s="99">
        <f t="shared" si="1"/>
        <v>3</v>
      </c>
      <c r="M28" s="1">
        <f t="shared" si="2"/>
        <v>3</v>
      </c>
      <c r="N28" s="1">
        <f t="shared" si="3"/>
        <v>0</v>
      </c>
      <c r="O28" s="1">
        <f t="shared" si="4"/>
        <v>0</v>
      </c>
      <c r="P28" s="1">
        <f t="shared" si="5"/>
        <v>0</v>
      </c>
      <c r="Q28" s="1">
        <f t="shared" si="6"/>
        <v>0</v>
      </c>
      <c r="R28" s="1">
        <f t="shared" si="7"/>
        <v>0</v>
      </c>
      <c r="S28" s="1">
        <f t="shared" si="8"/>
        <v>0</v>
      </c>
      <c r="T28" s="1">
        <f t="shared" si="9"/>
        <v>1</v>
      </c>
      <c r="U28" s="1">
        <f t="shared" si="10"/>
        <v>0</v>
      </c>
      <c r="V28" s="1">
        <f t="shared" si="11"/>
        <v>0</v>
      </c>
      <c r="W28" s="1">
        <f t="shared" si="12"/>
        <v>0</v>
      </c>
      <c r="X28" s="1">
        <f t="shared" si="13"/>
        <v>0</v>
      </c>
      <c r="Y28" s="25">
        <f t="shared" si="14"/>
        <v>0</v>
      </c>
      <c r="Z28" s="117"/>
      <c r="AA28" s="117"/>
      <c r="AB28" s="1"/>
      <c r="AC28" s="1" t="str">
        <f t="shared" si="15"/>
        <v/>
      </c>
      <c r="AD28" s="1"/>
    </row>
    <row r="29" spans="1:30" ht="12.75" customHeight="1">
      <c r="A29" s="1">
        <v>4206</v>
      </c>
      <c r="B29" s="54" t="str">
        <f t="shared" si="0"/>
        <v>G.3.4</v>
      </c>
      <c r="C29" s="120" t="s">
        <v>1154</v>
      </c>
      <c r="D29" s="118"/>
      <c r="E29" s="92"/>
      <c r="F29" s="92"/>
      <c r="G29" s="117"/>
      <c r="H29" s="119"/>
      <c r="I29" s="117"/>
      <c r="J29" s="54">
        <v>2</v>
      </c>
      <c r="K29" s="117"/>
      <c r="L29" s="99">
        <f t="shared" si="1"/>
        <v>3</v>
      </c>
      <c r="M29" s="1">
        <f t="shared" si="2"/>
        <v>4</v>
      </c>
      <c r="N29" s="1">
        <f t="shared" si="3"/>
        <v>0</v>
      </c>
      <c r="O29" s="1">
        <f t="shared" si="4"/>
        <v>0</v>
      </c>
      <c r="P29" s="1">
        <f t="shared" si="5"/>
        <v>0</v>
      </c>
      <c r="Q29" s="1">
        <f t="shared" si="6"/>
        <v>0</v>
      </c>
      <c r="R29" s="1">
        <f t="shared" si="7"/>
        <v>0</v>
      </c>
      <c r="S29" s="1">
        <f t="shared" si="8"/>
        <v>0</v>
      </c>
      <c r="T29" s="1">
        <f t="shared" si="9"/>
        <v>1</v>
      </c>
      <c r="U29" s="1">
        <f t="shared" si="10"/>
        <v>0</v>
      </c>
      <c r="V29" s="1">
        <f t="shared" si="11"/>
        <v>0</v>
      </c>
      <c r="W29" s="1">
        <f t="shared" si="12"/>
        <v>0</v>
      </c>
      <c r="X29" s="1">
        <f t="shared" si="13"/>
        <v>0</v>
      </c>
      <c r="Y29" s="25">
        <f t="shared" si="14"/>
        <v>0</v>
      </c>
      <c r="Z29" s="117"/>
      <c r="AA29" s="117"/>
      <c r="AB29" s="1"/>
      <c r="AC29" s="1" t="str">
        <f t="shared" si="15"/>
        <v/>
      </c>
      <c r="AD29" s="1"/>
    </row>
    <row r="30" spans="1:30" ht="12.75" customHeight="1">
      <c r="A30" s="1">
        <v>4207</v>
      </c>
      <c r="B30" s="54" t="str">
        <f t="shared" si="0"/>
        <v>G.3.5</v>
      </c>
      <c r="C30" s="120" t="s">
        <v>1156</v>
      </c>
      <c r="D30" s="118"/>
      <c r="E30" s="92"/>
      <c r="F30" s="92"/>
      <c r="G30" s="117" t="s">
        <v>521</v>
      </c>
      <c r="H30" s="119"/>
      <c r="I30" s="117"/>
      <c r="J30" s="54">
        <v>2</v>
      </c>
      <c r="K30" s="117"/>
      <c r="L30" s="99">
        <f t="shared" si="1"/>
        <v>3</v>
      </c>
      <c r="M30" s="1">
        <f t="shared" si="2"/>
        <v>5</v>
      </c>
      <c r="N30" s="1">
        <f t="shared" si="3"/>
        <v>0</v>
      </c>
      <c r="O30" s="1">
        <f t="shared" si="4"/>
        <v>0</v>
      </c>
      <c r="P30" s="1">
        <f t="shared" si="5"/>
        <v>0</v>
      </c>
      <c r="Q30" s="1">
        <f t="shared" si="6"/>
        <v>0</v>
      </c>
      <c r="R30" s="1">
        <f t="shared" si="7"/>
        <v>0</v>
      </c>
      <c r="S30" s="1">
        <f t="shared" si="8"/>
        <v>0</v>
      </c>
      <c r="T30" s="1">
        <f t="shared" si="9"/>
        <v>1</v>
      </c>
      <c r="U30" s="1">
        <f t="shared" si="10"/>
        <v>0</v>
      </c>
      <c r="V30" s="1">
        <f t="shared" si="11"/>
        <v>0</v>
      </c>
      <c r="W30" s="1">
        <f t="shared" si="12"/>
        <v>0</v>
      </c>
      <c r="X30" s="1">
        <f t="shared" si="13"/>
        <v>0</v>
      </c>
      <c r="Y30" s="25">
        <f t="shared" si="14"/>
        <v>0</v>
      </c>
      <c r="Z30" s="117"/>
      <c r="AA30" s="117"/>
      <c r="AB30" s="1"/>
      <c r="AC30" s="1" t="str">
        <f t="shared" si="15"/>
        <v/>
      </c>
      <c r="AD30" s="1"/>
    </row>
    <row r="31" spans="1:30" ht="12.75" customHeight="1">
      <c r="A31" s="1">
        <v>4208</v>
      </c>
      <c r="B31" s="54" t="str">
        <f t="shared" si="0"/>
        <v>G.3.6</v>
      </c>
      <c r="C31" s="120" t="s">
        <v>1158</v>
      </c>
      <c r="D31" s="118"/>
      <c r="E31" s="92"/>
      <c r="F31" s="92"/>
      <c r="G31" s="117" t="s">
        <v>1151</v>
      </c>
      <c r="H31" s="119"/>
      <c r="I31" s="117"/>
      <c r="J31" s="54">
        <v>2</v>
      </c>
      <c r="K31" s="117"/>
      <c r="L31" s="99">
        <f t="shared" si="1"/>
        <v>3</v>
      </c>
      <c r="M31" s="1">
        <f t="shared" si="2"/>
        <v>6</v>
      </c>
      <c r="N31" s="1">
        <f t="shared" si="3"/>
        <v>0</v>
      </c>
      <c r="O31" s="1">
        <f t="shared" si="4"/>
        <v>0</v>
      </c>
      <c r="P31" s="1">
        <f t="shared" si="5"/>
        <v>0</v>
      </c>
      <c r="Q31" s="1">
        <f t="shared" si="6"/>
        <v>0</v>
      </c>
      <c r="R31" s="1">
        <f t="shared" si="7"/>
        <v>0</v>
      </c>
      <c r="S31" s="1">
        <f t="shared" si="8"/>
        <v>0</v>
      </c>
      <c r="T31" s="1">
        <f t="shared" si="9"/>
        <v>1</v>
      </c>
      <c r="U31" s="1">
        <f t="shared" si="10"/>
        <v>0</v>
      </c>
      <c r="V31" s="1">
        <f t="shared" si="11"/>
        <v>0</v>
      </c>
      <c r="W31" s="1">
        <f t="shared" si="12"/>
        <v>0</v>
      </c>
      <c r="X31" s="1">
        <f t="shared" si="13"/>
        <v>0</v>
      </c>
      <c r="Y31" s="25">
        <f t="shared" si="14"/>
        <v>0</v>
      </c>
      <c r="Z31" s="117"/>
      <c r="AA31" s="117"/>
      <c r="AB31" s="1"/>
      <c r="AC31" s="1" t="str">
        <f t="shared" si="15"/>
        <v/>
      </c>
      <c r="AD31" s="1"/>
    </row>
    <row r="32" spans="1:30" ht="12.75" customHeight="1">
      <c r="A32" s="1">
        <v>4209</v>
      </c>
      <c r="B32" s="54" t="str">
        <f t="shared" si="0"/>
        <v>G.3.7</v>
      </c>
      <c r="C32" s="120" t="s">
        <v>1164</v>
      </c>
      <c r="D32" s="118"/>
      <c r="E32" s="92"/>
      <c r="F32" s="92"/>
      <c r="G32" s="117" t="s">
        <v>1151</v>
      </c>
      <c r="H32" s="119"/>
      <c r="I32" s="117"/>
      <c r="J32" s="54">
        <v>2</v>
      </c>
      <c r="K32" s="117"/>
      <c r="L32" s="99">
        <f t="shared" si="1"/>
        <v>3</v>
      </c>
      <c r="M32" s="1">
        <f t="shared" si="2"/>
        <v>7</v>
      </c>
      <c r="N32" s="1">
        <f t="shared" si="3"/>
        <v>0</v>
      </c>
      <c r="O32" s="1">
        <f t="shared" si="4"/>
        <v>0</v>
      </c>
      <c r="P32" s="1">
        <f t="shared" si="5"/>
        <v>0</v>
      </c>
      <c r="Q32" s="1">
        <f t="shared" si="6"/>
        <v>0</v>
      </c>
      <c r="R32" s="1">
        <f t="shared" si="7"/>
        <v>0</v>
      </c>
      <c r="S32" s="1">
        <f t="shared" si="8"/>
        <v>0</v>
      </c>
      <c r="T32" s="1">
        <f t="shared" si="9"/>
        <v>1</v>
      </c>
      <c r="U32" s="1">
        <f t="shared" si="10"/>
        <v>0</v>
      </c>
      <c r="V32" s="1">
        <f t="shared" si="11"/>
        <v>0</v>
      </c>
      <c r="W32" s="1">
        <f t="shared" si="12"/>
        <v>0</v>
      </c>
      <c r="X32" s="1">
        <f t="shared" si="13"/>
        <v>0</v>
      </c>
      <c r="Y32" s="25">
        <f t="shared" si="14"/>
        <v>0</v>
      </c>
      <c r="Z32" s="117"/>
      <c r="AA32" s="117"/>
      <c r="AB32" s="1"/>
      <c r="AC32" s="1" t="str">
        <f t="shared" si="15"/>
        <v/>
      </c>
      <c r="AD32" s="1"/>
    </row>
    <row r="33" spans="1:30" ht="12.75" customHeight="1">
      <c r="A33" s="1">
        <v>4210</v>
      </c>
      <c r="B33" s="54" t="str">
        <f t="shared" si="0"/>
        <v>G.3.8</v>
      </c>
      <c r="C33" s="120" t="s">
        <v>1167</v>
      </c>
      <c r="D33" s="118"/>
      <c r="E33" s="92"/>
      <c r="F33" s="92"/>
      <c r="G33" s="117" t="s">
        <v>1151</v>
      </c>
      <c r="H33" s="119"/>
      <c r="I33" s="117"/>
      <c r="J33" s="54">
        <v>2</v>
      </c>
      <c r="K33" s="117"/>
      <c r="L33" s="99">
        <f t="shared" si="1"/>
        <v>3</v>
      </c>
      <c r="M33" s="1">
        <f t="shared" si="2"/>
        <v>8</v>
      </c>
      <c r="N33" s="1">
        <f t="shared" si="3"/>
        <v>0</v>
      </c>
      <c r="O33" s="1">
        <f t="shared" si="4"/>
        <v>0</v>
      </c>
      <c r="P33" s="1">
        <f t="shared" si="5"/>
        <v>0</v>
      </c>
      <c r="Q33" s="1">
        <f t="shared" si="6"/>
        <v>0</v>
      </c>
      <c r="R33" s="1">
        <f t="shared" si="7"/>
        <v>0</v>
      </c>
      <c r="S33" s="1">
        <f t="shared" si="8"/>
        <v>0</v>
      </c>
      <c r="T33" s="1">
        <f t="shared" si="9"/>
        <v>1</v>
      </c>
      <c r="U33" s="1">
        <f t="shared" si="10"/>
        <v>0</v>
      </c>
      <c r="V33" s="1">
        <f t="shared" si="11"/>
        <v>0</v>
      </c>
      <c r="W33" s="1">
        <f t="shared" si="12"/>
        <v>0</v>
      </c>
      <c r="X33" s="1">
        <f t="shared" si="13"/>
        <v>0</v>
      </c>
      <c r="Y33" s="25">
        <f t="shared" si="14"/>
        <v>0</v>
      </c>
      <c r="Z33" s="117"/>
      <c r="AA33" s="117"/>
      <c r="AB33" s="1"/>
      <c r="AC33" s="1" t="str">
        <f t="shared" si="15"/>
        <v/>
      </c>
      <c r="AD33" s="1"/>
    </row>
    <row r="34" spans="1:30" ht="12.75" customHeight="1">
      <c r="A34" s="1">
        <v>2874</v>
      </c>
      <c r="B34" s="54" t="str">
        <f t="shared" si="0"/>
        <v>G.3.9</v>
      </c>
      <c r="C34" s="120" t="s">
        <v>1172</v>
      </c>
      <c r="D34" s="118"/>
      <c r="E34" s="92"/>
      <c r="F34" s="92"/>
      <c r="G34" s="117"/>
      <c r="H34" s="119"/>
      <c r="I34" s="117"/>
      <c r="J34" s="54">
        <v>2</v>
      </c>
      <c r="K34" s="117"/>
      <c r="L34" s="99">
        <f t="shared" si="1"/>
        <v>3</v>
      </c>
      <c r="M34" s="1">
        <f t="shared" si="2"/>
        <v>9</v>
      </c>
      <c r="N34" s="1">
        <f t="shared" si="3"/>
        <v>0</v>
      </c>
      <c r="O34" s="1">
        <f t="shared" si="4"/>
        <v>0</v>
      </c>
      <c r="P34" s="1">
        <f t="shared" si="5"/>
        <v>0</v>
      </c>
      <c r="Q34" s="1">
        <f t="shared" si="6"/>
        <v>0</v>
      </c>
      <c r="R34" s="1">
        <f t="shared" si="7"/>
        <v>0</v>
      </c>
      <c r="S34" s="1">
        <f t="shared" si="8"/>
        <v>0</v>
      </c>
      <c r="T34" s="1">
        <f t="shared" si="9"/>
        <v>1</v>
      </c>
      <c r="U34" s="1">
        <f t="shared" si="10"/>
        <v>0</v>
      </c>
      <c r="V34" s="1">
        <f t="shared" si="11"/>
        <v>0</v>
      </c>
      <c r="W34" s="1">
        <f t="shared" si="12"/>
        <v>0</v>
      </c>
      <c r="X34" s="1">
        <f t="shared" si="13"/>
        <v>0</v>
      </c>
      <c r="Y34" s="25">
        <f t="shared" si="14"/>
        <v>0</v>
      </c>
      <c r="Z34" s="117"/>
      <c r="AA34" s="117"/>
      <c r="AB34" s="1"/>
      <c r="AC34" s="1" t="str">
        <f t="shared" si="15"/>
        <v/>
      </c>
      <c r="AD34" s="1"/>
    </row>
    <row r="35" spans="1:30" ht="12.75" customHeight="1">
      <c r="A35" s="1">
        <v>2875</v>
      </c>
      <c r="B35" s="54" t="str">
        <f t="shared" si="0"/>
        <v>G.3.10</v>
      </c>
      <c r="C35" s="120" t="s">
        <v>1178</v>
      </c>
      <c r="D35" s="118"/>
      <c r="E35" s="92"/>
      <c r="F35" s="92"/>
      <c r="G35" s="117"/>
      <c r="H35" s="119"/>
      <c r="I35" s="117"/>
      <c r="J35" s="54">
        <v>2</v>
      </c>
      <c r="K35" s="117"/>
      <c r="L35" s="99">
        <f t="shared" si="1"/>
        <v>3</v>
      </c>
      <c r="M35" s="1">
        <f t="shared" si="2"/>
        <v>10</v>
      </c>
      <c r="N35" s="1">
        <f t="shared" si="3"/>
        <v>0</v>
      </c>
      <c r="O35" s="1">
        <f t="shared" si="4"/>
        <v>0</v>
      </c>
      <c r="P35" s="1">
        <f t="shared" si="5"/>
        <v>0</v>
      </c>
      <c r="Q35" s="1">
        <f t="shared" si="6"/>
        <v>0</v>
      </c>
      <c r="R35" s="1">
        <f t="shared" si="7"/>
        <v>0</v>
      </c>
      <c r="S35" s="1">
        <f t="shared" si="8"/>
        <v>0</v>
      </c>
      <c r="T35" s="1">
        <f t="shared" si="9"/>
        <v>1</v>
      </c>
      <c r="U35" s="1">
        <f t="shared" si="10"/>
        <v>0</v>
      </c>
      <c r="V35" s="1">
        <f t="shared" si="11"/>
        <v>0</v>
      </c>
      <c r="W35" s="1">
        <f t="shared" si="12"/>
        <v>0</v>
      </c>
      <c r="X35" s="1">
        <f t="shared" si="13"/>
        <v>0</v>
      </c>
      <c r="Y35" s="25">
        <f t="shared" si="14"/>
        <v>0</v>
      </c>
      <c r="Z35" s="117"/>
      <c r="AA35" s="117"/>
      <c r="AB35" s="1"/>
      <c r="AC35" s="1" t="str">
        <f t="shared" si="15"/>
        <v/>
      </c>
      <c r="AD35" s="1"/>
    </row>
    <row r="36" spans="1:30" ht="12.75" customHeight="1">
      <c r="A36" s="1">
        <v>2876</v>
      </c>
      <c r="B36" s="54" t="str">
        <f t="shared" si="0"/>
        <v>G.3.11</v>
      </c>
      <c r="C36" s="120" t="s">
        <v>1181</v>
      </c>
      <c r="D36" s="118"/>
      <c r="E36" s="92"/>
      <c r="F36" s="92"/>
      <c r="G36" s="117"/>
      <c r="H36" s="119"/>
      <c r="I36" s="117"/>
      <c r="J36" s="54">
        <v>2</v>
      </c>
      <c r="K36" s="117"/>
      <c r="L36" s="99">
        <f t="shared" si="1"/>
        <v>3</v>
      </c>
      <c r="M36" s="1">
        <f t="shared" si="2"/>
        <v>11</v>
      </c>
      <c r="N36" s="1">
        <f t="shared" si="3"/>
        <v>0</v>
      </c>
      <c r="O36" s="1">
        <f t="shared" si="4"/>
        <v>0</v>
      </c>
      <c r="P36" s="1">
        <f t="shared" si="5"/>
        <v>0</v>
      </c>
      <c r="Q36" s="1">
        <f t="shared" si="6"/>
        <v>0</v>
      </c>
      <c r="R36" s="1">
        <f t="shared" si="7"/>
        <v>0</v>
      </c>
      <c r="S36" s="1">
        <f t="shared" si="8"/>
        <v>0</v>
      </c>
      <c r="T36" s="1">
        <f t="shared" si="9"/>
        <v>1</v>
      </c>
      <c r="U36" s="1">
        <f t="shared" si="10"/>
        <v>0</v>
      </c>
      <c r="V36" s="1">
        <f t="shared" si="11"/>
        <v>0</v>
      </c>
      <c r="W36" s="1">
        <f t="shared" si="12"/>
        <v>0</v>
      </c>
      <c r="X36" s="1">
        <f t="shared" si="13"/>
        <v>0</v>
      </c>
      <c r="Y36" s="25">
        <f t="shared" si="14"/>
        <v>0</v>
      </c>
      <c r="Z36" s="117"/>
      <c r="AA36" s="117"/>
      <c r="AB36" s="1"/>
      <c r="AC36" s="1" t="str">
        <f t="shared" si="15"/>
        <v/>
      </c>
      <c r="AD36" s="1"/>
    </row>
    <row r="37" spans="1:30" ht="12.75" customHeight="1">
      <c r="A37" s="1">
        <v>2877</v>
      </c>
      <c r="B37" s="54" t="str">
        <f t="shared" si="0"/>
        <v>G.3.12</v>
      </c>
      <c r="C37" s="120" t="s">
        <v>1186</v>
      </c>
      <c r="D37" s="118"/>
      <c r="E37" s="92"/>
      <c r="F37" s="92"/>
      <c r="G37" s="117"/>
      <c r="H37" s="119"/>
      <c r="I37" s="117"/>
      <c r="J37" s="54">
        <v>2</v>
      </c>
      <c r="K37" s="117"/>
      <c r="L37" s="99">
        <f t="shared" si="1"/>
        <v>3</v>
      </c>
      <c r="M37" s="1">
        <f t="shared" si="2"/>
        <v>12</v>
      </c>
      <c r="N37" s="1">
        <f t="shared" si="3"/>
        <v>0</v>
      </c>
      <c r="O37" s="1">
        <f t="shared" si="4"/>
        <v>0</v>
      </c>
      <c r="P37" s="1">
        <f t="shared" si="5"/>
        <v>0</v>
      </c>
      <c r="Q37" s="1">
        <f t="shared" ref="Q37:Q68" si="16">IF(OR(Master="Master",J37=0,K37=1),0,IF(ISNA(VLOOKUP(A37,L2_Array,22,FALSE)),0,VLOOKUP(A37,L2_Array,22,FALSE)))</f>
        <v>0</v>
      </c>
      <c r="R37" s="1">
        <f t="shared" si="7"/>
        <v>0</v>
      </c>
      <c r="S37" s="1">
        <f t="shared" si="8"/>
        <v>0</v>
      </c>
      <c r="T37" s="1">
        <f t="shared" si="9"/>
        <v>1</v>
      </c>
      <c r="U37" s="1">
        <f t="shared" si="10"/>
        <v>0</v>
      </c>
      <c r="V37" s="1">
        <f t="shared" ref="V37:V68" si="17">IF(Master="Master",R37,IF(V36="",S37,IF(OR(AND(U37&gt;0,S37&lt;V36),AND(U37=1,S37&lt;=V36)),V36,S37)))</f>
        <v>0</v>
      </c>
      <c r="W37" s="1">
        <f t="shared" si="12"/>
        <v>0</v>
      </c>
      <c r="X37" s="1">
        <f t="shared" si="13"/>
        <v>0</v>
      </c>
      <c r="Y37" s="25">
        <f t="shared" ref="Y37:Y68" si="18">IF(ISNA(VLOOKUP(A37,L2_Array,1,FALSE)),0,1)</f>
        <v>0</v>
      </c>
      <c r="Z37" s="117"/>
      <c r="AA37" s="117"/>
      <c r="AB37" s="1"/>
      <c r="AC37" s="1" t="str">
        <f t="shared" si="15"/>
        <v/>
      </c>
      <c r="AD37" s="1"/>
    </row>
    <row r="38" spans="1:30" ht="12.75" customHeight="1">
      <c r="A38" s="1">
        <v>2878</v>
      </c>
      <c r="B38" s="54" t="str">
        <f t="shared" si="0"/>
        <v>G.3.13</v>
      </c>
      <c r="C38" s="120" t="s">
        <v>1190</v>
      </c>
      <c r="D38" s="118"/>
      <c r="E38" s="92"/>
      <c r="F38" s="92"/>
      <c r="G38" s="117"/>
      <c r="H38" s="119"/>
      <c r="I38" s="117"/>
      <c r="J38" s="54">
        <v>2</v>
      </c>
      <c r="K38" s="117"/>
      <c r="L38" s="99">
        <f t="shared" si="1"/>
        <v>3</v>
      </c>
      <c r="M38" s="1">
        <f t="shared" si="2"/>
        <v>13</v>
      </c>
      <c r="N38" s="1">
        <f t="shared" si="3"/>
        <v>0</v>
      </c>
      <c r="O38" s="1">
        <f t="shared" si="4"/>
        <v>0</v>
      </c>
      <c r="P38" s="1">
        <f t="shared" si="5"/>
        <v>0</v>
      </c>
      <c r="Q38" s="1">
        <f t="shared" si="16"/>
        <v>0</v>
      </c>
      <c r="R38" s="1">
        <f t="shared" si="7"/>
        <v>0</v>
      </c>
      <c r="S38" s="1">
        <f t="shared" si="8"/>
        <v>0</v>
      </c>
      <c r="T38" s="1">
        <f t="shared" si="9"/>
        <v>1</v>
      </c>
      <c r="U38" s="1">
        <f t="shared" si="10"/>
        <v>0</v>
      </c>
      <c r="V38" s="1">
        <f t="shared" si="17"/>
        <v>0</v>
      </c>
      <c r="W38" s="1">
        <f t="shared" si="12"/>
        <v>0</v>
      </c>
      <c r="X38" s="1">
        <f t="shared" si="13"/>
        <v>0</v>
      </c>
      <c r="Y38" s="25">
        <f t="shared" si="18"/>
        <v>0</v>
      </c>
      <c r="Z38" s="117"/>
      <c r="AA38" s="117"/>
      <c r="AB38" s="1"/>
      <c r="AC38" s="1" t="str">
        <f t="shared" si="15"/>
        <v/>
      </c>
      <c r="AD38" s="1"/>
    </row>
    <row r="39" spans="1:30" ht="12.75" customHeight="1">
      <c r="A39" s="1">
        <v>2879</v>
      </c>
      <c r="B39" s="54" t="str">
        <f t="shared" si="0"/>
        <v>G.3.14</v>
      </c>
      <c r="C39" s="120" t="s">
        <v>1191</v>
      </c>
      <c r="D39" s="118"/>
      <c r="E39" s="92"/>
      <c r="F39" s="92"/>
      <c r="G39" s="117"/>
      <c r="H39" s="119"/>
      <c r="I39" s="117"/>
      <c r="J39" s="54">
        <v>2</v>
      </c>
      <c r="K39" s="117"/>
      <c r="L39" s="99">
        <f t="shared" si="1"/>
        <v>3</v>
      </c>
      <c r="M39" s="1">
        <f t="shared" si="2"/>
        <v>14</v>
      </c>
      <c r="N39" s="1">
        <f t="shared" si="3"/>
        <v>0</v>
      </c>
      <c r="O39" s="1">
        <f t="shared" si="4"/>
        <v>0</v>
      </c>
      <c r="P39" s="1">
        <f t="shared" si="5"/>
        <v>0</v>
      </c>
      <c r="Q39" s="1">
        <f t="shared" si="16"/>
        <v>0</v>
      </c>
      <c r="R39" s="1">
        <f t="shared" si="7"/>
        <v>0</v>
      </c>
      <c r="S39" s="1">
        <f t="shared" si="8"/>
        <v>0</v>
      </c>
      <c r="T39" s="1">
        <f t="shared" si="9"/>
        <v>1</v>
      </c>
      <c r="U39" s="1">
        <f t="shared" si="10"/>
        <v>0</v>
      </c>
      <c r="V39" s="1">
        <f t="shared" si="17"/>
        <v>0</v>
      </c>
      <c r="W39" s="1">
        <f t="shared" si="12"/>
        <v>0</v>
      </c>
      <c r="X39" s="1">
        <f t="shared" si="13"/>
        <v>0</v>
      </c>
      <c r="Y39" s="25">
        <f t="shared" si="18"/>
        <v>0</v>
      </c>
      <c r="Z39" s="117"/>
      <c r="AA39" s="117"/>
      <c r="AB39" s="1"/>
      <c r="AC39" s="1" t="str">
        <f t="shared" si="15"/>
        <v/>
      </c>
      <c r="AD39" s="1"/>
    </row>
    <row r="40" spans="1:30" ht="12.75" customHeight="1">
      <c r="A40" s="1">
        <v>2880</v>
      </c>
      <c r="B40" s="54" t="str">
        <f t="shared" si="0"/>
        <v>G.3.15</v>
      </c>
      <c r="C40" s="120" t="s">
        <v>1196</v>
      </c>
      <c r="D40" s="118"/>
      <c r="E40" s="92"/>
      <c r="F40" s="92"/>
      <c r="G40" s="117" t="s">
        <v>1151</v>
      </c>
      <c r="H40" s="119"/>
      <c r="I40" s="117"/>
      <c r="J40" s="54">
        <v>2</v>
      </c>
      <c r="K40" s="117"/>
      <c r="L40" s="99">
        <f t="shared" si="1"/>
        <v>3</v>
      </c>
      <c r="M40" s="1">
        <f t="shared" si="2"/>
        <v>15</v>
      </c>
      <c r="N40" s="1">
        <f t="shared" si="3"/>
        <v>0</v>
      </c>
      <c r="O40" s="1">
        <f t="shared" si="4"/>
        <v>0</v>
      </c>
      <c r="P40" s="1">
        <f t="shared" si="5"/>
        <v>0</v>
      </c>
      <c r="Q40" s="1">
        <f t="shared" si="16"/>
        <v>0</v>
      </c>
      <c r="R40" s="1">
        <f t="shared" si="7"/>
        <v>0</v>
      </c>
      <c r="S40" s="1">
        <f t="shared" si="8"/>
        <v>0</v>
      </c>
      <c r="T40" s="1">
        <f t="shared" si="9"/>
        <v>1</v>
      </c>
      <c r="U40" s="1">
        <f t="shared" si="10"/>
        <v>0</v>
      </c>
      <c r="V40" s="1">
        <f t="shared" si="17"/>
        <v>0</v>
      </c>
      <c r="W40" s="1">
        <f t="shared" si="12"/>
        <v>0</v>
      </c>
      <c r="X40" s="1">
        <f t="shared" si="13"/>
        <v>0</v>
      </c>
      <c r="Y40" s="25">
        <f t="shared" si="18"/>
        <v>0</v>
      </c>
      <c r="Z40" s="117"/>
      <c r="AA40" s="117"/>
      <c r="AB40" s="1"/>
      <c r="AC40" s="1" t="str">
        <f t="shared" si="15"/>
        <v/>
      </c>
      <c r="AD40" s="1"/>
    </row>
    <row r="41" spans="1:30" ht="12.75" customHeight="1">
      <c r="A41" s="1">
        <v>2881</v>
      </c>
      <c r="B41" s="54" t="str">
        <f t="shared" si="0"/>
        <v>G.3.16</v>
      </c>
      <c r="C41" s="120" t="s">
        <v>1199</v>
      </c>
      <c r="D41" s="118"/>
      <c r="E41" s="92"/>
      <c r="F41" s="92"/>
      <c r="G41" s="117"/>
      <c r="H41" s="119"/>
      <c r="I41" s="117"/>
      <c r="J41" s="54">
        <v>2</v>
      </c>
      <c r="K41" s="117"/>
      <c r="L41" s="99">
        <f t="shared" si="1"/>
        <v>3</v>
      </c>
      <c r="M41" s="1">
        <f t="shared" si="2"/>
        <v>16</v>
      </c>
      <c r="N41" s="1">
        <f t="shared" si="3"/>
        <v>0</v>
      </c>
      <c r="O41" s="1">
        <f t="shared" si="4"/>
        <v>0</v>
      </c>
      <c r="P41" s="1">
        <f t="shared" si="5"/>
        <v>0</v>
      </c>
      <c r="Q41" s="1">
        <f t="shared" si="16"/>
        <v>0</v>
      </c>
      <c r="R41" s="1">
        <f t="shared" si="7"/>
        <v>0</v>
      </c>
      <c r="S41" s="1">
        <f t="shared" si="8"/>
        <v>0</v>
      </c>
      <c r="T41" s="1">
        <f t="shared" si="9"/>
        <v>1</v>
      </c>
      <c r="U41" s="1">
        <f t="shared" si="10"/>
        <v>0</v>
      </c>
      <c r="V41" s="1">
        <f t="shared" si="17"/>
        <v>0</v>
      </c>
      <c r="W41" s="1">
        <f t="shared" si="12"/>
        <v>0</v>
      </c>
      <c r="X41" s="1">
        <f t="shared" si="13"/>
        <v>0</v>
      </c>
      <c r="Y41" s="25">
        <f t="shared" si="18"/>
        <v>0</v>
      </c>
      <c r="Z41" s="117"/>
      <c r="AA41" s="117"/>
      <c r="AB41" s="1"/>
      <c r="AC41" s="1" t="str">
        <f t="shared" si="15"/>
        <v/>
      </c>
      <c r="AD41" s="1"/>
    </row>
    <row r="42" spans="1:30" ht="12.75" customHeight="1">
      <c r="A42" s="1">
        <v>2595</v>
      </c>
      <c r="B42" s="54" t="str">
        <f t="shared" si="0"/>
        <v>G.3.17</v>
      </c>
      <c r="C42" s="120" t="s">
        <v>1203</v>
      </c>
      <c r="D42" s="118"/>
      <c r="E42" s="92"/>
      <c r="F42" s="92"/>
      <c r="G42" s="117" t="s">
        <v>1151</v>
      </c>
      <c r="H42" s="119"/>
      <c r="I42" s="117"/>
      <c r="J42" s="54">
        <v>2</v>
      </c>
      <c r="K42" s="117"/>
      <c r="L42" s="99">
        <f t="shared" si="1"/>
        <v>3</v>
      </c>
      <c r="M42" s="1">
        <f t="shared" si="2"/>
        <v>17</v>
      </c>
      <c r="N42" s="1">
        <f t="shared" si="3"/>
        <v>0</v>
      </c>
      <c r="O42" s="1">
        <f t="shared" si="4"/>
        <v>0</v>
      </c>
      <c r="P42" s="1">
        <f t="shared" si="5"/>
        <v>0</v>
      </c>
      <c r="Q42" s="1">
        <f t="shared" si="16"/>
        <v>0</v>
      </c>
      <c r="R42" s="1">
        <f t="shared" si="7"/>
        <v>0</v>
      </c>
      <c r="S42" s="1">
        <f t="shared" si="8"/>
        <v>0</v>
      </c>
      <c r="T42" s="1">
        <f t="shared" si="9"/>
        <v>1</v>
      </c>
      <c r="U42" s="1">
        <f t="shared" si="10"/>
        <v>0</v>
      </c>
      <c r="V42" s="1">
        <f t="shared" si="17"/>
        <v>0</v>
      </c>
      <c r="W42" s="1">
        <f t="shared" si="12"/>
        <v>0</v>
      </c>
      <c r="X42" s="1">
        <f t="shared" si="13"/>
        <v>0</v>
      </c>
      <c r="Y42" s="25">
        <f t="shared" si="18"/>
        <v>0</v>
      </c>
      <c r="Z42" s="117"/>
      <c r="AA42" s="117"/>
      <c r="AB42" s="1"/>
      <c r="AC42" s="1" t="str">
        <f t="shared" si="15"/>
        <v/>
      </c>
      <c r="AD42" s="1"/>
    </row>
    <row r="43" spans="1:30" ht="12.75" customHeight="1">
      <c r="A43" s="1">
        <v>922</v>
      </c>
      <c r="B43" s="54" t="str">
        <f t="shared" si="0"/>
        <v>G.4</v>
      </c>
      <c r="C43" s="117" t="s">
        <v>527</v>
      </c>
      <c r="D43" s="118"/>
      <c r="E43" s="117"/>
      <c r="F43" s="118"/>
      <c r="G43" s="117" t="s">
        <v>529</v>
      </c>
      <c r="H43" s="119" t="s">
        <v>530</v>
      </c>
      <c r="I43" s="117" t="s">
        <v>531</v>
      </c>
      <c r="J43" s="54">
        <v>1</v>
      </c>
      <c r="K43" s="117"/>
      <c r="L43" s="99">
        <f t="shared" si="1"/>
        <v>4</v>
      </c>
      <c r="M43" s="1">
        <f t="shared" si="2"/>
        <v>0</v>
      </c>
      <c r="N43" s="1">
        <f t="shared" si="3"/>
        <v>0</v>
      </c>
      <c r="O43" s="1">
        <f t="shared" si="4"/>
        <v>0</v>
      </c>
      <c r="P43" s="1">
        <f t="shared" si="5"/>
        <v>0</v>
      </c>
      <c r="Q43" s="1">
        <f t="shared" si="16"/>
        <v>2</v>
      </c>
      <c r="R43" s="1">
        <f t="shared" si="7"/>
        <v>0</v>
      </c>
      <c r="S43" s="1">
        <f t="shared" si="8"/>
        <v>2</v>
      </c>
      <c r="T43" s="1">
        <f t="shared" si="9"/>
        <v>1</v>
      </c>
      <c r="U43" s="1">
        <f t="shared" si="10"/>
        <v>1</v>
      </c>
      <c r="V43" s="1">
        <f t="shared" si="17"/>
        <v>2</v>
      </c>
      <c r="W43" s="1">
        <f t="shared" si="12"/>
        <v>1</v>
      </c>
      <c r="X43" s="1">
        <f t="shared" si="13"/>
        <v>1</v>
      </c>
      <c r="Y43" s="25">
        <f t="shared" si="18"/>
        <v>1</v>
      </c>
      <c r="Z43" s="117"/>
      <c r="AA43" s="117"/>
      <c r="AB43" s="1"/>
      <c r="AC43" s="1">
        <f t="shared" si="15"/>
        <v>1</v>
      </c>
      <c r="AD43" s="1">
        <v>1</v>
      </c>
    </row>
    <row r="44" spans="1:30" ht="12.75" customHeight="1">
      <c r="A44" s="1">
        <v>923</v>
      </c>
      <c r="B44" s="54" t="str">
        <f t="shared" si="0"/>
        <v>G.4.1</v>
      </c>
      <c r="C44" s="120" t="s">
        <v>1206</v>
      </c>
      <c r="D44" s="118"/>
      <c r="E44" s="92"/>
      <c r="F44" s="92"/>
      <c r="G44" s="117" t="s">
        <v>529</v>
      </c>
      <c r="H44" s="119" t="s">
        <v>530</v>
      </c>
      <c r="I44" s="117" t="s">
        <v>531</v>
      </c>
      <c r="J44" s="54">
        <v>2</v>
      </c>
      <c r="K44" s="54"/>
      <c r="L44" s="99">
        <f t="shared" si="1"/>
        <v>4</v>
      </c>
      <c r="M44" s="1">
        <f t="shared" si="2"/>
        <v>1</v>
      </c>
      <c r="N44" s="1">
        <f t="shared" si="3"/>
        <v>0</v>
      </c>
      <c r="O44" s="1">
        <f t="shared" si="4"/>
        <v>0</v>
      </c>
      <c r="P44" s="1">
        <f t="shared" si="5"/>
        <v>0</v>
      </c>
      <c r="Q44" s="1">
        <f t="shared" si="16"/>
        <v>0</v>
      </c>
      <c r="R44" s="1">
        <f t="shared" si="7"/>
        <v>0</v>
      </c>
      <c r="S44" s="1">
        <f t="shared" si="8"/>
        <v>0</v>
      </c>
      <c r="T44" s="1">
        <f t="shared" si="9"/>
        <v>1</v>
      </c>
      <c r="U44" s="1">
        <f t="shared" si="10"/>
        <v>1</v>
      </c>
      <c r="V44" s="1">
        <f t="shared" si="17"/>
        <v>2</v>
      </c>
      <c r="W44" s="1">
        <f t="shared" si="12"/>
        <v>1</v>
      </c>
      <c r="X44" s="1">
        <f t="shared" si="13"/>
        <v>1</v>
      </c>
      <c r="Y44" s="25">
        <f t="shared" si="18"/>
        <v>0</v>
      </c>
      <c r="Z44" s="117"/>
      <c r="AA44" s="117"/>
      <c r="AB44" s="1"/>
      <c r="AC44" s="1" t="str">
        <f t="shared" si="15"/>
        <v/>
      </c>
      <c r="AD44" s="1"/>
    </row>
    <row r="45" spans="1:30" ht="12.75" customHeight="1">
      <c r="A45" s="1">
        <v>2602</v>
      </c>
      <c r="B45" s="54" t="str">
        <f t="shared" si="0"/>
        <v>G.4.1.1</v>
      </c>
      <c r="C45" s="120" t="s">
        <v>1210</v>
      </c>
      <c r="D45" s="118"/>
      <c r="E45" s="92"/>
      <c r="F45" s="92"/>
      <c r="G45" s="117" t="s">
        <v>529</v>
      </c>
      <c r="H45" s="119" t="s">
        <v>1211</v>
      </c>
      <c r="I45" s="117" t="s">
        <v>531</v>
      </c>
      <c r="J45" s="54">
        <v>3</v>
      </c>
      <c r="K45" s="54"/>
      <c r="L45" s="99">
        <f t="shared" si="1"/>
        <v>4</v>
      </c>
      <c r="M45" s="1">
        <f t="shared" si="2"/>
        <v>1</v>
      </c>
      <c r="N45" s="1">
        <f t="shared" si="3"/>
        <v>1</v>
      </c>
      <c r="O45" s="1">
        <f t="shared" si="4"/>
        <v>0</v>
      </c>
      <c r="P45" s="1">
        <f t="shared" si="5"/>
        <v>0</v>
      </c>
      <c r="Q45" s="1">
        <f t="shared" si="16"/>
        <v>0</v>
      </c>
      <c r="R45" s="1">
        <f t="shared" si="7"/>
        <v>0</v>
      </c>
      <c r="S45" s="1">
        <f t="shared" si="8"/>
        <v>0</v>
      </c>
      <c r="T45" s="1">
        <f t="shared" si="9"/>
        <v>1</v>
      </c>
      <c r="U45" s="1">
        <f t="shared" si="10"/>
        <v>1</v>
      </c>
      <c r="V45" s="1">
        <f t="shared" si="17"/>
        <v>2</v>
      </c>
      <c r="W45" s="1">
        <f t="shared" si="12"/>
        <v>1</v>
      </c>
      <c r="X45" s="1">
        <f t="shared" si="13"/>
        <v>1</v>
      </c>
      <c r="Y45" s="25">
        <f t="shared" si="18"/>
        <v>0</v>
      </c>
      <c r="Z45" s="117"/>
      <c r="AA45" s="117"/>
      <c r="AB45" s="1"/>
      <c r="AC45" s="1" t="str">
        <f t="shared" si="15"/>
        <v/>
      </c>
      <c r="AD45" s="1"/>
    </row>
    <row r="46" spans="1:30" ht="12.75" customHeight="1">
      <c r="A46" s="1">
        <v>4211</v>
      </c>
      <c r="B46" s="54" t="str">
        <f t="shared" si="0"/>
        <v>G.4.1.2</v>
      </c>
      <c r="C46" s="120" t="s">
        <v>1214</v>
      </c>
      <c r="D46" s="118"/>
      <c r="E46" s="92"/>
      <c r="F46" s="92"/>
      <c r="G46" s="117"/>
      <c r="H46" s="119"/>
      <c r="I46" s="117"/>
      <c r="J46" s="54">
        <v>3</v>
      </c>
      <c r="K46" s="54"/>
      <c r="L46" s="99">
        <f t="shared" si="1"/>
        <v>4</v>
      </c>
      <c r="M46" s="1">
        <f t="shared" si="2"/>
        <v>1</v>
      </c>
      <c r="N46" s="1">
        <f t="shared" si="3"/>
        <v>2</v>
      </c>
      <c r="O46" s="1">
        <f t="shared" si="4"/>
        <v>0</v>
      </c>
      <c r="P46" s="1">
        <f t="shared" si="5"/>
        <v>0</v>
      </c>
      <c r="Q46" s="1">
        <f t="shared" si="16"/>
        <v>0</v>
      </c>
      <c r="R46" s="1">
        <f t="shared" si="7"/>
        <v>0</v>
      </c>
      <c r="S46" s="1">
        <f t="shared" si="8"/>
        <v>0</v>
      </c>
      <c r="T46" s="1">
        <f t="shared" si="9"/>
        <v>1</v>
      </c>
      <c r="U46" s="1">
        <f t="shared" si="10"/>
        <v>1</v>
      </c>
      <c r="V46" s="1">
        <f t="shared" si="17"/>
        <v>2</v>
      </c>
      <c r="W46" s="1">
        <f t="shared" si="12"/>
        <v>1</v>
      </c>
      <c r="X46" s="1">
        <f t="shared" si="13"/>
        <v>1</v>
      </c>
      <c r="Y46" s="25">
        <f t="shared" si="18"/>
        <v>0</v>
      </c>
      <c r="Z46" s="117"/>
      <c r="AA46" s="117"/>
      <c r="AB46" s="1"/>
      <c r="AC46" s="1" t="str">
        <f t="shared" si="15"/>
        <v/>
      </c>
      <c r="AD46" s="1"/>
    </row>
    <row r="47" spans="1:30" ht="12.75" customHeight="1">
      <c r="A47" s="1">
        <v>4212</v>
      </c>
      <c r="B47" s="54" t="str">
        <f t="shared" si="0"/>
        <v>G.4.2</v>
      </c>
      <c r="C47" s="120" t="s">
        <v>1218</v>
      </c>
      <c r="D47" s="118"/>
      <c r="E47" s="92"/>
      <c r="F47" s="92"/>
      <c r="G47" s="117"/>
      <c r="H47" s="119"/>
      <c r="I47" s="117"/>
      <c r="J47" s="54">
        <v>2</v>
      </c>
      <c r="K47" s="54"/>
      <c r="L47" s="99">
        <f t="shared" si="1"/>
        <v>4</v>
      </c>
      <c r="M47" s="1">
        <f t="shared" si="2"/>
        <v>2</v>
      </c>
      <c r="N47" s="1">
        <f t="shared" si="3"/>
        <v>0</v>
      </c>
      <c r="O47" s="1">
        <f t="shared" si="4"/>
        <v>0</v>
      </c>
      <c r="P47" s="1">
        <f t="shared" si="5"/>
        <v>0</v>
      </c>
      <c r="Q47" s="1">
        <f t="shared" si="16"/>
        <v>0</v>
      </c>
      <c r="R47" s="1">
        <f t="shared" si="7"/>
        <v>0</v>
      </c>
      <c r="S47" s="1">
        <f t="shared" si="8"/>
        <v>0</v>
      </c>
      <c r="T47" s="1">
        <f t="shared" si="9"/>
        <v>1</v>
      </c>
      <c r="U47" s="1">
        <f t="shared" si="10"/>
        <v>1</v>
      </c>
      <c r="V47" s="1">
        <f t="shared" si="17"/>
        <v>2</v>
      </c>
      <c r="W47" s="1">
        <f t="shared" si="12"/>
        <v>1</v>
      </c>
      <c r="X47" s="1">
        <f t="shared" si="13"/>
        <v>1</v>
      </c>
      <c r="Y47" s="25">
        <f t="shared" si="18"/>
        <v>0</v>
      </c>
      <c r="Z47" s="117"/>
      <c r="AA47" s="117"/>
      <c r="AB47" s="1"/>
      <c r="AC47" s="1" t="str">
        <f t="shared" si="15"/>
        <v/>
      </c>
      <c r="AD47" s="1"/>
    </row>
    <row r="48" spans="1:30" ht="12.75" customHeight="1">
      <c r="A48" s="1">
        <v>951</v>
      </c>
      <c r="B48" s="54" t="str">
        <f t="shared" si="0"/>
        <v>G.4.3</v>
      </c>
      <c r="C48" s="120" t="s">
        <v>1222</v>
      </c>
      <c r="D48" s="118"/>
      <c r="E48" s="117"/>
      <c r="F48" s="92"/>
      <c r="G48" s="117" t="s">
        <v>529</v>
      </c>
      <c r="H48" s="119" t="s">
        <v>1223</v>
      </c>
      <c r="I48" s="117" t="s">
        <v>531</v>
      </c>
      <c r="J48" s="54">
        <v>2</v>
      </c>
      <c r="K48" s="54"/>
      <c r="L48" s="99">
        <f t="shared" si="1"/>
        <v>4</v>
      </c>
      <c r="M48" s="1">
        <f t="shared" si="2"/>
        <v>3</v>
      </c>
      <c r="N48" s="1">
        <f t="shared" si="3"/>
        <v>0</v>
      </c>
      <c r="O48" s="1">
        <f t="shared" si="4"/>
        <v>0</v>
      </c>
      <c r="P48" s="1">
        <f t="shared" si="5"/>
        <v>0</v>
      </c>
      <c r="Q48" s="1">
        <f t="shared" si="16"/>
        <v>0</v>
      </c>
      <c r="R48" s="1">
        <f t="shared" si="7"/>
        <v>0</v>
      </c>
      <c r="S48" s="1">
        <f t="shared" si="8"/>
        <v>0</v>
      </c>
      <c r="T48" s="1">
        <f t="shared" si="9"/>
        <v>1</v>
      </c>
      <c r="U48" s="1">
        <f t="shared" si="10"/>
        <v>1</v>
      </c>
      <c r="V48" s="1">
        <f t="shared" si="17"/>
        <v>2</v>
      </c>
      <c r="W48" s="1">
        <f t="shared" si="12"/>
        <v>1</v>
      </c>
      <c r="X48" s="1">
        <f t="shared" si="13"/>
        <v>1</v>
      </c>
      <c r="Y48" s="25">
        <f t="shared" si="18"/>
        <v>0</v>
      </c>
      <c r="Z48" s="117"/>
      <c r="AA48" s="117"/>
      <c r="AB48" s="1"/>
      <c r="AC48" s="1" t="str">
        <f t="shared" si="15"/>
        <v/>
      </c>
      <c r="AD48" s="1">
        <v>1</v>
      </c>
    </row>
    <row r="49" spans="1:30" ht="12.75" customHeight="1">
      <c r="A49" s="1">
        <v>953</v>
      </c>
      <c r="B49" s="54" t="str">
        <f t="shared" si="0"/>
        <v>G.4.3.1</v>
      </c>
      <c r="C49" s="120" t="s">
        <v>1226</v>
      </c>
      <c r="D49" s="118"/>
      <c r="E49" s="92"/>
      <c r="F49" s="92"/>
      <c r="G49" s="117" t="s">
        <v>529</v>
      </c>
      <c r="H49" s="119" t="s">
        <v>417</v>
      </c>
      <c r="I49" s="117" t="s">
        <v>799</v>
      </c>
      <c r="J49" s="54">
        <v>3</v>
      </c>
      <c r="K49" s="54"/>
      <c r="L49" s="99">
        <f t="shared" si="1"/>
        <v>4</v>
      </c>
      <c r="M49" s="1">
        <f t="shared" si="2"/>
        <v>3</v>
      </c>
      <c r="N49" s="1">
        <f t="shared" si="3"/>
        <v>1</v>
      </c>
      <c r="O49" s="1">
        <f t="shared" si="4"/>
        <v>0</v>
      </c>
      <c r="P49" s="1">
        <f t="shared" si="5"/>
        <v>0</v>
      </c>
      <c r="Q49" s="1">
        <f t="shared" si="16"/>
        <v>0</v>
      </c>
      <c r="R49" s="1">
        <f t="shared" si="7"/>
        <v>0</v>
      </c>
      <c r="S49" s="1">
        <f t="shared" si="8"/>
        <v>0</v>
      </c>
      <c r="T49" s="1">
        <f t="shared" si="9"/>
        <v>1</v>
      </c>
      <c r="U49" s="1">
        <f t="shared" si="10"/>
        <v>1</v>
      </c>
      <c r="V49" s="1">
        <f t="shared" si="17"/>
        <v>2</v>
      </c>
      <c r="W49" s="1">
        <f t="shared" si="12"/>
        <v>1</v>
      </c>
      <c r="X49" s="1">
        <f t="shared" si="13"/>
        <v>1</v>
      </c>
      <c r="Y49" s="25">
        <f t="shared" si="18"/>
        <v>0</v>
      </c>
      <c r="Z49" s="117"/>
      <c r="AA49" s="117"/>
      <c r="AB49" s="1"/>
      <c r="AC49" s="1" t="str">
        <f t="shared" si="15"/>
        <v/>
      </c>
      <c r="AD49" s="1"/>
    </row>
    <row r="50" spans="1:30" ht="12.75" customHeight="1">
      <c r="A50" s="1">
        <v>954</v>
      </c>
      <c r="B50" s="54" t="str">
        <f t="shared" si="0"/>
        <v>G.4.3.2</v>
      </c>
      <c r="C50" s="120" t="s">
        <v>1229</v>
      </c>
      <c r="D50" s="118"/>
      <c r="E50" s="92"/>
      <c r="F50" s="92"/>
      <c r="G50" s="117" t="s">
        <v>529</v>
      </c>
      <c r="H50" s="119" t="s">
        <v>938</v>
      </c>
      <c r="I50" s="117" t="s">
        <v>1230</v>
      </c>
      <c r="J50" s="54">
        <v>3</v>
      </c>
      <c r="K50" s="54"/>
      <c r="L50" s="99">
        <f t="shared" si="1"/>
        <v>4</v>
      </c>
      <c r="M50" s="1">
        <f t="shared" si="2"/>
        <v>3</v>
      </c>
      <c r="N50" s="1">
        <f t="shared" si="3"/>
        <v>2</v>
      </c>
      <c r="O50" s="1">
        <f t="shared" si="4"/>
        <v>0</v>
      </c>
      <c r="P50" s="1">
        <f t="shared" si="5"/>
        <v>0</v>
      </c>
      <c r="Q50" s="1">
        <f t="shared" si="16"/>
        <v>0</v>
      </c>
      <c r="R50" s="1">
        <f t="shared" si="7"/>
        <v>0</v>
      </c>
      <c r="S50" s="1">
        <f t="shared" si="8"/>
        <v>0</v>
      </c>
      <c r="T50" s="1">
        <f t="shared" si="9"/>
        <v>1</v>
      </c>
      <c r="U50" s="1">
        <f t="shared" si="10"/>
        <v>1</v>
      </c>
      <c r="V50" s="1">
        <f t="shared" si="17"/>
        <v>2</v>
      </c>
      <c r="W50" s="1">
        <f t="shared" si="12"/>
        <v>1</v>
      </c>
      <c r="X50" s="1">
        <f t="shared" si="13"/>
        <v>1</v>
      </c>
      <c r="Y50" s="25">
        <f t="shared" si="18"/>
        <v>0</v>
      </c>
      <c r="Z50" s="117"/>
      <c r="AA50" s="117"/>
      <c r="AB50" s="1"/>
      <c r="AC50" s="1" t="str">
        <f t="shared" si="15"/>
        <v/>
      </c>
      <c r="AD50" s="1"/>
    </row>
    <row r="51" spans="1:30" ht="12.75" customHeight="1">
      <c r="A51" s="1">
        <v>955</v>
      </c>
      <c r="B51" s="54" t="str">
        <f t="shared" si="0"/>
        <v>G.4.3.3</v>
      </c>
      <c r="C51" s="120" t="s">
        <v>1232</v>
      </c>
      <c r="D51" s="118"/>
      <c r="E51" s="92"/>
      <c r="F51" s="92"/>
      <c r="G51" s="117" t="s">
        <v>529</v>
      </c>
      <c r="H51" s="119" t="s">
        <v>938</v>
      </c>
      <c r="I51" s="117" t="s">
        <v>1230</v>
      </c>
      <c r="J51" s="54">
        <v>3</v>
      </c>
      <c r="K51" s="54"/>
      <c r="L51" s="99">
        <f t="shared" si="1"/>
        <v>4</v>
      </c>
      <c r="M51" s="1">
        <f t="shared" si="2"/>
        <v>3</v>
      </c>
      <c r="N51" s="1">
        <f t="shared" si="3"/>
        <v>3</v>
      </c>
      <c r="O51" s="1">
        <f t="shared" si="4"/>
        <v>0</v>
      </c>
      <c r="P51" s="1">
        <f t="shared" si="5"/>
        <v>0</v>
      </c>
      <c r="Q51" s="1">
        <f t="shared" si="16"/>
        <v>0</v>
      </c>
      <c r="R51" s="1">
        <f t="shared" si="7"/>
        <v>0</v>
      </c>
      <c r="S51" s="1">
        <f t="shared" si="8"/>
        <v>0</v>
      </c>
      <c r="T51" s="1">
        <f t="shared" si="9"/>
        <v>1</v>
      </c>
      <c r="U51" s="1">
        <f t="shared" si="10"/>
        <v>1</v>
      </c>
      <c r="V51" s="1">
        <f t="shared" si="17"/>
        <v>2</v>
      </c>
      <c r="W51" s="1">
        <f t="shared" si="12"/>
        <v>1</v>
      </c>
      <c r="X51" s="1">
        <f t="shared" si="13"/>
        <v>1</v>
      </c>
      <c r="Y51" s="25">
        <f t="shared" si="18"/>
        <v>0</v>
      </c>
      <c r="Z51" s="117"/>
      <c r="AA51" s="117"/>
      <c r="AB51" s="1"/>
      <c r="AC51" s="1" t="str">
        <f t="shared" si="15"/>
        <v/>
      </c>
      <c r="AD51" s="1"/>
    </row>
    <row r="52" spans="1:30" ht="12.75" customHeight="1">
      <c r="A52" s="1">
        <v>4213</v>
      </c>
      <c r="B52" s="54" t="str">
        <f t="shared" si="0"/>
        <v>G.4.3.4</v>
      </c>
      <c r="C52" s="120" t="s">
        <v>1238</v>
      </c>
      <c r="D52" s="118"/>
      <c r="E52" s="92"/>
      <c r="F52" s="92"/>
      <c r="G52" s="117"/>
      <c r="H52" s="119"/>
      <c r="I52" s="117"/>
      <c r="J52" s="54">
        <v>3</v>
      </c>
      <c r="K52" s="54"/>
      <c r="L52" s="99">
        <f t="shared" si="1"/>
        <v>4</v>
      </c>
      <c r="M52" s="1">
        <f t="shared" si="2"/>
        <v>3</v>
      </c>
      <c r="N52" s="1">
        <f t="shared" si="3"/>
        <v>4</v>
      </c>
      <c r="O52" s="1">
        <f t="shared" si="4"/>
        <v>0</v>
      </c>
      <c r="P52" s="1">
        <f t="shared" si="5"/>
        <v>0</v>
      </c>
      <c r="Q52" s="1">
        <f t="shared" si="16"/>
        <v>0</v>
      </c>
      <c r="R52" s="1">
        <f t="shared" si="7"/>
        <v>0</v>
      </c>
      <c r="S52" s="1">
        <f t="shared" si="8"/>
        <v>0</v>
      </c>
      <c r="T52" s="1">
        <f t="shared" si="9"/>
        <v>1</v>
      </c>
      <c r="U52" s="1">
        <f t="shared" si="10"/>
        <v>1</v>
      </c>
      <c r="V52" s="1">
        <f t="shared" si="17"/>
        <v>2</v>
      </c>
      <c r="W52" s="1">
        <f t="shared" si="12"/>
        <v>1</v>
      </c>
      <c r="X52" s="1">
        <f t="shared" si="13"/>
        <v>1</v>
      </c>
      <c r="Y52" s="25">
        <f t="shared" si="18"/>
        <v>0</v>
      </c>
      <c r="Z52" s="117"/>
      <c r="AA52" s="117"/>
      <c r="AB52" s="1"/>
      <c r="AC52" s="1" t="str">
        <f t="shared" si="15"/>
        <v/>
      </c>
      <c r="AD52" s="1"/>
    </row>
    <row r="53" spans="1:30" ht="12.75" customHeight="1">
      <c r="A53" s="1">
        <v>1272</v>
      </c>
      <c r="B53" s="54" t="str">
        <f t="shared" si="0"/>
        <v>G.5</v>
      </c>
      <c r="C53" s="117" t="s">
        <v>1241</v>
      </c>
      <c r="D53" s="118"/>
      <c r="E53" s="92"/>
      <c r="F53" s="92"/>
      <c r="G53" s="117"/>
      <c r="H53" s="119" t="s">
        <v>1242</v>
      </c>
      <c r="I53" s="117" t="s">
        <v>1243</v>
      </c>
      <c r="J53" s="54">
        <v>1</v>
      </c>
      <c r="K53" s="54"/>
      <c r="L53" s="99">
        <f t="shared" si="1"/>
        <v>5</v>
      </c>
      <c r="M53" s="1">
        <f t="shared" si="2"/>
        <v>0</v>
      </c>
      <c r="N53" s="1">
        <f t="shared" si="3"/>
        <v>0</v>
      </c>
      <c r="O53" s="1">
        <f t="shared" si="4"/>
        <v>0</v>
      </c>
      <c r="P53" s="1">
        <f t="shared" si="5"/>
        <v>0</v>
      </c>
      <c r="Q53" s="1">
        <f t="shared" si="16"/>
        <v>0</v>
      </c>
      <c r="R53" s="1">
        <f t="shared" si="7"/>
        <v>0</v>
      </c>
      <c r="S53" s="1">
        <f t="shared" si="8"/>
        <v>0</v>
      </c>
      <c r="T53" s="1">
        <f t="shared" si="9"/>
        <v>1</v>
      </c>
      <c r="U53" s="1">
        <f t="shared" si="10"/>
        <v>0</v>
      </c>
      <c r="V53" s="1">
        <f t="shared" si="17"/>
        <v>0</v>
      </c>
      <c r="W53" s="1">
        <f t="shared" si="12"/>
        <v>0</v>
      </c>
      <c r="X53" s="1">
        <f t="shared" si="13"/>
        <v>0</v>
      </c>
      <c r="Y53" s="25">
        <f t="shared" si="18"/>
        <v>0</v>
      </c>
      <c r="Z53" s="117"/>
      <c r="AA53" s="117"/>
      <c r="AB53" s="1"/>
      <c r="AC53" s="1">
        <f t="shared" si="15"/>
        <v>1</v>
      </c>
      <c r="AD53" s="1"/>
    </row>
    <row r="54" spans="1:30" ht="12.75" customHeight="1">
      <c r="A54" s="1">
        <v>3313</v>
      </c>
      <c r="B54" s="54" t="str">
        <f t="shared" si="0"/>
        <v>G.6</v>
      </c>
      <c r="C54" s="117" t="s">
        <v>1246</v>
      </c>
      <c r="D54" s="117"/>
      <c r="E54" s="117"/>
      <c r="F54" s="117"/>
      <c r="G54" s="117"/>
      <c r="H54" s="119">
        <v>4.3</v>
      </c>
      <c r="I54" s="117" t="s">
        <v>535</v>
      </c>
      <c r="J54" s="54">
        <v>1</v>
      </c>
      <c r="K54" s="54">
        <v>1</v>
      </c>
      <c r="L54" s="99">
        <f t="shared" si="1"/>
        <v>6</v>
      </c>
      <c r="M54" s="1">
        <f t="shared" si="2"/>
        <v>0</v>
      </c>
      <c r="N54" s="1">
        <f t="shared" si="3"/>
        <v>0</v>
      </c>
      <c r="O54" s="1">
        <f t="shared" si="4"/>
        <v>0</v>
      </c>
      <c r="P54" s="1">
        <f t="shared" si="5"/>
        <v>0</v>
      </c>
      <c r="Q54" s="1">
        <f t="shared" si="16"/>
        <v>0</v>
      </c>
      <c r="R54" s="1">
        <f t="shared" si="7"/>
        <v>0</v>
      </c>
      <c r="S54" s="1">
        <f t="shared" si="8"/>
        <v>0</v>
      </c>
      <c r="T54" s="1">
        <f t="shared" si="9"/>
        <v>1</v>
      </c>
      <c r="U54" s="1">
        <f t="shared" si="10"/>
        <v>0</v>
      </c>
      <c r="V54" s="1">
        <f t="shared" si="17"/>
        <v>0</v>
      </c>
      <c r="W54" s="1">
        <f t="shared" si="12"/>
        <v>0</v>
      </c>
      <c r="X54" s="1">
        <f t="shared" si="13"/>
        <v>0</v>
      </c>
      <c r="Y54" s="25">
        <f t="shared" si="18"/>
        <v>0</v>
      </c>
      <c r="Z54" s="117"/>
      <c r="AA54" s="117"/>
      <c r="AB54" s="1"/>
      <c r="AC54" s="1">
        <f t="shared" si="15"/>
        <v>1</v>
      </c>
    </row>
    <row r="55" spans="1:30" ht="12.75" customHeight="1">
      <c r="A55" s="1">
        <v>3314</v>
      </c>
      <c r="B55" s="54" t="str">
        <f t="shared" si="0"/>
        <v>G.6.1</v>
      </c>
      <c r="C55" s="120" t="s">
        <v>1252</v>
      </c>
      <c r="D55" s="118"/>
      <c r="E55" s="92"/>
      <c r="F55" s="92"/>
      <c r="G55" s="117"/>
      <c r="H55" s="119"/>
      <c r="I55" s="117"/>
      <c r="J55" s="54">
        <v>2</v>
      </c>
      <c r="K55" s="54"/>
      <c r="L55" s="99">
        <f t="shared" si="1"/>
        <v>6</v>
      </c>
      <c r="M55" s="1">
        <f t="shared" si="2"/>
        <v>1</v>
      </c>
      <c r="N55" s="1">
        <f t="shared" si="3"/>
        <v>0</v>
      </c>
      <c r="O55" s="1">
        <f t="shared" si="4"/>
        <v>0</v>
      </c>
      <c r="P55" s="1">
        <f t="shared" si="5"/>
        <v>0</v>
      </c>
      <c r="Q55" s="1">
        <f t="shared" si="16"/>
        <v>0</v>
      </c>
      <c r="R55" s="1">
        <f t="shared" si="7"/>
        <v>0</v>
      </c>
      <c r="S55" s="1">
        <f t="shared" si="8"/>
        <v>0</v>
      </c>
      <c r="T55" s="1">
        <f t="shared" si="9"/>
        <v>0</v>
      </c>
      <c r="U55" s="1">
        <f t="shared" si="10"/>
        <v>0</v>
      </c>
      <c r="V55" s="1">
        <f t="shared" si="17"/>
        <v>0</v>
      </c>
      <c r="W55" s="1">
        <f t="shared" si="12"/>
        <v>0</v>
      </c>
      <c r="X55" s="1">
        <f t="shared" si="13"/>
        <v>0</v>
      </c>
      <c r="Y55" s="25">
        <f t="shared" si="18"/>
        <v>0</v>
      </c>
      <c r="Z55" s="117"/>
      <c r="AA55" s="54" t="s">
        <v>1256</v>
      </c>
      <c r="AB55" s="1"/>
      <c r="AC55" s="1">
        <v>1</v>
      </c>
    </row>
    <row r="56" spans="1:30" ht="12.75" customHeight="1">
      <c r="A56" s="1">
        <v>3315</v>
      </c>
      <c r="B56" s="54" t="str">
        <f t="shared" si="0"/>
        <v>G.6.2</v>
      </c>
      <c r="C56" s="120" t="s">
        <v>1257</v>
      </c>
      <c r="D56" s="118"/>
      <c r="E56" s="92"/>
      <c r="F56" s="92"/>
      <c r="G56" s="117"/>
      <c r="H56" s="119"/>
      <c r="I56" s="117"/>
      <c r="J56" s="54">
        <v>2</v>
      </c>
      <c r="K56" s="54"/>
      <c r="L56" s="99">
        <f t="shared" si="1"/>
        <v>6</v>
      </c>
      <c r="M56" s="1">
        <f t="shared" si="2"/>
        <v>2</v>
      </c>
      <c r="N56" s="1">
        <f t="shared" si="3"/>
        <v>0</v>
      </c>
      <c r="O56" s="1">
        <f t="shared" si="4"/>
        <v>0</v>
      </c>
      <c r="P56" s="1">
        <f t="shared" si="5"/>
        <v>0</v>
      </c>
      <c r="Q56" s="1">
        <f t="shared" si="16"/>
        <v>0</v>
      </c>
      <c r="R56" s="1">
        <f t="shared" si="7"/>
        <v>0</v>
      </c>
      <c r="S56" s="1">
        <f t="shared" si="8"/>
        <v>0</v>
      </c>
      <c r="T56" s="1">
        <f t="shared" si="9"/>
        <v>0</v>
      </c>
      <c r="U56" s="1">
        <f t="shared" si="10"/>
        <v>0</v>
      </c>
      <c r="V56" s="1">
        <f t="shared" si="17"/>
        <v>0</v>
      </c>
      <c r="W56" s="1">
        <f t="shared" si="12"/>
        <v>0</v>
      </c>
      <c r="X56" s="1">
        <f t="shared" si="13"/>
        <v>0</v>
      </c>
      <c r="Y56" s="25">
        <f t="shared" si="18"/>
        <v>0</v>
      </c>
      <c r="Z56" s="117"/>
      <c r="AA56" s="117"/>
      <c r="AB56" s="1"/>
      <c r="AC56" s="1">
        <v>1</v>
      </c>
    </row>
    <row r="57" spans="1:30" ht="12.75" customHeight="1">
      <c r="A57" s="1">
        <v>3320</v>
      </c>
      <c r="B57" s="54" t="str">
        <f t="shared" si="0"/>
        <v>G.6.3</v>
      </c>
      <c r="C57" s="120" t="s">
        <v>1259</v>
      </c>
      <c r="D57" s="118"/>
      <c r="E57" s="92"/>
      <c r="F57" s="92"/>
      <c r="G57" s="117"/>
      <c r="H57" s="119"/>
      <c r="I57" s="117"/>
      <c r="J57" s="54">
        <v>2</v>
      </c>
      <c r="K57" s="54"/>
      <c r="L57" s="99">
        <f t="shared" si="1"/>
        <v>6</v>
      </c>
      <c r="M57" s="1">
        <f t="shared" si="2"/>
        <v>3</v>
      </c>
      <c r="N57" s="1">
        <f t="shared" si="3"/>
        <v>0</v>
      </c>
      <c r="O57" s="1">
        <f t="shared" si="4"/>
        <v>0</v>
      </c>
      <c r="P57" s="1">
        <f t="shared" si="5"/>
        <v>0</v>
      </c>
      <c r="Q57" s="1">
        <f t="shared" si="16"/>
        <v>0</v>
      </c>
      <c r="R57" s="1">
        <f t="shared" si="7"/>
        <v>0</v>
      </c>
      <c r="S57" s="1">
        <f t="shared" si="8"/>
        <v>0</v>
      </c>
      <c r="T57" s="1">
        <f t="shared" si="9"/>
        <v>0</v>
      </c>
      <c r="U57" s="1">
        <f t="shared" si="10"/>
        <v>0</v>
      </c>
      <c r="V57" s="1">
        <f t="shared" si="17"/>
        <v>0</v>
      </c>
      <c r="W57" s="1">
        <f t="shared" si="12"/>
        <v>0</v>
      </c>
      <c r="X57" s="1">
        <f t="shared" si="13"/>
        <v>0</v>
      </c>
      <c r="Y57" s="25">
        <f t="shared" si="18"/>
        <v>0</v>
      </c>
      <c r="Z57" s="117"/>
      <c r="AA57" s="117"/>
      <c r="AB57" s="1"/>
      <c r="AC57" s="1">
        <v>1</v>
      </c>
    </row>
    <row r="58" spans="1:30" ht="12.75" customHeight="1">
      <c r="A58" s="1">
        <v>4214</v>
      </c>
      <c r="B58" s="54" t="str">
        <f t="shared" si="0"/>
        <v>G.6.4</v>
      </c>
      <c r="C58" s="120" t="s">
        <v>1261</v>
      </c>
      <c r="D58" s="118"/>
      <c r="E58" s="92"/>
      <c r="F58" s="92"/>
      <c r="G58" s="117"/>
      <c r="H58" s="119"/>
      <c r="I58" s="117"/>
      <c r="J58" s="54">
        <v>2</v>
      </c>
      <c r="K58" s="54"/>
      <c r="L58" s="99">
        <f t="shared" si="1"/>
        <v>6</v>
      </c>
      <c r="M58" s="1">
        <f t="shared" si="2"/>
        <v>4</v>
      </c>
      <c r="N58" s="1">
        <f t="shared" si="3"/>
        <v>0</v>
      </c>
      <c r="O58" s="1">
        <f t="shared" si="4"/>
        <v>0</v>
      </c>
      <c r="P58" s="1">
        <f t="shared" si="5"/>
        <v>0</v>
      </c>
      <c r="Q58" s="1">
        <f t="shared" si="16"/>
        <v>0</v>
      </c>
      <c r="R58" s="1">
        <f t="shared" si="7"/>
        <v>0</v>
      </c>
      <c r="S58" s="1">
        <f t="shared" si="8"/>
        <v>0</v>
      </c>
      <c r="T58" s="1">
        <f t="shared" si="9"/>
        <v>0</v>
      </c>
      <c r="U58" s="1">
        <f t="shared" si="10"/>
        <v>0</v>
      </c>
      <c r="V58" s="1">
        <f t="shared" si="17"/>
        <v>0</v>
      </c>
      <c r="W58" s="1">
        <f t="shared" si="12"/>
        <v>0</v>
      </c>
      <c r="X58" s="1">
        <f t="shared" si="13"/>
        <v>0</v>
      </c>
      <c r="Y58" s="25">
        <f t="shared" si="18"/>
        <v>0</v>
      </c>
      <c r="Z58" s="117"/>
      <c r="AA58" s="117"/>
      <c r="AB58" s="1"/>
      <c r="AC58" s="1">
        <v>1</v>
      </c>
    </row>
    <row r="59" spans="1:30" ht="12.75" customHeight="1">
      <c r="A59" s="1">
        <v>4215</v>
      </c>
      <c r="B59" s="54" t="str">
        <f t="shared" si="0"/>
        <v>G.6.5</v>
      </c>
      <c r="C59" s="120" t="s">
        <v>1263</v>
      </c>
      <c r="D59" s="118"/>
      <c r="E59" s="92"/>
      <c r="F59" s="92"/>
      <c r="G59" s="117"/>
      <c r="H59" s="119"/>
      <c r="I59" s="117"/>
      <c r="J59" s="54">
        <v>2</v>
      </c>
      <c r="K59" s="54"/>
      <c r="L59" s="99">
        <f t="shared" si="1"/>
        <v>6</v>
      </c>
      <c r="M59" s="1">
        <f t="shared" si="2"/>
        <v>5</v>
      </c>
      <c r="N59" s="1">
        <f t="shared" si="3"/>
        <v>0</v>
      </c>
      <c r="O59" s="1">
        <f t="shared" si="4"/>
        <v>0</v>
      </c>
      <c r="P59" s="1">
        <f t="shared" si="5"/>
        <v>0</v>
      </c>
      <c r="Q59" s="1">
        <f t="shared" si="16"/>
        <v>0</v>
      </c>
      <c r="R59" s="1">
        <f t="shared" si="7"/>
        <v>0</v>
      </c>
      <c r="S59" s="1">
        <f t="shared" si="8"/>
        <v>0</v>
      </c>
      <c r="T59" s="1">
        <f t="shared" si="9"/>
        <v>0</v>
      </c>
      <c r="U59" s="1">
        <f t="shared" si="10"/>
        <v>0</v>
      </c>
      <c r="V59" s="1">
        <f t="shared" si="17"/>
        <v>0</v>
      </c>
      <c r="W59" s="1">
        <f t="shared" si="12"/>
        <v>0</v>
      </c>
      <c r="X59" s="1">
        <f t="shared" si="13"/>
        <v>0</v>
      </c>
      <c r="Y59" s="25">
        <f t="shared" si="18"/>
        <v>0</v>
      </c>
      <c r="Z59" s="117"/>
      <c r="AA59" s="117"/>
      <c r="AB59" s="1"/>
      <c r="AC59" s="1">
        <v>1</v>
      </c>
    </row>
    <row r="60" spans="1:30" ht="12.75" customHeight="1">
      <c r="A60" s="1">
        <v>4216</v>
      </c>
      <c r="B60" s="54" t="str">
        <f t="shared" si="0"/>
        <v>G.6.6</v>
      </c>
      <c r="C60" s="120" t="s">
        <v>1266</v>
      </c>
      <c r="D60" s="118"/>
      <c r="E60" s="92"/>
      <c r="F60" s="92"/>
      <c r="G60" s="117"/>
      <c r="H60" s="119"/>
      <c r="I60" s="117"/>
      <c r="J60" s="54">
        <v>2</v>
      </c>
      <c r="K60" s="54"/>
      <c r="L60" s="99">
        <f t="shared" si="1"/>
        <v>6</v>
      </c>
      <c r="M60" s="1">
        <f t="shared" si="2"/>
        <v>6</v>
      </c>
      <c r="N60" s="1">
        <f t="shared" si="3"/>
        <v>0</v>
      </c>
      <c r="O60" s="1">
        <f t="shared" si="4"/>
        <v>0</v>
      </c>
      <c r="P60" s="1">
        <f t="shared" si="5"/>
        <v>0</v>
      </c>
      <c r="Q60" s="1">
        <f t="shared" si="16"/>
        <v>0</v>
      </c>
      <c r="R60" s="1">
        <f t="shared" si="7"/>
        <v>0</v>
      </c>
      <c r="S60" s="1">
        <f t="shared" si="8"/>
        <v>0</v>
      </c>
      <c r="T60" s="1">
        <f t="shared" si="9"/>
        <v>0</v>
      </c>
      <c r="U60" s="1">
        <f t="shared" si="10"/>
        <v>0</v>
      </c>
      <c r="V60" s="1">
        <f t="shared" si="17"/>
        <v>0</v>
      </c>
      <c r="W60" s="1">
        <f t="shared" si="12"/>
        <v>0</v>
      </c>
      <c r="X60" s="1">
        <f t="shared" si="13"/>
        <v>0</v>
      </c>
      <c r="Y60" s="25">
        <f t="shared" si="18"/>
        <v>0</v>
      </c>
      <c r="Z60" s="117"/>
      <c r="AA60" s="117"/>
      <c r="AB60" s="1"/>
      <c r="AC60" s="1">
        <v>1</v>
      </c>
      <c r="AD60" s="36"/>
    </row>
    <row r="61" spans="1:30" ht="12.75" customHeight="1">
      <c r="A61" s="1">
        <v>3304</v>
      </c>
      <c r="B61" s="54" t="str">
        <f t="shared" si="0"/>
        <v>G.7</v>
      </c>
      <c r="C61" s="117" t="s">
        <v>534</v>
      </c>
      <c r="D61" s="118"/>
      <c r="E61" s="92"/>
      <c r="F61" s="92"/>
      <c r="G61" s="117" t="s">
        <v>439</v>
      </c>
      <c r="H61" s="119">
        <v>4.3</v>
      </c>
      <c r="I61" s="117" t="s">
        <v>535</v>
      </c>
      <c r="J61" s="54">
        <v>1</v>
      </c>
      <c r="K61" s="54"/>
      <c r="L61" s="99">
        <f t="shared" si="1"/>
        <v>7</v>
      </c>
      <c r="M61" s="1">
        <f t="shared" si="2"/>
        <v>0</v>
      </c>
      <c r="N61" s="1">
        <f t="shared" si="3"/>
        <v>0</v>
      </c>
      <c r="O61" s="1">
        <f t="shared" si="4"/>
        <v>0</v>
      </c>
      <c r="P61" s="1">
        <f t="shared" si="5"/>
        <v>0</v>
      </c>
      <c r="Q61" s="1">
        <f t="shared" si="16"/>
        <v>2</v>
      </c>
      <c r="R61" s="1">
        <f t="shared" si="7"/>
        <v>0</v>
      </c>
      <c r="S61" s="1">
        <f t="shared" si="8"/>
        <v>2</v>
      </c>
      <c r="T61" s="1">
        <f t="shared" si="9"/>
        <v>1</v>
      </c>
      <c r="U61" s="1">
        <f t="shared" si="10"/>
        <v>1</v>
      </c>
      <c r="V61" s="1">
        <f t="shared" si="17"/>
        <v>2</v>
      </c>
      <c r="W61" s="1">
        <f t="shared" si="12"/>
        <v>1</v>
      </c>
      <c r="X61" s="1">
        <f t="shared" si="13"/>
        <v>1</v>
      </c>
      <c r="Y61" s="25">
        <f t="shared" si="18"/>
        <v>1</v>
      </c>
      <c r="Z61" s="117"/>
      <c r="AA61" s="117"/>
      <c r="AB61" s="1"/>
      <c r="AC61" s="1">
        <f t="shared" ref="AC61:AC124" si="19">IF(AND(J61=1,S61=1),2,IF(AND(V60=1,L61=L60),2,IF(AND(AC60=2,L61=L60),2,IF(J61=1,1,""))))</f>
        <v>1</v>
      </c>
    </row>
    <row r="62" spans="1:30" ht="12.75" customHeight="1">
      <c r="A62" s="1">
        <v>3305</v>
      </c>
      <c r="B62" s="54" t="str">
        <f t="shared" si="0"/>
        <v>G.7.1</v>
      </c>
      <c r="C62" s="120" t="s">
        <v>536</v>
      </c>
      <c r="D62" s="118"/>
      <c r="E62" s="92"/>
      <c r="F62" s="92"/>
      <c r="G62" s="117" t="s">
        <v>439</v>
      </c>
      <c r="H62" s="119"/>
      <c r="I62" s="117"/>
      <c r="J62" s="54">
        <v>2</v>
      </c>
      <c r="K62" s="54"/>
      <c r="L62" s="99">
        <f t="shared" si="1"/>
        <v>7</v>
      </c>
      <c r="M62" s="1">
        <f t="shared" si="2"/>
        <v>1</v>
      </c>
      <c r="N62" s="1">
        <f t="shared" si="3"/>
        <v>0</v>
      </c>
      <c r="O62" s="1">
        <f t="shared" si="4"/>
        <v>0</v>
      </c>
      <c r="P62" s="1">
        <f t="shared" si="5"/>
        <v>0</v>
      </c>
      <c r="Q62" s="1">
        <f t="shared" si="16"/>
        <v>2</v>
      </c>
      <c r="R62" s="1">
        <f t="shared" si="7"/>
        <v>0</v>
      </c>
      <c r="S62" s="1">
        <f t="shared" si="8"/>
        <v>2</v>
      </c>
      <c r="T62" s="1">
        <f t="shared" si="9"/>
        <v>1</v>
      </c>
      <c r="U62" s="1">
        <f t="shared" si="10"/>
        <v>1</v>
      </c>
      <c r="V62" s="1">
        <f t="shared" si="17"/>
        <v>2</v>
      </c>
      <c r="W62" s="1">
        <f t="shared" si="12"/>
        <v>1</v>
      </c>
      <c r="X62" s="1">
        <f t="shared" si="13"/>
        <v>1</v>
      </c>
      <c r="Y62" s="25">
        <f t="shared" si="18"/>
        <v>1</v>
      </c>
      <c r="Z62" s="117"/>
      <c r="AA62" s="117"/>
      <c r="AB62" s="1"/>
      <c r="AC62" s="1" t="str">
        <f t="shared" si="19"/>
        <v/>
      </c>
    </row>
    <row r="63" spans="1:30" ht="12.75" customHeight="1">
      <c r="A63" s="1">
        <v>3307</v>
      </c>
      <c r="B63" s="54" t="str">
        <f t="shared" si="0"/>
        <v>G.7.2</v>
      </c>
      <c r="C63" s="120" t="s">
        <v>540</v>
      </c>
      <c r="D63" s="118"/>
      <c r="E63" s="92"/>
      <c r="F63" s="92"/>
      <c r="G63" s="117" t="s">
        <v>439</v>
      </c>
      <c r="H63" s="119"/>
      <c r="I63" s="117"/>
      <c r="J63" s="54">
        <v>2</v>
      </c>
      <c r="K63" s="54"/>
      <c r="L63" s="99">
        <f t="shared" si="1"/>
        <v>7</v>
      </c>
      <c r="M63" s="1">
        <f t="shared" si="2"/>
        <v>2</v>
      </c>
      <c r="N63" s="1">
        <f t="shared" si="3"/>
        <v>0</v>
      </c>
      <c r="O63" s="1">
        <f t="shared" si="4"/>
        <v>0</v>
      </c>
      <c r="P63" s="1">
        <f t="shared" si="5"/>
        <v>0</v>
      </c>
      <c r="Q63" s="1">
        <f t="shared" si="16"/>
        <v>2</v>
      </c>
      <c r="R63" s="1">
        <f t="shared" si="7"/>
        <v>0</v>
      </c>
      <c r="S63" s="1">
        <f t="shared" si="8"/>
        <v>2</v>
      </c>
      <c r="T63" s="1">
        <f t="shared" si="9"/>
        <v>1</v>
      </c>
      <c r="U63" s="1">
        <f t="shared" si="10"/>
        <v>1</v>
      </c>
      <c r="V63" s="1">
        <f t="shared" si="17"/>
        <v>2</v>
      </c>
      <c r="W63" s="1">
        <f t="shared" si="12"/>
        <v>1</v>
      </c>
      <c r="X63" s="1">
        <f t="shared" si="13"/>
        <v>1</v>
      </c>
      <c r="Y63" s="25">
        <f t="shared" si="18"/>
        <v>1</v>
      </c>
      <c r="Z63" s="117"/>
      <c r="AA63" s="117"/>
      <c r="AB63" s="1"/>
      <c r="AC63" s="1" t="str">
        <f t="shared" si="19"/>
        <v/>
      </c>
    </row>
    <row r="64" spans="1:30" ht="12.75" customHeight="1">
      <c r="A64" s="1">
        <v>3308</v>
      </c>
      <c r="B64" s="54" t="str">
        <f t="shared" si="0"/>
        <v>G.7.3</v>
      </c>
      <c r="C64" s="120" t="s">
        <v>1275</v>
      </c>
      <c r="D64" s="117"/>
      <c r="E64" s="117"/>
      <c r="F64" s="117"/>
      <c r="G64" s="117" t="s">
        <v>439</v>
      </c>
      <c r="H64" s="119">
        <v>4.3</v>
      </c>
      <c r="I64" s="117" t="s">
        <v>535</v>
      </c>
      <c r="J64" s="54">
        <v>2</v>
      </c>
      <c r="K64" s="54">
        <v>1</v>
      </c>
      <c r="L64" s="99">
        <f t="shared" si="1"/>
        <v>7</v>
      </c>
      <c r="M64" s="1">
        <f t="shared" si="2"/>
        <v>3</v>
      </c>
      <c r="N64" s="1">
        <f t="shared" si="3"/>
        <v>0</v>
      </c>
      <c r="O64" s="1">
        <f t="shared" si="4"/>
        <v>0</v>
      </c>
      <c r="P64" s="1">
        <f t="shared" si="5"/>
        <v>0</v>
      </c>
      <c r="Q64" s="1">
        <f t="shared" si="16"/>
        <v>0</v>
      </c>
      <c r="R64" s="1">
        <f t="shared" si="7"/>
        <v>0</v>
      </c>
      <c r="S64" s="1">
        <f t="shared" si="8"/>
        <v>0</v>
      </c>
      <c r="T64" s="1">
        <f t="shared" si="9"/>
        <v>1</v>
      </c>
      <c r="U64" s="1">
        <f t="shared" si="10"/>
        <v>1</v>
      </c>
      <c r="V64" s="1">
        <f t="shared" si="17"/>
        <v>2</v>
      </c>
      <c r="W64" s="1">
        <f t="shared" si="12"/>
        <v>1</v>
      </c>
      <c r="X64" s="1">
        <f t="shared" si="13"/>
        <v>1</v>
      </c>
      <c r="Y64" s="25">
        <f t="shared" si="18"/>
        <v>0</v>
      </c>
      <c r="Z64" s="117"/>
      <c r="AA64" s="117"/>
      <c r="AB64" s="1"/>
      <c r="AC64" s="1" t="str">
        <f t="shared" si="19"/>
        <v/>
      </c>
    </row>
    <row r="65" spans="1:29" ht="12.75" customHeight="1">
      <c r="A65" s="1">
        <v>3309</v>
      </c>
      <c r="B65" s="54" t="str">
        <f t="shared" si="0"/>
        <v>G.7.3.1</v>
      </c>
      <c r="C65" s="120" t="s">
        <v>542</v>
      </c>
      <c r="D65" s="118"/>
      <c r="E65" s="92"/>
      <c r="F65" s="92"/>
      <c r="G65" s="117" t="s">
        <v>439</v>
      </c>
      <c r="H65" s="119"/>
      <c r="I65" s="117"/>
      <c r="J65" s="54">
        <v>3</v>
      </c>
      <c r="K65" s="54"/>
      <c r="L65" s="99">
        <f t="shared" si="1"/>
        <v>7</v>
      </c>
      <c r="M65" s="1">
        <f t="shared" si="2"/>
        <v>3</v>
      </c>
      <c r="N65" s="1">
        <f t="shared" si="3"/>
        <v>1</v>
      </c>
      <c r="O65" s="1">
        <f t="shared" si="4"/>
        <v>0</v>
      </c>
      <c r="P65" s="1">
        <f t="shared" si="5"/>
        <v>0</v>
      </c>
      <c r="Q65" s="1">
        <f t="shared" si="16"/>
        <v>2</v>
      </c>
      <c r="R65" s="1">
        <f t="shared" si="7"/>
        <v>0</v>
      </c>
      <c r="S65" s="1">
        <f t="shared" si="8"/>
        <v>2</v>
      </c>
      <c r="T65" s="1">
        <f t="shared" si="9"/>
        <v>0</v>
      </c>
      <c r="U65" s="1">
        <f t="shared" si="10"/>
        <v>1</v>
      </c>
      <c r="V65" s="1">
        <f t="shared" si="17"/>
        <v>2</v>
      </c>
      <c r="W65" s="1">
        <f t="shared" si="12"/>
        <v>1</v>
      </c>
      <c r="X65" s="1">
        <f t="shared" si="13"/>
        <v>0</v>
      </c>
      <c r="Y65" s="25">
        <f t="shared" si="18"/>
        <v>1</v>
      </c>
      <c r="Z65" s="117"/>
      <c r="AA65" s="117"/>
      <c r="AB65" s="1"/>
      <c r="AC65" s="1" t="str">
        <f t="shared" si="19"/>
        <v/>
      </c>
    </row>
    <row r="66" spans="1:29" ht="12.75" customHeight="1">
      <c r="A66" s="1">
        <v>3310</v>
      </c>
      <c r="B66" s="54" t="str">
        <f t="shared" si="0"/>
        <v>G.7.3.2</v>
      </c>
      <c r="C66" s="120" t="s">
        <v>543</v>
      </c>
      <c r="D66" s="118"/>
      <c r="E66" s="92"/>
      <c r="F66" s="92"/>
      <c r="G66" s="117" t="s">
        <v>439</v>
      </c>
      <c r="H66" s="119"/>
      <c r="I66" s="117"/>
      <c r="J66" s="54">
        <v>3</v>
      </c>
      <c r="K66" s="54"/>
      <c r="L66" s="99">
        <f t="shared" si="1"/>
        <v>7</v>
      </c>
      <c r="M66" s="1">
        <f t="shared" si="2"/>
        <v>3</v>
      </c>
      <c r="N66" s="1">
        <f t="shared" si="3"/>
        <v>2</v>
      </c>
      <c r="O66" s="1">
        <f t="shared" si="4"/>
        <v>0</v>
      </c>
      <c r="P66" s="1">
        <f t="shared" si="5"/>
        <v>0</v>
      </c>
      <c r="Q66" s="1">
        <f t="shared" si="16"/>
        <v>2</v>
      </c>
      <c r="R66" s="1">
        <f t="shared" si="7"/>
        <v>0</v>
      </c>
      <c r="S66" s="1">
        <f t="shared" si="8"/>
        <v>2</v>
      </c>
      <c r="T66" s="1">
        <f t="shared" si="9"/>
        <v>0</v>
      </c>
      <c r="U66" s="1">
        <f t="shared" si="10"/>
        <v>1</v>
      </c>
      <c r="V66" s="1">
        <f t="shared" si="17"/>
        <v>2</v>
      </c>
      <c r="W66" s="1">
        <f t="shared" si="12"/>
        <v>1</v>
      </c>
      <c r="X66" s="1">
        <f t="shared" si="13"/>
        <v>0</v>
      </c>
      <c r="Y66" s="25">
        <f t="shared" si="18"/>
        <v>1</v>
      </c>
      <c r="Z66" s="117"/>
      <c r="AA66" s="117"/>
      <c r="AB66" s="1"/>
      <c r="AC66" s="1" t="str">
        <f t="shared" si="19"/>
        <v/>
      </c>
    </row>
    <row r="67" spans="1:29" ht="12.75" customHeight="1">
      <c r="A67" s="1">
        <v>3311</v>
      </c>
      <c r="B67" s="54" t="str">
        <f t="shared" si="0"/>
        <v>G.7.3.3</v>
      </c>
      <c r="C67" s="120" t="s">
        <v>545</v>
      </c>
      <c r="D67" s="118"/>
      <c r="E67" s="92"/>
      <c r="F67" s="92"/>
      <c r="G67" s="117" t="s">
        <v>439</v>
      </c>
      <c r="H67" s="119"/>
      <c r="I67" s="117"/>
      <c r="J67" s="54">
        <v>3</v>
      </c>
      <c r="K67" s="54"/>
      <c r="L67" s="99">
        <f t="shared" si="1"/>
        <v>7</v>
      </c>
      <c r="M67" s="1">
        <f t="shared" si="2"/>
        <v>3</v>
      </c>
      <c r="N67" s="1">
        <f t="shared" si="3"/>
        <v>3</v>
      </c>
      <c r="O67" s="1">
        <f t="shared" si="4"/>
        <v>0</v>
      </c>
      <c r="P67" s="1">
        <f t="shared" si="5"/>
        <v>0</v>
      </c>
      <c r="Q67" s="1">
        <f t="shared" si="16"/>
        <v>2</v>
      </c>
      <c r="R67" s="1">
        <f t="shared" si="7"/>
        <v>0</v>
      </c>
      <c r="S67" s="1">
        <f t="shared" si="8"/>
        <v>2</v>
      </c>
      <c r="T67" s="1">
        <f t="shared" si="9"/>
        <v>0</v>
      </c>
      <c r="U67" s="1">
        <f t="shared" si="10"/>
        <v>1</v>
      </c>
      <c r="V67" s="1">
        <f t="shared" si="17"/>
        <v>2</v>
      </c>
      <c r="W67" s="1">
        <f t="shared" si="12"/>
        <v>1</v>
      </c>
      <c r="X67" s="1">
        <f t="shared" si="13"/>
        <v>0</v>
      </c>
      <c r="Y67" s="25">
        <f t="shared" si="18"/>
        <v>1</v>
      </c>
      <c r="Z67" s="117"/>
      <c r="AA67" s="117"/>
      <c r="AB67" s="1"/>
      <c r="AC67" s="1" t="str">
        <f t="shared" si="19"/>
        <v/>
      </c>
    </row>
    <row r="68" spans="1:29" ht="12.75" customHeight="1">
      <c r="A68" s="1">
        <v>3312</v>
      </c>
      <c r="B68" s="54" t="str">
        <f t="shared" si="0"/>
        <v>G.7.3.4</v>
      </c>
      <c r="C68" s="120" t="s">
        <v>547</v>
      </c>
      <c r="D68" s="118"/>
      <c r="E68" s="92"/>
      <c r="F68" s="92"/>
      <c r="G68" s="117" t="s">
        <v>439</v>
      </c>
      <c r="H68" s="119"/>
      <c r="I68" s="117"/>
      <c r="J68" s="54">
        <v>3</v>
      </c>
      <c r="K68" s="54"/>
      <c r="L68" s="99">
        <f t="shared" si="1"/>
        <v>7</v>
      </c>
      <c r="M68" s="1">
        <f t="shared" si="2"/>
        <v>3</v>
      </c>
      <c r="N68" s="1">
        <f t="shared" si="3"/>
        <v>4</v>
      </c>
      <c r="O68" s="1">
        <f t="shared" si="4"/>
        <v>0</v>
      </c>
      <c r="P68" s="1">
        <f t="shared" si="5"/>
        <v>0</v>
      </c>
      <c r="Q68" s="1">
        <f t="shared" si="16"/>
        <v>2</v>
      </c>
      <c r="R68" s="1">
        <f t="shared" si="7"/>
        <v>0</v>
      </c>
      <c r="S68" s="1">
        <f t="shared" si="8"/>
        <v>2</v>
      </c>
      <c r="T68" s="1">
        <f t="shared" si="9"/>
        <v>0</v>
      </c>
      <c r="U68" s="1">
        <f t="shared" si="10"/>
        <v>1</v>
      </c>
      <c r="V68" s="1">
        <f t="shared" si="17"/>
        <v>2</v>
      </c>
      <c r="W68" s="1">
        <f t="shared" si="12"/>
        <v>1</v>
      </c>
      <c r="X68" s="1">
        <f t="shared" si="13"/>
        <v>0</v>
      </c>
      <c r="Y68" s="25">
        <f t="shared" si="18"/>
        <v>1</v>
      </c>
      <c r="Z68" s="117"/>
      <c r="AA68" s="117"/>
      <c r="AB68" s="1"/>
      <c r="AC68" s="1" t="str">
        <f t="shared" si="19"/>
        <v/>
      </c>
    </row>
    <row r="69" spans="1:29" ht="12.75" customHeight="1">
      <c r="A69" s="1">
        <v>3384</v>
      </c>
      <c r="B69" s="54" t="str">
        <f t="shared" si="0"/>
        <v>G.7.4</v>
      </c>
      <c r="C69" s="120" t="s">
        <v>1291</v>
      </c>
      <c r="D69" s="118"/>
      <c r="E69" s="92"/>
      <c r="F69" s="92"/>
      <c r="G69" s="117" t="s">
        <v>555</v>
      </c>
      <c r="H69" s="119" t="s">
        <v>771</v>
      </c>
      <c r="I69" s="117" t="s">
        <v>772</v>
      </c>
      <c r="J69" s="54">
        <v>2</v>
      </c>
      <c r="K69" s="54"/>
      <c r="L69" s="99">
        <f t="shared" si="1"/>
        <v>7</v>
      </c>
      <c r="M69" s="1">
        <f t="shared" si="2"/>
        <v>4</v>
      </c>
      <c r="N69" s="1">
        <f t="shared" si="3"/>
        <v>0</v>
      </c>
      <c r="O69" s="1">
        <f t="shared" si="4"/>
        <v>0</v>
      </c>
      <c r="P69" s="1">
        <f t="shared" si="5"/>
        <v>0</v>
      </c>
      <c r="Q69" s="1">
        <f t="shared" ref="Q69:Q100" si="20">IF(OR(Master="Master",J69=0,K69=1),0,IF(ISNA(VLOOKUP(A69,L2_Array,22,FALSE)),0,VLOOKUP(A69,L2_Array,22,FALSE)))</f>
        <v>0</v>
      </c>
      <c r="R69" s="1">
        <f t="shared" si="7"/>
        <v>0</v>
      </c>
      <c r="S69" s="1">
        <f t="shared" si="8"/>
        <v>0</v>
      </c>
      <c r="T69" s="1">
        <f t="shared" si="9"/>
        <v>1</v>
      </c>
      <c r="U69" s="1">
        <f t="shared" si="10"/>
        <v>1</v>
      </c>
      <c r="V69" s="1">
        <f t="shared" ref="V69:V100" si="21">IF(Master="Master",R69,IF(V68="",S69,IF(OR(AND(U69&gt;0,S69&lt;V68),AND(U69=1,S69&lt;=V68)),V68,S69)))</f>
        <v>2</v>
      </c>
      <c r="W69" s="1">
        <f t="shared" si="12"/>
        <v>0</v>
      </c>
      <c r="X69" s="1">
        <f t="shared" si="13"/>
        <v>1</v>
      </c>
      <c r="Y69" s="25">
        <f t="shared" ref="Y69:Y100" si="22">IF(ISNA(VLOOKUP(A69,L2_Array,1,FALSE)),0,1)</f>
        <v>0</v>
      </c>
      <c r="Z69" s="117"/>
      <c r="AA69" s="117"/>
      <c r="AB69" s="1"/>
      <c r="AC69" s="1" t="str">
        <f t="shared" si="19"/>
        <v/>
      </c>
    </row>
    <row r="70" spans="1:29" ht="12.75" customHeight="1">
      <c r="A70" s="1">
        <v>3516</v>
      </c>
      <c r="B70" s="54" t="str">
        <f t="shared" si="0"/>
        <v>G.7.5</v>
      </c>
      <c r="C70" s="120" t="s">
        <v>548</v>
      </c>
      <c r="D70" s="118"/>
      <c r="E70" s="92"/>
      <c r="F70" s="92"/>
      <c r="G70" s="117"/>
      <c r="H70" s="119" t="s">
        <v>549</v>
      </c>
      <c r="I70" s="117" t="s">
        <v>346</v>
      </c>
      <c r="J70" s="54">
        <v>2</v>
      </c>
      <c r="K70" s="54"/>
      <c r="L70" s="99">
        <f t="shared" si="1"/>
        <v>7</v>
      </c>
      <c r="M70" s="1">
        <f t="shared" si="2"/>
        <v>5</v>
      </c>
      <c r="N70" s="1">
        <f t="shared" si="3"/>
        <v>0</v>
      </c>
      <c r="O70" s="1">
        <f t="shared" si="4"/>
        <v>0</v>
      </c>
      <c r="P70" s="1">
        <f t="shared" si="5"/>
        <v>0</v>
      </c>
      <c r="Q70" s="1">
        <f t="shared" si="20"/>
        <v>2</v>
      </c>
      <c r="R70" s="1">
        <f t="shared" si="7"/>
        <v>0</v>
      </c>
      <c r="S70" s="1">
        <f t="shared" si="8"/>
        <v>2</v>
      </c>
      <c r="T70" s="1">
        <f t="shared" si="9"/>
        <v>1</v>
      </c>
      <c r="U70" s="1">
        <f t="shared" si="10"/>
        <v>1</v>
      </c>
      <c r="V70" s="1">
        <f t="shared" si="21"/>
        <v>2</v>
      </c>
      <c r="W70" s="1">
        <f t="shared" si="12"/>
        <v>1</v>
      </c>
      <c r="X70" s="1">
        <f t="shared" si="13"/>
        <v>1</v>
      </c>
      <c r="Y70" s="25">
        <f t="shared" si="22"/>
        <v>1</v>
      </c>
      <c r="Z70" s="117"/>
      <c r="AA70" s="117"/>
      <c r="AB70" s="1"/>
      <c r="AC70" s="1" t="str">
        <f t="shared" si="19"/>
        <v/>
      </c>
    </row>
    <row r="71" spans="1:29" ht="12.75" customHeight="1">
      <c r="A71" s="1">
        <v>3356</v>
      </c>
      <c r="B71" s="54" t="str">
        <f t="shared" si="0"/>
        <v>G.7.6</v>
      </c>
      <c r="C71" s="120" t="s">
        <v>1296</v>
      </c>
      <c r="D71" s="92"/>
      <c r="E71" s="92"/>
      <c r="F71" s="92"/>
      <c r="G71" s="117"/>
      <c r="H71" s="119" t="s">
        <v>552</v>
      </c>
      <c r="I71" s="117" t="s">
        <v>441</v>
      </c>
      <c r="J71" s="54">
        <v>2</v>
      </c>
      <c r="K71" s="54"/>
      <c r="L71" s="99">
        <f t="shared" si="1"/>
        <v>7</v>
      </c>
      <c r="M71" s="1">
        <f t="shared" si="2"/>
        <v>6</v>
      </c>
      <c r="N71" s="1">
        <f t="shared" si="3"/>
        <v>0</v>
      </c>
      <c r="O71" s="1">
        <f t="shared" si="4"/>
        <v>0</v>
      </c>
      <c r="P71" s="1">
        <f t="shared" si="5"/>
        <v>0</v>
      </c>
      <c r="Q71" s="1">
        <f t="shared" si="20"/>
        <v>2</v>
      </c>
      <c r="R71" s="1">
        <f t="shared" si="7"/>
        <v>0</v>
      </c>
      <c r="S71" s="1">
        <f t="shared" si="8"/>
        <v>2</v>
      </c>
      <c r="T71" s="1">
        <f t="shared" si="9"/>
        <v>1</v>
      </c>
      <c r="U71" s="1">
        <f t="shared" si="10"/>
        <v>1</v>
      </c>
      <c r="V71" s="1">
        <f t="shared" si="21"/>
        <v>2</v>
      </c>
      <c r="W71" s="1">
        <f t="shared" si="12"/>
        <v>1</v>
      </c>
      <c r="X71" s="1">
        <f t="shared" si="13"/>
        <v>1</v>
      </c>
      <c r="Y71" s="25">
        <f t="shared" si="22"/>
        <v>1</v>
      </c>
      <c r="Z71" s="117"/>
      <c r="AA71" s="117"/>
      <c r="AB71" s="1"/>
      <c r="AC71" s="1" t="str">
        <f t="shared" si="19"/>
        <v/>
      </c>
    </row>
    <row r="72" spans="1:29" ht="12.75" customHeight="1">
      <c r="A72" s="1">
        <v>3357</v>
      </c>
      <c r="B72" s="54" t="str">
        <f t="shared" si="0"/>
        <v>G.7.6.1</v>
      </c>
      <c r="C72" s="120" t="s">
        <v>1298</v>
      </c>
      <c r="D72" s="92"/>
      <c r="E72" s="92"/>
      <c r="F72" s="92"/>
      <c r="G72" s="117"/>
      <c r="H72" s="119" t="s">
        <v>1299</v>
      </c>
      <c r="I72" s="117" t="s">
        <v>1300</v>
      </c>
      <c r="J72" s="54">
        <v>3</v>
      </c>
      <c r="K72" s="54"/>
      <c r="L72" s="99">
        <f t="shared" si="1"/>
        <v>7</v>
      </c>
      <c r="M72" s="1">
        <f t="shared" si="2"/>
        <v>6</v>
      </c>
      <c r="N72" s="1">
        <f t="shared" si="3"/>
        <v>1</v>
      </c>
      <c r="O72" s="1">
        <f t="shared" si="4"/>
        <v>0</v>
      </c>
      <c r="P72" s="1">
        <f t="shared" si="5"/>
        <v>0</v>
      </c>
      <c r="Q72" s="1">
        <f t="shared" si="20"/>
        <v>0</v>
      </c>
      <c r="R72" s="1">
        <f t="shared" si="7"/>
        <v>0</v>
      </c>
      <c r="S72" s="1">
        <f t="shared" si="8"/>
        <v>0</v>
      </c>
      <c r="T72" s="1">
        <f t="shared" si="9"/>
        <v>1</v>
      </c>
      <c r="U72" s="1">
        <f t="shared" si="10"/>
        <v>1</v>
      </c>
      <c r="V72" s="1">
        <f t="shared" si="21"/>
        <v>2</v>
      </c>
      <c r="W72" s="1">
        <f t="shared" si="12"/>
        <v>1</v>
      </c>
      <c r="X72" s="1">
        <f t="shared" si="13"/>
        <v>1</v>
      </c>
      <c r="Y72" s="25">
        <f t="shared" si="22"/>
        <v>0</v>
      </c>
      <c r="Z72" s="117"/>
      <c r="AA72" s="117"/>
      <c r="AB72" s="1"/>
      <c r="AC72" s="1" t="str">
        <f t="shared" si="19"/>
        <v/>
      </c>
    </row>
    <row r="73" spans="1:29" ht="12.75" customHeight="1">
      <c r="A73" s="1">
        <v>3358</v>
      </c>
      <c r="B73" s="54" t="str">
        <f t="shared" si="0"/>
        <v>G.7.6.2</v>
      </c>
      <c r="C73" s="120" t="s">
        <v>1303</v>
      </c>
      <c r="D73" s="92"/>
      <c r="E73" s="92"/>
      <c r="F73" s="92"/>
      <c r="G73" s="117"/>
      <c r="H73" s="119" t="s">
        <v>1304</v>
      </c>
      <c r="I73" s="117" t="s">
        <v>1194</v>
      </c>
      <c r="J73" s="54">
        <v>3</v>
      </c>
      <c r="K73" s="54"/>
      <c r="L73" s="99">
        <f t="shared" si="1"/>
        <v>7</v>
      </c>
      <c r="M73" s="1">
        <f t="shared" si="2"/>
        <v>6</v>
      </c>
      <c r="N73" s="1">
        <f t="shared" si="3"/>
        <v>2</v>
      </c>
      <c r="O73" s="1">
        <f t="shared" si="4"/>
        <v>0</v>
      </c>
      <c r="P73" s="1">
        <f t="shared" si="5"/>
        <v>0</v>
      </c>
      <c r="Q73" s="1">
        <f t="shared" si="20"/>
        <v>0</v>
      </c>
      <c r="R73" s="1">
        <f t="shared" si="7"/>
        <v>0</v>
      </c>
      <c r="S73" s="1">
        <f t="shared" si="8"/>
        <v>0</v>
      </c>
      <c r="T73" s="1">
        <f t="shared" si="9"/>
        <v>1</v>
      </c>
      <c r="U73" s="1">
        <f t="shared" si="10"/>
        <v>1</v>
      </c>
      <c r="V73" s="1">
        <f t="shared" si="21"/>
        <v>2</v>
      </c>
      <c r="W73" s="1">
        <f t="shared" si="12"/>
        <v>1</v>
      </c>
      <c r="X73" s="1">
        <f t="shared" si="13"/>
        <v>1</v>
      </c>
      <c r="Y73" s="25">
        <f t="shared" si="22"/>
        <v>0</v>
      </c>
      <c r="Z73" s="117"/>
      <c r="AA73" s="117"/>
      <c r="AB73" s="1"/>
      <c r="AC73" s="1" t="str">
        <f t="shared" si="19"/>
        <v/>
      </c>
    </row>
    <row r="74" spans="1:29" ht="12.75" customHeight="1">
      <c r="A74" s="1">
        <v>3359</v>
      </c>
      <c r="B74" s="54" t="str">
        <f t="shared" si="0"/>
        <v>G.7.6.3</v>
      </c>
      <c r="C74" s="120" t="s">
        <v>1309</v>
      </c>
      <c r="D74" s="92"/>
      <c r="E74" s="92"/>
      <c r="F74" s="92"/>
      <c r="G74" s="117"/>
      <c r="H74" s="119" t="s">
        <v>904</v>
      </c>
      <c r="I74" s="117" t="s">
        <v>1310</v>
      </c>
      <c r="J74" s="54">
        <v>3</v>
      </c>
      <c r="K74" s="54"/>
      <c r="L74" s="99">
        <f t="shared" si="1"/>
        <v>7</v>
      </c>
      <c r="M74" s="1">
        <f t="shared" si="2"/>
        <v>6</v>
      </c>
      <c r="N74" s="1">
        <f t="shared" si="3"/>
        <v>3</v>
      </c>
      <c r="O74" s="1">
        <f t="shared" si="4"/>
        <v>0</v>
      </c>
      <c r="P74" s="1">
        <f t="shared" si="5"/>
        <v>0</v>
      </c>
      <c r="Q74" s="1">
        <f t="shared" si="20"/>
        <v>0</v>
      </c>
      <c r="R74" s="1">
        <f t="shared" si="7"/>
        <v>0</v>
      </c>
      <c r="S74" s="1">
        <f t="shared" si="8"/>
        <v>0</v>
      </c>
      <c r="T74" s="1">
        <f t="shared" si="9"/>
        <v>1</v>
      </c>
      <c r="U74" s="1">
        <f t="shared" si="10"/>
        <v>1</v>
      </c>
      <c r="V74" s="1">
        <f t="shared" si="21"/>
        <v>2</v>
      </c>
      <c r="W74" s="1">
        <f t="shared" si="12"/>
        <v>1</v>
      </c>
      <c r="X74" s="1">
        <f t="shared" si="13"/>
        <v>1</v>
      </c>
      <c r="Y74" s="25">
        <f t="shared" si="22"/>
        <v>0</v>
      </c>
      <c r="Z74" s="117"/>
      <c r="AA74" s="117"/>
      <c r="AB74" s="1"/>
      <c r="AC74" s="1" t="str">
        <f t="shared" si="19"/>
        <v/>
      </c>
    </row>
    <row r="75" spans="1:29" ht="12.75" customHeight="1">
      <c r="A75" s="1">
        <v>3360</v>
      </c>
      <c r="B75" s="54" t="str">
        <f t="shared" si="0"/>
        <v>G.7.6.4</v>
      </c>
      <c r="C75" s="120" t="s">
        <v>1312</v>
      </c>
      <c r="D75" s="92"/>
      <c r="E75" s="92"/>
      <c r="F75" s="92"/>
      <c r="G75" s="117"/>
      <c r="H75" s="119" t="s">
        <v>904</v>
      </c>
      <c r="I75" s="117" t="s">
        <v>1310</v>
      </c>
      <c r="J75" s="54">
        <v>3</v>
      </c>
      <c r="K75" s="54"/>
      <c r="L75" s="99">
        <f t="shared" si="1"/>
        <v>7</v>
      </c>
      <c r="M75" s="1">
        <f t="shared" si="2"/>
        <v>6</v>
      </c>
      <c r="N75" s="1">
        <f t="shared" si="3"/>
        <v>4</v>
      </c>
      <c r="O75" s="1">
        <f t="shared" si="4"/>
        <v>0</v>
      </c>
      <c r="P75" s="1">
        <f t="shared" si="5"/>
        <v>0</v>
      </c>
      <c r="Q75" s="1">
        <f t="shared" si="20"/>
        <v>0</v>
      </c>
      <c r="R75" s="1">
        <f t="shared" si="7"/>
        <v>0</v>
      </c>
      <c r="S75" s="1">
        <f t="shared" si="8"/>
        <v>0</v>
      </c>
      <c r="T75" s="1">
        <f t="shared" si="9"/>
        <v>1</v>
      </c>
      <c r="U75" s="1">
        <f t="shared" si="10"/>
        <v>1</v>
      </c>
      <c r="V75" s="1">
        <f t="shared" si="21"/>
        <v>2</v>
      </c>
      <c r="W75" s="1">
        <f t="shared" si="12"/>
        <v>1</v>
      </c>
      <c r="X75" s="1">
        <f t="shared" si="13"/>
        <v>1</v>
      </c>
      <c r="Y75" s="25">
        <f t="shared" si="22"/>
        <v>0</v>
      </c>
      <c r="Z75" s="117"/>
      <c r="AA75" s="117"/>
      <c r="AB75" s="1"/>
      <c r="AC75" s="1" t="str">
        <f t="shared" si="19"/>
        <v/>
      </c>
    </row>
    <row r="76" spans="1:29" ht="12.75" customHeight="1">
      <c r="A76" s="1">
        <v>3361</v>
      </c>
      <c r="B76" s="54" t="str">
        <f t="shared" si="0"/>
        <v>G.7.6.5</v>
      </c>
      <c r="C76" s="120" t="s">
        <v>1316</v>
      </c>
      <c r="D76" s="92"/>
      <c r="E76" s="92"/>
      <c r="F76" s="92"/>
      <c r="G76" s="117"/>
      <c r="H76" s="119" t="s">
        <v>904</v>
      </c>
      <c r="I76" s="117" t="s">
        <v>1310</v>
      </c>
      <c r="J76" s="54">
        <v>3</v>
      </c>
      <c r="K76" s="54"/>
      <c r="L76" s="99">
        <f t="shared" si="1"/>
        <v>7</v>
      </c>
      <c r="M76" s="1">
        <f t="shared" si="2"/>
        <v>6</v>
      </c>
      <c r="N76" s="1">
        <f t="shared" si="3"/>
        <v>5</v>
      </c>
      <c r="O76" s="1">
        <f t="shared" si="4"/>
        <v>0</v>
      </c>
      <c r="P76" s="1">
        <f t="shared" si="5"/>
        <v>0</v>
      </c>
      <c r="Q76" s="1">
        <f t="shared" si="20"/>
        <v>0</v>
      </c>
      <c r="R76" s="1">
        <f t="shared" si="7"/>
        <v>0</v>
      </c>
      <c r="S76" s="1">
        <f t="shared" si="8"/>
        <v>0</v>
      </c>
      <c r="T76" s="1">
        <f t="shared" si="9"/>
        <v>1</v>
      </c>
      <c r="U76" s="1">
        <f t="shared" si="10"/>
        <v>1</v>
      </c>
      <c r="V76" s="1">
        <f t="shared" si="21"/>
        <v>2</v>
      </c>
      <c r="W76" s="1">
        <f t="shared" si="12"/>
        <v>1</v>
      </c>
      <c r="X76" s="1">
        <f t="shared" si="13"/>
        <v>1</v>
      </c>
      <c r="Y76" s="25">
        <f t="shared" si="22"/>
        <v>0</v>
      </c>
      <c r="Z76" s="117"/>
      <c r="AA76" s="117"/>
      <c r="AB76" s="1"/>
      <c r="AC76" s="1" t="str">
        <f t="shared" si="19"/>
        <v/>
      </c>
    </row>
    <row r="77" spans="1:29" ht="12.75" customHeight="1">
      <c r="A77" s="1">
        <v>3362</v>
      </c>
      <c r="B77" s="54" t="str">
        <f t="shared" si="0"/>
        <v>G.7.6.6</v>
      </c>
      <c r="C77" s="120" t="s">
        <v>1320</v>
      </c>
      <c r="D77" s="92"/>
      <c r="E77" s="92"/>
      <c r="F77" s="92"/>
      <c r="G77" s="117"/>
      <c r="H77" s="119" t="s">
        <v>904</v>
      </c>
      <c r="I77" s="117" t="s">
        <v>1310</v>
      </c>
      <c r="J77" s="54">
        <v>3</v>
      </c>
      <c r="K77" s="54"/>
      <c r="L77" s="99">
        <f t="shared" si="1"/>
        <v>7</v>
      </c>
      <c r="M77" s="1">
        <f t="shared" si="2"/>
        <v>6</v>
      </c>
      <c r="N77" s="1">
        <f t="shared" si="3"/>
        <v>6</v>
      </c>
      <c r="O77" s="1">
        <f t="shared" si="4"/>
        <v>0</v>
      </c>
      <c r="P77" s="1">
        <f t="shared" si="5"/>
        <v>0</v>
      </c>
      <c r="Q77" s="1">
        <f t="shared" si="20"/>
        <v>0</v>
      </c>
      <c r="R77" s="1">
        <f t="shared" si="7"/>
        <v>0</v>
      </c>
      <c r="S77" s="1">
        <f t="shared" si="8"/>
        <v>0</v>
      </c>
      <c r="T77" s="1">
        <f t="shared" si="9"/>
        <v>1</v>
      </c>
      <c r="U77" s="1">
        <f t="shared" si="10"/>
        <v>1</v>
      </c>
      <c r="V77" s="1">
        <f t="shared" si="21"/>
        <v>2</v>
      </c>
      <c r="W77" s="1">
        <f t="shared" si="12"/>
        <v>1</v>
      </c>
      <c r="X77" s="1">
        <f t="shared" si="13"/>
        <v>1</v>
      </c>
      <c r="Y77" s="25">
        <f t="shared" si="22"/>
        <v>0</v>
      </c>
      <c r="Z77" s="117"/>
      <c r="AA77" s="117"/>
      <c r="AB77" s="1"/>
      <c r="AC77" s="1" t="str">
        <f t="shared" si="19"/>
        <v/>
      </c>
    </row>
    <row r="78" spans="1:29" ht="12.75" customHeight="1">
      <c r="A78" s="1">
        <v>3363</v>
      </c>
      <c r="B78" s="54" t="str">
        <f t="shared" si="0"/>
        <v>G.7.6.7</v>
      </c>
      <c r="C78" s="120" t="s">
        <v>1322</v>
      </c>
      <c r="D78" s="92"/>
      <c r="E78" s="92"/>
      <c r="F78" s="92"/>
      <c r="G78" s="117"/>
      <c r="H78" s="119" t="s">
        <v>1323</v>
      </c>
      <c r="I78" s="117" t="s">
        <v>562</v>
      </c>
      <c r="J78" s="54">
        <v>3</v>
      </c>
      <c r="K78" s="54"/>
      <c r="L78" s="99">
        <f t="shared" si="1"/>
        <v>7</v>
      </c>
      <c r="M78" s="1">
        <f t="shared" si="2"/>
        <v>6</v>
      </c>
      <c r="N78" s="1">
        <f t="shared" si="3"/>
        <v>7</v>
      </c>
      <c r="O78" s="1">
        <f t="shared" si="4"/>
        <v>0</v>
      </c>
      <c r="P78" s="1">
        <f t="shared" si="5"/>
        <v>0</v>
      </c>
      <c r="Q78" s="1">
        <f t="shared" si="20"/>
        <v>0</v>
      </c>
      <c r="R78" s="1">
        <f t="shared" si="7"/>
        <v>0</v>
      </c>
      <c r="S78" s="1">
        <f t="shared" si="8"/>
        <v>0</v>
      </c>
      <c r="T78" s="1">
        <f t="shared" si="9"/>
        <v>1</v>
      </c>
      <c r="U78" s="1">
        <f t="shared" si="10"/>
        <v>1</v>
      </c>
      <c r="V78" s="1">
        <f t="shared" si="21"/>
        <v>2</v>
      </c>
      <c r="W78" s="1">
        <f t="shared" si="12"/>
        <v>1</v>
      </c>
      <c r="X78" s="1">
        <f t="shared" si="13"/>
        <v>1</v>
      </c>
      <c r="Y78" s="25">
        <f t="shared" si="22"/>
        <v>0</v>
      </c>
      <c r="Z78" s="117"/>
      <c r="AA78" s="117"/>
      <c r="AB78" s="1"/>
      <c r="AC78" s="1" t="str">
        <f t="shared" si="19"/>
        <v/>
      </c>
    </row>
    <row r="79" spans="1:29" ht="12.75" customHeight="1">
      <c r="A79" s="1">
        <v>3364</v>
      </c>
      <c r="B79" s="54" t="str">
        <f t="shared" si="0"/>
        <v>G.7.6.8</v>
      </c>
      <c r="C79" s="120" t="s">
        <v>1327</v>
      </c>
      <c r="D79" s="92"/>
      <c r="E79" s="92"/>
      <c r="F79" s="92"/>
      <c r="G79" s="117"/>
      <c r="H79" s="119" t="s">
        <v>561</v>
      </c>
      <c r="I79" s="117" t="s">
        <v>562</v>
      </c>
      <c r="J79" s="54">
        <v>3</v>
      </c>
      <c r="K79" s="54"/>
      <c r="L79" s="99">
        <f t="shared" si="1"/>
        <v>7</v>
      </c>
      <c r="M79" s="1">
        <f t="shared" si="2"/>
        <v>6</v>
      </c>
      <c r="N79" s="1">
        <f t="shared" si="3"/>
        <v>8</v>
      </c>
      <c r="O79" s="1">
        <f t="shared" si="4"/>
        <v>0</v>
      </c>
      <c r="P79" s="1">
        <f t="shared" si="5"/>
        <v>0</v>
      </c>
      <c r="Q79" s="1">
        <f t="shared" si="20"/>
        <v>0</v>
      </c>
      <c r="R79" s="1">
        <f t="shared" si="7"/>
        <v>0</v>
      </c>
      <c r="S79" s="1">
        <f t="shared" si="8"/>
        <v>0</v>
      </c>
      <c r="T79" s="1">
        <f t="shared" si="9"/>
        <v>1</v>
      </c>
      <c r="U79" s="1">
        <f t="shared" si="10"/>
        <v>1</v>
      </c>
      <c r="V79" s="1">
        <f t="shared" si="21"/>
        <v>2</v>
      </c>
      <c r="W79" s="1">
        <f t="shared" si="12"/>
        <v>1</v>
      </c>
      <c r="X79" s="1">
        <f t="shared" si="13"/>
        <v>1</v>
      </c>
      <c r="Y79" s="25">
        <f t="shared" si="22"/>
        <v>0</v>
      </c>
      <c r="Z79" s="117"/>
      <c r="AA79" s="117"/>
      <c r="AB79" s="1"/>
      <c r="AC79" s="1" t="str">
        <f t="shared" si="19"/>
        <v/>
      </c>
    </row>
    <row r="80" spans="1:29" ht="12.75" customHeight="1">
      <c r="A80" s="1">
        <v>3365</v>
      </c>
      <c r="B80" s="54" t="str">
        <f t="shared" si="0"/>
        <v>G.7.6.9</v>
      </c>
      <c r="C80" s="120" t="s">
        <v>1329</v>
      </c>
      <c r="D80" s="92"/>
      <c r="E80" s="92"/>
      <c r="F80" s="92"/>
      <c r="G80" s="117"/>
      <c r="H80" s="119" t="s">
        <v>561</v>
      </c>
      <c r="I80" s="117" t="s">
        <v>562</v>
      </c>
      <c r="J80" s="54">
        <v>3</v>
      </c>
      <c r="K80" s="54"/>
      <c r="L80" s="99">
        <f t="shared" si="1"/>
        <v>7</v>
      </c>
      <c r="M80" s="1">
        <f t="shared" si="2"/>
        <v>6</v>
      </c>
      <c r="N80" s="1">
        <f t="shared" si="3"/>
        <v>9</v>
      </c>
      <c r="O80" s="1">
        <f t="shared" si="4"/>
        <v>0</v>
      </c>
      <c r="P80" s="1">
        <f t="shared" si="5"/>
        <v>0</v>
      </c>
      <c r="Q80" s="1">
        <f t="shared" si="20"/>
        <v>0</v>
      </c>
      <c r="R80" s="1">
        <f t="shared" si="7"/>
        <v>0</v>
      </c>
      <c r="S80" s="1">
        <f t="shared" si="8"/>
        <v>0</v>
      </c>
      <c r="T80" s="1">
        <f t="shared" si="9"/>
        <v>1</v>
      </c>
      <c r="U80" s="1">
        <f t="shared" si="10"/>
        <v>1</v>
      </c>
      <c r="V80" s="1">
        <f t="shared" si="21"/>
        <v>2</v>
      </c>
      <c r="W80" s="1">
        <f t="shared" si="12"/>
        <v>1</v>
      </c>
      <c r="X80" s="1">
        <f t="shared" si="13"/>
        <v>1</v>
      </c>
      <c r="Y80" s="25">
        <f t="shared" si="22"/>
        <v>0</v>
      </c>
      <c r="Z80" s="117"/>
      <c r="AA80" s="117"/>
      <c r="AB80" s="1"/>
      <c r="AC80" s="1" t="str">
        <f t="shared" si="19"/>
        <v/>
      </c>
    </row>
    <row r="81" spans="1:29" ht="12.75" customHeight="1">
      <c r="A81" s="1">
        <v>3366</v>
      </c>
      <c r="B81" s="54" t="str">
        <f t="shared" si="0"/>
        <v>G.7.6.10</v>
      </c>
      <c r="C81" s="120" t="s">
        <v>1333</v>
      </c>
      <c r="D81" s="92"/>
      <c r="E81" s="92"/>
      <c r="F81" s="92"/>
      <c r="G81" s="117"/>
      <c r="H81" s="119" t="s">
        <v>561</v>
      </c>
      <c r="I81" s="117" t="s">
        <v>562</v>
      </c>
      <c r="J81" s="54">
        <v>3</v>
      </c>
      <c r="K81" s="54"/>
      <c r="L81" s="99">
        <f t="shared" si="1"/>
        <v>7</v>
      </c>
      <c r="M81" s="1">
        <f t="shared" si="2"/>
        <v>6</v>
      </c>
      <c r="N81" s="1">
        <f t="shared" si="3"/>
        <v>10</v>
      </c>
      <c r="O81" s="1">
        <f t="shared" si="4"/>
        <v>0</v>
      </c>
      <c r="P81" s="1">
        <f t="shared" si="5"/>
        <v>0</v>
      </c>
      <c r="Q81" s="1">
        <f t="shared" si="20"/>
        <v>0</v>
      </c>
      <c r="R81" s="1">
        <f t="shared" si="7"/>
        <v>0</v>
      </c>
      <c r="S81" s="1">
        <f t="shared" si="8"/>
        <v>0</v>
      </c>
      <c r="T81" s="1">
        <f t="shared" si="9"/>
        <v>1</v>
      </c>
      <c r="U81" s="1">
        <f t="shared" si="10"/>
        <v>1</v>
      </c>
      <c r="V81" s="1">
        <f t="shared" si="21"/>
        <v>2</v>
      </c>
      <c r="W81" s="1">
        <f t="shared" si="12"/>
        <v>1</v>
      </c>
      <c r="X81" s="1">
        <f t="shared" si="13"/>
        <v>1</v>
      </c>
      <c r="Y81" s="25">
        <f t="shared" si="22"/>
        <v>0</v>
      </c>
      <c r="Z81" s="117"/>
      <c r="AA81" s="117"/>
      <c r="AB81" s="1"/>
      <c r="AC81" s="1" t="str">
        <f t="shared" si="19"/>
        <v/>
      </c>
    </row>
    <row r="82" spans="1:29" ht="12.75" customHeight="1">
      <c r="A82" s="1">
        <v>3367</v>
      </c>
      <c r="B82" s="54" t="str">
        <f t="shared" si="0"/>
        <v>G.7.6.11</v>
      </c>
      <c r="C82" s="120" t="s">
        <v>1337</v>
      </c>
      <c r="D82" s="92"/>
      <c r="E82" s="92"/>
      <c r="F82" s="92"/>
      <c r="G82" s="117"/>
      <c r="H82" s="119" t="s">
        <v>561</v>
      </c>
      <c r="I82" s="117" t="s">
        <v>562</v>
      </c>
      <c r="J82" s="54">
        <v>3</v>
      </c>
      <c r="K82" s="54"/>
      <c r="L82" s="99">
        <f t="shared" si="1"/>
        <v>7</v>
      </c>
      <c r="M82" s="1">
        <f t="shared" si="2"/>
        <v>6</v>
      </c>
      <c r="N82" s="1">
        <f t="shared" si="3"/>
        <v>11</v>
      </c>
      <c r="O82" s="1">
        <f t="shared" si="4"/>
        <v>0</v>
      </c>
      <c r="P82" s="1">
        <f t="shared" si="5"/>
        <v>0</v>
      </c>
      <c r="Q82" s="1">
        <f t="shared" si="20"/>
        <v>0</v>
      </c>
      <c r="R82" s="1">
        <f t="shared" si="7"/>
        <v>0</v>
      </c>
      <c r="S82" s="1">
        <f t="shared" si="8"/>
        <v>0</v>
      </c>
      <c r="T82" s="1">
        <f t="shared" si="9"/>
        <v>1</v>
      </c>
      <c r="U82" s="1">
        <f t="shared" si="10"/>
        <v>1</v>
      </c>
      <c r="V82" s="1">
        <f t="shared" si="21"/>
        <v>2</v>
      </c>
      <c r="W82" s="1">
        <f t="shared" si="12"/>
        <v>1</v>
      </c>
      <c r="X82" s="1">
        <f t="shared" si="13"/>
        <v>1</v>
      </c>
      <c r="Y82" s="25">
        <f t="shared" si="22"/>
        <v>0</v>
      </c>
      <c r="Z82" s="117"/>
      <c r="AA82" s="117"/>
      <c r="AB82" s="1"/>
      <c r="AC82" s="1" t="str">
        <f t="shared" si="19"/>
        <v/>
      </c>
    </row>
    <row r="83" spans="1:29" ht="12.75" customHeight="1">
      <c r="A83" s="1">
        <v>3368</v>
      </c>
      <c r="B83" s="54" t="str">
        <f t="shared" si="0"/>
        <v>G.7.6.12</v>
      </c>
      <c r="C83" s="120" t="s">
        <v>1338</v>
      </c>
      <c r="D83" s="92"/>
      <c r="E83" s="92"/>
      <c r="F83" s="92"/>
      <c r="G83" s="117"/>
      <c r="H83" s="119" t="s">
        <v>561</v>
      </c>
      <c r="I83" s="117" t="s">
        <v>562</v>
      </c>
      <c r="J83" s="54">
        <v>3</v>
      </c>
      <c r="K83" s="54"/>
      <c r="L83" s="99">
        <f t="shared" si="1"/>
        <v>7</v>
      </c>
      <c r="M83" s="1">
        <f t="shared" si="2"/>
        <v>6</v>
      </c>
      <c r="N83" s="1">
        <f t="shared" si="3"/>
        <v>12</v>
      </c>
      <c r="O83" s="1">
        <f t="shared" si="4"/>
        <v>0</v>
      </c>
      <c r="P83" s="1">
        <f t="shared" si="5"/>
        <v>0</v>
      </c>
      <c r="Q83" s="1">
        <f t="shared" si="20"/>
        <v>0</v>
      </c>
      <c r="R83" s="1">
        <f t="shared" si="7"/>
        <v>0</v>
      </c>
      <c r="S83" s="1">
        <f t="shared" si="8"/>
        <v>0</v>
      </c>
      <c r="T83" s="1">
        <f t="shared" si="9"/>
        <v>1</v>
      </c>
      <c r="U83" s="1">
        <f t="shared" si="10"/>
        <v>1</v>
      </c>
      <c r="V83" s="1">
        <f t="shared" si="21"/>
        <v>2</v>
      </c>
      <c r="W83" s="1">
        <f t="shared" si="12"/>
        <v>1</v>
      </c>
      <c r="X83" s="1">
        <f t="shared" si="13"/>
        <v>1</v>
      </c>
      <c r="Y83" s="25">
        <f t="shared" si="22"/>
        <v>0</v>
      </c>
      <c r="Z83" s="117"/>
      <c r="AA83" s="117"/>
      <c r="AB83" s="1"/>
      <c r="AC83" s="1" t="str">
        <f t="shared" si="19"/>
        <v/>
      </c>
    </row>
    <row r="84" spans="1:29" ht="12.75" customHeight="1">
      <c r="A84" s="1">
        <v>3369</v>
      </c>
      <c r="B84" s="54" t="str">
        <f t="shared" si="0"/>
        <v>G.7.6.13</v>
      </c>
      <c r="C84" s="120" t="s">
        <v>1341</v>
      </c>
      <c r="D84" s="92"/>
      <c r="E84" s="92"/>
      <c r="F84" s="92"/>
      <c r="G84" s="117"/>
      <c r="H84" s="119" t="s">
        <v>561</v>
      </c>
      <c r="I84" s="117" t="s">
        <v>562</v>
      </c>
      <c r="J84" s="54">
        <v>3</v>
      </c>
      <c r="K84" s="54"/>
      <c r="L84" s="99">
        <f t="shared" si="1"/>
        <v>7</v>
      </c>
      <c r="M84" s="1">
        <f t="shared" si="2"/>
        <v>6</v>
      </c>
      <c r="N84" s="1">
        <f t="shared" si="3"/>
        <v>13</v>
      </c>
      <c r="O84" s="1">
        <f t="shared" si="4"/>
        <v>0</v>
      </c>
      <c r="P84" s="1">
        <f t="shared" si="5"/>
        <v>0</v>
      </c>
      <c r="Q84" s="1">
        <f t="shared" si="20"/>
        <v>0</v>
      </c>
      <c r="R84" s="1">
        <f t="shared" si="7"/>
        <v>0</v>
      </c>
      <c r="S84" s="1">
        <f t="shared" si="8"/>
        <v>0</v>
      </c>
      <c r="T84" s="1">
        <f t="shared" si="9"/>
        <v>1</v>
      </c>
      <c r="U84" s="1">
        <f t="shared" si="10"/>
        <v>1</v>
      </c>
      <c r="V84" s="1">
        <f t="shared" si="21"/>
        <v>2</v>
      </c>
      <c r="W84" s="1">
        <f t="shared" si="12"/>
        <v>1</v>
      </c>
      <c r="X84" s="1">
        <f t="shared" si="13"/>
        <v>1</v>
      </c>
      <c r="Y84" s="25">
        <f t="shared" si="22"/>
        <v>0</v>
      </c>
      <c r="Z84" s="117"/>
      <c r="AA84" s="117"/>
      <c r="AB84" s="1"/>
      <c r="AC84" s="1" t="str">
        <f t="shared" si="19"/>
        <v/>
      </c>
    </row>
    <row r="85" spans="1:29" ht="12.75" customHeight="1">
      <c r="A85" s="1">
        <v>3370</v>
      </c>
      <c r="B85" s="54" t="str">
        <f t="shared" si="0"/>
        <v>G.7.6.14</v>
      </c>
      <c r="C85" s="120" t="s">
        <v>1344</v>
      </c>
      <c r="D85" s="92"/>
      <c r="E85" s="92"/>
      <c r="F85" s="92"/>
      <c r="G85" s="117"/>
      <c r="H85" s="119" t="s">
        <v>561</v>
      </c>
      <c r="I85" s="117" t="s">
        <v>562</v>
      </c>
      <c r="J85" s="54">
        <v>3</v>
      </c>
      <c r="K85" s="54"/>
      <c r="L85" s="99">
        <f t="shared" si="1"/>
        <v>7</v>
      </c>
      <c r="M85" s="1">
        <f t="shared" si="2"/>
        <v>6</v>
      </c>
      <c r="N85" s="1">
        <f t="shared" si="3"/>
        <v>14</v>
      </c>
      <c r="O85" s="1">
        <f t="shared" si="4"/>
        <v>0</v>
      </c>
      <c r="P85" s="1">
        <f t="shared" si="5"/>
        <v>0</v>
      </c>
      <c r="Q85" s="1">
        <f t="shared" si="20"/>
        <v>0</v>
      </c>
      <c r="R85" s="1">
        <f t="shared" si="7"/>
        <v>0</v>
      </c>
      <c r="S85" s="1">
        <f t="shared" si="8"/>
        <v>0</v>
      </c>
      <c r="T85" s="1">
        <f t="shared" si="9"/>
        <v>1</v>
      </c>
      <c r="U85" s="1">
        <f t="shared" si="10"/>
        <v>1</v>
      </c>
      <c r="V85" s="1">
        <f t="shared" si="21"/>
        <v>2</v>
      </c>
      <c r="W85" s="1">
        <f t="shared" si="12"/>
        <v>1</v>
      </c>
      <c r="X85" s="1">
        <f t="shared" si="13"/>
        <v>1</v>
      </c>
      <c r="Y85" s="25">
        <f t="shared" si="22"/>
        <v>0</v>
      </c>
      <c r="Z85" s="117"/>
      <c r="AA85" s="117"/>
      <c r="AB85" s="1"/>
      <c r="AC85" s="1" t="str">
        <f t="shared" si="19"/>
        <v/>
      </c>
    </row>
    <row r="86" spans="1:29" ht="12.75" customHeight="1">
      <c r="A86" s="1">
        <v>3371</v>
      </c>
      <c r="B86" s="54" t="str">
        <f t="shared" si="0"/>
        <v>G.7.6.15</v>
      </c>
      <c r="C86" s="120" t="s">
        <v>1346</v>
      </c>
      <c r="D86" s="92"/>
      <c r="E86" s="92"/>
      <c r="F86" s="92"/>
      <c r="G86" s="117"/>
      <c r="H86" s="119" t="s">
        <v>561</v>
      </c>
      <c r="I86" s="117" t="s">
        <v>562</v>
      </c>
      <c r="J86" s="54">
        <v>3</v>
      </c>
      <c r="K86" s="54"/>
      <c r="L86" s="99">
        <f t="shared" si="1"/>
        <v>7</v>
      </c>
      <c r="M86" s="1">
        <f t="shared" si="2"/>
        <v>6</v>
      </c>
      <c r="N86" s="1">
        <f t="shared" si="3"/>
        <v>15</v>
      </c>
      <c r="O86" s="1">
        <f t="shared" si="4"/>
        <v>0</v>
      </c>
      <c r="P86" s="1">
        <f t="shared" si="5"/>
        <v>0</v>
      </c>
      <c r="Q86" s="1">
        <f t="shared" si="20"/>
        <v>0</v>
      </c>
      <c r="R86" s="1">
        <f t="shared" si="7"/>
        <v>0</v>
      </c>
      <c r="S86" s="1">
        <f t="shared" si="8"/>
        <v>0</v>
      </c>
      <c r="T86" s="1">
        <f t="shared" si="9"/>
        <v>1</v>
      </c>
      <c r="U86" s="1">
        <f t="shared" si="10"/>
        <v>1</v>
      </c>
      <c r="V86" s="1">
        <f t="shared" si="21"/>
        <v>2</v>
      </c>
      <c r="W86" s="1">
        <f t="shared" si="12"/>
        <v>1</v>
      </c>
      <c r="X86" s="1">
        <f t="shared" si="13"/>
        <v>1</v>
      </c>
      <c r="Y86" s="25">
        <f t="shared" si="22"/>
        <v>0</v>
      </c>
      <c r="Z86" s="117"/>
      <c r="AA86" s="117"/>
      <c r="AB86" s="1"/>
      <c r="AC86" s="1" t="str">
        <f t="shared" si="19"/>
        <v/>
      </c>
    </row>
    <row r="87" spans="1:29" ht="12.75" customHeight="1">
      <c r="A87" s="1">
        <v>3372</v>
      </c>
      <c r="B87" s="54" t="str">
        <f t="shared" si="0"/>
        <v>G.7.6.16</v>
      </c>
      <c r="C87" s="120" t="s">
        <v>1348</v>
      </c>
      <c r="D87" s="92"/>
      <c r="E87" s="92"/>
      <c r="F87" s="92"/>
      <c r="G87" s="117"/>
      <c r="H87" s="119" t="s">
        <v>561</v>
      </c>
      <c r="I87" s="117" t="s">
        <v>562</v>
      </c>
      <c r="J87" s="54">
        <v>3</v>
      </c>
      <c r="K87" s="54"/>
      <c r="L87" s="99">
        <f t="shared" si="1"/>
        <v>7</v>
      </c>
      <c r="M87" s="1">
        <f t="shared" si="2"/>
        <v>6</v>
      </c>
      <c r="N87" s="1">
        <f t="shared" si="3"/>
        <v>16</v>
      </c>
      <c r="O87" s="1">
        <f t="shared" si="4"/>
        <v>0</v>
      </c>
      <c r="P87" s="1">
        <f t="shared" si="5"/>
        <v>0</v>
      </c>
      <c r="Q87" s="1">
        <f t="shared" si="20"/>
        <v>0</v>
      </c>
      <c r="R87" s="1">
        <f t="shared" si="7"/>
        <v>0</v>
      </c>
      <c r="S87" s="1">
        <f t="shared" si="8"/>
        <v>0</v>
      </c>
      <c r="T87" s="1">
        <f t="shared" si="9"/>
        <v>1</v>
      </c>
      <c r="U87" s="1">
        <f t="shared" si="10"/>
        <v>1</v>
      </c>
      <c r="V87" s="1">
        <f t="shared" si="21"/>
        <v>2</v>
      </c>
      <c r="W87" s="1">
        <f t="shared" si="12"/>
        <v>1</v>
      </c>
      <c r="X87" s="1">
        <f t="shared" si="13"/>
        <v>1</v>
      </c>
      <c r="Y87" s="25">
        <f t="shared" si="22"/>
        <v>0</v>
      </c>
      <c r="Z87" s="117"/>
      <c r="AA87" s="117"/>
      <c r="AB87" s="1"/>
      <c r="AC87" s="1" t="str">
        <f t="shared" si="19"/>
        <v/>
      </c>
    </row>
    <row r="88" spans="1:29" ht="12.75" customHeight="1">
      <c r="A88" s="1">
        <v>3590</v>
      </c>
      <c r="B88" s="54" t="str">
        <f t="shared" si="0"/>
        <v>G.7.7</v>
      </c>
      <c r="C88" s="120" t="s">
        <v>1350</v>
      </c>
      <c r="D88" s="118"/>
      <c r="E88" s="92"/>
      <c r="F88" s="92"/>
      <c r="G88" s="117" t="s">
        <v>555</v>
      </c>
      <c r="H88" s="119" t="s">
        <v>556</v>
      </c>
      <c r="I88" s="117" t="s">
        <v>557</v>
      </c>
      <c r="J88" s="54">
        <v>2</v>
      </c>
      <c r="K88" s="54"/>
      <c r="L88" s="99">
        <f t="shared" si="1"/>
        <v>7</v>
      </c>
      <c r="M88" s="1">
        <f t="shared" si="2"/>
        <v>7</v>
      </c>
      <c r="N88" s="1">
        <f t="shared" si="3"/>
        <v>0</v>
      </c>
      <c r="O88" s="1">
        <f t="shared" si="4"/>
        <v>0</v>
      </c>
      <c r="P88" s="1">
        <f t="shared" si="5"/>
        <v>0</v>
      </c>
      <c r="Q88" s="1">
        <f t="shared" si="20"/>
        <v>2</v>
      </c>
      <c r="R88" s="1">
        <f t="shared" si="7"/>
        <v>0</v>
      </c>
      <c r="S88" s="1">
        <f t="shared" si="8"/>
        <v>2</v>
      </c>
      <c r="T88" s="1">
        <f t="shared" si="9"/>
        <v>1</v>
      </c>
      <c r="U88" s="1">
        <f t="shared" si="10"/>
        <v>1</v>
      </c>
      <c r="V88" s="1">
        <f t="shared" si="21"/>
        <v>2</v>
      </c>
      <c r="W88" s="1">
        <f t="shared" si="12"/>
        <v>1</v>
      </c>
      <c r="X88" s="1">
        <f t="shared" si="13"/>
        <v>1</v>
      </c>
      <c r="Y88" s="25">
        <f t="shared" si="22"/>
        <v>1</v>
      </c>
      <c r="Z88" s="117"/>
      <c r="AA88" s="117"/>
      <c r="AB88" s="1"/>
      <c r="AC88" s="1" t="str">
        <f t="shared" si="19"/>
        <v/>
      </c>
    </row>
    <row r="89" spans="1:29" ht="12.75" customHeight="1">
      <c r="A89" s="1">
        <v>3591</v>
      </c>
      <c r="B89" s="54" t="str">
        <f t="shared" si="0"/>
        <v>G.7.7.1</v>
      </c>
      <c r="C89" s="120" t="s">
        <v>1352</v>
      </c>
      <c r="D89" s="118"/>
      <c r="E89" s="92"/>
      <c r="F89" s="92"/>
      <c r="G89" s="117"/>
      <c r="H89" s="119"/>
      <c r="I89" s="117"/>
      <c r="J89" s="54">
        <v>3</v>
      </c>
      <c r="K89" s="54"/>
      <c r="L89" s="99">
        <f t="shared" si="1"/>
        <v>7</v>
      </c>
      <c r="M89" s="1">
        <f t="shared" si="2"/>
        <v>7</v>
      </c>
      <c r="N89" s="1">
        <f t="shared" si="3"/>
        <v>1</v>
      </c>
      <c r="O89" s="1">
        <f t="shared" si="4"/>
        <v>0</v>
      </c>
      <c r="P89" s="1">
        <f t="shared" si="5"/>
        <v>0</v>
      </c>
      <c r="Q89" s="1">
        <f t="shared" si="20"/>
        <v>0</v>
      </c>
      <c r="R89" s="1">
        <f t="shared" si="7"/>
        <v>0</v>
      </c>
      <c r="S89" s="1">
        <f t="shared" si="8"/>
        <v>0</v>
      </c>
      <c r="T89" s="1">
        <f t="shared" si="9"/>
        <v>1</v>
      </c>
      <c r="U89" s="1">
        <f t="shared" si="10"/>
        <v>1</v>
      </c>
      <c r="V89" s="1">
        <f t="shared" si="21"/>
        <v>2</v>
      </c>
      <c r="W89" s="1">
        <f t="shared" si="12"/>
        <v>1</v>
      </c>
      <c r="X89" s="1">
        <f t="shared" si="13"/>
        <v>1</v>
      </c>
      <c r="Y89" s="25">
        <f t="shared" si="22"/>
        <v>0</v>
      </c>
      <c r="Z89" s="117"/>
      <c r="AA89" s="117"/>
      <c r="AB89" s="1"/>
      <c r="AC89" s="1" t="str">
        <f t="shared" si="19"/>
        <v/>
      </c>
    </row>
    <row r="90" spans="1:29" ht="12.75" customHeight="1">
      <c r="A90" s="1">
        <v>3592</v>
      </c>
      <c r="B90" s="54" t="str">
        <f t="shared" si="0"/>
        <v>G.7.7.2</v>
      </c>
      <c r="C90" s="120" t="s">
        <v>1354</v>
      </c>
      <c r="D90" s="118"/>
      <c r="E90" s="92"/>
      <c r="F90" s="92"/>
      <c r="G90" s="117"/>
      <c r="H90" s="119"/>
      <c r="I90" s="117"/>
      <c r="J90" s="54">
        <v>3</v>
      </c>
      <c r="K90" s="54"/>
      <c r="L90" s="99">
        <f t="shared" si="1"/>
        <v>7</v>
      </c>
      <c r="M90" s="1">
        <f t="shared" si="2"/>
        <v>7</v>
      </c>
      <c r="N90" s="1">
        <f t="shared" si="3"/>
        <v>2</v>
      </c>
      <c r="O90" s="1">
        <f t="shared" si="4"/>
        <v>0</v>
      </c>
      <c r="P90" s="1">
        <f t="shared" si="5"/>
        <v>0</v>
      </c>
      <c r="Q90" s="1">
        <f t="shared" si="20"/>
        <v>0</v>
      </c>
      <c r="R90" s="1">
        <f t="shared" si="7"/>
        <v>0</v>
      </c>
      <c r="S90" s="1">
        <f t="shared" si="8"/>
        <v>0</v>
      </c>
      <c r="T90" s="1">
        <f t="shared" si="9"/>
        <v>1</v>
      </c>
      <c r="U90" s="1">
        <f t="shared" si="10"/>
        <v>1</v>
      </c>
      <c r="V90" s="1">
        <f t="shared" si="21"/>
        <v>2</v>
      </c>
      <c r="W90" s="1">
        <f t="shared" si="12"/>
        <v>1</v>
      </c>
      <c r="X90" s="1">
        <f t="shared" si="13"/>
        <v>1</v>
      </c>
      <c r="Y90" s="25">
        <f t="shared" si="22"/>
        <v>0</v>
      </c>
      <c r="Z90" s="117"/>
      <c r="AA90" s="117"/>
      <c r="AB90" s="1"/>
      <c r="AC90" s="1" t="str">
        <f t="shared" si="19"/>
        <v/>
      </c>
    </row>
    <row r="91" spans="1:29" ht="12.75" customHeight="1">
      <c r="A91" s="1">
        <v>3593</v>
      </c>
      <c r="B91" s="54" t="str">
        <f t="shared" si="0"/>
        <v>G.7.7.3</v>
      </c>
      <c r="C91" s="120" t="s">
        <v>1356</v>
      </c>
      <c r="D91" s="118"/>
      <c r="E91" s="92"/>
      <c r="F91" s="92"/>
      <c r="G91" s="117"/>
      <c r="H91" s="119"/>
      <c r="I91" s="117"/>
      <c r="J91" s="54">
        <v>3</v>
      </c>
      <c r="K91" s="54"/>
      <c r="L91" s="99">
        <f t="shared" si="1"/>
        <v>7</v>
      </c>
      <c r="M91" s="1">
        <f t="shared" si="2"/>
        <v>7</v>
      </c>
      <c r="N91" s="1">
        <f t="shared" si="3"/>
        <v>3</v>
      </c>
      <c r="O91" s="1">
        <f t="shared" si="4"/>
        <v>0</v>
      </c>
      <c r="P91" s="1">
        <f t="shared" si="5"/>
        <v>0</v>
      </c>
      <c r="Q91" s="1">
        <f t="shared" si="20"/>
        <v>0</v>
      </c>
      <c r="R91" s="1">
        <f t="shared" si="7"/>
        <v>0</v>
      </c>
      <c r="S91" s="1">
        <f t="shared" si="8"/>
        <v>0</v>
      </c>
      <c r="T91" s="1">
        <f t="shared" si="9"/>
        <v>1</v>
      </c>
      <c r="U91" s="1">
        <f t="shared" si="10"/>
        <v>1</v>
      </c>
      <c r="V91" s="1">
        <f t="shared" si="21"/>
        <v>2</v>
      </c>
      <c r="W91" s="1">
        <f t="shared" si="12"/>
        <v>1</v>
      </c>
      <c r="X91" s="1">
        <f t="shared" si="13"/>
        <v>1</v>
      </c>
      <c r="Y91" s="25">
        <f t="shared" si="22"/>
        <v>0</v>
      </c>
      <c r="Z91" s="117"/>
      <c r="AA91" s="117"/>
      <c r="AB91" s="1"/>
      <c r="AC91" s="1" t="str">
        <f t="shared" si="19"/>
        <v/>
      </c>
    </row>
    <row r="92" spans="1:29" ht="12.75" customHeight="1">
      <c r="A92" s="1">
        <v>3594</v>
      </c>
      <c r="B92" s="54" t="str">
        <f t="shared" si="0"/>
        <v>G.7.7.4</v>
      </c>
      <c r="C92" s="120" t="s">
        <v>1361</v>
      </c>
      <c r="D92" s="118"/>
      <c r="E92" s="92"/>
      <c r="F92" s="92"/>
      <c r="G92" s="117"/>
      <c r="H92" s="119"/>
      <c r="I92" s="117"/>
      <c r="J92" s="54">
        <v>3</v>
      </c>
      <c r="K92" s="54"/>
      <c r="L92" s="99">
        <f t="shared" si="1"/>
        <v>7</v>
      </c>
      <c r="M92" s="1">
        <f t="shared" si="2"/>
        <v>7</v>
      </c>
      <c r="N92" s="1">
        <f t="shared" si="3"/>
        <v>4</v>
      </c>
      <c r="O92" s="1">
        <f t="shared" si="4"/>
        <v>0</v>
      </c>
      <c r="P92" s="1">
        <f t="shared" si="5"/>
        <v>0</v>
      </c>
      <c r="Q92" s="1">
        <f t="shared" si="20"/>
        <v>0</v>
      </c>
      <c r="R92" s="1">
        <f t="shared" si="7"/>
        <v>0</v>
      </c>
      <c r="S92" s="1">
        <f t="shared" si="8"/>
        <v>0</v>
      </c>
      <c r="T92" s="1">
        <f t="shared" si="9"/>
        <v>1</v>
      </c>
      <c r="U92" s="1">
        <f t="shared" si="10"/>
        <v>1</v>
      </c>
      <c r="V92" s="1">
        <f t="shared" si="21"/>
        <v>2</v>
      </c>
      <c r="W92" s="1">
        <f t="shared" si="12"/>
        <v>1</v>
      </c>
      <c r="X92" s="1">
        <f t="shared" si="13"/>
        <v>1</v>
      </c>
      <c r="Y92" s="25">
        <f t="shared" si="22"/>
        <v>0</v>
      </c>
      <c r="Z92" s="117"/>
      <c r="AA92" s="117"/>
      <c r="AB92" s="1"/>
      <c r="AC92" s="1" t="str">
        <f t="shared" si="19"/>
        <v/>
      </c>
    </row>
    <row r="93" spans="1:29" ht="12.75" customHeight="1">
      <c r="A93" s="1">
        <v>4217</v>
      </c>
      <c r="B93" s="54" t="str">
        <f t="shared" si="0"/>
        <v>G.7.7.5</v>
      </c>
      <c r="C93" s="120" t="s">
        <v>1365</v>
      </c>
      <c r="D93" s="118"/>
      <c r="E93" s="92"/>
      <c r="F93" s="92"/>
      <c r="G93" s="117"/>
      <c r="H93" s="119"/>
      <c r="I93" s="117"/>
      <c r="J93" s="54">
        <v>3</v>
      </c>
      <c r="K93" s="54"/>
      <c r="L93" s="99">
        <f t="shared" si="1"/>
        <v>7</v>
      </c>
      <c r="M93" s="1">
        <f t="shared" si="2"/>
        <v>7</v>
      </c>
      <c r="N93" s="1">
        <f t="shared" si="3"/>
        <v>5</v>
      </c>
      <c r="O93" s="1">
        <f t="shared" si="4"/>
        <v>0</v>
      </c>
      <c r="P93" s="1">
        <f t="shared" si="5"/>
        <v>0</v>
      </c>
      <c r="Q93" s="1">
        <f t="shared" si="20"/>
        <v>0</v>
      </c>
      <c r="R93" s="1">
        <f t="shared" si="7"/>
        <v>0</v>
      </c>
      <c r="S93" s="1">
        <f t="shared" si="8"/>
        <v>0</v>
      </c>
      <c r="T93" s="1">
        <f t="shared" si="9"/>
        <v>1</v>
      </c>
      <c r="U93" s="1">
        <f t="shared" si="10"/>
        <v>1</v>
      </c>
      <c r="V93" s="1">
        <f t="shared" si="21"/>
        <v>2</v>
      </c>
      <c r="W93" s="1">
        <f t="shared" si="12"/>
        <v>1</v>
      </c>
      <c r="X93" s="1">
        <f t="shared" si="13"/>
        <v>1</v>
      </c>
      <c r="Y93" s="25">
        <f t="shared" si="22"/>
        <v>0</v>
      </c>
      <c r="Z93" s="117"/>
      <c r="AA93" s="117"/>
      <c r="AB93" s="1"/>
      <c r="AC93" s="1" t="str">
        <f t="shared" si="19"/>
        <v/>
      </c>
    </row>
    <row r="94" spans="1:29" ht="12.75" customHeight="1">
      <c r="A94" s="1">
        <v>3595</v>
      </c>
      <c r="B94" s="54" t="str">
        <f t="shared" si="0"/>
        <v>G.7.7.6</v>
      </c>
      <c r="C94" s="120" t="s">
        <v>1110</v>
      </c>
      <c r="D94" s="118"/>
      <c r="E94" s="92"/>
      <c r="F94" s="92"/>
      <c r="G94" s="117"/>
      <c r="H94" s="119"/>
      <c r="I94" s="117"/>
      <c r="J94" s="54">
        <v>3</v>
      </c>
      <c r="K94" s="54"/>
      <c r="L94" s="99">
        <f t="shared" si="1"/>
        <v>7</v>
      </c>
      <c r="M94" s="1">
        <f t="shared" si="2"/>
        <v>7</v>
      </c>
      <c r="N94" s="1">
        <f t="shared" si="3"/>
        <v>6</v>
      </c>
      <c r="O94" s="1">
        <f t="shared" si="4"/>
        <v>0</v>
      </c>
      <c r="P94" s="1">
        <f t="shared" si="5"/>
        <v>0</v>
      </c>
      <c r="Q94" s="1">
        <f t="shared" si="20"/>
        <v>0</v>
      </c>
      <c r="R94" s="1">
        <f t="shared" si="7"/>
        <v>0</v>
      </c>
      <c r="S94" s="1">
        <f t="shared" si="8"/>
        <v>0</v>
      </c>
      <c r="T94" s="1">
        <f t="shared" si="9"/>
        <v>1</v>
      </c>
      <c r="U94" s="1">
        <f t="shared" si="10"/>
        <v>1</v>
      </c>
      <c r="V94" s="1">
        <f t="shared" si="21"/>
        <v>2</v>
      </c>
      <c r="W94" s="1">
        <f t="shared" si="12"/>
        <v>1</v>
      </c>
      <c r="X94" s="1">
        <f t="shared" si="13"/>
        <v>1</v>
      </c>
      <c r="Y94" s="25">
        <f t="shared" si="22"/>
        <v>0</v>
      </c>
      <c r="Z94" s="117"/>
      <c r="AA94" s="117"/>
      <c r="AB94" s="1"/>
      <c r="AC94" s="1" t="str">
        <f t="shared" si="19"/>
        <v/>
      </c>
    </row>
    <row r="95" spans="1:29" ht="12.75" customHeight="1">
      <c r="A95" s="1">
        <v>3570</v>
      </c>
      <c r="B95" s="54" t="str">
        <f t="shared" si="0"/>
        <v>G.7.7.7</v>
      </c>
      <c r="C95" s="120" t="s">
        <v>1374</v>
      </c>
      <c r="D95" s="118"/>
      <c r="E95" s="92"/>
      <c r="F95" s="92"/>
      <c r="G95" s="117"/>
      <c r="H95" s="119"/>
      <c r="I95" s="117"/>
      <c r="J95" s="54">
        <v>3</v>
      </c>
      <c r="K95" s="54"/>
      <c r="L95" s="99">
        <f t="shared" si="1"/>
        <v>7</v>
      </c>
      <c r="M95" s="1">
        <f t="shared" si="2"/>
        <v>7</v>
      </c>
      <c r="N95" s="1">
        <f t="shared" si="3"/>
        <v>7</v>
      </c>
      <c r="O95" s="1">
        <f t="shared" si="4"/>
        <v>0</v>
      </c>
      <c r="P95" s="1">
        <f t="shared" si="5"/>
        <v>0</v>
      </c>
      <c r="Q95" s="1">
        <f t="shared" si="20"/>
        <v>0</v>
      </c>
      <c r="R95" s="1">
        <f t="shared" si="7"/>
        <v>0</v>
      </c>
      <c r="S95" s="1">
        <f t="shared" si="8"/>
        <v>0</v>
      </c>
      <c r="T95" s="1">
        <f t="shared" si="9"/>
        <v>1</v>
      </c>
      <c r="U95" s="1">
        <f t="shared" si="10"/>
        <v>1</v>
      </c>
      <c r="V95" s="1">
        <f t="shared" si="21"/>
        <v>2</v>
      </c>
      <c r="W95" s="1">
        <f t="shared" si="12"/>
        <v>1</v>
      </c>
      <c r="X95" s="1">
        <f t="shared" si="13"/>
        <v>1</v>
      </c>
      <c r="Y95" s="25">
        <f t="shared" si="22"/>
        <v>0</v>
      </c>
      <c r="Z95" s="117"/>
      <c r="AA95" s="117"/>
      <c r="AB95" s="1"/>
      <c r="AC95" s="1" t="str">
        <f t="shared" si="19"/>
        <v/>
      </c>
    </row>
    <row r="96" spans="1:29" ht="12.75" customHeight="1">
      <c r="A96" s="1">
        <v>3373</v>
      </c>
      <c r="B96" s="54" t="str">
        <f t="shared" si="0"/>
        <v>G.7.8</v>
      </c>
      <c r="C96" s="120" t="s">
        <v>559</v>
      </c>
      <c r="D96" s="118"/>
      <c r="E96" s="92"/>
      <c r="F96" s="118"/>
      <c r="G96" s="117"/>
      <c r="H96" s="119" t="s">
        <v>561</v>
      </c>
      <c r="I96" s="117" t="s">
        <v>562</v>
      </c>
      <c r="J96" s="54">
        <v>2</v>
      </c>
      <c r="K96" s="54"/>
      <c r="L96" s="99">
        <f t="shared" si="1"/>
        <v>7</v>
      </c>
      <c r="M96" s="1">
        <f t="shared" si="2"/>
        <v>8</v>
      </c>
      <c r="N96" s="1">
        <f t="shared" si="3"/>
        <v>0</v>
      </c>
      <c r="O96" s="1">
        <f t="shared" si="4"/>
        <v>0</v>
      </c>
      <c r="P96" s="1">
        <f t="shared" si="5"/>
        <v>0</v>
      </c>
      <c r="Q96" s="1">
        <f t="shared" si="20"/>
        <v>1</v>
      </c>
      <c r="R96" s="1">
        <f t="shared" si="7"/>
        <v>0</v>
      </c>
      <c r="S96" s="1">
        <f t="shared" si="8"/>
        <v>1</v>
      </c>
      <c r="T96" s="1">
        <f t="shared" si="9"/>
        <v>1</v>
      </c>
      <c r="U96" s="1">
        <f t="shared" si="10"/>
        <v>1</v>
      </c>
      <c r="V96" s="1">
        <f t="shared" si="21"/>
        <v>2</v>
      </c>
      <c r="W96" s="1">
        <f t="shared" si="12"/>
        <v>1</v>
      </c>
      <c r="X96" s="1">
        <f t="shared" si="13"/>
        <v>1</v>
      </c>
      <c r="Y96" s="25">
        <f t="shared" si="22"/>
        <v>1</v>
      </c>
      <c r="Z96" s="117"/>
      <c r="AA96" s="117"/>
      <c r="AB96" s="1"/>
      <c r="AC96" s="1" t="str">
        <f t="shared" si="19"/>
        <v/>
      </c>
    </row>
    <row r="97" spans="1:29" ht="12.75" customHeight="1">
      <c r="A97" s="1">
        <v>3374</v>
      </c>
      <c r="B97" s="54" t="str">
        <f t="shared" si="0"/>
        <v>G.7.8.1</v>
      </c>
      <c r="C97" s="120" t="s">
        <v>1381</v>
      </c>
      <c r="D97" s="118"/>
      <c r="E97" s="92"/>
      <c r="F97" s="92"/>
      <c r="G97" s="117"/>
      <c r="H97" s="119" t="s">
        <v>561</v>
      </c>
      <c r="I97" s="117" t="s">
        <v>562</v>
      </c>
      <c r="J97" s="54">
        <v>3</v>
      </c>
      <c r="K97" s="54"/>
      <c r="L97" s="99">
        <f t="shared" si="1"/>
        <v>7</v>
      </c>
      <c r="M97" s="1">
        <f t="shared" si="2"/>
        <v>8</v>
      </c>
      <c r="N97" s="1">
        <f t="shared" si="3"/>
        <v>1</v>
      </c>
      <c r="O97" s="1">
        <f t="shared" si="4"/>
        <v>0</v>
      </c>
      <c r="P97" s="1">
        <f t="shared" si="5"/>
        <v>0</v>
      </c>
      <c r="Q97" s="1">
        <f t="shared" si="20"/>
        <v>0</v>
      </c>
      <c r="R97" s="1">
        <f t="shared" si="7"/>
        <v>0</v>
      </c>
      <c r="S97" s="1">
        <f t="shared" si="8"/>
        <v>0</v>
      </c>
      <c r="T97" s="1">
        <f t="shared" si="9"/>
        <v>1</v>
      </c>
      <c r="U97" s="1">
        <f t="shared" si="10"/>
        <v>1</v>
      </c>
      <c r="V97" s="1">
        <f t="shared" si="21"/>
        <v>2</v>
      </c>
      <c r="W97" s="1">
        <f t="shared" si="12"/>
        <v>1</v>
      </c>
      <c r="X97" s="1">
        <f t="shared" si="13"/>
        <v>1</v>
      </c>
      <c r="Y97" s="25">
        <f t="shared" si="22"/>
        <v>0</v>
      </c>
      <c r="Z97" s="117"/>
      <c r="AA97" s="117"/>
      <c r="AB97" s="1"/>
      <c r="AC97" s="1" t="str">
        <f t="shared" si="19"/>
        <v/>
      </c>
    </row>
    <row r="98" spans="1:29" ht="12.75" customHeight="1">
      <c r="A98" s="1">
        <v>3587</v>
      </c>
      <c r="B98" s="54" t="str">
        <f t="shared" si="0"/>
        <v>G.7.9</v>
      </c>
      <c r="C98" s="120" t="s">
        <v>1384</v>
      </c>
      <c r="D98" s="118"/>
      <c r="E98" s="92"/>
      <c r="F98" s="92"/>
      <c r="G98" s="117"/>
      <c r="H98" s="119" t="s">
        <v>1385</v>
      </c>
      <c r="I98" s="117" t="s">
        <v>1387</v>
      </c>
      <c r="J98" s="54">
        <v>2</v>
      </c>
      <c r="K98" s="54"/>
      <c r="L98" s="99">
        <f t="shared" si="1"/>
        <v>7</v>
      </c>
      <c r="M98" s="1">
        <f t="shared" si="2"/>
        <v>9</v>
      </c>
      <c r="N98" s="1">
        <f t="shared" si="3"/>
        <v>0</v>
      </c>
      <c r="O98" s="1">
        <f t="shared" si="4"/>
        <v>0</v>
      </c>
      <c r="P98" s="1">
        <f t="shared" si="5"/>
        <v>0</v>
      </c>
      <c r="Q98" s="1">
        <f t="shared" si="20"/>
        <v>0</v>
      </c>
      <c r="R98" s="1">
        <f t="shared" si="7"/>
        <v>0</v>
      </c>
      <c r="S98" s="1">
        <f t="shared" si="8"/>
        <v>0</v>
      </c>
      <c r="T98" s="1">
        <f t="shared" si="9"/>
        <v>1</v>
      </c>
      <c r="U98" s="1">
        <f t="shared" si="10"/>
        <v>1</v>
      </c>
      <c r="V98" s="1">
        <f t="shared" si="21"/>
        <v>2</v>
      </c>
      <c r="W98" s="1">
        <f t="shared" si="12"/>
        <v>1</v>
      </c>
      <c r="X98" s="1">
        <f t="shared" si="13"/>
        <v>1</v>
      </c>
      <c r="Y98" s="25">
        <f t="shared" si="22"/>
        <v>0</v>
      </c>
      <c r="Z98" s="117"/>
      <c r="AA98" s="117"/>
      <c r="AB98" s="1"/>
      <c r="AC98" s="1" t="str">
        <f t="shared" si="19"/>
        <v/>
      </c>
    </row>
    <row r="99" spans="1:29" ht="12.75" customHeight="1">
      <c r="A99" s="1">
        <v>3588</v>
      </c>
      <c r="B99" s="54" t="str">
        <f t="shared" si="0"/>
        <v>G.7.9.1</v>
      </c>
      <c r="C99" s="120" t="s">
        <v>1006</v>
      </c>
      <c r="D99" s="118"/>
      <c r="E99" s="92"/>
      <c r="F99" s="92"/>
      <c r="G99" s="117"/>
      <c r="H99" s="119"/>
      <c r="I99" s="117"/>
      <c r="J99" s="54">
        <v>3</v>
      </c>
      <c r="K99" s="54"/>
      <c r="L99" s="99">
        <f t="shared" si="1"/>
        <v>7</v>
      </c>
      <c r="M99" s="1">
        <f t="shared" si="2"/>
        <v>9</v>
      </c>
      <c r="N99" s="1">
        <f t="shared" si="3"/>
        <v>1</v>
      </c>
      <c r="O99" s="1">
        <f t="shared" si="4"/>
        <v>0</v>
      </c>
      <c r="P99" s="1">
        <f t="shared" si="5"/>
        <v>0</v>
      </c>
      <c r="Q99" s="1">
        <f t="shared" si="20"/>
        <v>0</v>
      </c>
      <c r="R99" s="1">
        <f t="shared" si="7"/>
        <v>0</v>
      </c>
      <c r="S99" s="1">
        <f t="shared" si="8"/>
        <v>0</v>
      </c>
      <c r="T99" s="1">
        <f t="shared" si="9"/>
        <v>1</v>
      </c>
      <c r="U99" s="1">
        <f t="shared" si="10"/>
        <v>1</v>
      </c>
      <c r="V99" s="1">
        <f t="shared" si="21"/>
        <v>2</v>
      </c>
      <c r="W99" s="1">
        <f t="shared" si="12"/>
        <v>1</v>
      </c>
      <c r="X99" s="1">
        <f t="shared" si="13"/>
        <v>1</v>
      </c>
      <c r="Y99" s="25">
        <f t="shared" si="22"/>
        <v>0</v>
      </c>
      <c r="Z99" s="117"/>
      <c r="AA99" s="117"/>
      <c r="AB99" s="1"/>
      <c r="AC99" s="1" t="str">
        <f t="shared" si="19"/>
        <v/>
      </c>
    </row>
    <row r="100" spans="1:29" ht="12.75" customHeight="1">
      <c r="A100" s="1">
        <v>3589</v>
      </c>
      <c r="B100" s="54" t="str">
        <f t="shared" si="0"/>
        <v>G.7.9.2</v>
      </c>
      <c r="C100" s="120" t="s">
        <v>1008</v>
      </c>
      <c r="D100" s="118"/>
      <c r="E100" s="92"/>
      <c r="F100" s="92"/>
      <c r="G100" s="117"/>
      <c r="H100" s="119"/>
      <c r="I100" s="117"/>
      <c r="J100" s="54">
        <v>3</v>
      </c>
      <c r="K100" s="54"/>
      <c r="L100" s="99">
        <f t="shared" si="1"/>
        <v>7</v>
      </c>
      <c r="M100" s="1">
        <f t="shared" si="2"/>
        <v>9</v>
      </c>
      <c r="N100" s="1">
        <f t="shared" si="3"/>
        <v>2</v>
      </c>
      <c r="O100" s="1">
        <f t="shared" si="4"/>
        <v>0</v>
      </c>
      <c r="P100" s="1">
        <f t="shared" si="5"/>
        <v>0</v>
      </c>
      <c r="Q100" s="1">
        <f t="shared" si="20"/>
        <v>0</v>
      </c>
      <c r="R100" s="1">
        <f t="shared" si="7"/>
        <v>0</v>
      </c>
      <c r="S100" s="1">
        <f t="shared" si="8"/>
        <v>0</v>
      </c>
      <c r="T100" s="1">
        <f t="shared" si="9"/>
        <v>1</v>
      </c>
      <c r="U100" s="1">
        <f t="shared" si="10"/>
        <v>1</v>
      </c>
      <c r="V100" s="1">
        <f t="shared" si="21"/>
        <v>2</v>
      </c>
      <c r="W100" s="1">
        <f t="shared" si="12"/>
        <v>1</v>
      </c>
      <c r="X100" s="1">
        <f t="shared" si="13"/>
        <v>1</v>
      </c>
      <c r="Y100" s="25">
        <f t="shared" si="22"/>
        <v>0</v>
      </c>
      <c r="Z100" s="117"/>
      <c r="AA100" s="117"/>
      <c r="AB100" s="1"/>
      <c r="AC100" s="1" t="str">
        <f t="shared" si="19"/>
        <v/>
      </c>
    </row>
    <row r="101" spans="1:29" ht="12.75" customHeight="1">
      <c r="A101" s="1">
        <v>3579</v>
      </c>
      <c r="B101" s="54" t="str">
        <f t="shared" si="0"/>
        <v>G.7.9.3</v>
      </c>
      <c r="C101" s="120" t="s">
        <v>1394</v>
      </c>
      <c r="D101" s="118"/>
      <c r="E101" s="92"/>
      <c r="F101" s="92"/>
      <c r="G101" s="117"/>
      <c r="H101" s="119"/>
      <c r="I101" s="117"/>
      <c r="J101" s="54">
        <v>3</v>
      </c>
      <c r="K101" s="54"/>
      <c r="L101" s="99">
        <f t="shared" si="1"/>
        <v>7</v>
      </c>
      <c r="M101" s="1">
        <f t="shared" si="2"/>
        <v>9</v>
      </c>
      <c r="N101" s="1">
        <f t="shared" si="3"/>
        <v>3</v>
      </c>
      <c r="O101" s="1">
        <f t="shared" si="4"/>
        <v>0</v>
      </c>
      <c r="P101" s="1">
        <f t="shared" si="5"/>
        <v>0</v>
      </c>
      <c r="Q101" s="1">
        <f t="shared" ref="Q101:Q124" si="23">IF(OR(Master="Master",J101=0,K101=1),0,IF(ISNA(VLOOKUP(A101,L2_Array,22,FALSE)),0,VLOOKUP(A101,L2_Array,22,FALSE)))</f>
        <v>0</v>
      </c>
      <c r="R101" s="1">
        <f t="shared" si="7"/>
        <v>0</v>
      </c>
      <c r="S101" s="1">
        <f t="shared" si="8"/>
        <v>0</v>
      </c>
      <c r="T101" s="1">
        <f t="shared" si="9"/>
        <v>1</v>
      </c>
      <c r="U101" s="1">
        <f t="shared" si="10"/>
        <v>1</v>
      </c>
      <c r="V101" s="1">
        <f t="shared" ref="V101:V132" si="24">IF(Master="Master",R101,IF(V100="",S101,IF(OR(AND(U101&gt;0,S101&lt;V100),AND(U101=1,S101&lt;=V100)),V100,S101)))</f>
        <v>2</v>
      </c>
      <c r="W101" s="1">
        <f t="shared" si="12"/>
        <v>1</v>
      </c>
      <c r="X101" s="1">
        <f t="shared" si="13"/>
        <v>1</v>
      </c>
      <c r="Y101" s="25">
        <f t="shared" ref="Y101:Y124" si="25">IF(ISNA(VLOOKUP(A101,L2_Array,1,FALSE)),0,1)</f>
        <v>0</v>
      </c>
      <c r="Z101" s="117"/>
      <c r="AA101" s="117"/>
      <c r="AB101" s="1"/>
      <c r="AC101" s="1" t="str">
        <f t="shared" si="19"/>
        <v/>
      </c>
    </row>
    <row r="102" spans="1:29" ht="12.75" customHeight="1">
      <c r="A102" s="1">
        <v>3583</v>
      </c>
      <c r="B102" s="54" t="str">
        <f t="shared" si="0"/>
        <v>G.7.9.4</v>
      </c>
      <c r="C102" s="120" t="s">
        <v>1397</v>
      </c>
      <c r="D102" s="118"/>
      <c r="E102" s="92"/>
      <c r="F102" s="92"/>
      <c r="G102" s="117"/>
      <c r="H102" s="119"/>
      <c r="I102" s="117"/>
      <c r="J102" s="54">
        <v>3</v>
      </c>
      <c r="K102" s="54"/>
      <c r="L102" s="99">
        <f t="shared" si="1"/>
        <v>7</v>
      </c>
      <c r="M102" s="1">
        <f t="shared" si="2"/>
        <v>9</v>
      </c>
      <c r="N102" s="1">
        <f t="shared" si="3"/>
        <v>4</v>
      </c>
      <c r="O102" s="1">
        <f t="shared" si="4"/>
        <v>0</v>
      </c>
      <c r="P102" s="1">
        <f t="shared" si="5"/>
        <v>0</v>
      </c>
      <c r="Q102" s="1">
        <f t="shared" si="23"/>
        <v>0</v>
      </c>
      <c r="R102" s="1">
        <f t="shared" si="7"/>
        <v>0</v>
      </c>
      <c r="S102" s="1">
        <f t="shared" si="8"/>
        <v>0</v>
      </c>
      <c r="T102" s="1">
        <f t="shared" si="9"/>
        <v>1</v>
      </c>
      <c r="U102" s="1">
        <f t="shared" si="10"/>
        <v>1</v>
      </c>
      <c r="V102" s="1">
        <f t="shared" si="24"/>
        <v>2</v>
      </c>
      <c r="W102" s="1">
        <f t="shared" si="12"/>
        <v>1</v>
      </c>
      <c r="X102" s="1">
        <f t="shared" si="13"/>
        <v>1</v>
      </c>
      <c r="Y102" s="25">
        <f t="shared" si="25"/>
        <v>0</v>
      </c>
      <c r="Z102" s="117"/>
      <c r="AA102" s="117"/>
      <c r="AB102" s="1"/>
      <c r="AC102" s="1" t="str">
        <f t="shared" si="19"/>
        <v/>
      </c>
    </row>
    <row r="103" spans="1:29" ht="12.75" customHeight="1">
      <c r="A103" s="1">
        <v>3401</v>
      </c>
      <c r="B103" s="54" t="str">
        <f t="shared" si="0"/>
        <v>G.7.10</v>
      </c>
      <c r="C103" s="120" t="s">
        <v>563</v>
      </c>
      <c r="D103" s="92"/>
      <c r="E103" s="92"/>
      <c r="F103" s="92"/>
      <c r="G103" s="117" t="s">
        <v>521</v>
      </c>
      <c r="H103" s="119" t="s">
        <v>522</v>
      </c>
      <c r="I103" s="117" t="s">
        <v>565</v>
      </c>
      <c r="J103" s="54">
        <v>2</v>
      </c>
      <c r="K103" s="54"/>
      <c r="L103" s="99">
        <f t="shared" si="1"/>
        <v>7</v>
      </c>
      <c r="M103" s="1">
        <f t="shared" si="2"/>
        <v>10</v>
      </c>
      <c r="N103" s="1">
        <f t="shared" si="3"/>
        <v>0</v>
      </c>
      <c r="O103" s="1">
        <f t="shared" si="4"/>
        <v>0</v>
      </c>
      <c r="P103" s="1">
        <f t="shared" si="5"/>
        <v>0</v>
      </c>
      <c r="Q103" s="1">
        <f t="shared" si="23"/>
        <v>1</v>
      </c>
      <c r="R103" s="1">
        <f t="shared" si="7"/>
        <v>0</v>
      </c>
      <c r="S103" s="1">
        <f t="shared" si="8"/>
        <v>1</v>
      </c>
      <c r="T103" s="1">
        <f t="shared" si="9"/>
        <v>1</v>
      </c>
      <c r="U103" s="1">
        <f t="shared" si="10"/>
        <v>1</v>
      </c>
      <c r="V103" s="1">
        <f t="shared" si="24"/>
        <v>2</v>
      </c>
      <c r="W103" s="1">
        <f t="shared" si="12"/>
        <v>1</v>
      </c>
      <c r="X103" s="1">
        <f t="shared" si="13"/>
        <v>1</v>
      </c>
      <c r="Y103" s="25">
        <f t="shared" si="25"/>
        <v>1</v>
      </c>
      <c r="Z103" s="117"/>
      <c r="AA103" s="117"/>
      <c r="AB103" s="1"/>
      <c r="AC103" s="1" t="str">
        <f t="shared" si="19"/>
        <v/>
      </c>
    </row>
    <row r="104" spans="1:29" ht="12.75" customHeight="1">
      <c r="A104" s="1">
        <v>3402</v>
      </c>
      <c r="B104" s="54" t="str">
        <f t="shared" si="0"/>
        <v>G.7.10.1</v>
      </c>
      <c r="C104" s="120" t="s">
        <v>1402</v>
      </c>
      <c r="D104" s="92"/>
      <c r="E104" s="92"/>
      <c r="F104" s="92"/>
      <c r="G104" s="117" t="s">
        <v>521</v>
      </c>
      <c r="H104" s="119"/>
      <c r="I104" s="117"/>
      <c r="J104" s="54">
        <v>3</v>
      </c>
      <c r="K104" s="54"/>
      <c r="L104" s="99">
        <f t="shared" si="1"/>
        <v>7</v>
      </c>
      <c r="M104" s="1">
        <f t="shared" si="2"/>
        <v>10</v>
      </c>
      <c r="N104" s="1">
        <f t="shared" si="3"/>
        <v>1</v>
      </c>
      <c r="O104" s="1">
        <f t="shared" si="4"/>
        <v>0</v>
      </c>
      <c r="P104" s="1">
        <f t="shared" si="5"/>
        <v>0</v>
      </c>
      <c r="Q104" s="1">
        <f t="shared" si="23"/>
        <v>0</v>
      </c>
      <c r="R104" s="1">
        <f t="shared" si="7"/>
        <v>0</v>
      </c>
      <c r="S104" s="1">
        <f t="shared" si="8"/>
        <v>0</v>
      </c>
      <c r="T104" s="1">
        <f t="shared" si="9"/>
        <v>1</v>
      </c>
      <c r="U104" s="1">
        <f t="shared" si="10"/>
        <v>1</v>
      </c>
      <c r="V104" s="1">
        <f t="shared" si="24"/>
        <v>2</v>
      </c>
      <c r="W104" s="1">
        <f t="shared" si="12"/>
        <v>1</v>
      </c>
      <c r="X104" s="1">
        <f t="shared" si="13"/>
        <v>1</v>
      </c>
      <c r="Y104" s="25">
        <f t="shared" si="25"/>
        <v>0</v>
      </c>
      <c r="Z104" s="117"/>
      <c r="AA104" s="117"/>
      <c r="AB104" s="1"/>
      <c r="AC104" s="1" t="str">
        <f t="shared" si="19"/>
        <v/>
      </c>
    </row>
    <row r="105" spans="1:29" ht="12.75" customHeight="1">
      <c r="A105" s="1">
        <v>3403</v>
      </c>
      <c r="B105" s="54" t="str">
        <f t="shared" si="0"/>
        <v>G.7.10.2</v>
      </c>
      <c r="C105" s="120" t="s">
        <v>388</v>
      </c>
      <c r="D105" s="92"/>
      <c r="E105" s="92"/>
      <c r="F105" s="92"/>
      <c r="G105" s="117" t="s">
        <v>521</v>
      </c>
      <c r="H105" s="119"/>
      <c r="I105" s="117"/>
      <c r="J105" s="54">
        <v>3</v>
      </c>
      <c r="K105" s="54"/>
      <c r="L105" s="99">
        <f t="shared" si="1"/>
        <v>7</v>
      </c>
      <c r="M105" s="1">
        <f t="shared" si="2"/>
        <v>10</v>
      </c>
      <c r="N105" s="1">
        <f t="shared" si="3"/>
        <v>2</v>
      </c>
      <c r="O105" s="1">
        <f t="shared" si="4"/>
        <v>0</v>
      </c>
      <c r="P105" s="1">
        <f t="shared" si="5"/>
        <v>0</v>
      </c>
      <c r="Q105" s="1">
        <f t="shared" si="23"/>
        <v>0</v>
      </c>
      <c r="R105" s="1">
        <f t="shared" si="7"/>
        <v>0</v>
      </c>
      <c r="S105" s="1">
        <f t="shared" si="8"/>
        <v>0</v>
      </c>
      <c r="T105" s="1">
        <f t="shared" si="9"/>
        <v>1</v>
      </c>
      <c r="U105" s="1">
        <f t="shared" si="10"/>
        <v>1</v>
      </c>
      <c r="V105" s="1">
        <f t="shared" si="24"/>
        <v>2</v>
      </c>
      <c r="W105" s="1">
        <f t="shared" si="12"/>
        <v>1</v>
      </c>
      <c r="X105" s="1">
        <f t="shared" si="13"/>
        <v>1</v>
      </c>
      <c r="Y105" s="25">
        <f t="shared" si="25"/>
        <v>0</v>
      </c>
      <c r="Z105" s="117"/>
      <c r="AA105" s="117"/>
      <c r="AB105" s="1"/>
      <c r="AC105" s="1" t="str">
        <f t="shared" si="19"/>
        <v/>
      </c>
    </row>
    <row r="106" spans="1:29" ht="12.75" customHeight="1">
      <c r="A106" s="1">
        <v>3404</v>
      </c>
      <c r="B106" s="54" t="str">
        <f t="shared" si="0"/>
        <v>G.7.10.3</v>
      </c>
      <c r="C106" s="120" t="s">
        <v>1409</v>
      </c>
      <c r="D106" s="92"/>
      <c r="E106" s="92"/>
      <c r="F106" s="92"/>
      <c r="G106" s="117" t="s">
        <v>521</v>
      </c>
      <c r="H106" s="119"/>
      <c r="I106" s="117"/>
      <c r="J106" s="54">
        <v>3</v>
      </c>
      <c r="K106" s="54"/>
      <c r="L106" s="99">
        <f t="shared" si="1"/>
        <v>7</v>
      </c>
      <c r="M106" s="1">
        <f t="shared" si="2"/>
        <v>10</v>
      </c>
      <c r="N106" s="1">
        <f t="shared" si="3"/>
        <v>3</v>
      </c>
      <c r="O106" s="1">
        <f t="shared" si="4"/>
        <v>0</v>
      </c>
      <c r="P106" s="1">
        <f t="shared" si="5"/>
        <v>0</v>
      </c>
      <c r="Q106" s="1">
        <f t="shared" si="23"/>
        <v>0</v>
      </c>
      <c r="R106" s="1">
        <f t="shared" si="7"/>
        <v>0</v>
      </c>
      <c r="S106" s="1">
        <f t="shared" si="8"/>
        <v>0</v>
      </c>
      <c r="T106" s="1">
        <f t="shared" si="9"/>
        <v>1</v>
      </c>
      <c r="U106" s="1">
        <f t="shared" si="10"/>
        <v>1</v>
      </c>
      <c r="V106" s="1">
        <f t="shared" si="24"/>
        <v>2</v>
      </c>
      <c r="W106" s="1">
        <f t="shared" si="12"/>
        <v>1</v>
      </c>
      <c r="X106" s="1">
        <f t="shared" si="13"/>
        <v>1</v>
      </c>
      <c r="Y106" s="25">
        <f t="shared" si="25"/>
        <v>0</v>
      </c>
      <c r="Z106" s="117"/>
      <c r="AA106" s="117"/>
      <c r="AB106" s="1"/>
      <c r="AC106" s="1" t="str">
        <f t="shared" si="19"/>
        <v/>
      </c>
    </row>
    <row r="107" spans="1:29" ht="12.75" customHeight="1">
      <c r="A107" s="1">
        <v>3405</v>
      </c>
      <c r="B107" s="54" t="str">
        <f t="shared" si="0"/>
        <v>G.7.10.4</v>
      </c>
      <c r="C107" s="120" t="s">
        <v>1413</v>
      </c>
      <c r="D107" s="92"/>
      <c r="E107" s="92"/>
      <c r="F107" s="92"/>
      <c r="G107" s="117" t="s">
        <v>521</v>
      </c>
      <c r="H107" s="119"/>
      <c r="I107" s="117"/>
      <c r="J107" s="54">
        <v>3</v>
      </c>
      <c r="K107" s="54"/>
      <c r="L107" s="99">
        <f t="shared" si="1"/>
        <v>7</v>
      </c>
      <c r="M107" s="1">
        <f t="shared" si="2"/>
        <v>10</v>
      </c>
      <c r="N107" s="1">
        <f t="shared" si="3"/>
        <v>4</v>
      </c>
      <c r="O107" s="1">
        <f t="shared" si="4"/>
        <v>0</v>
      </c>
      <c r="P107" s="1">
        <f t="shared" si="5"/>
        <v>0</v>
      </c>
      <c r="Q107" s="1">
        <f t="shared" si="23"/>
        <v>0</v>
      </c>
      <c r="R107" s="1">
        <f t="shared" si="7"/>
        <v>0</v>
      </c>
      <c r="S107" s="1">
        <f t="shared" si="8"/>
        <v>0</v>
      </c>
      <c r="T107" s="1">
        <f t="shared" si="9"/>
        <v>1</v>
      </c>
      <c r="U107" s="1">
        <f t="shared" si="10"/>
        <v>1</v>
      </c>
      <c r="V107" s="1">
        <f t="shared" si="24"/>
        <v>2</v>
      </c>
      <c r="W107" s="1">
        <f t="shared" si="12"/>
        <v>1</v>
      </c>
      <c r="X107" s="1">
        <f t="shared" si="13"/>
        <v>1</v>
      </c>
      <c r="Y107" s="25">
        <f t="shared" si="25"/>
        <v>0</v>
      </c>
      <c r="Z107" s="117"/>
      <c r="AA107" s="117"/>
      <c r="AB107" s="1"/>
      <c r="AC107" s="1" t="str">
        <f t="shared" si="19"/>
        <v/>
      </c>
    </row>
    <row r="108" spans="1:29" ht="12.75" customHeight="1">
      <c r="A108" s="1">
        <v>3406</v>
      </c>
      <c r="B108" s="54" t="str">
        <f t="shared" si="0"/>
        <v>G.7.11</v>
      </c>
      <c r="C108" s="120" t="s">
        <v>567</v>
      </c>
      <c r="D108" s="118"/>
      <c r="E108" s="92"/>
      <c r="F108" s="92"/>
      <c r="G108" s="117" t="s">
        <v>569</v>
      </c>
      <c r="H108" s="119" t="s">
        <v>570</v>
      </c>
      <c r="I108" s="117" t="s">
        <v>572</v>
      </c>
      <c r="J108" s="54">
        <v>2</v>
      </c>
      <c r="K108" s="54"/>
      <c r="L108" s="99">
        <f t="shared" si="1"/>
        <v>7</v>
      </c>
      <c r="M108" s="1">
        <f t="shared" si="2"/>
        <v>11</v>
      </c>
      <c r="N108" s="1">
        <f t="shared" si="3"/>
        <v>0</v>
      </c>
      <c r="O108" s="1">
        <f t="shared" si="4"/>
        <v>0</v>
      </c>
      <c r="P108" s="1">
        <f t="shared" si="5"/>
        <v>0</v>
      </c>
      <c r="Q108" s="1">
        <f t="shared" si="23"/>
        <v>2</v>
      </c>
      <c r="R108" s="1">
        <f t="shared" si="7"/>
        <v>0</v>
      </c>
      <c r="S108" s="1">
        <f t="shared" si="8"/>
        <v>2</v>
      </c>
      <c r="T108" s="1">
        <f t="shared" si="9"/>
        <v>1</v>
      </c>
      <c r="U108" s="1">
        <f t="shared" si="10"/>
        <v>1</v>
      </c>
      <c r="V108" s="1">
        <f t="shared" si="24"/>
        <v>2</v>
      </c>
      <c r="W108" s="1">
        <f t="shared" si="12"/>
        <v>1</v>
      </c>
      <c r="X108" s="1">
        <f t="shared" si="13"/>
        <v>1</v>
      </c>
      <c r="Y108" s="25">
        <f t="shared" si="25"/>
        <v>1</v>
      </c>
      <c r="Z108" s="117"/>
      <c r="AA108" s="117"/>
      <c r="AB108" s="1"/>
      <c r="AC108" s="1" t="str">
        <f t="shared" si="19"/>
        <v/>
      </c>
    </row>
    <row r="109" spans="1:29" ht="12.75" customHeight="1">
      <c r="A109" s="1">
        <v>4218</v>
      </c>
      <c r="B109" s="54" t="str">
        <f t="shared" si="0"/>
        <v>G.7.12</v>
      </c>
      <c r="C109" s="120" t="s">
        <v>1266</v>
      </c>
      <c r="D109" s="118"/>
      <c r="E109" s="92"/>
      <c r="F109" s="92"/>
      <c r="G109" s="117"/>
      <c r="H109" s="119"/>
      <c r="I109" s="117"/>
      <c r="J109" s="54">
        <v>2</v>
      </c>
      <c r="K109" s="54"/>
      <c r="L109" s="99">
        <f t="shared" si="1"/>
        <v>7</v>
      </c>
      <c r="M109" s="1">
        <f t="shared" si="2"/>
        <v>12</v>
      </c>
      <c r="N109" s="1">
        <f t="shared" si="3"/>
        <v>0</v>
      </c>
      <c r="O109" s="1">
        <f t="shared" si="4"/>
        <v>0</v>
      </c>
      <c r="P109" s="1">
        <f t="shared" si="5"/>
        <v>0</v>
      </c>
      <c r="Q109" s="1">
        <f t="shared" si="23"/>
        <v>0</v>
      </c>
      <c r="R109" s="1">
        <f t="shared" si="7"/>
        <v>0</v>
      </c>
      <c r="S109" s="1">
        <f t="shared" si="8"/>
        <v>0</v>
      </c>
      <c r="T109" s="1">
        <f t="shared" si="9"/>
        <v>1</v>
      </c>
      <c r="U109" s="1">
        <f t="shared" si="10"/>
        <v>1</v>
      </c>
      <c r="V109" s="1">
        <f t="shared" si="24"/>
        <v>2</v>
      </c>
      <c r="W109" s="1">
        <f t="shared" si="12"/>
        <v>1</v>
      </c>
      <c r="X109" s="1">
        <f t="shared" si="13"/>
        <v>1</v>
      </c>
      <c r="Y109" s="25">
        <f t="shared" si="25"/>
        <v>0</v>
      </c>
      <c r="Z109" s="117"/>
      <c r="AA109" s="117"/>
      <c r="AB109" s="1"/>
      <c r="AC109" s="1" t="str">
        <f t="shared" si="19"/>
        <v/>
      </c>
    </row>
    <row r="110" spans="1:29" ht="12.75" customHeight="1">
      <c r="A110" s="1">
        <v>3407</v>
      </c>
      <c r="B110" s="54" t="str">
        <f t="shared" si="0"/>
        <v>G.7.12.1</v>
      </c>
      <c r="C110" s="120" t="s">
        <v>1419</v>
      </c>
      <c r="D110" s="118"/>
      <c r="E110" s="92"/>
      <c r="F110" s="92"/>
      <c r="G110" s="117" t="s">
        <v>569</v>
      </c>
      <c r="H110" s="119"/>
      <c r="I110" s="117"/>
      <c r="J110" s="54">
        <v>3</v>
      </c>
      <c r="K110" s="54"/>
      <c r="L110" s="99">
        <f t="shared" si="1"/>
        <v>7</v>
      </c>
      <c r="M110" s="1">
        <f t="shared" si="2"/>
        <v>12</v>
      </c>
      <c r="N110" s="1">
        <f t="shared" si="3"/>
        <v>1</v>
      </c>
      <c r="O110" s="1">
        <f t="shared" si="4"/>
        <v>0</v>
      </c>
      <c r="P110" s="1">
        <f t="shared" si="5"/>
        <v>0</v>
      </c>
      <c r="Q110" s="1">
        <f t="shared" si="23"/>
        <v>0</v>
      </c>
      <c r="R110" s="1">
        <f t="shared" si="7"/>
        <v>0</v>
      </c>
      <c r="S110" s="1">
        <f t="shared" si="8"/>
        <v>0</v>
      </c>
      <c r="T110" s="1">
        <f t="shared" si="9"/>
        <v>1</v>
      </c>
      <c r="U110" s="1">
        <f t="shared" si="10"/>
        <v>1</v>
      </c>
      <c r="V110" s="1">
        <f t="shared" si="24"/>
        <v>2</v>
      </c>
      <c r="W110" s="1">
        <f t="shared" si="12"/>
        <v>1</v>
      </c>
      <c r="X110" s="1">
        <f t="shared" si="13"/>
        <v>1</v>
      </c>
      <c r="Y110" s="25">
        <f t="shared" si="25"/>
        <v>0</v>
      </c>
      <c r="Z110" s="117"/>
      <c r="AA110" s="117"/>
      <c r="AB110" s="1"/>
      <c r="AC110" s="1" t="str">
        <f t="shared" si="19"/>
        <v/>
      </c>
    </row>
    <row r="111" spans="1:29" ht="12.75" customHeight="1">
      <c r="A111" s="1">
        <v>3408</v>
      </c>
      <c r="B111" s="54" t="str">
        <f t="shared" si="0"/>
        <v>G.7.12.2</v>
      </c>
      <c r="C111" s="120" t="s">
        <v>1422</v>
      </c>
      <c r="D111" s="118"/>
      <c r="E111" s="92"/>
      <c r="F111" s="92"/>
      <c r="G111" s="117" t="s">
        <v>569</v>
      </c>
      <c r="H111" s="119"/>
      <c r="I111" s="117"/>
      <c r="J111" s="54">
        <v>3</v>
      </c>
      <c r="K111" s="54"/>
      <c r="L111" s="99">
        <f t="shared" si="1"/>
        <v>7</v>
      </c>
      <c r="M111" s="1">
        <f t="shared" si="2"/>
        <v>12</v>
      </c>
      <c r="N111" s="1">
        <f t="shared" si="3"/>
        <v>2</v>
      </c>
      <c r="O111" s="1">
        <f t="shared" si="4"/>
        <v>0</v>
      </c>
      <c r="P111" s="1">
        <f t="shared" si="5"/>
        <v>0</v>
      </c>
      <c r="Q111" s="1">
        <f t="shared" si="23"/>
        <v>0</v>
      </c>
      <c r="R111" s="1">
        <f t="shared" si="7"/>
        <v>0</v>
      </c>
      <c r="S111" s="1">
        <f t="shared" si="8"/>
        <v>0</v>
      </c>
      <c r="T111" s="1">
        <f t="shared" si="9"/>
        <v>1</v>
      </c>
      <c r="U111" s="1">
        <f t="shared" si="10"/>
        <v>1</v>
      </c>
      <c r="V111" s="1">
        <f t="shared" si="24"/>
        <v>2</v>
      </c>
      <c r="W111" s="1">
        <f t="shared" si="12"/>
        <v>1</v>
      </c>
      <c r="X111" s="1">
        <f t="shared" si="13"/>
        <v>1</v>
      </c>
      <c r="Y111" s="25">
        <f t="shared" si="25"/>
        <v>0</v>
      </c>
      <c r="Z111" s="117"/>
      <c r="AA111" s="117"/>
      <c r="AB111" s="1"/>
      <c r="AC111" s="1" t="str">
        <f t="shared" si="19"/>
        <v/>
      </c>
    </row>
    <row r="112" spans="1:29" ht="12.75" customHeight="1">
      <c r="A112" s="1">
        <v>3409</v>
      </c>
      <c r="B112" s="54" t="str">
        <f t="shared" si="0"/>
        <v>G.7.12.3</v>
      </c>
      <c r="C112" s="120" t="s">
        <v>1425</v>
      </c>
      <c r="D112" s="118"/>
      <c r="E112" s="92"/>
      <c r="F112" s="92"/>
      <c r="G112" s="117" t="s">
        <v>569</v>
      </c>
      <c r="H112" s="119"/>
      <c r="I112" s="117"/>
      <c r="J112" s="54">
        <v>3</v>
      </c>
      <c r="K112" s="54"/>
      <c r="L112" s="99">
        <f t="shared" si="1"/>
        <v>7</v>
      </c>
      <c r="M112" s="1">
        <f t="shared" si="2"/>
        <v>12</v>
      </c>
      <c r="N112" s="1">
        <f t="shared" si="3"/>
        <v>3</v>
      </c>
      <c r="O112" s="1">
        <f t="shared" si="4"/>
        <v>0</v>
      </c>
      <c r="P112" s="1">
        <f t="shared" si="5"/>
        <v>0</v>
      </c>
      <c r="Q112" s="1">
        <f t="shared" si="23"/>
        <v>0</v>
      </c>
      <c r="R112" s="1">
        <f t="shared" si="7"/>
        <v>0</v>
      </c>
      <c r="S112" s="1">
        <f t="shared" si="8"/>
        <v>0</v>
      </c>
      <c r="T112" s="1">
        <f t="shared" si="9"/>
        <v>1</v>
      </c>
      <c r="U112" s="1">
        <f t="shared" si="10"/>
        <v>1</v>
      </c>
      <c r="V112" s="1">
        <f t="shared" si="24"/>
        <v>2</v>
      </c>
      <c r="W112" s="1">
        <f t="shared" si="12"/>
        <v>1</v>
      </c>
      <c r="X112" s="1">
        <f t="shared" si="13"/>
        <v>1</v>
      </c>
      <c r="Y112" s="25">
        <f t="shared" si="25"/>
        <v>0</v>
      </c>
      <c r="Z112" s="117"/>
      <c r="AA112" s="117"/>
      <c r="AB112" s="1"/>
      <c r="AC112" s="1" t="str">
        <f t="shared" si="19"/>
        <v/>
      </c>
    </row>
    <row r="113" spans="1:29" ht="12.75" customHeight="1">
      <c r="A113" s="1">
        <v>3410</v>
      </c>
      <c r="B113" s="54" t="str">
        <f t="shared" si="0"/>
        <v>G.7.12.4</v>
      </c>
      <c r="C113" s="120" t="s">
        <v>1429</v>
      </c>
      <c r="D113" s="118"/>
      <c r="E113" s="92"/>
      <c r="F113" s="92"/>
      <c r="G113" s="117" t="s">
        <v>569</v>
      </c>
      <c r="H113" s="119"/>
      <c r="I113" s="117"/>
      <c r="J113" s="54">
        <v>3</v>
      </c>
      <c r="K113" s="54"/>
      <c r="L113" s="99">
        <f t="shared" si="1"/>
        <v>7</v>
      </c>
      <c r="M113" s="1">
        <f t="shared" si="2"/>
        <v>12</v>
      </c>
      <c r="N113" s="1">
        <f t="shared" si="3"/>
        <v>4</v>
      </c>
      <c r="O113" s="1">
        <f t="shared" si="4"/>
        <v>0</v>
      </c>
      <c r="P113" s="1">
        <f t="shared" si="5"/>
        <v>0</v>
      </c>
      <c r="Q113" s="1">
        <f t="shared" si="23"/>
        <v>0</v>
      </c>
      <c r="R113" s="1">
        <f t="shared" si="7"/>
        <v>0</v>
      </c>
      <c r="S113" s="1">
        <f t="shared" si="8"/>
        <v>0</v>
      </c>
      <c r="T113" s="1">
        <f t="shared" si="9"/>
        <v>1</v>
      </c>
      <c r="U113" s="1">
        <f t="shared" si="10"/>
        <v>1</v>
      </c>
      <c r="V113" s="1">
        <f t="shared" si="24"/>
        <v>2</v>
      </c>
      <c r="W113" s="1">
        <f t="shared" si="12"/>
        <v>1</v>
      </c>
      <c r="X113" s="1">
        <f t="shared" si="13"/>
        <v>1</v>
      </c>
      <c r="Y113" s="25">
        <f t="shared" si="25"/>
        <v>0</v>
      </c>
      <c r="Z113" s="117"/>
      <c r="AA113" s="117"/>
      <c r="AB113" s="1"/>
      <c r="AC113" s="1" t="str">
        <f t="shared" si="19"/>
        <v/>
      </c>
    </row>
    <row r="114" spans="1:29" ht="12.75" customHeight="1">
      <c r="A114" s="1">
        <v>3411</v>
      </c>
      <c r="B114" s="54" t="str">
        <f t="shared" si="0"/>
        <v>G.7.12.5</v>
      </c>
      <c r="C114" s="120" t="s">
        <v>1413</v>
      </c>
      <c r="D114" s="118"/>
      <c r="E114" s="92"/>
      <c r="F114" s="92"/>
      <c r="G114" s="117" t="s">
        <v>569</v>
      </c>
      <c r="H114" s="119"/>
      <c r="I114" s="117"/>
      <c r="J114" s="54">
        <v>3</v>
      </c>
      <c r="K114" s="54"/>
      <c r="L114" s="99">
        <f t="shared" si="1"/>
        <v>7</v>
      </c>
      <c r="M114" s="1">
        <f t="shared" si="2"/>
        <v>12</v>
      </c>
      <c r="N114" s="1">
        <f t="shared" si="3"/>
        <v>5</v>
      </c>
      <c r="O114" s="1">
        <f t="shared" si="4"/>
        <v>0</v>
      </c>
      <c r="P114" s="1">
        <f t="shared" si="5"/>
        <v>0</v>
      </c>
      <c r="Q114" s="1">
        <f t="shared" si="23"/>
        <v>0</v>
      </c>
      <c r="R114" s="1">
        <f t="shared" si="7"/>
        <v>0</v>
      </c>
      <c r="S114" s="1">
        <f t="shared" si="8"/>
        <v>0</v>
      </c>
      <c r="T114" s="1">
        <f t="shared" si="9"/>
        <v>1</v>
      </c>
      <c r="U114" s="1">
        <f t="shared" si="10"/>
        <v>1</v>
      </c>
      <c r="V114" s="1">
        <f t="shared" si="24"/>
        <v>2</v>
      </c>
      <c r="W114" s="1">
        <f t="shared" si="12"/>
        <v>1</v>
      </c>
      <c r="X114" s="1">
        <f t="shared" si="13"/>
        <v>1</v>
      </c>
      <c r="Y114" s="25">
        <f t="shared" si="25"/>
        <v>0</v>
      </c>
      <c r="Z114" s="117"/>
      <c r="AA114" s="117"/>
      <c r="AB114" s="1"/>
      <c r="AC114" s="1" t="str">
        <f t="shared" si="19"/>
        <v/>
      </c>
    </row>
    <row r="115" spans="1:29" ht="12.75" customHeight="1">
      <c r="A115" s="1">
        <v>3412</v>
      </c>
      <c r="B115" s="54" t="str">
        <f t="shared" si="0"/>
        <v>G.7.13</v>
      </c>
      <c r="C115" s="120" t="s">
        <v>573</v>
      </c>
      <c r="D115" s="118"/>
      <c r="E115" s="92"/>
      <c r="F115" s="92"/>
      <c r="G115" s="117" t="s">
        <v>569</v>
      </c>
      <c r="H115" s="119" t="s">
        <v>574</v>
      </c>
      <c r="I115" s="117" t="s">
        <v>575</v>
      </c>
      <c r="J115" s="54">
        <v>2</v>
      </c>
      <c r="K115" s="54"/>
      <c r="L115" s="99">
        <f t="shared" si="1"/>
        <v>7</v>
      </c>
      <c r="M115" s="1">
        <f t="shared" si="2"/>
        <v>13</v>
      </c>
      <c r="N115" s="1">
        <f t="shared" si="3"/>
        <v>0</v>
      </c>
      <c r="O115" s="1">
        <f t="shared" si="4"/>
        <v>0</v>
      </c>
      <c r="P115" s="1">
        <f t="shared" si="5"/>
        <v>0</v>
      </c>
      <c r="Q115" s="1">
        <f t="shared" si="23"/>
        <v>2</v>
      </c>
      <c r="R115" s="1">
        <f t="shared" si="7"/>
        <v>0</v>
      </c>
      <c r="S115" s="1">
        <f t="shared" si="8"/>
        <v>2</v>
      </c>
      <c r="T115" s="1">
        <f t="shared" si="9"/>
        <v>1</v>
      </c>
      <c r="U115" s="1">
        <f t="shared" si="10"/>
        <v>1</v>
      </c>
      <c r="V115" s="1">
        <f t="shared" si="24"/>
        <v>2</v>
      </c>
      <c r="W115" s="1">
        <f t="shared" si="12"/>
        <v>1</v>
      </c>
      <c r="X115" s="1">
        <f t="shared" si="13"/>
        <v>1</v>
      </c>
      <c r="Y115" s="25">
        <f t="shared" si="25"/>
        <v>1</v>
      </c>
      <c r="Z115" s="117"/>
      <c r="AA115" s="117"/>
      <c r="AB115" s="1"/>
      <c r="AC115" s="1" t="str">
        <f t="shared" si="19"/>
        <v/>
      </c>
    </row>
    <row r="116" spans="1:29" ht="12.75" customHeight="1">
      <c r="A116" s="1">
        <v>3413</v>
      </c>
      <c r="B116" s="54" t="str">
        <f t="shared" si="0"/>
        <v>G.7.13.1</v>
      </c>
      <c r="C116" s="120" t="s">
        <v>1432</v>
      </c>
      <c r="D116" s="118"/>
      <c r="E116" s="92"/>
      <c r="F116" s="92"/>
      <c r="G116" s="117" t="s">
        <v>569</v>
      </c>
      <c r="H116" s="119"/>
      <c r="I116" s="117"/>
      <c r="J116" s="54">
        <v>3</v>
      </c>
      <c r="K116" s="54"/>
      <c r="L116" s="99">
        <f t="shared" si="1"/>
        <v>7</v>
      </c>
      <c r="M116" s="1">
        <f t="shared" si="2"/>
        <v>13</v>
      </c>
      <c r="N116" s="1">
        <f t="shared" si="3"/>
        <v>1</v>
      </c>
      <c r="O116" s="1">
        <f t="shared" si="4"/>
        <v>0</v>
      </c>
      <c r="P116" s="1">
        <f t="shared" si="5"/>
        <v>0</v>
      </c>
      <c r="Q116" s="1">
        <f t="shared" si="23"/>
        <v>0</v>
      </c>
      <c r="R116" s="1">
        <f t="shared" si="7"/>
        <v>0</v>
      </c>
      <c r="S116" s="1">
        <f t="shared" si="8"/>
        <v>0</v>
      </c>
      <c r="T116" s="1">
        <f t="shared" si="9"/>
        <v>1</v>
      </c>
      <c r="U116" s="1">
        <f t="shared" si="10"/>
        <v>1</v>
      </c>
      <c r="V116" s="1">
        <f t="shared" si="24"/>
        <v>2</v>
      </c>
      <c r="W116" s="1">
        <f t="shared" si="12"/>
        <v>1</v>
      </c>
      <c r="X116" s="1">
        <f t="shared" si="13"/>
        <v>1</v>
      </c>
      <c r="Y116" s="25">
        <f t="shared" si="25"/>
        <v>0</v>
      </c>
      <c r="Z116" s="117"/>
      <c r="AA116" s="117"/>
      <c r="AB116" s="1"/>
      <c r="AC116" s="1" t="str">
        <f t="shared" si="19"/>
        <v/>
      </c>
    </row>
    <row r="117" spans="1:29" ht="12.75" customHeight="1">
      <c r="A117" s="1">
        <v>3414</v>
      </c>
      <c r="B117" s="54" t="str">
        <f t="shared" si="0"/>
        <v>G.7.13.2</v>
      </c>
      <c r="C117" s="120" t="s">
        <v>1433</v>
      </c>
      <c r="D117" s="118"/>
      <c r="E117" s="92"/>
      <c r="F117" s="92"/>
      <c r="G117" s="117" t="s">
        <v>569</v>
      </c>
      <c r="H117" s="119"/>
      <c r="I117" s="117"/>
      <c r="J117" s="54">
        <v>3</v>
      </c>
      <c r="K117" s="54"/>
      <c r="L117" s="99">
        <f t="shared" si="1"/>
        <v>7</v>
      </c>
      <c r="M117" s="1">
        <f t="shared" si="2"/>
        <v>13</v>
      </c>
      <c r="N117" s="1">
        <f t="shared" si="3"/>
        <v>2</v>
      </c>
      <c r="O117" s="1">
        <f t="shared" si="4"/>
        <v>0</v>
      </c>
      <c r="P117" s="1">
        <f t="shared" si="5"/>
        <v>0</v>
      </c>
      <c r="Q117" s="1">
        <f t="shared" si="23"/>
        <v>0</v>
      </c>
      <c r="R117" s="1">
        <f t="shared" si="7"/>
        <v>0</v>
      </c>
      <c r="S117" s="1">
        <f t="shared" si="8"/>
        <v>0</v>
      </c>
      <c r="T117" s="1">
        <f t="shared" si="9"/>
        <v>1</v>
      </c>
      <c r="U117" s="1">
        <f t="shared" si="10"/>
        <v>1</v>
      </c>
      <c r="V117" s="1">
        <f t="shared" si="24"/>
        <v>2</v>
      </c>
      <c r="W117" s="1">
        <f t="shared" si="12"/>
        <v>1</v>
      </c>
      <c r="X117" s="1">
        <f t="shared" si="13"/>
        <v>1</v>
      </c>
      <c r="Y117" s="25">
        <f t="shared" si="25"/>
        <v>0</v>
      </c>
      <c r="Z117" s="117"/>
      <c r="AA117" s="117"/>
      <c r="AB117" s="1"/>
      <c r="AC117" s="1" t="str">
        <f t="shared" si="19"/>
        <v/>
      </c>
    </row>
    <row r="118" spans="1:29" ht="12.75" customHeight="1">
      <c r="A118" s="1">
        <v>3415</v>
      </c>
      <c r="B118" s="54" t="str">
        <f t="shared" si="0"/>
        <v>G.7.13.3</v>
      </c>
      <c r="C118" s="120" t="s">
        <v>1434</v>
      </c>
      <c r="D118" s="118"/>
      <c r="E118" s="92"/>
      <c r="F118" s="92"/>
      <c r="G118" s="117" t="s">
        <v>569</v>
      </c>
      <c r="H118" s="119"/>
      <c r="I118" s="117"/>
      <c r="J118" s="54">
        <v>3</v>
      </c>
      <c r="K118" s="54"/>
      <c r="L118" s="99">
        <f t="shared" si="1"/>
        <v>7</v>
      </c>
      <c r="M118" s="1">
        <f t="shared" si="2"/>
        <v>13</v>
      </c>
      <c r="N118" s="1">
        <f t="shared" si="3"/>
        <v>3</v>
      </c>
      <c r="O118" s="1">
        <f t="shared" si="4"/>
        <v>0</v>
      </c>
      <c r="P118" s="1">
        <f t="shared" si="5"/>
        <v>0</v>
      </c>
      <c r="Q118" s="1">
        <f t="shared" si="23"/>
        <v>0</v>
      </c>
      <c r="R118" s="1">
        <f t="shared" si="7"/>
        <v>0</v>
      </c>
      <c r="S118" s="1">
        <f t="shared" si="8"/>
        <v>0</v>
      </c>
      <c r="T118" s="1">
        <f t="shared" si="9"/>
        <v>1</v>
      </c>
      <c r="U118" s="1">
        <f t="shared" si="10"/>
        <v>1</v>
      </c>
      <c r="V118" s="1">
        <f t="shared" si="24"/>
        <v>2</v>
      </c>
      <c r="W118" s="1">
        <f t="shared" si="12"/>
        <v>1</v>
      </c>
      <c r="X118" s="1">
        <f t="shared" si="13"/>
        <v>1</v>
      </c>
      <c r="Y118" s="25">
        <f t="shared" si="25"/>
        <v>0</v>
      </c>
      <c r="Z118" s="117"/>
      <c r="AA118" s="117"/>
      <c r="AB118" s="1"/>
      <c r="AC118" s="1" t="str">
        <f t="shared" si="19"/>
        <v/>
      </c>
    </row>
    <row r="119" spans="1:29" ht="12.75" customHeight="1">
      <c r="A119" s="1">
        <v>3416</v>
      </c>
      <c r="B119" s="54" t="str">
        <f t="shared" si="0"/>
        <v>G.7.13.4</v>
      </c>
      <c r="C119" s="120" t="s">
        <v>1436</v>
      </c>
      <c r="D119" s="118"/>
      <c r="E119" s="92"/>
      <c r="F119" s="92"/>
      <c r="G119" s="117" t="s">
        <v>569</v>
      </c>
      <c r="H119" s="119"/>
      <c r="I119" s="117"/>
      <c r="J119" s="54">
        <v>3</v>
      </c>
      <c r="K119" s="54"/>
      <c r="L119" s="99">
        <f t="shared" si="1"/>
        <v>7</v>
      </c>
      <c r="M119" s="1">
        <f t="shared" si="2"/>
        <v>13</v>
      </c>
      <c r="N119" s="1">
        <f t="shared" si="3"/>
        <v>4</v>
      </c>
      <c r="O119" s="1">
        <f t="shared" si="4"/>
        <v>0</v>
      </c>
      <c r="P119" s="1">
        <f t="shared" si="5"/>
        <v>0</v>
      </c>
      <c r="Q119" s="1">
        <f t="shared" si="23"/>
        <v>0</v>
      </c>
      <c r="R119" s="1">
        <f t="shared" si="7"/>
        <v>0</v>
      </c>
      <c r="S119" s="1">
        <f t="shared" si="8"/>
        <v>0</v>
      </c>
      <c r="T119" s="1">
        <f t="shared" si="9"/>
        <v>1</v>
      </c>
      <c r="U119" s="1">
        <f t="shared" si="10"/>
        <v>1</v>
      </c>
      <c r="V119" s="1">
        <f t="shared" si="24"/>
        <v>2</v>
      </c>
      <c r="W119" s="1">
        <f t="shared" si="12"/>
        <v>1</v>
      </c>
      <c r="X119" s="1">
        <f t="shared" si="13"/>
        <v>1</v>
      </c>
      <c r="Y119" s="25">
        <f t="shared" si="25"/>
        <v>0</v>
      </c>
      <c r="Z119" s="117"/>
      <c r="AA119" s="117"/>
      <c r="AB119" s="1"/>
      <c r="AC119" s="1" t="str">
        <f t="shared" si="19"/>
        <v/>
      </c>
    </row>
    <row r="120" spans="1:29" ht="12.75" customHeight="1">
      <c r="A120" s="1">
        <v>3417</v>
      </c>
      <c r="B120" s="54" t="str">
        <f t="shared" si="0"/>
        <v>G.7.13.5</v>
      </c>
      <c r="C120" s="120" t="s">
        <v>1413</v>
      </c>
      <c r="D120" s="118"/>
      <c r="E120" s="92"/>
      <c r="F120" s="92"/>
      <c r="G120" s="117" t="s">
        <v>569</v>
      </c>
      <c r="H120" s="119"/>
      <c r="I120" s="117"/>
      <c r="J120" s="54">
        <v>3</v>
      </c>
      <c r="K120" s="54"/>
      <c r="L120" s="99">
        <f t="shared" si="1"/>
        <v>7</v>
      </c>
      <c r="M120" s="1">
        <f t="shared" si="2"/>
        <v>13</v>
      </c>
      <c r="N120" s="1">
        <f t="shared" si="3"/>
        <v>5</v>
      </c>
      <c r="O120" s="1">
        <f t="shared" si="4"/>
        <v>0</v>
      </c>
      <c r="P120" s="1">
        <f t="shared" si="5"/>
        <v>0</v>
      </c>
      <c r="Q120" s="1">
        <f t="shared" si="23"/>
        <v>0</v>
      </c>
      <c r="R120" s="1">
        <f t="shared" si="7"/>
        <v>0</v>
      </c>
      <c r="S120" s="1">
        <f t="shared" si="8"/>
        <v>0</v>
      </c>
      <c r="T120" s="1">
        <f t="shared" si="9"/>
        <v>1</v>
      </c>
      <c r="U120" s="1">
        <f t="shared" si="10"/>
        <v>1</v>
      </c>
      <c r="V120" s="1">
        <f t="shared" si="24"/>
        <v>2</v>
      </c>
      <c r="W120" s="1">
        <f t="shared" si="12"/>
        <v>1</v>
      </c>
      <c r="X120" s="1">
        <f t="shared" si="13"/>
        <v>1</v>
      </c>
      <c r="Y120" s="25">
        <f t="shared" si="25"/>
        <v>0</v>
      </c>
      <c r="Z120" s="117"/>
      <c r="AA120" s="117"/>
      <c r="AB120" s="1"/>
      <c r="AC120" s="1" t="str">
        <f t="shared" si="19"/>
        <v/>
      </c>
    </row>
    <row r="121" spans="1:29" ht="12.75" customHeight="1">
      <c r="A121" s="1">
        <v>3418</v>
      </c>
      <c r="B121" s="54" t="str">
        <f t="shared" si="0"/>
        <v>G.7.14</v>
      </c>
      <c r="C121" s="120" t="s">
        <v>577</v>
      </c>
      <c r="D121" s="118"/>
      <c r="E121" s="92"/>
      <c r="F121" s="92"/>
      <c r="G121" s="117" t="s">
        <v>578</v>
      </c>
      <c r="H121" s="119" t="s">
        <v>579</v>
      </c>
      <c r="I121" s="117" t="s">
        <v>575</v>
      </c>
      <c r="J121" s="54">
        <v>2</v>
      </c>
      <c r="K121" s="54"/>
      <c r="L121" s="99">
        <f t="shared" si="1"/>
        <v>7</v>
      </c>
      <c r="M121" s="1">
        <f t="shared" si="2"/>
        <v>14</v>
      </c>
      <c r="N121" s="1">
        <f t="shared" si="3"/>
        <v>0</v>
      </c>
      <c r="O121" s="1">
        <f t="shared" si="4"/>
        <v>0</v>
      </c>
      <c r="P121" s="1">
        <f t="shared" si="5"/>
        <v>0</v>
      </c>
      <c r="Q121" s="1">
        <f t="shared" si="23"/>
        <v>2</v>
      </c>
      <c r="R121" s="1">
        <f t="shared" si="7"/>
        <v>0</v>
      </c>
      <c r="S121" s="1">
        <f t="shared" si="8"/>
        <v>2</v>
      </c>
      <c r="T121" s="1">
        <f t="shared" si="9"/>
        <v>1</v>
      </c>
      <c r="U121" s="1">
        <f t="shared" si="10"/>
        <v>1</v>
      </c>
      <c r="V121" s="1">
        <f t="shared" si="24"/>
        <v>2</v>
      </c>
      <c r="W121" s="1">
        <f t="shared" si="12"/>
        <v>1</v>
      </c>
      <c r="X121" s="1">
        <f t="shared" si="13"/>
        <v>1</v>
      </c>
      <c r="Y121" s="25">
        <f t="shared" si="25"/>
        <v>1</v>
      </c>
      <c r="Z121" s="117"/>
      <c r="AA121" s="117"/>
      <c r="AB121" s="1"/>
      <c r="AC121" s="1" t="str">
        <f t="shared" si="19"/>
        <v/>
      </c>
    </row>
    <row r="122" spans="1:29" ht="12.75" customHeight="1">
      <c r="A122" s="1">
        <v>3419</v>
      </c>
      <c r="B122" s="54" t="str">
        <f t="shared" si="0"/>
        <v>G.7.14.1</v>
      </c>
      <c r="C122" s="120" t="s">
        <v>1440</v>
      </c>
      <c r="D122" s="118"/>
      <c r="E122" s="92"/>
      <c r="F122" s="92"/>
      <c r="G122" s="117"/>
      <c r="H122" s="119"/>
      <c r="I122" s="117"/>
      <c r="J122" s="54">
        <v>3</v>
      </c>
      <c r="K122" s="54"/>
      <c r="L122" s="99">
        <f t="shared" si="1"/>
        <v>7</v>
      </c>
      <c r="M122" s="1">
        <f t="shared" si="2"/>
        <v>14</v>
      </c>
      <c r="N122" s="1">
        <f t="shared" si="3"/>
        <v>1</v>
      </c>
      <c r="O122" s="1">
        <f t="shared" si="4"/>
        <v>0</v>
      </c>
      <c r="P122" s="1">
        <f t="shared" si="5"/>
        <v>0</v>
      </c>
      <c r="Q122" s="1">
        <f t="shared" si="23"/>
        <v>0</v>
      </c>
      <c r="R122" s="1">
        <f t="shared" si="7"/>
        <v>0</v>
      </c>
      <c r="S122" s="1">
        <f t="shared" si="8"/>
        <v>0</v>
      </c>
      <c r="T122" s="1">
        <f t="shared" si="9"/>
        <v>1</v>
      </c>
      <c r="U122" s="1">
        <f t="shared" si="10"/>
        <v>1</v>
      </c>
      <c r="V122" s="1">
        <f t="shared" si="24"/>
        <v>2</v>
      </c>
      <c r="W122" s="1">
        <f t="shared" si="12"/>
        <v>1</v>
      </c>
      <c r="X122" s="1">
        <f t="shared" si="13"/>
        <v>1</v>
      </c>
      <c r="Y122" s="25">
        <f t="shared" si="25"/>
        <v>0</v>
      </c>
      <c r="Z122" s="117"/>
      <c r="AA122" s="117"/>
      <c r="AB122" s="1"/>
      <c r="AC122" s="1" t="str">
        <f t="shared" si="19"/>
        <v/>
      </c>
    </row>
    <row r="123" spans="1:29" ht="12.75" customHeight="1">
      <c r="A123" s="1">
        <v>3425</v>
      </c>
      <c r="B123" s="54" t="str">
        <f t="shared" si="0"/>
        <v>G.7.15</v>
      </c>
      <c r="C123" s="120" t="s">
        <v>1443</v>
      </c>
      <c r="D123" s="118"/>
      <c r="E123" s="92"/>
      <c r="F123" s="92"/>
      <c r="G123" s="117"/>
      <c r="H123" s="119" t="s">
        <v>579</v>
      </c>
      <c r="I123" s="117" t="s">
        <v>575</v>
      </c>
      <c r="J123" s="54">
        <v>2</v>
      </c>
      <c r="K123" s="54"/>
      <c r="L123" s="99">
        <f t="shared" si="1"/>
        <v>7</v>
      </c>
      <c r="M123" s="1">
        <f t="shared" si="2"/>
        <v>15</v>
      </c>
      <c r="N123" s="1">
        <f t="shared" si="3"/>
        <v>0</v>
      </c>
      <c r="O123" s="1">
        <f t="shared" si="4"/>
        <v>0</v>
      </c>
      <c r="P123" s="1">
        <f t="shared" si="5"/>
        <v>0</v>
      </c>
      <c r="Q123" s="1">
        <f t="shared" si="23"/>
        <v>0</v>
      </c>
      <c r="R123" s="1">
        <f t="shared" si="7"/>
        <v>0</v>
      </c>
      <c r="S123" s="1">
        <f t="shared" si="8"/>
        <v>0</v>
      </c>
      <c r="T123" s="1">
        <f t="shared" si="9"/>
        <v>1</v>
      </c>
      <c r="U123" s="1">
        <f t="shared" si="10"/>
        <v>1</v>
      </c>
      <c r="V123" s="1">
        <f t="shared" si="24"/>
        <v>2</v>
      </c>
      <c r="W123" s="1">
        <f t="shared" si="12"/>
        <v>1</v>
      </c>
      <c r="X123" s="1">
        <f t="shared" si="13"/>
        <v>1</v>
      </c>
      <c r="Y123" s="25">
        <f t="shared" si="25"/>
        <v>0</v>
      </c>
      <c r="Z123" s="117"/>
      <c r="AA123" s="117"/>
      <c r="AB123" s="1"/>
      <c r="AC123" s="1" t="str">
        <f t="shared" si="19"/>
        <v/>
      </c>
    </row>
    <row r="124" spans="1:29" ht="12.75" customHeight="1">
      <c r="A124" s="1">
        <v>4219</v>
      </c>
      <c r="B124" s="54" t="str">
        <f t="shared" si="0"/>
        <v>G.8</v>
      </c>
      <c r="C124" s="117" t="s">
        <v>1445</v>
      </c>
      <c r="D124" s="118"/>
      <c r="E124" s="92"/>
      <c r="F124" s="118"/>
      <c r="G124" s="117"/>
      <c r="H124" s="119"/>
      <c r="I124" s="117"/>
      <c r="J124" s="54">
        <v>1</v>
      </c>
      <c r="K124" s="54"/>
      <c r="L124" s="99">
        <f t="shared" si="1"/>
        <v>8</v>
      </c>
      <c r="M124" s="1">
        <f t="shared" si="2"/>
        <v>0</v>
      </c>
      <c r="N124" s="1">
        <f t="shared" si="3"/>
        <v>0</v>
      </c>
      <c r="O124" s="1">
        <f t="shared" si="4"/>
        <v>0</v>
      </c>
      <c r="P124" s="1">
        <f t="shared" si="5"/>
        <v>0</v>
      </c>
      <c r="Q124" s="1">
        <f t="shared" si="23"/>
        <v>0</v>
      </c>
      <c r="R124" s="1">
        <f t="shared" si="7"/>
        <v>0</v>
      </c>
      <c r="S124" s="1">
        <f t="shared" si="8"/>
        <v>0</v>
      </c>
      <c r="T124" s="1">
        <f t="shared" si="9"/>
        <v>1</v>
      </c>
      <c r="U124" s="1">
        <f t="shared" si="10"/>
        <v>0</v>
      </c>
      <c r="V124" s="1">
        <f t="shared" si="24"/>
        <v>0</v>
      </c>
      <c r="W124" s="1">
        <f t="shared" si="12"/>
        <v>0</v>
      </c>
      <c r="X124" s="1">
        <f t="shared" si="13"/>
        <v>0</v>
      </c>
      <c r="Y124" s="25">
        <f t="shared" si="25"/>
        <v>0</v>
      </c>
      <c r="Z124" s="117"/>
      <c r="AA124" s="117"/>
      <c r="AB124" s="1"/>
      <c r="AC124" s="1">
        <f t="shared" si="19"/>
        <v>1</v>
      </c>
    </row>
    <row r="125" spans="1:29" ht="12.75" customHeight="1"/>
    <row r="126" spans="1:29" ht="12.75" customHeight="1"/>
    <row r="127" spans="1:29" ht="12.75" customHeight="1"/>
    <row r="128" spans="1:29"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27" customHeight="1"/>
    <row r="239" ht="29.2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B3:I3"/>
    <mergeCell ref="H4:I4"/>
  </mergeCells>
  <conditionalFormatting sqref="B5:C124">
    <cfRule type="expression" dxfId="255" priority="1" stopIfTrue="1">
      <formula>$Y5=1</formula>
    </cfRule>
  </conditionalFormatting>
  <conditionalFormatting sqref="A5:A124">
    <cfRule type="expression" dxfId="254" priority="2" stopIfTrue="1">
      <formula>A5=""</formula>
    </cfRule>
  </conditionalFormatting>
  <conditionalFormatting sqref="J5:J124">
    <cfRule type="expression" dxfId="253" priority="3" stopIfTrue="1">
      <formula>J5*J6/J5-J5&gt;1</formula>
    </cfRule>
  </conditionalFormatting>
  <conditionalFormatting sqref="D5:F124">
    <cfRule type="expression" dxfId="252" priority="4" stopIfTrue="1">
      <formula>$K5&gt;0</formula>
    </cfRule>
  </conditionalFormatting>
  <conditionalFormatting sqref="H1 I1:I2 Z1:AA2 B1:G2">
    <cfRule type="expression" dxfId="251" priority="5" stopIfTrue="1">
      <formula>OR($D$2&lt;1,$D$2="0%")</formula>
    </cfRule>
  </conditionalFormatting>
  <conditionalFormatting sqref="H1 I1:I2 Z1:AA2 B1:G2">
    <cfRule type="expression" dxfId="250" priority="6" stopIfTrue="1">
      <formula>$D$2=1</formula>
    </cfRule>
  </conditionalFormatting>
  <conditionalFormatting sqref="D5:D124">
    <cfRule type="expression" dxfId="249" priority="7">
      <formula>V5=1</formula>
    </cfRule>
  </conditionalFormatting>
  <conditionalFormatting sqref="D5:D124">
    <cfRule type="expression" dxfId="248" priority="8">
      <formula>V5=3</formula>
    </cfRule>
  </conditionalFormatting>
  <conditionalFormatting sqref="D5:D124">
    <cfRule type="expression" dxfId="247" priority="9">
      <formula>V5=2</formula>
    </cfRule>
  </conditionalFormatting>
  <conditionalFormatting sqref="E5:E124">
    <cfRule type="expression" dxfId="246" priority="10">
      <formula>$AD5&lt;&gt;""</formula>
    </cfRule>
  </conditionalFormatting>
  <dataValidations count="3">
    <dataValidation type="list" allowBlank="1" showInputMessage="1" showErrorMessage="1" prompt="Select Yes, No or N/A - If N/A is chosen an explanation MUST be provided in the Additional Information cell." sqref="D5:D53 D55:D63 D65:D124" xr:uid="{00000000-0002-0000-0F00-000000000000}">
      <formula1>Binary</formula1>
    </dataValidation>
    <dataValidation type="list" allowBlank="1" showInputMessage="1" showErrorMessage="1" promptTitle="Select 1 - 5 - 1" prompt="Informal, ad hoc process without formal implementation_x000a_2 - Partially in place with no approved plans to further implement_x000a_3 - Partially in place with approved plans to further implement_x000a_4 - In place with exclusions_x000a_5 - In place wit" sqref="E5:E42 E44:E47 E49:E53 E55:E63 E65:E124" xr:uid="{00000000-0002-0000-0F00-000001000000}">
      <formula1>ScaledLarge</formula1>
    </dataValidation>
    <dataValidation type="list" allowBlank="1" showErrorMessage="1" sqref="H2" xr:uid="{00000000-0002-0000-0F00-000002000000}">
      <formula1>TabAuto</formula1>
    </dataValidation>
  </dataValidations>
  <pageMargins left="0.25" right="0.25" top="0.75" bottom="0.75" header="0" footer="0"/>
  <pageSetup fitToHeight="0" orientation="landscape"/>
  <headerFooter>
    <oddHeader>&amp;LShared Assessments Program&amp;CStandardized Information Gathering (SIG) Questionnaire&amp;R Version 2017</oddHeader>
    <oddFooter>&amp;L&amp;A&amp;CPage &amp;P of  Page(s)</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AD1000"/>
  <sheetViews>
    <sheetView showGridLines="0" workbookViewId="0">
      <pane ySplit="4" topLeftCell="A5" activePane="bottomLeft" state="frozen"/>
      <selection pane="bottomLeft" activeCell="B6" sqref="B6"/>
    </sheetView>
  </sheetViews>
  <sheetFormatPr defaultColWidth="14.42578125" defaultRowHeight="15" customHeight="1"/>
  <cols>
    <col min="1" max="1" width="5.140625" hidden="1" customWidth="1"/>
    <col min="2" max="2" width="13.42578125" customWidth="1"/>
    <col min="3" max="3" width="67" customWidth="1"/>
    <col min="4" max="5" width="11.42578125" customWidth="1"/>
    <col min="6" max="6" width="40.7109375" customWidth="1"/>
    <col min="7" max="7" width="27.85546875" customWidth="1"/>
    <col min="8" max="8" width="10.28515625" customWidth="1"/>
    <col min="9" max="9" width="28.140625" customWidth="1"/>
    <col min="10" max="25" width="2.85546875" hidden="1" customWidth="1"/>
    <col min="26" max="26" width="14.140625" hidden="1" customWidth="1"/>
    <col min="27" max="27" width="28.140625" hidden="1" customWidth="1"/>
    <col min="28" max="28" width="8.85546875" customWidth="1"/>
    <col min="29" max="29" width="2.85546875" hidden="1" customWidth="1"/>
    <col min="30" max="30" width="3.85546875" hidden="1" customWidth="1"/>
  </cols>
  <sheetData>
    <row r="1" spans="1:30" ht="12.75" customHeight="1">
      <c r="A1" s="1">
        <v>12</v>
      </c>
      <c r="B1" s="60" t="s">
        <v>582</v>
      </c>
      <c r="C1" s="94"/>
      <c r="D1" s="97"/>
      <c r="E1" s="97"/>
      <c r="F1" s="97"/>
      <c r="G1" s="96"/>
      <c r="H1" s="97"/>
      <c r="I1" s="39" t="str">
        <f>IF(Master&lt;&gt;"Master","",Master)</f>
        <v/>
      </c>
      <c r="J1" s="97"/>
      <c r="K1" s="97"/>
      <c r="L1" s="97"/>
      <c r="M1" s="97"/>
      <c r="N1" s="97"/>
      <c r="O1" s="97"/>
      <c r="P1" s="97"/>
      <c r="Q1" s="97" t="str">
        <f>LEFT(B1,1)</f>
        <v>H</v>
      </c>
      <c r="R1" s="97"/>
      <c r="S1" s="97"/>
      <c r="T1" s="97"/>
      <c r="U1" s="97"/>
      <c r="V1" s="97"/>
      <c r="W1" s="97"/>
      <c r="X1" s="97"/>
      <c r="Y1" s="97">
        <f>COUNTA(X:X)+2</f>
        <v>81</v>
      </c>
      <c r="Z1" s="97"/>
      <c r="AA1" s="123"/>
      <c r="AB1" s="99"/>
      <c r="AC1" s="97"/>
      <c r="AD1" s="1"/>
    </row>
    <row r="2" spans="1:30" ht="12.75" customHeight="1">
      <c r="A2" s="1"/>
      <c r="B2" s="100"/>
      <c r="C2" s="101"/>
      <c r="D2" s="102">
        <f>IF(X2=0,"0%",X2/T2)</f>
        <v>0.25454545454545452</v>
      </c>
      <c r="E2" s="101" t="s">
        <v>144</v>
      </c>
      <c r="F2" s="101"/>
      <c r="G2" s="103" t="s">
        <v>245</v>
      </c>
      <c r="H2" s="104" t="s">
        <v>246</v>
      </c>
      <c r="I2" s="105"/>
      <c r="J2" s="105">
        <f>COUNTA(J5:J81)</f>
        <v>77</v>
      </c>
      <c r="K2" s="105"/>
      <c r="L2" s="105"/>
      <c r="M2" s="105"/>
      <c r="N2" s="105"/>
      <c r="O2" s="105"/>
      <c r="P2" s="105"/>
      <c r="Q2" s="105"/>
      <c r="R2" s="105"/>
      <c r="S2" s="105"/>
      <c r="T2" s="105">
        <f>COUNTIF(T5:T81,1)</f>
        <v>55</v>
      </c>
      <c r="U2" s="105"/>
      <c r="V2" s="105"/>
      <c r="W2" s="105"/>
      <c r="X2" s="105">
        <f>COUNTIF(X5:X81,1)</f>
        <v>14</v>
      </c>
      <c r="Y2" s="105"/>
      <c r="Z2" s="105"/>
      <c r="AA2" s="125"/>
      <c r="AB2" s="99"/>
      <c r="AC2" s="1"/>
      <c r="AD2" s="1"/>
    </row>
    <row r="3" spans="1:30" ht="62.25" customHeight="1">
      <c r="A3" s="107" t="s">
        <v>141</v>
      </c>
      <c r="B3" s="212" t="s">
        <v>248</v>
      </c>
      <c r="C3" s="213"/>
      <c r="D3" s="213"/>
      <c r="E3" s="213"/>
      <c r="F3" s="213"/>
      <c r="G3" s="213"/>
      <c r="H3" s="213"/>
      <c r="I3" s="213"/>
      <c r="J3" s="107" t="s">
        <v>292</v>
      </c>
      <c r="K3" s="107" t="s">
        <v>293</v>
      </c>
      <c r="L3" s="1">
        <v>1</v>
      </c>
      <c r="M3" s="1">
        <v>2</v>
      </c>
      <c r="N3" s="1">
        <v>3</v>
      </c>
      <c r="O3" s="1">
        <v>4</v>
      </c>
      <c r="P3" s="1">
        <v>5</v>
      </c>
      <c r="Q3" s="107" t="s">
        <v>253</v>
      </c>
      <c r="R3" s="107" t="s">
        <v>254</v>
      </c>
      <c r="S3" s="107" t="s">
        <v>255</v>
      </c>
      <c r="T3" s="107" t="s">
        <v>294</v>
      </c>
      <c r="U3" s="107" t="s">
        <v>256</v>
      </c>
      <c r="V3" s="107" t="s">
        <v>257</v>
      </c>
      <c r="W3" s="107" t="s">
        <v>295</v>
      </c>
      <c r="X3" s="107" t="s">
        <v>296</v>
      </c>
      <c r="Y3" s="107" t="s">
        <v>297</v>
      </c>
      <c r="Z3" s="1"/>
      <c r="AA3" s="1"/>
      <c r="AB3" s="109" t="s">
        <v>260</v>
      </c>
      <c r="AC3" s="107" t="s">
        <v>258</v>
      </c>
      <c r="AD3" s="107" t="s">
        <v>268</v>
      </c>
    </row>
    <row r="4" spans="1:30" ht="12.75" customHeight="1">
      <c r="A4" s="1">
        <f>MAX(A5:A81)</f>
        <v>4409</v>
      </c>
      <c r="B4" s="49" t="s">
        <v>269</v>
      </c>
      <c r="C4" s="49" t="s">
        <v>146</v>
      </c>
      <c r="D4" s="49" t="s">
        <v>149</v>
      </c>
      <c r="E4" s="49" t="s">
        <v>271</v>
      </c>
      <c r="F4" s="49" t="s">
        <v>272</v>
      </c>
      <c r="G4" s="49" t="s">
        <v>273</v>
      </c>
      <c r="H4" s="208" t="s">
        <v>274</v>
      </c>
      <c r="I4" s="214"/>
      <c r="J4" s="127"/>
      <c r="K4" s="54"/>
      <c r="L4" s="25"/>
      <c r="M4" s="25"/>
      <c r="N4" s="25"/>
      <c r="O4" s="25"/>
      <c r="P4" s="25"/>
      <c r="Q4" s="25"/>
      <c r="R4" s="25"/>
      <c r="S4" s="25"/>
      <c r="T4" s="25"/>
      <c r="U4" s="25"/>
      <c r="V4" s="25"/>
      <c r="W4" s="25"/>
      <c r="X4" s="25"/>
      <c r="Y4" s="25"/>
      <c r="Z4" s="11"/>
      <c r="AA4" s="11"/>
      <c r="AB4" s="1"/>
      <c r="AC4" s="25"/>
      <c r="AD4" s="1"/>
    </row>
    <row r="5" spans="1:30" ht="12.75" customHeight="1">
      <c r="A5" s="1">
        <v>1998</v>
      </c>
      <c r="B5" s="54" t="str">
        <f t="shared" ref="B5:B81" si="0">IF(J5=0,"",IF(J5=1,Q$1&amp;"."&amp;L5,IF(J5=2,Q$1&amp;"."&amp;L5&amp;"."&amp;M5,IF(J5=3,Q$1&amp;"."&amp;L5&amp;"."&amp;M5&amp;"."&amp;N5,IF(J5=4,Q$1&amp;"."&amp;L5&amp;"."&amp;M5&amp;"."&amp;N5&amp;"."&amp;O5,IF(J5=5,Q$1&amp;"."&amp;L5&amp;"."&amp;M5&amp;"."&amp;N5&amp;"."&amp;O5&amp;"."&amp;P5))))))</f>
        <v>H.1</v>
      </c>
      <c r="C5" s="117" t="s">
        <v>586</v>
      </c>
      <c r="D5" s="118"/>
      <c r="E5" s="131"/>
      <c r="F5" s="92"/>
      <c r="G5" s="117"/>
      <c r="H5" s="119"/>
      <c r="I5" s="117" t="s">
        <v>587</v>
      </c>
      <c r="J5" s="54">
        <v>1</v>
      </c>
      <c r="K5" s="54"/>
      <c r="L5" s="99">
        <f t="shared" ref="L5:L81" si="1">IF(L4="",1,IF(J5=1,L4+1,L4))</f>
        <v>1</v>
      </c>
      <c r="M5" s="1">
        <f t="shared" ref="M5:M81" si="2">IF(M4="",0,IF(L4&lt;&gt;L5,0,IF($J5=2,M4+1,M4)))</f>
        <v>0</v>
      </c>
      <c r="N5" s="1">
        <f t="shared" ref="N5:N81" si="3">IF(N4="",0,IF(M4&lt;&gt;M5,0,IF($J5=3,N4+1,N4)))</f>
        <v>0</v>
      </c>
      <c r="O5" s="1">
        <f t="shared" ref="O5:O81" si="4">IF(O4="",0,IF(N4&lt;&gt;N5,0,IF($J5=4,O4+1,O4)))</f>
        <v>0</v>
      </c>
      <c r="P5" s="1">
        <f t="shared" ref="P5:P81" si="5">IF(P4="",0,IF(O4&lt;&gt;O5,0,IF($J5=5,P4+1,P4)))</f>
        <v>0</v>
      </c>
      <c r="Q5" s="1">
        <f t="shared" ref="Q5:Q36" si="6">IF(OR(Master="Master",J5=0,K5=1),0,IF(ISNA(VLOOKUP(A5,L2_Array,22,FALSE)),0,VLOOKUP(A5,L2_Array,22,FALSE)))</f>
        <v>1</v>
      </c>
      <c r="R5" s="1">
        <f t="shared" ref="R5:R81" si="7">IF(J5="","",IF(D5="Yes",1,IF(D5="No",2,IF(D5="N/A",3,0))))</f>
        <v>0</v>
      </c>
      <c r="S5" s="1">
        <f t="shared" ref="S5:S81" si="8">IF(J5="","",IF(Q5&gt;0,Q5,IF(R5&gt;0,R5,0)))</f>
        <v>1</v>
      </c>
      <c r="T5" s="1">
        <f t="shared" ref="T5:T81" si="9">IF(J5="","",IF(OR(J5=1,T4=""),1,IF(OR(AND(K4=1,(J5-J3&lt;&gt;0)),AND(T4=0,J4=J5),AND(K4=1,J5=J3)),0,1)))</f>
        <v>1</v>
      </c>
      <c r="U5" s="1">
        <f t="shared" ref="U5:U81" si="10">IF(J5="",U4,IF(AND(S5&gt;1,OR(U4="",U4=0,U4&gt;=J5)),J5,IF(J5&gt;U4,U4,0)))</f>
        <v>0</v>
      </c>
      <c r="V5" s="1">
        <f t="shared" ref="V5:V36" si="11">IF(Master="Master",R5,IF(V4="",S5,IF(OR(AND(U5&gt;0,S5&lt;V4),AND(U5=1,S5&lt;=V4)),V4,S5)))</f>
        <v>1</v>
      </c>
      <c r="W5" s="1">
        <f t="shared" ref="W5:W81" si="12">IF(J5="","",IF(OR(AND(T4=1,U5=1),S5&gt;0,AND(T6=0,W6=1)),1,0))</f>
        <v>1</v>
      </c>
      <c r="X5" s="1">
        <f t="shared" ref="X5:X81" si="13">IF(J5="","",IF(OR(AND(U5&gt;0,T5=1),AND(T5=1,W5=1)),1,0))</f>
        <v>1</v>
      </c>
      <c r="Y5" s="25">
        <f t="shared" ref="Y5:Y36" si="14">IF(ISNA(VLOOKUP(A5,L2_Array,1,FALSE)),0,1)</f>
        <v>1</v>
      </c>
      <c r="Z5" s="117"/>
      <c r="AA5" s="117"/>
      <c r="AB5" s="1"/>
      <c r="AC5" s="1">
        <f t="shared" ref="AC5:AC81" si="15">IF(AND(J5=1,S5=1),2,IF(AND(V4=1,L5=L4),2,IF(AND(AC4=2,L5=L4),2,IF(J5=1,1,""))))</f>
        <v>2</v>
      </c>
      <c r="AD5" s="1"/>
    </row>
    <row r="6" spans="1:30" ht="12.75" customHeight="1">
      <c r="A6" s="1">
        <v>1903</v>
      </c>
      <c r="B6" s="54" t="str">
        <f t="shared" si="0"/>
        <v>H.1.1</v>
      </c>
      <c r="C6" s="120" t="s">
        <v>1159</v>
      </c>
      <c r="D6" s="118"/>
      <c r="E6" s="92"/>
      <c r="F6" s="92"/>
      <c r="G6" s="117" t="s">
        <v>582</v>
      </c>
      <c r="H6" s="119" t="s">
        <v>1160</v>
      </c>
      <c r="I6" s="117" t="s">
        <v>1131</v>
      </c>
      <c r="J6" s="54">
        <v>2</v>
      </c>
      <c r="K6" s="117"/>
      <c r="L6" s="99">
        <f t="shared" si="1"/>
        <v>1</v>
      </c>
      <c r="M6" s="1">
        <f t="shared" si="2"/>
        <v>1</v>
      </c>
      <c r="N6" s="1">
        <f t="shared" si="3"/>
        <v>0</v>
      </c>
      <c r="O6" s="1">
        <f t="shared" si="4"/>
        <v>0</v>
      </c>
      <c r="P6" s="1">
        <f t="shared" si="5"/>
        <v>0</v>
      </c>
      <c r="Q6" s="1">
        <f t="shared" si="6"/>
        <v>0</v>
      </c>
      <c r="R6" s="1">
        <f t="shared" si="7"/>
        <v>0</v>
      </c>
      <c r="S6" s="1">
        <f t="shared" si="8"/>
        <v>0</v>
      </c>
      <c r="T6" s="1">
        <f t="shared" si="9"/>
        <v>1</v>
      </c>
      <c r="U6" s="1">
        <f t="shared" si="10"/>
        <v>0</v>
      </c>
      <c r="V6" s="1">
        <f t="shared" si="11"/>
        <v>0</v>
      </c>
      <c r="W6" s="1">
        <f t="shared" si="12"/>
        <v>0</v>
      </c>
      <c r="X6" s="1">
        <f t="shared" si="13"/>
        <v>0</v>
      </c>
      <c r="Y6" s="25">
        <f t="shared" si="14"/>
        <v>0</v>
      </c>
      <c r="Z6" s="117"/>
      <c r="AA6" s="117"/>
      <c r="AB6" s="1"/>
      <c r="AC6" s="1">
        <f t="shared" si="15"/>
        <v>2</v>
      </c>
      <c r="AD6" s="1"/>
    </row>
    <row r="7" spans="1:30" ht="12.75" customHeight="1">
      <c r="A7" s="1">
        <v>1908</v>
      </c>
      <c r="B7" s="54" t="str">
        <f t="shared" si="0"/>
        <v>H.1.2</v>
      </c>
      <c r="C7" s="120" t="s">
        <v>1161</v>
      </c>
      <c r="D7" s="118"/>
      <c r="E7" s="92"/>
      <c r="F7" s="92"/>
      <c r="G7" s="117"/>
      <c r="H7" s="119" t="s">
        <v>1163</v>
      </c>
      <c r="I7" s="117" t="s">
        <v>1131</v>
      </c>
      <c r="J7" s="54">
        <v>2</v>
      </c>
      <c r="K7" s="117"/>
      <c r="L7" s="99">
        <f t="shared" si="1"/>
        <v>1</v>
      </c>
      <c r="M7" s="1">
        <f t="shared" si="2"/>
        <v>2</v>
      </c>
      <c r="N7" s="1">
        <f t="shared" si="3"/>
        <v>0</v>
      </c>
      <c r="O7" s="1">
        <f t="shared" si="4"/>
        <v>0</v>
      </c>
      <c r="P7" s="1">
        <f t="shared" si="5"/>
        <v>0</v>
      </c>
      <c r="Q7" s="1">
        <f t="shared" si="6"/>
        <v>0</v>
      </c>
      <c r="R7" s="1">
        <f t="shared" si="7"/>
        <v>0</v>
      </c>
      <c r="S7" s="1">
        <f t="shared" si="8"/>
        <v>0</v>
      </c>
      <c r="T7" s="1">
        <f t="shared" si="9"/>
        <v>1</v>
      </c>
      <c r="U7" s="1">
        <f t="shared" si="10"/>
        <v>0</v>
      </c>
      <c r="V7" s="1">
        <f t="shared" si="11"/>
        <v>0</v>
      </c>
      <c r="W7" s="1">
        <f t="shared" si="12"/>
        <v>0</v>
      </c>
      <c r="X7" s="1">
        <f t="shared" si="13"/>
        <v>0</v>
      </c>
      <c r="Y7" s="25">
        <f t="shared" si="14"/>
        <v>0</v>
      </c>
      <c r="Z7" s="117"/>
      <c r="AA7" s="117"/>
      <c r="AB7" s="1"/>
      <c r="AC7" s="1">
        <f t="shared" si="15"/>
        <v>2</v>
      </c>
      <c r="AD7" s="1"/>
    </row>
    <row r="8" spans="1:30" ht="12.75" customHeight="1">
      <c r="A8" s="1">
        <v>1911</v>
      </c>
      <c r="B8" s="54" t="str">
        <f t="shared" si="0"/>
        <v>H.2</v>
      </c>
      <c r="C8" s="117" t="s">
        <v>591</v>
      </c>
      <c r="D8" s="118"/>
      <c r="E8" s="92"/>
      <c r="F8" s="92"/>
      <c r="G8" s="117" t="s">
        <v>592</v>
      </c>
      <c r="H8" s="119" t="s">
        <v>593</v>
      </c>
      <c r="I8" s="117" t="s">
        <v>594</v>
      </c>
      <c r="J8" s="54">
        <v>1</v>
      </c>
      <c r="K8" s="117"/>
      <c r="L8" s="99">
        <f t="shared" si="1"/>
        <v>2</v>
      </c>
      <c r="M8" s="1">
        <f t="shared" si="2"/>
        <v>0</v>
      </c>
      <c r="N8" s="1">
        <f t="shared" si="3"/>
        <v>0</v>
      </c>
      <c r="O8" s="1">
        <f t="shared" si="4"/>
        <v>0</v>
      </c>
      <c r="P8" s="1">
        <f t="shared" si="5"/>
        <v>0</v>
      </c>
      <c r="Q8" s="1">
        <f t="shared" si="6"/>
        <v>1</v>
      </c>
      <c r="R8" s="1">
        <f t="shared" si="7"/>
        <v>0</v>
      </c>
      <c r="S8" s="1">
        <f t="shared" si="8"/>
        <v>1</v>
      </c>
      <c r="T8" s="1">
        <f t="shared" si="9"/>
        <v>1</v>
      </c>
      <c r="U8" s="1">
        <f t="shared" si="10"/>
        <v>0</v>
      </c>
      <c r="V8" s="1">
        <f t="shared" si="11"/>
        <v>1</v>
      </c>
      <c r="W8" s="1">
        <f t="shared" si="12"/>
        <v>1</v>
      </c>
      <c r="X8" s="1">
        <f t="shared" si="13"/>
        <v>1</v>
      </c>
      <c r="Y8" s="25">
        <f t="shared" si="14"/>
        <v>1</v>
      </c>
      <c r="Z8" s="117"/>
      <c r="AA8" s="117"/>
      <c r="AB8" s="1"/>
      <c r="AC8" s="1">
        <f t="shared" si="15"/>
        <v>2</v>
      </c>
      <c r="AD8" s="1"/>
    </row>
    <row r="9" spans="1:30" ht="12.75" customHeight="1">
      <c r="A9" s="1">
        <v>1913</v>
      </c>
      <c r="B9" s="54" t="str">
        <f t="shared" si="0"/>
        <v>H.2.1</v>
      </c>
      <c r="C9" s="120" t="s">
        <v>1166</v>
      </c>
      <c r="D9" s="118"/>
      <c r="E9" s="92"/>
      <c r="F9" s="92"/>
      <c r="G9" s="117"/>
      <c r="H9" s="119" t="s">
        <v>1168</v>
      </c>
      <c r="I9" s="117" t="s">
        <v>602</v>
      </c>
      <c r="J9" s="54">
        <v>2</v>
      </c>
      <c r="K9" s="117"/>
      <c r="L9" s="99">
        <f t="shared" si="1"/>
        <v>2</v>
      </c>
      <c r="M9" s="1">
        <f t="shared" si="2"/>
        <v>1</v>
      </c>
      <c r="N9" s="1">
        <f t="shared" si="3"/>
        <v>0</v>
      </c>
      <c r="O9" s="1">
        <f t="shared" si="4"/>
        <v>0</v>
      </c>
      <c r="P9" s="1">
        <f t="shared" si="5"/>
        <v>0</v>
      </c>
      <c r="Q9" s="1">
        <f t="shared" si="6"/>
        <v>0</v>
      </c>
      <c r="R9" s="1">
        <f t="shared" si="7"/>
        <v>0</v>
      </c>
      <c r="S9" s="1">
        <f t="shared" si="8"/>
        <v>0</v>
      </c>
      <c r="T9" s="1">
        <f t="shared" si="9"/>
        <v>1</v>
      </c>
      <c r="U9" s="1">
        <f t="shared" si="10"/>
        <v>0</v>
      </c>
      <c r="V9" s="1">
        <f t="shared" si="11"/>
        <v>0</v>
      </c>
      <c r="W9" s="1">
        <f t="shared" si="12"/>
        <v>0</v>
      </c>
      <c r="X9" s="1">
        <f t="shared" si="13"/>
        <v>0</v>
      </c>
      <c r="Y9" s="25">
        <f t="shared" si="14"/>
        <v>0</v>
      </c>
      <c r="Z9" s="117"/>
      <c r="AA9" s="117"/>
      <c r="AB9" s="1"/>
      <c r="AC9" s="1">
        <f t="shared" si="15"/>
        <v>2</v>
      </c>
      <c r="AD9" s="1"/>
    </row>
    <row r="10" spans="1:30" ht="12.75" customHeight="1">
      <c r="A10" s="1">
        <v>3205</v>
      </c>
      <c r="B10" s="54" t="str">
        <f t="shared" si="0"/>
        <v>H.2.2</v>
      </c>
      <c r="C10" s="120" t="s">
        <v>1173</v>
      </c>
      <c r="D10" s="118"/>
      <c r="E10" s="92"/>
      <c r="F10" s="92"/>
      <c r="G10" s="117" t="s">
        <v>1174</v>
      </c>
      <c r="H10" s="119" t="s">
        <v>1175</v>
      </c>
      <c r="I10" s="117" t="s">
        <v>1176</v>
      </c>
      <c r="J10" s="54">
        <v>2</v>
      </c>
      <c r="K10" s="117"/>
      <c r="L10" s="99">
        <f t="shared" si="1"/>
        <v>2</v>
      </c>
      <c r="M10" s="1">
        <f t="shared" si="2"/>
        <v>2</v>
      </c>
      <c r="N10" s="1">
        <f t="shared" si="3"/>
        <v>0</v>
      </c>
      <c r="O10" s="1">
        <f t="shared" si="4"/>
        <v>0</v>
      </c>
      <c r="P10" s="1">
        <f t="shared" si="5"/>
        <v>0</v>
      </c>
      <c r="Q10" s="1">
        <f t="shared" si="6"/>
        <v>0</v>
      </c>
      <c r="R10" s="1">
        <f t="shared" si="7"/>
        <v>0</v>
      </c>
      <c r="S10" s="1">
        <f t="shared" si="8"/>
        <v>0</v>
      </c>
      <c r="T10" s="1">
        <f t="shared" si="9"/>
        <v>1</v>
      </c>
      <c r="U10" s="1">
        <f t="shared" si="10"/>
        <v>0</v>
      </c>
      <c r="V10" s="1">
        <f t="shared" si="11"/>
        <v>0</v>
      </c>
      <c r="W10" s="1">
        <f t="shared" si="12"/>
        <v>0</v>
      </c>
      <c r="X10" s="1">
        <f t="shared" si="13"/>
        <v>0</v>
      </c>
      <c r="Y10" s="25">
        <f t="shared" si="14"/>
        <v>0</v>
      </c>
      <c r="Z10" s="117"/>
      <c r="AA10" s="117"/>
      <c r="AB10" s="1"/>
      <c r="AC10" s="1">
        <f t="shared" si="15"/>
        <v>2</v>
      </c>
      <c r="AD10" s="1"/>
    </row>
    <row r="11" spans="1:30" ht="12.75" customHeight="1">
      <c r="A11" s="1">
        <v>1916</v>
      </c>
      <c r="B11" s="54" t="str">
        <f t="shared" si="0"/>
        <v>H.2.3</v>
      </c>
      <c r="C11" s="120" t="s">
        <v>1179</v>
      </c>
      <c r="D11" s="118"/>
      <c r="E11" s="92"/>
      <c r="F11" s="92"/>
      <c r="G11" s="117" t="s">
        <v>432</v>
      </c>
      <c r="H11" s="119" t="s">
        <v>885</v>
      </c>
      <c r="I11" s="117" t="s">
        <v>887</v>
      </c>
      <c r="J11" s="54">
        <v>2</v>
      </c>
      <c r="K11" s="117"/>
      <c r="L11" s="99">
        <f t="shared" si="1"/>
        <v>2</v>
      </c>
      <c r="M11" s="1">
        <f t="shared" si="2"/>
        <v>3</v>
      </c>
      <c r="N11" s="1">
        <f t="shared" si="3"/>
        <v>0</v>
      </c>
      <c r="O11" s="1">
        <f t="shared" si="4"/>
        <v>0</v>
      </c>
      <c r="P11" s="1">
        <f t="shared" si="5"/>
        <v>0</v>
      </c>
      <c r="Q11" s="1">
        <f t="shared" si="6"/>
        <v>0</v>
      </c>
      <c r="R11" s="1">
        <f t="shared" si="7"/>
        <v>0</v>
      </c>
      <c r="S11" s="1">
        <f t="shared" si="8"/>
        <v>0</v>
      </c>
      <c r="T11" s="1">
        <f t="shared" si="9"/>
        <v>1</v>
      </c>
      <c r="U11" s="1">
        <f t="shared" si="10"/>
        <v>0</v>
      </c>
      <c r="V11" s="1">
        <f t="shared" si="11"/>
        <v>0</v>
      </c>
      <c r="W11" s="1">
        <f t="shared" si="12"/>
        <v>0</v>
      </c>
      <c r="X11" s="1">
        <f t="shared" si="13"/>
        <v>0</v>
      </c>
      <c r="Y11" s="25">
        <f t="shared" si="14"/>
        <v>0</v>
      </c>
      <c r="Z11" s="117"/>
      <c r="AA11" s="117"/>
      <c r="AB11" s="1"/>
      <c r="AC11" s="1">
        <f t="shared" si="15"/>
        <v>2</v>
      </c>
      <c r="AD11" s="1"/>
    </row>
    <row r="12" spans="1:30" ht="12.75" customHeight="1">
      <c r="A12" s="1">
        <v>842</v>
      </c>
      <c r="B12" s="54" t="str">
        <f t="shared" si="0"/>
        <v>H.2.4</v>
      </c>
      <c r="C12" s="120" t="s">
        <v>1182</v>
      </c>
      <c r="D12" s="118"/>
      <c r="E12" s="92"/>
      <c r="F12" s="92"/>
      <c r="G12" s="117" t="s">
        <v>432</v>
      </c>
      <c r="H12" s="119" t="s">
        <v>1183</v>
      </c>
      <c r="I12" s="117" t="s">
        <v>1184</v>
      </c>
      <c r="J12" s="54">
        <v>2</v>
      </c>
      <c r="K12" s="117"/>
      <c r="L12" s="99">
        <f t="shared" si="1"/>
        <v>2</v>
      </c>
      <c r="M12" s="1">
        <f t="shared" si="2"/>
        <v>4</v>
      </c>
      <c r="N12" s="1">
        <f t="shared" si="3"/>
        <v>0</v>
      </c>
      <c r="O12" s="1">
        <f t="shared" si="4"/>
        <v>0</v>
      </c>
      <c r="P12" s="1">
        <f t="shared" si="5"/>
        <v>0</v>
      </c>
      <c r="Q12" s="1">
        <f t="shared" si="6"/>
        <v>0</v>
      </c>
      <c r="R12" s="1">
        <f t="shared" si="7"/>
        <v>0</v>
      </c>
      <c r="S12" s="1">
        <f t="shared" si="8"/>
        <v>0</v>
      </c>
      <c r="T12" s="1">
        <f t="shared" si="9"/>
        <v>1</v>
      </c>
      <c r="U12" s="1">
        <f t="shared" si="10"/>
        <v>0</v>
      </c>
      <c r="V12" s="1">
        <f t="shared" si="11"/>
        <v>0</v>
      </c>
      <c r="W12" s="1">
        <f t="shared" si="12"/>
        <v>0</v>
      </c>
      <c r="X12" s="1">
        <f t="shared" si="13"/>
        <v>0</v>
      </c>
      <c r="Y12" s="25">
        <f t="shared" si="14"/>
        <v>0</v>
      </c>
      <c r="Z12" s="117"/>
      <c r="AA12" s="117"/>
      <c r="AB12" s="1"/>
      <c r="AC12" s="1">
        <f t="shared" si="15"/>
        <v>2</v>
      </c>
      <c r="AD12" s="1"/>
    </row>
    <row r="13" spans="1:30" ht="12.75" customHeight="1">
      <c r="A13" s="1">
        <v>845</v>
      </c>
      <c r="B13" s="54" t="str">
        <f t="shared" si="0"/>
        <v>H.2.5</v>
      </c>
      <c r="C13" s="120" t="s">
        <v>1188</v>
      </c>
      <c r="D13" s="118"/>
      <c r="E13" s="92"/>
      <c r="F13" s="92"/>
      <c r="G13" s="117" t="s">
        <v>432</v>
      </c>
      <c r="H13" s="119" t="s">
        <v>1189</v>
      </c>
      <c r="I13" s="117" t="s">
        <v>1134</v>
      </c>
      <c r="J13" s="54">
        <v>2</v>
      </c>
      <c r="K13" s="117"/>
      <c r="L13" s="99">
        <f t="shared" si="1"/>
        <v>2</v>
      </c>
      <c r="M13" s="1">
        <f t="shared" si="2"/>
        <v>5</v>
      </c>
      <c r="N13" s="1">
        <f t="shared" si="3"/>
        <v>0</v>
      </c>
      <c r="O13" s="1">
        <f t="shared" si="4"/>
        <v>0</v>
      </c>
      <c r="P13" s="1">
        <f t="shared" si="5"/>
        <v>0</v>
      </c>
      <c r="Q13" s="1">
        <f t="shared" si="6"/>
        <v>0</v>
      </c>
      <c r="R13" s="1">
        <f t="shared" si="7"/>
        <v>0</v>
      </c>
      <c r="S13" s="1">
        <f t="shared" si="8"/>
        <v>0</v>
      </c>
      <c r="T13" s="1">
        <f t="shared" si="9"/>
        <v>1</v>
      </c>
      <c r="U13" s="1">
        <f t="shared" si="10"/>
        <v>0</v>
      </c>
      <c r="V13" s="1">
        <f t="shared" si="11"/>
        <v>0</v>
      </c>
      <c r="W13" s="1">
        <f t="shared" si="12"/>
        <v>0</v>
      </c>
      <c r="X13" s="1">
        <f t="shared" si="13"/>
        <v>0</v>
      </c>
      <c r="Y13" s="25">
        <f t="shared" si="14"/>
        <v>0</v>
      </c>
      <c r="Z13" s="117"/>
      <c r="AA13" s="117"/>
      <c r="AB13" s="1"/>
      <c r="AC13" s="1">
        <f t="shared" si="15"/>
        <v>2</v>
      </c>
      <c r="AD13" s="1"/>
    </row>
    <row r="14" spans="1:30" ht="12.75" customHeight="1">
      <c r="A14" s="1">
        <v>1922</v>
      </c>
      <c r="B14" s="54" t="str">
        <f t="shared" si="0"/>
        <v>H.2.5.1</v>
      </c>
      <c r="C14" s="120" t="s">
        <v>1192</v>
      </c>
      <c r="D14" s="118"/>
      <c r="E14" s="92"/>
      <c r="F14" s="92"/>
      <c r="G14" s="117" t="s">
        <v>432</v>
      </c>
      <c r="H14" s="119" t="s">
        <v>1193</v>
      </c>
      <c r="I14" s="117" t="s">
        <v>1194</v>
      </c>
      <c r="J14" s="54">
        <v>3</v>
      </c>
      <c r="K14" s="117"/>
      <c r="L14" s="99">
        <f t="shared" si="1"/>
        <v>2</v>
      </c>
      <c r="M14" s="1">
        <f t="shared" si="2"/>
        <v>5</v>
      </c>
      <c r="N14" s="1">
        <f t="shared" si="3"/>
        <v>1</v>
      </c>
      <c r="O14" s="1">
        <f t="shared" si="4"/>
        <v>0</v>
      </c>
      <c r="P14" s="1">
        <f t="shared" si="5"/>
        <v>0</v>
      </c>
      <c r="Q14" s="1">
        <f t="shared" si="6"/>
        <v>0</v>
      </c>
      <c r="R14" s="1">
        <f t="shared" si="7"/>
        <v>0</v>
      </c>
      <c r="S14" s="1">
        <f t="shared" si="8"/>
        <v>0</v>
      </c>
      <c r="T14" s="1">
        <f t="shared" si="9"/>
        <v>1</v>
      </c>
      <c r="U14" s="1">
        <f t="shared" si="10"/>
        <v>0</v>
      </c>
      <c r="V14" s="1">
        <f t="shared" si="11"/>
        <v>0</v>
      </c>
      <c r="W14" s="1">
        <f t="shared" si="12"/>
        <v>0</v>
      </c>
      <c r="X14" s="1">
        <f t="shared" si="13"/>
        <v>0</v>
      </c>
      <c r="Y14" s="25">
        <f t="shared" si="14"/>
        <v>0</v>
      </c>
      <c r="Z14" s="117"/>
      <c r="AA14" s="117"/>
      <c r="AB14" s="1"/>
      <c r="AC14" s="1">
        <f t="shared" si="15"/>
        <v>2</v>
      </c>
      <c r="AD14" s="1"/>
    </row>
    <row r="15" spans="1:30" ht="12.75" customHeight="1">
      <c r="A15" s="1">
        <v>1939</v>
      </c>
      <c r="B15" s="54" t="str">
        <f t="shared" si="0"/>
        <v>H.2.6</v>
      </c>
      <c r="C15" s="120" t="s">
        <v>1197</v>
      </c>
      <c r="D15" s="117"/>
      <c r="E15" s="117"/>
      <c r="F15" s="117"/>
      <c r="G15" s="117"/>
      <c r="H15" s="119" t="s">
        <v>552</v>
      </c>
      <c r="I15" s="117" t="s">
        <v>441</v>
      </c>
      <c r="J15" s="54">
        <v>2</v>
      </c>
      <c r="K15" s="117">
        <v>1</v>
      </c>
      <c r="L15" s="99">
        <f t="shared" si="1"/>
        <v>2</v>
      </c>
      <c r="M15" s="1">
        <f t="shared" si="2"/>
        <v>6</v>
      </c>
      <c r="N15" s="1">
        <f t="shared" si="3"/>
        <v>0</v>
      </c>
      <c r="O15" s="1">
        <f t="shared" si="4"/>
        <v>0</v>
      </c>
      <c r="P15" s="1">
        <f t="shared" si="5"/>
        <v>0</v>
      </c>
      <c r="Q15" s="1">
        <f t="shared" si="6"/>
        <v>0</v>
      </c>
      <c r="R15" s="1">
        <f t="shared" si="7"/>
        <v>0</v>
      </c>
      <c r="S15" s="1">
        <f t="shared" si="8"/>
        <v>0</v>
      </c>
      <c r="T15" s="1">
        <f t="shared" si="9"/>
        <v>1</v>
      </c>
      <c r="U15" s="1">
        <f t="shared" si="10"/>
        <v>0</v>
      </c>
      <c r="V15" s="1">
        <f t="shared" si="11"/>
        <v>0</v>
      </c>
      <c r="W15" s="1">
        <f t="shared" si="12"/>
        <v>0</v>
      </c>
      <c r="X15" s="1">
        <f t="shared" si="13"/>
        <v>0</v>
      </c>
      <c r="Y15" s="25">
        <f t="shared" si="14"/>
        <v>0</v>
      </c>
      <c r="Z15" s="117"/>
      <c r="AA15" s="117"/>
      <c r="AB15" s="1"/>
      <c r="AC15" s="1">
        <f t="shared" si="15"/>
        <v>2</v>
      </c>
      <c r="AD15" s="1"/>
    </row>
    <row r="16" spans="1:30" ht="12.75" customHeight="1">
      <c r="A16" s="1">
        <v>1940</v>
      </c>
      <c r="B16" s="54" t="str">
        <f t="shared" si="0"/>
        <v>H.2.6.1</v>
      </c>
      <c r="C16" s="120" t="s">
        <v>1200</v>
      </c>
      <c r="D16" s="118"/>
      <c r="E16" s="92"/>
      <c r="F16" s="92"/>
      <c r="G16" s="117"/>
      <c r="H16" s="119"/>
      <c r="I16" s="117"/>
      <c r="J16" s="54">
        <v>3</v>
      </c>
      <c r="K16" s="117"/>
      <c r="L16" s="99">
        <f t="shared" si="1"/>
        <v>2</v>
      </c>
      <c r="M16" s="1">
        <f t="shared" si="2"/>
        <v>6</v>
      </c>
      <c r="N16" s="1">
        <f t="shared" si="3"/>
        <v>1</v>
      </c>
      <c r="O16" s="1">
        <f t="shared" si="4"/>
        <v>0</v>
      </c>
      <c r="P16" s="1">
        <f t="shared" si="5"/>
        <v>0</v>
      </c>
      <c r="Q16" s="1">
        <f t="shared" si="6"/>
        <v>0</v>
      </c>
      <c r="R16" s="1">
        <f t="shared" si="7"/>
        <v>0</v>
      </c>
      <c r="S16" s="1">
        <f t="shared" si="8"/>
        <v>0</v>
      </c>
      <c r="T16" s="1">
        <f t="shared" si="9"/>
        <v>0</v>
      </c>
      <c r="U16" s="1">
        <f t="shared" si="10"/>
        <v>0</v>
      </c>
      <c r="V16" s="1">
        <f t="shared" si="11"/>
        <v>0</v>
      </c>
      <c r="W16" s="1">
        <f t="shared" si="12"/>
        <v>0</v>
      </c>
      <c r="X16" s="1">
        <f t="shared" si="13"/>
        <v>0</v>
      </c>
      <c r="Y16" s="25">
        <f t="shared" si="14"/>
        <v>0</v>
      </c>
      <c r="Z16" s="117"/>
      <c r="AA16" s="117"/>
      <c r="AB16" s="1"/>
      <c r="AC16" s="1">
        <f t="shared" si="15"/>
        <v>2</v>
      </c>
      <c r="AD16" s="1"/>
    </row>
    <row r="17" spans="1:30" ht="12.75" customHeight="1">
      <c r="A17" s="1">
        <v>1943</v>
      </c>
      <c r="B17" s="54" t="str">
        <f t="shared" si="0"/>
        <v>H.2.6.2</v>
      </c>
      <c r="C17" s="120" t="s">
        <v>712</v>
      </c>
      <c r="D17" s="118"/>
      <c r="E17" s="92"/>
      <c r="F17" s="92"/>
      <c r="G17" s="117"/>
      <c r="H17" s="119"/>
      <c r="I17" s="117" t="s">
        <v>587</v>
      </c>
      <c r="J17" s="54">
        <v>3</v>
      </c>
      <c r="K17" s="117"/>
      <c r="L17" s="99">
        <f t="shared" si="1"/>
        <v>2</v>
      </c>
      <c r="M17" s="1">
        <f t="shared" si="2"/>
        <v>6</v>
      </c>
      <c r="N17" s="1">
        <f t="shared" si="3"/>
        <v>2</v>
      </c>
      <c r="O17" s="1">
        <f t="shared" si="4"/>
        <v>0</v>
      </c>
      <c r="P17" s="1">
        <f t="shared" si="5"/>
        <v>0</v>
      </c>
      <c r="Q17" s="1">
        <f t="shared" si="6"/>
        <v>0</v>
      </c>
      <c r="R17" s="1">
        <f t="shared" si="7"/>
        <v>0</v>
      </c>
      <c r="S17" s="1">
        <f t="shared" si="8"/>
        <v>0</v>
      </c>
      <c r="T17" s="1">
        <f t="shared" si="9"/>
        <v>0</v>
      </c>
      <c r="U17" s="1">
        <f t="shared" si="10"/>
        <v>0</v>
      </c>
      <c r="V17" s="1">
        <f t="shared" si="11"/>
        <v>0</v>
      </c>
      <c r="W17" s="1">
        <f t="shared" si="12"/>
        <v>0</v>
      </c>
      <c r="X17" s="1">
        <f t="shared" si="13"/>
        <v>0</v>
      </c>
      <c r="Y17" s="25">
        <f t="shared" si="14"/>
        <v>0</v>
      </c>
      <c r="Z17" s="117"/>
      <c r="AA17" s="117"/>
      <c r="AB17" s="1"/>
      <c r="AC17" s="1">
        <f t="shared" si="15"/>
        <v>2</v>
      </c>
      <c r="AD17" s="1"/>
    </row>
    <row r="18" spans="1:30" ht="12.75" customHeight="1">
      <c r="A18" s="1">
        <v>1945</v>
      </c>
      <c r="B18" s="54" t="str">
        <f t="shared" si="0"/>
        <v>H.2.6.3</v>
      </c>
      <c r="C18" s="120" t="s">
        <v>1205</v>
      </c>
      <c r="D18" s="118"/>
      <c r="E18" s="92"/>
      <c r="F18" s="92"/>
      <c r="G18" s="117"/>
      <c r="H18" s="119"/>
      <c r="I18" s="117" t="s">
        <v>587</v>
      </c>
      <c r="J18" s="54">
        <v>3</v>
      </c>
      <c r="K18" s="117"/>
      <c r="L18" s="99">
        <f t="shared" si="1"/>
        <v>2</v>
      </c>
      <c r="M18" s="1">
        <f t="shared" si="2"/>
        <v>6</v>
      </c>
      <c r="N18" s="1">
        <f t="shared" si="3"/>
        <v>3</v>
      </c>
      <c r="O18" s="1">
        <f t="shared" si="4"/>
        <v>0</v>
      </c>
      <c r="P18" s="1">
        <f t="shared" si="5"/>
        <v>0</v>
      </c>
      <c r="Q18" s="1">
        <f t="shared" si="6"/>
        <v>0</v>
      </c>
      <c r="R18" s="1">
        <f t="shared" si="7"/>
        <v>0</v>
      </c>
      <c r="S18" s="1">
        <f t="shared" si="8"/>
        <v>0</v>
      </c>
      <c r="T18" s="1">
        <f t="shared" si="9"/>
        <v>0</v>
      </c>
      <c r="U18" s="1">
        <f t="shared" si="10"/>
        <v>0</v>
      </c>
      <c r="V18" s="1">
        <f t="shared" si="11"/>
        <v>0</v>
      </c>
      <c r="W18" s="1">
        <f t="shared" si="12"/>
        <v>0</v>
      </c>
      <c r="X18" s="1">
        <f t="shared" si="13"/>
        <v>0</v>
      </c>
      <c r="Y18" s="25">
        <f t="shared" si="14"/>
        <v>0</v>
      </c>
      <c r="Z18" s="117"/>
      <c r="AA18" s="117"/>
      <c r="AB18" s="1"/>
      <c r="AC18" s="1">
        <f t="shared" si="15"/>
        <v>2</v>
      </c>
      <c r="AD18" s="1"/>
    </row>
    <row r="19" spans="1:30" ht="12.75" customHeight="1">
      <c r="A19" s="1">
        <v>3207</v>
      </c>
      <c r="B19" s="54" t="str">
        <f t="shared" si="0"/>
        <v>H.2.7</v>
      </c>
      <c r="C19" s="120" t="s">
        <v>1207</v>
      </c>
      <c r="D19" s="118"/>
      <c r="E19" s="92"/>
      <c r="F19" s="92"/>
      <c r="G19" s="117" t="s">
        <v>1208</v>
      </c>
      <c r="H19" s="119" t="s">
        <v>1209</v>
      </c>
      <c r="I19" s="117" t="s">
        <v>1194</v>
      </c>
      <c r="J19" s="54">
        <v>2</v>
      </c>
      <c r="K19" s="117"/>
      <c r="L19" s="99">
        <f t="shared" si="1"/>
        <v>2</v>
      </c>
      <c r="M19" s="1">
        <f t="shared" si="2"/>
        <v>7</v>
      </c>
      <c r="N19" s="1">
        <f t="shared" si="3"/>
        <v>0</v>
      </c>
      <c r="O19" s="1">
        <f t="shared" si="4"/>
        <v>0</v>
      </c>
      <c r="P19" s="1">
        <f t="shared" si="5"/>
        <v>0</v>
      </c>
      <c r="Q19" s="1">
        <f t="shared" si="6"/>
        <v>0</v>
      </c>
      <c r="R19" s="1">
        <f t="shared" si="7"/>
        <v>0</v>
      </c>
      <c r="S19" s="1">
        <f t="shared" si="8"/>
        <v>0</v>
      </c>
      <c r="T19" s="1">
        <f t="shared" si="9"/>
        <v>1</v>
      </c>
      <c r="U19" s="1">
        <f t="shared" si="10"/>
        <v>0</v>
      </c>
      <c r="V19" s="1">
        <f t="shared" si="11"/>
        <v>0</v>
      </c>
      <c r="W19" s="1">
        <f t="shared" si="12"/>
        <v>0</v>
      </c>
      <c r="X19" s="1">
        <f t="shared" si="13"/>
        <v>0</v>
      </c>
      <c r="Y19" s="25">
        <f t="shared" si="14"/>
        <v>0</v>
      </c>
      <c r="Z19" s="117"/>
      <c r="AA19" s="117"/>
      <c r="AB19" s="1"/>
      <c r="AC19" s="1">
        <f t="shared" si="15"/>
        <v>2</v>
      </c>
      <c r="AD19" s="1"/>
    </row>
    <row r="20" spans="1:30" ht="12.75" customHeight="1">
      <c r="A20" s="1">
        <v>2654</v>
      </c>
      <c r="B20" s="54" t="str">
        <f t="shared" si="0"/>
        <v>H.2.8</v>
      </c>
      <c r="C20" s="120" t="s">
        <v>1212</v>
      </c>
      <c r="D20" s="118"/>
      <c r="E20" s="92"/>
      <c r="F20" s="92"/>
      <c r="G20" s="117" t="s">
        <v>1208</v>
      </c>
      <c r="H20" s="119" t="s">
        <v>1213</v>
      </c>
      <c r="I20" s="117" t="s">
        <v>1194</v>
      </c>
      <c r="J20" s="54">
        <v>2</v>
      </c>
      <c r="K20" s="117"/>
      <c r="L20" s="99">
        <f t="shared" si="1"/>
        <v>2</v>
      </c>
      <c r="M20" s="1">
        <f t="shared" si="2"/>
        <v>8</v>
      </c>
      <c r="N20" s="1">
        <f t="shared" si="3"/>
        <v>0</v>
      </c>
      <c r="O20" s="1">
        <f t="shared" si="4"/>
        <v>0</v>
      </c>
      <c r="P20" s="1">
        <f t="shared" si="5"/>
        <v>0</v>
      </c>
      <c r="Q20" s="1">
        <f t="shared" si="6"/>
        <v>0</v>
      </c>
      <c r="R20" s="1">
        <f t="shared" si="7"/>
        <v>0</v>
      </c>
      <c r="S20" s="1">
        <f t="shared" si="8"/>
        <v>0</v>
      </c>
      <c r="T20" s="1">
        <f t="shared" si="9"/>
        <v>1</v>
      </c>
      <c r="U20" s="1">
        <f t="shared" si="10"/>
        <v>0</v>
      </c>
      <c r="V20" s="1">
        <f t="shared" si="11"/>
        <v>0</v>
      </c>
      <c r="W20" s="1">
        <f t="shared" si="12"/>
        <v>0</v>
      </c>
      <c r="X20" s="1">
        <f t="shared" si="13"/>
        <v>0</v>
      </c>
      <c r="Y20" s="25">
        <f t="shared" si="14"/>
        <v>0</v>
      </c>
      <c r="Z20" s="117"/>
      <c r="AA20" s="117"/>
      <c r="AB20" s="1"/>
      <c r="AC20" s="1">
        <f t="shared" si="15"/>
        <v>2</v>
      </c>
      <c r="AD20" s="1"/>
    </row>
    <row r="21" spans="1:30" ht="12.75" customHeight="1">
      <c r="A21" s="1">
        <v>2655</v>
      </c>
      <c r="B21" s="54" t="str">
        <f t="shared" si="0"/>
        <v>H.2.9</v>
      </c>
      <c r="C21" s="120" t="s">
        <v>1215</v>
      </c>
      <c r="D21" s="118"/>
      <c r="E21" s="92"/>
      <c r="F21" s="92"/>
      <c r="G21" s="117" t="s">
        <v>1208</v>
      </c>
      <c r="H21" s="119" t="s">
        <v>1216</v>
      </c>
      <c r="I21" s="117" t="s">
        <v>1194</v>
      </c>
      <c r="J21" s="54">
        <v>2</v>
      </c>
      <c r="K21" s="117"/>
      <c r="L21" s="99">
        <f t="shared" si="1"/>
        <v>2</v>
      </c>
      <c r="M21" s="1">
        <f t="shared" si="2"/>
        <v>9</v>
      </c>
      <c r="N21" s="1">
        <f t="shared" si="3"/>
        <v>0</v>
      </c>
      <c r="O21" s="1">
        <f t="shared" si="4"/>
        <v>0</v>
      </c>
      <c r="P21" s="1">
        <f t="shared" si="5"/>
        <v>0</v>
      </c>
      <c r="Q21" s="1">
        <f t="shared" si="6"/>
        <v>0</v>
      </c>
      <c r="R21" s="1">
        <f t="shared" si="7"/>
        <v>0</v>
      </c>
      <c r="S21" s="1">
        <f t="shared" si="8"/>
        <v>0</v>
      </c>
      <c r="T21" s="1">
        <f t="shared" si="9"/>
        <v>1</v>
      </c>
      <c r="U21" s="1">
        <f t="shared" si="10"/>
        <v>0</v>
      </c>
      <c r="V21" s="1">
        <f t="shared" si="11"/>
        <v>0</v>
      </c>
      <c r="W21" s="1">
        <f t="shared" si="12"/>
        <v>0</v>
      </c>
      <c r="X21" s="1">
        <f t="shared" si="13"/>
        <v>0</v>
      </c>
      <c r="Y21" s="25">
        <f t="shared" si="14"/>
        <v>0</v>
      </c>
      <c r="Z21" s="117"/>
      <c r="AA21" s="117"/>
      <c r="AB21" s="1"/>
      <c r="AC21" s="1">
        <f t="shared" si="15"/>
        <v>2</v>
      </c>
      <c r="AD21" s="1"/>
    </row>
    <row r="22" spans="1:30" ht="12.75" customHeight="1">
      <c r="A22" s="1">
        <v>3208</v>
      </c>
      <c r="B22" s="54" t="str">
        <f t="shared" si="0"/>
        <v>H.2.10</v>
      </c>
      <c r="C22" s="120" t="s">
        <v>1219</v>
      </c>
      <c r="D22" s="118"/>
      <c r="E22" s="92"/>
      <c r="F22" s="92"/>
      <c r="G22" s="117" t="s">
        <v>1208</v>
      </c>
      <c r="H22" s="119" t="s">
        <v>1220</v>
      </c>
      <c r="I22" s="117" t="s">
        <v>1194</v>
      </c>
      <c r="J22" s="54">
        <v>2</v>
      </c>
      <c r="K22" s="117"/>
      <c r="L22" s="99">
        <f t="shared" si="1"/>
        <v>2</v>
      </c>
      <c r="M22" s="1">
        <f t="shared" si="2"/>
        <v>10</v>
      </c>
      <c r="N22" s="1">
        <f t="shared" si="3"/>
        <v>0</v>
      </c>
      <c r="O22" s="1">
        <f t="shared" si="4"/>
        <v>0</v>
      </c>
      <c r="P22" s="1">
        <f t="shared" si="5"/>
        <v>0</v>
      </c>
      <c r="Q22" s="1">
        <f t="shared" si="6"/>
        <v>0</v>
      </c>
      <c r="R22" s="1">
        <f t="shared" si="7"/>
        <v>0</v>
      </c>
      <c r="S22" s="1">
        <f t="shared" si="8"/>
        <v>0</v>
      </c>
      <c r="T22" s="1">
        <f t="shared" si="9"/>
        <v>1</v>
      </c>
      <c r="U22" s="1">
        <f t="shared" si="10"/>
        <v>0</v>
      </c>
      <c r="V22" s="1">
        <f t="shared" si="11"/>
        <v>0</v>
      </c>
      <c r="W22" s="1">
        <f t="shared" si="12"/>
        <v>0</v>
      </c>
      <c r="X22" s="1">
        <f t="shared" si="13"/>
        <v>0</v>
      </c>
      <c r="Y22" s="25">
        <f t="shared" si="14"/>
        <v>0</v>
      </c>
      <c r="Z22" s="117"/>
      <c r="AA22" s="117"/>
      <c r="AB22" s="1"/>
      <c r="AC22" s="1">
        <f t="shared" si="15"/>
        <v>2</v>
      </c>
      <c r="AD22" s="1"/>
    </row>
    <row r="23" spans="1:30" ht="12.75" customHeight="1">
      <c r="A23" s="1">
        <v>2656</v>
      </c>
      <c r="B23" s="54" t="str">
        <f t="shared" si="0"/>
        <v>H.2.11</v>
      </c>
      <c r="C23" s="120" t="s">
        <v>1224</v>
      </c>
      <c r="D23" s="118"/>
      <c r="E23" s="92"/>
      <c r="F23" s="92"/>
      <c r="G23" s="117" t="s">
        <v>1208</v>
      </c>
      <c r="H23" s="119" t="s">
        <v>1193</v>
      </c>
      <c r="I23" s="117" t="s">
        <v>1194</v>
      </c>
      <c r="J23" s="54">
        <v>2</v>
      </c>
      <c r="K23" s="117"/>
      <c r="L23" s="99">
        <f t="shared" si="1"/>
        <v>2</v>
      </c>
      <c r="M23" s="1">
        <f t="shared" si="2"/>
        <v>11</v>
      </c>
      <c r="N23" s="1">
        <f t="shared" si="3"/>
        <v>0</v>
      </c>
      <c r="O23" s="1">
        <f t="shared" si="4"/>
        <v>0</v>
      </c>
      <c r="P23" s="1">
        <f t="shared" si="5"/>
        <v>0</v>
      </c>
      <c r="Q23" s="1">
        <f t="shared" si="6"/>
        <v>0</v>
      </c>
      <c r="R23" s="1">
        <f t="shared" si="7"/>
        <v>0</v>
      </c>
      <c r="S23" s="1">
        <f t="shared" si="8"/>
        <v>0</v>
      </c>
      <c r="T23" s="1">
        <f t="shared" si="9"/>
        <v>1</v>
      </c>
      <c r="U23" s="1">
        <f t="shared" si="10"/>
        <v>0</v>
      </c>
      <c r="V23" s="1">
        <f t="shared" si="11"/>
        <v>0</v>
      </c>
      <c r="W23" s="1">
        <f t="shared" si="12"/>
        <v>0</v>
      </c>
      <c r="X23" s="1">
        <f t="shared" si="13"/>
        <v>0</v>
      </c>
      <c r="Y23" s="25">
        <f t="shared" si="14"/>
        <v>0</v>
      </c>
      <c r="Z23" s="117"/>
      <c r="AA23" s="117"/>
      <c r="AB23" s="1"/>
      <c r="AC23" s="1">
        <f t="shared" si="15"/>
        <v>2</v>
      </c>
      <c r="AD23" s="1"/>
    </row>
    <row r="24" spans="1:30" ht="12.75" customHeight="1">
      <c r="A24" s="1">
        <v>4220</v>
      </c>
      <c r="B24" s="54" t="str">
        <f t="shared" si="0"/>
        <v>H.2.12</v>
      </c>
      <c r="C24" s="120" t="s">
        <v>1227</v>
      </c>
      <c r="D24" s="118"/>
      <c r="E24" s="92"/>
      <c r="F24" s="92"/>
      <c r="G24" s="117"/>
      <c r="H24" s="119"/>
      <c r="I24" s="117"/>
      <c r="J24" s="54">
        <v>2</v>
      </c>
      <c r="K24" s="117"/>
      <c r="L24" s="99">
        <f t="shared" si="1"/>
        <v>2</v>
      </c>
      <c r="M24" s="1">
        <f t="shared" si="2"/>
        <v>12</v>
      </c>
      <c r="N24" s="1">
        <f t="shared" si="3"/>
        <v>0</v>
      </c>
      <c r="O24" s="1">
        <f t="shared" si="4"/>
        <v>0</v>
      </c>
      <c r="P24" s="1">
        <f t="shared" si="5"/>
        <v>0</v>
      </c>
      <c r="Q24" s="1">
        <f t="shared" si="6"/>
        <v>0</v>
      </c>
      <c r="R24" s="1">
        <f t="shared" si="7"/>
        <v>0</v>
      </c>
      <c r="S24" s="1">
        <f t="shared" si="8"/>
        <v>0</v>
      </c>
      <c r="T24" s="1">
        <f t="shared" si="9"/>
        <v>1</v>
      </c>
      <c r="U24" s="1">
        <f t="shared" si="10"/>
        <v>0</v>
      </c>
      <c r="V24" s="1">
        <f t="shared" si="11"/>
        <v>0</v>
      </c>
      <c r="W24" s="1">
        <f t="shared" si="12"/>
        <v>0</v>
      </c>
      <c r="X24" s="1">
        <f t="shared" si="13"/>
        <v>0</v>
      </c>
      <c r="Y24" s="25">
        <f t="shared" si="14"/>
        <v>0</v>
      </c>
      <c r="Z24" s="117"/>
      <c r="AA24" s="117"/>
      <c r="AB24" s="1"/>
      <c r="AC24" s="1">
        <f t="shared" si="15"/>
        <v>2</v>
      </c>
      <c r="AD24" s="1"/>
    </row>
    <row r="25" spans="1:30" ht="12.75" customHeight="1">
      <c r="A25" s="1">
        <v>4221</v>
      </c>
      <c r="B25" s="54" t="str">
        <f t="shared" si="0"/>
        <v>H.2.13</v>
      </c>
      <c r="C25" s="120" t="s">
        <v>1231</v>
      </c>
      <c r="D25" s="118"/>
      <c r="E25" s="92"/>
      <c r="F25" s="92"/>
      <c r="G25" s="117"/>
      <c r="H25" s="119"/>
      <c r="I25" s="117"/>
      <c r="J25" s="54">
        <v>2</v>
      </c>
      <c r="K25" s="117"/>
      <c r="L25" s="99">
        <f t="shared" si="1"/>
        <v>2</v>
      </c>
      <c r="M25" s="1">
        <f t="shared" si="2"/>
        <v>13</v>
      </c>
      <c r="N25" s="1">
        <f t="shared" si="3"/>
        <v>0</v>
      </c>
      <c r="O25" s="1">
        <f t="shared" si="4"/>
        <v>0</v>
      </c>
      <c r="P25" s="1">
        <f t="shared" si="5"/>
        <v>0</v>
      </c>
      <c r="Q25" s="1">
        <f t="shared" si="6"/>
        <v>0</v>
      </c>
      <c r="R25" s="1">
        <f t="shared" si="7"/>
        <v>0</v>
      </c>
      <c r="S25" s="1">
        <f t="shared" si="8"/>
        <v>0</v>
      </c>
      <c r="T25" s="1">
        <f t="shared" si="9"/>
        <v>1</v>
      </c>
      <c r="U25" s="1">
        <f t="shared" si="10"/>
        <v>0</v>
      </c>
      <c r="V25" s="1">
        <f t="shared" si="11"/>
        <v>0</v>
      </c>
      <c r="W25" s="1">
        <f t="shared" si="12"/>
        <v>0</v>
      </c>
      <c r="X25" s="1">
        <f t="shared" si="13"/>
        <v>0</v>
      </c>
      <c r="Y25" s="25">
        <f t="shared" si="14"/>
        <v>0</v>
      </c>
      <c r="Z25" s="117"/>
      <c r="AA25" s="117"/>
      <c r="AB25" s="1"/>
      <c r="AC25" s="1">
        <f t="shared" si="15"/>
        <v>2</v>
      </c>
      <c r="AD25" s="1"/>
    </row>
    <row r="26" spans="1:30" ht="12.75" customHeight="1">
      <c r="A26" s="1">
        <v>3209</v>
      </c>
      <c r="B26" s="54" t="str">
        <f t="shared" si="0"/>
        <v>H.2.14</v>
      </c>
      <c r="C26" s="120" t="s">
        <v>1233</v>
      </c>
      <c r="D26" s="118"/>
      <c r="E26" s="92"/>
      <c r="F26" s="92"/>
      <c r="G26" s="117" t="s">
        <v>1234</v>
      </c>
      <c r="H26" s="119" t="s">
        <v>1235</v>
      </c>
      <c r="I26" s="117" t="s">
        <v>1236</v>
      </c>
      <c r="J26" s="54">
        <v>2</v>
      </c>
      <c r="K26" s="117"/>
      <c r="L26" s="99">
        <f t="shared" si="1"/>
        <v>2</v>
      </c>
      <c r="M26" s="1">
        <f t="shared" si="2"/>
        <v>14</v>
      </c>
      <c r="N26" s="1">
        <f t="shared" si="3"/>
        <v>0</v>
      </c>
      <c r="O26" s="1">
        <f t="shared" si="4"/>
        <v>0</v>
      </c>
      <c r="P26" s="1">
        <f t="shared" si="5"/>
        <v>0</v>
      </c>
      <c r="Q26" s="1">
        <f t="shared" si="6"/>
        <v>0</v>
      </c>
      <c r="R26" s="1">
        <f t="shared" si="7"/>
        <v>0</v>
      </c>
      <c r="S26" s="1">
        <f t="shared" si="8"/>
        <v>0</v>
      </c>
      <c r="T26" s="1">
        <f t="shared" si="9"/>
        <v>1</v>
      </c>
      <c r="U26" s="1">
        <f t="shared" si="10"/>
        <v>0</v>
      </c>
      <c r="V26" s="1">
        <f t="shared" si="11"/>
        <v>0</v>
      </c>
      <c r="W26" s="1">
        <f t="shared" si="12"/>
        <v>0</v>
      </c>
      <c r="X26" s="1">
        <f t="shared" si="13"/>
        <v>0</v>
      </c>
      <c r="Y26" s="25">
        <f t="shared" si="14"/>
        <v>0</v>
      </c>
      <c r="Z26" s="117"/>
      <c r="AA26" s="117"/>
      <c r="AB26" s="1"/>
      <c r="AC26" s="1">
        <f t="shared" si="15"/>
        <v>2</v>
      </c>
      <c r="AD26" s="1"/>
    </row>
    <row r="27" spans="1:30" ht="12.75" customHeight="1">
      <c r="A27" s="1">
        <v>2006</v>
      </c>
      <c r="B27" s="54" t="str">
        <f t="shared" si="0"/>
        <v>H.2.15</v>
      </c>
      <c r="C27" s="120" t="s">
        <v>1239</v>
      </c>
      <c r="D27" s="118"/>
      <c r="E27" s="92"/>
      <c r="F27" s="92"/>
      <c r="G27" s="117"/>
      <c r="H27" s="119" t="s">
        <v>1240</v>
      </c>
      <c r="I27" s="117" t="s">
        <v>1236</v>
      </c>
      <c r="J27" s="54">
        <v>2</v>
      </c>
      <c r="K27" s="117"/>
      <c r="L27" s="99">
        <f t="shared" si="1"/>
        <v>2</v>
      </c>
      <c r="M27" s="1">
        <f t="shared" si="2"/>
        <v>15</v>
      </c>
      <c r="N27" s="1">
        <f t="shared" si="3"/>
        <v>0</v>
      </c>
      <c r="O27" s="1">
        <f t="shared" si="4"/>
        <v>0</v>
      </c>
      <c r="P27" s="1">
        <f t="shared" si="5"/>
        <v>0</v>
      </c>
      <c r="Q27" s="1">
        <f t="shared" si="6"/>
        <v>0</v>
      </c>
      <c r="R27" s="1">
        <f t="shared" si="7"/>
        <v>0</v>
      </c>
      <c r="S27" s="1">
        <f t="shared" si="8"/>
        <v>0</v>
      </c>
      <c r="T27" s="1">
        <f t="shared" si="9"/>
        <v>1</v>
      </c>
      <c r="U27" s="1">
        <f t="shared" si="10"/>
        <v>0</v>
      </c>
      <c r="V27" s="1">
        <f t="shared" si="11"/>
        <v>0</v>
      </c>
      <c r="W27" s="1">
        <f t="shared" si="12"/>
        <v>0</v>
      </c>
      <c r="X27" s="1">
        <f t="shared" si="13"/>
        <v>0</v>
      </c>
      <c r="Y27" s="25">
        <f t="shared" si="14"/>
        <v>0</v>
      </c>
      <c r="Z27" s="117"/>
      <c r="AA27" s="117"/>
      <c r="AB27" s="1"/>
      <c r="AC27" s="1">
        <f t="shared" si="15"/>
        <v>2</v>
      </c>
      <c r="AD27" s="1"/>
    </row>
    <row r="28" spans="1:30" ht="12.75" customHeight="1">
      <c r="A28" s="1">
        <v>2007</v>
      </c>
      <c r="B28" s="54" t="str">
        <f t="shared" si="0"/>
        <v>H.2.16</v>
      </c>
      <c r="C28" s="120" t="s">
        <v>1244</v>
      </c>
      <c r="D28" s="118"/>
      <c r="E28" s="92"/>
      <c r="F28" s="92"/>
      <c r="G28" s="117"/>
      <c r="H28" s="119" t="s">
        <v>1245</v>
      </c>
      <c r="I28" s="117" t="s">
        <v>1236</v>
      </c>
      <c r="J28" s="54">
        <v>2</v>
      </c>
      <c r="K28" s="117"/>
      <c r="L28" s="99">
        <f t="shared" si="1"/>
        <v>2</v>
      </c>
      <c r="M28" s="1">
        <f t="shared" si="2"/>
        <v>16</v>
      </c>
      <c r="N28" s="1">
        <f t="shared" si="3"/>
        <v>0</v>
      </c>
      <c r="O28" s="1">
        <f t="shared" si="4"/>
        <v>0</v>
      </c>
      <c r="P28" s="1">
        <f t="shared" si="5"/>
        <v>0</v>
      </c>
      <c r="Q28" s="1">
        <f t="shared" si="6"/>
        <v>0</v>
      </c>
      <c r="R28" s="1">
        <f t="shared" si="7"/>
        <v>0</v>
      </c>
      <c r="S28" s="1">
        <f t="shared" si="8"/>
        <v>0</v>
      </c>
      <c r="T28" s="1">
        <f t="shared" si="9"/>
        <v>1</v>
      </c>
      <c r="U28" s="1">
        <f t="shared" si="10"/>
        <v>0</v>
      </c>
      <c r="V28" s="1">
        <f t="shared" si="11"/>
        <v>0</v>
      </c>
      <c r="W28" s="1">
        <f t="shared" si="12"/>
        <v>0</v>
      </c>
      <c r="X28" s="1">
        <f t="shared" si="13"/>
        <v>0</v>
      </c>
      <c r="Y28" s="25">
        <f t="shared" si="14"/>
        <v>0</v>
      </c>
      <c r="Z28" s="117"/>
      <c r="AA28" s="117"/>
      <c r="AB28" s="1"/>
      <c r="AC28" s="1">
        <f t="shared" si="15"/>
        <v>2</v>
      </c>
      <c r="AD28" s="1"/>
    </row>
    <row r="29" spans="1:30" ht="12.75" customHeight="1">
      <c r="A29" s="1">
        <v>1910</v>
      </c>
      <c r="B29" s="54" t="str">
        <f t="shared" si="0"/>
        <v>H.2.17</v>
      </c>
      <c r="C29" s="120" t="s">
        <v>1249</v>
      </c>
      <c r="D29" s="118"/>
      <c r="E29" s="92"/>
      <c r="F29" s="92"/>
      <c r="G29" s="117" t="s">
        <v>1250</v>
      </c>
      <c r="H29" s="119" t="s">
        <v>1251</v>
      </c>
      <c r="I29" s="117" t="s">
        <v>887</v>
      </c>
      <c r="J29" s="54">
        <v>2</v>
      </c>
      <c r="K29" s="117"/>
      <c r="L29" s="99">
        <f t="shared" si="1"/>
        <v>2</v>
      </c>
      <c r="M29" s="1">
        <f t="shared" si="2"/>
        <v>17</v>
      </c>
      <c r="N29" s="1">
        <f t="shared" si="3"/>
        <v>0</v>
      </c>
      <c r="O29" s="1">
        <f t="shared" si="4"/>
        <v>0</v>
      </c>
      <c r="P29" s="1">
        <f t="shared" si="5"/>
        <v>0</v>
      </c>
      <c r="Q29" s="1">
        <f t="shared" si="6"/>
        <v>0</v>
      </c>
      <c r="R29" s="1">
        <f t="shared" si="7"/>
        <v>0</v>
      </c>
      <c r="S29" s="1">
        <f t="shared" si="8"/>
        <v>0</v>
      </c>
      <c r="T29" s="1">
        <f t="shared" si="9"/>
        <v>1</v>
      </c>
      <c r="U29" s="1">
        <f t="shared" si="10"/>
        <v>0</v>
      </c>
      <c r="V29" s="1">
        <f t="shared" si="11"/>
        <v>0</v>
      </c>
      <c r="W29" s="1">
        <f t="shared" si="12"/>
        <v>0</v>
      </c>
      <c r="X29" s="1">
        <f t="shared" si="13"/>
        <v>0</v>
      </c>
      <c r="Y29" s="25">
        <f t="shared" si="14"/>
        <v>0</v>
      </c>
      <c r="Z29" s="117"/>
      <c r="AA29" s="117"/>
      <c r="AB29" s="1"/>
      <c r="AC29" s="1">
        <f t="shared" si="15"/>
        <v>2</v>
      </c>
      <c r="AD29" s="1"/>
    </row>
    <row r="30" spans="1:30" ht="12.75" customHeight="1">
      <c r="A30" s="1">
        <v>2657</v>
      </c>
      <c r="B30" s="54" t="str">
        <f t="shared" si="0"/>
        <v>H.2.18</v>
      </c>
      <c r="C30" s="120" t="s">
        <v>1253</v>
      </c>
      <c r="D30" s="118"/>
      <c r="E30" s="92"/>
      <c r="F30" s="92"/>
      <c r="G30" s="117"/>
      <c r="H30" s="119" t="s">
        <v>1254</v>
      </c>
      <c r="I30" s="117" t="s">
        <v>1255</v>
      </c>
      <c r="J30" s="54">
        <v>2</v>
      </c>
      <c r="K30" s="117"/>
      <c r="L30" s="99">
        <f t="shared" si="1"/>
        <v>2</v>
      </c>
      <c r="M30" s="1">
        <f t="shared" si="2"/>
        <v>18</v>
      </c>
      <c r="N30" s="1">
        <f t="shared" si="3"/>
        <v>0</v>
      </c>
      <c r="O30" s="1">
        <f t="shared" si="4"/>
        <v>0</v>
      </c>
      <c r="P30" s="1">
        <f t="shared" si="5"/>
        <v>0</v>
      </c>
      <c r="Q30" s="1">
        <f t="shared" si="6"/>
        <v>0</v>
      </c>
      <c r="R30" s="1">
        <f t="shared" si="7"/>
        <v>0</v>
      </c>
      <c r="S30" s="1">
        <f t="shared" si="8"/>
        <v>0</v>
      </c>
      <c r="T30" s="1">
        <f t="shared" si="9"/>
        <v>1</v>
      </c>
      <c r="U30" s="1">
        <f t="shared" si="10"/>
        <v>0</v>
      </c>
      <c r="V30" s="1">
        <f t="shared" si="11"/>
        <v>0</v>
      </c>
      <c r="W30" s="1">
        <f t="shared" si="12"/>
        <v>0</v>
      </c>
      <c r="X30" s="1">
        <f t="shared" si="13"/>
        <v>0</v>
      </c>
      <c r="Y30" s="25">
        <f t="shared" si="14"/>
        <v>0</v>
      </c>
      <c r="Z30" s="117"/>
      <c r="AA30" s="117"/>
      <c r="AB30" s="1"/>
      <c r="AC30" s="1">
        <f t="shared" si="15"/>
        <v>2</v>
      </c>
      <c r="AD30" s="1"/>
    </row>
    <row r="31" spans="1:30" ht="12.75" customHeight="1">
      <c r="A31" s="1">
        <v>4408</v>
      </c>
      <c r="B31" s="54" t="str">
        <f t="shared" si="0"/>
        <v>H.3</v>
      </c>
      <c r="C31" s="117" t="s">
        <v>596</v>
      </c>
      <c r="D31" s="118"/>
      <c r="E31" s="92"/>
      <c r="F31" s="92"/>
      <c r="G31" s="117" t="s">
        <v>582</v>
      </c>
      <c r="H31" s="119"/>
      <c r="I31" s="117"/>
      <c r="J31" s="54">
        <v>1</v>
      </c>
      <c r="K31" s="117"/>
      <c r="L31" s="99">
        <f t="shared" si="1"/>
        <v>3</v>
      </c>
      <c r="M31" s="1">
        <f t="shared" si="2"/>
        <v>0</v>
      </c>
      <c r="N31" s="1">
        <f t="shared" si="3"/>
        <v>0</v>
      </c>
      <c r="O31" s="1">
        <f t="shared" si="4"/>
        <v>0</v>
      </c>
      <c r="P31" s="1">
        <f t="shared" si="5"/>
        <v>0</v>
      </c>
      <c r="Q31" s="1">
        <f t="shared" si="6"/>
        <v>1</v>
      </c>
      <c r="R31" s="1">
        <f t="shared" si="7"/>
        <v>0</v>
      </c>
      <c r="S31" s="1">
        <f t="shared" si="8"/>
        <v>1</v>
      </c>
      <c r="T31" s="1">
        <f t="shared" si="9"/>
        <v>1</v>
      </c>
      <c r="U31" s="1">
        <f t="shared" si="10"/>
        <v>0</v>
      </c>
      <c r="V31" s="1">
        <f t="shared" si="11"/>
        <v>1</v>
      </c>
      <c r="W31" s="1">
        <f t="shared" si="12"/>
        <v>1</v>
      </c>
      <c r="X31" s="1">
        <f t="shared" si="13"/>
        <v>1</v>
      </c>
      <c r="Y31" s="25">
        <f t="shared" si="14"/>
        <v>1</v>
      </c>
      <c r="Z31" s="117"/>
      <c r="AA31" s="117"/>
      <c r="AB31" s="1"/>
      <c r="AC31" s="1">
        <f t="shared" si="15"/>
        <v>2</v>
      </c>
      <c r="AD31" s="1"/>
    </row>
    <row r="32" spans="1:30" ht="12.75" customHeight="1">
      <c r="A32" s="1">
        <v>1949</v>
      </c>
      <c r="B32" s="54" t="str">
        <f t="shared" si="0"/>
        <v>H.3.1</v>
      </c>
      <c r="C32" s="120" t="s">
        <v>1262</v>
      </c>
      <c r="D32" s="118"/>
      <c r="E32" s="92"/>
      <c r="F32" s="92"/>
      <c r="G32" s="117" t="s">
        <v>582</v>
      </c>
      <c r="H32" s="119" t="s">
        <v>601</v>
      </c>
      <c r="I32" s="117" t="s">
        <v>602</v>
      </c>
      <c r="J32" s="54">
        <v>2</v>
      </c>
      <c r="K32" s="117"/>
      <c r="L32" s="99">
        <f t="shared" si="1"/>
        <v>3</v>
      </c>
      <c r="M32" s="1">
        <f t="shared" si="2"/>
        <v>1</v>
      </c>
      <c r="N32" s="1">
        <f t="shared" si="3"/>
        <v>0</v>
      </c>
      <c r="O32" s="1">
        <f t="shared" si="4"/>
        <v>0</v>
      </c>
      <c r="P32" s="1">
        <f t="shared" si="5"/>
        <v>0</v>
      </c>
      <c r="Q32" s="1">
        <f t="shared" si="6"/>
        <v>1</v>
      </c>
      <c r="R32" s="1">
        <f t="shared" si="7"/>
        <v>0</v>
      </c>
      <c r="S32" s="1">
        <f t="shared" si="8"/>
        <v>1</v>
      </c>
      <c r="T32" s="1">
        <f t="shared" si="9"/>
        <v>1</v>
      </c>
      <c r="U32" s="1">
        <f t="shared" si="10"/>
        <v>0</v>
      </c>
      <c r="V32" s="1">
        <f t="shared" si="11"/>
        <v>1</v>
      </c>
      <c r="W32" s="1">
        <f t="shared" si="12"/>
        <v>1</v>
      </c>
      <c r="X32" s="1">
        <f t="shared" si="13"/>
        <v>1</v>
      </c>
      <c r="Y32" s="25">
        <f t="shared" si="14"/>
        <v>1</v>
      </c>
      <c r="Z32" s="117"/>
      <c r="AA32" s="117"/>
      <c r="AB32" s="1"/>
      <c r="AC32" s="1">
        <f t="shared" si="15"/>
        <v>2</v>
      </c>
      <c r="AD32" s="1"/>
    </row>
    <row r="33" spans="1:30" ht="12.75" customHeight="1">
      <c r="A33" s="1">
        <v>4222</v>
      </c>
      <c r="B33" s="54" t="str">
        <f t="shared" si="0"/>
        <v>H.3.1.1</v>
      </c>
      <c r="C33" s="120" t="s">
        <v>1265</v>
      </c>
      <c r="D33" s="118"/>
      <c r="E33" s="92"/>
      <c r="F33" s="92"/>
      <c r="G33" s="117" t="s">
        <v>582</v>
      </c>
      <c r="H33" s="119"/>
      <c r="I33" s="117"/>
      <c r="J33" s="54">
        <v>3</v>
      </c>
      <c r="K33" s="117"/>
      <c r="L33" s="99">
        <f t="shared" si="1"/>
        <v>3</v>
      </c>
      <c r="M33" s="1">
        <f t="shared" si="2"/>
        <v>1</v>
      </c>
      <c r="N33" s="1">
        <f t="shared" si="3"/>
        <v>1</v>
      </c>
      <c r="O33" s="1">
        <f t="shared" si="4"/>
        <v>0</v>
      </c>
      <c r="P33" s="1">
        <f t="shared" si="5"/>
        <v>0</v>
      </c>
      <c r="Q33" s="1">
        <f t="shared" si="6"/>
        <v>0</v>
      </c>
      <c r="R33" s="1">
        <f t="shared" si="7"/>
        <v>0</v>
      </c>
      <c r="S33" s="1">
        <f t="shared" si="8"/>
        <v>0</v>
      </c>
      <c r="T33" s="1">
        <f t="shared" si="9"/>
        <v>1</v>
      </c>
      <c r="U33" s="1">
        <f t="shared" si="10"/>
        <v>0</v>
      </c>
      <c r="V33" s="1">
        <f t="shared" si="11"/>
        <v>0</v>
      </c>
      <c r="W33" s="1">
        <f t="shared" si="12"/>
        <v>0</v>
      </c>
      <c r="X33" s="1">
        <f t="shared" si="13"/>
        <v>0</v>
      </c>
      <c r="Y33" s="25">
        <f t="shared" si="14"/>
        <v>0</v>
      </c>
      <c r="Z33" s="117"/>
      <c r="AA33" s="117"/>
      <c r="AB33" s="1"/>
      <c r="AC33" s="1">
        <f t="shared" si="15"/>
        <v>2</v>
      </c>
      <c r="AD33" s="1"/>
    </row>
    <row r="34" spans="1:30" ht="12.75" customHeight="1">
      <c r="A34" s="1">
        <v>4223</v>
      </c>
      <c r="B34" s="54" t="str">
        <f t="shared" si="0"/>
        <v>H.3.1.2</v>
      </c>
      <c r="C34" s="120" t="s">
        <v>1268</v>
      </c>
      <c r="D34" s="118"/>
      <c r="E34" s="92"/>
      <c r="F34" s="92"/>
      <c r="G34" s="117" t="s">
        <v>582</v>
      </c>
      <c r="H34" s="119"/>
      <c r="I34" s="117"/>
      <c r="J34" s="54">
        <v>3</v>
      </c>
      <c r="K34" s="117"/>
      <c r="L34" s="99">
        <f t="shared" si="1"/>
        <v>3</v>
      </c>
      <c r="M34" s="1">
        <f t="shared" si="2"/>
        <v>1</v>
      </c>
      <c r="N34" s="1">
        <f t="shared" si="3"/>
        <v>2</v>
      </c>
      <c r="O34" s="1">
        <f t="shared" si="4"/>
        <v>0</v>
      </c>
      <c r="P34" s="1">
        <f t="shared" si="5"/>
        <v>0</v>
      </c>
      <c r="Q34" s="1">
        <f t="shared" si="6"/>
        <v>0</v>
      </c>
      <c r="R34" s="1">
        <f t="shared" si="7"/>
        <v>0</v>
      </c>
      <c r="S34" s="1">
        <f t="shared" si="8"/>
        <v>0</v>
      </c>
      <c r="T34" s="1">
        <f t="shared" si="9"/>
        <v>1</v>
      </c>
      <c r="U34" s="1">
        <f t="shared" si="10"/>
        <v>0</v>
      </c>
      <c r="V34" s="1">
        <f t="shared" si="11"/>
        <v>0</v>
      </c>
      <c r="W34" s="1">
        <f t="shared" si="12"/>
        <v>0</v>
      </c>
      <c r="X34" s="1">
        <f t="shared" si="13"/>
        <v>0</v>
      </c>
      <c r="Y34" s="25">
        <f t="shared" si="14"/>
        <v>0</v>
      </c>
      <c r="Z34" s="117"/>
      <c r="AA34" s="117"/>
      <c r="AB34" s="1"/>
      <c r="AC34" s="1">
        <f t="shared" si="15"/>
        <v>2</v>
      </c>
      <c r="AD34" s="1"/>
    </row>
    <row r="35" spans="1:30" ht="12.75" customHeight="1">
      <c r="A35" s="1">
        <v>4224</v>
      </c>
      <c r="B35" s="54" t="str">
        <f t="shared" si="0"/>
        <v>H.3.1.3</v>
      </c>
      <c r="C35" s="120" t="s">
        <v>1269</v>
      </c>
      <c r="D35" s="118"/>
      <c r="E35" s="92"/>
      <c r="F35" s="92"/>
      <c r="G35" s="117" t="s">
        <v>582</v>
      </c>
      <c r="H35" s="119"/>
      <c r="I35" s="117"/>
      <c r="J35" s="54">
        <v>3</v>
      </c>
      <c r="K35" s="117"/>
      <c r="L35" s="99">
        <f t="shared" si="1"/>
        <v>3</v>
      </c>
      <c r="M35" s="1">
        <f t="shared" si="2"/>
        <v>1</v>
      </c>
      <c r="N35" s="1">
        <f t="shared" si="3"/>
        <v>3</v>
      </c>
      <c r="O35" s="1">
        <f t="shared" si="4"/>
        <v>0</v>
      </c>
      <c r="P35" s="1">
        <f t="shared" si="5"/>
        <v>0</v>
      </c>
      <c r="Q35" s="1">
        <f t="shared" si="6"/>
        <v>0</v>
      </c>
      <c r="R35" s="1">
        <f t="shared" si="7"/>
        <v>0</v>
      </c>
      <c r="S35" s="1">
        <f t="shared" si="8"/>
        <v>0</v>
      </c>
      <c r="T35" s="1">
        <f t="shared" si="9"/>
        <v>1</v>
      </c>
      <c r="U35" s="1">
        <f t="shared" si="10"/>
        <v>0</v>
      </c>
      <c r="V35" s="1">
        <f t="shared" si="11"/>
        <v>0</v>
      </c>
      <c r="W35" s="1">
        <f t="shared" si="12"/>
        <v>0</v>
      </c>
      <c r="X35" s="1">
        <f t="shared" si="13"/>
        <v>0</v>
      </c>
      <c r="Y35" s="25">
        <f t="shared" si="14"/>
        <v>0</v>
      </c>
      <c r="Z35" s="117"/>
      <c r="AA35" s="117"/>
      <c r="AB35" s="1"/>
      <c r="AC35" s="1">
        <f t="shared" si="15"/>
        <v>2</v>
      </c>
      <c r="AD35" s="1"/>
    </row>
    <row r="36" spans="1:30" ht="12.75" customHeight="1">
      <c r="A36" s="1">
        <v>4225</v>
      </c>
      <c r="B36" s="54" t="str">
        <f t="shared" si="0"/>
        <v>H.3.1.4</v>
      </c>
      <c r="C36" s="120" t="s">
        <v>1274</v>
      </c>
      <c r="D36" s="118"/>
      <c r="E36" s="92"/>
      <c r="F36" s="92"/>
      <c r="G36" s="117"/>
      <c r="H36" s="119"/>
      <c r="I36" s="117"/>
      <c r="J36" s="54">
        <v>3</v>
      </c>
      <c r="K36" s="117"/>
      <c r="L36" s="99">
        <f t="shared" si="1"/>
        <v>3</v>
      </c>
      <c r="M36" s="1">
        <f t="shared" si="2"/>
        <v>1</v>
      </c>
      <c r="N36" s="1">
        <f t="shared" si="3"/>
        <v>4</v>
      </c>
      <c r="O36" s="1">
        <f t="shared" si="4"/>
        <v>0</v>
      </c>
      <c r="P36" s="1">
        <f t="shared" si="5"/>
        <v>0</v>
      </c>
      <c r="Q36" s="1">
        <f t="shared" si="6"/>
        <v>0</v>
      </c>
      <c r="R36" s="1">
        <f t="shared" si="7"/>
        <v>0</v>
      </c>
      <c r="S36" s="1">
        <f t="shared" si="8"/>
        <v>0</v>
      </c>
      <c r="T36" s="1">
        <f t="shared" si="9"/>
        <v>1</v>
      </c>
      <c r="U36" s="1">
        <f t="shared" si="10"/>
        <v>0</v>
      </c>
      <c r="V36" s="1">
        <f t="shared" si="11"/>
        <v>0</v>
      </c>
      <c r="W36" s="1">
        <f t="shared" si="12"/>
        <v>0</v>
      </c>
      <c r="X36" s="1">
        <f t="shared" si="13"/>
        <v>0</v>
      </c>
      <c r="Y36" s="25">
        <f t="shared" si="14"/>
        <v>0</v>
      </c>
      <c r="Z36" s="117"/>
      <c r="AA36" s="117"/>
      <c r="AB36" s="1"/>
      <c r="AC36" s="1">
        <f t="shared" si="15"/>
        <v>2</v>
      </c>
      <c r="AD36" s="1"/>
    </row>
    <row r="37" spans="1:30" ht="12.75" customHeight="1">
      <c r="A37" s="1">
        <v>4226</v>
      </c>
      <c r="B37" s="54" t="str">
        <f t="shared" si="0"/>
        <v>H.3.2</v>
      </c>
      <c r="C37" s="120" t="s">
        <v>1276</v>
      </c>
      <c r="D37" s="117"/>
      <c r="E37" s="117"/>
      <c r="F37" s="117"/>
      <c r="G37" s="117" t="s">
        <v>592</v>
      </c>
      <c r="H37" s="119"/>
      <c r="I37" s="117"/>
      <c r="J37" s="54">
        <v>2</v>
      </c>
      <c r="K37" s="117">
        <v>1</v>
      </c>
      <c r="L37" s="99">
        <f t="shared" si="1"/>
        <v>3</v>
      </c>
      <c r="M37" s="1">
        <f t="shared" si="2"/>
        <v>2</v>
      </c>
      <c r="N37" s="1">
        <f t="shared" si="3"/>
        <v>0</v>
      </c>
      <c r="O37" s="1">
        <f t="shared" si="4"/>
        <v>0</v>
      </c>
      <c r="P37" s="1">
        <f t="shared" si="5"/>
        <v>0</v>
      </c>
      <c r="Q37" s="1">
        <f t="shared" ref="Q37:Q68" si="16">IF(OR(Master="Master",J37=0,K37=1),0,IF(ISNA(VLOOKUP(A37,L2_Array,22,FALSE)),0,VLOOKUP(A37,L2_Array,22,FALSE)))</f>
        <v>0</v>
      </c>
      <c r="R37" s="1">
        <f t="shared" si="7"/>
        <v>0</v>
      </c>
      <c r="S37" s="1">
        <f t="shared" si="8"/>
        <v>0</v>
      </c>
      <c r="T37" s="1">
        <f t="shared" si="9"/>
        <v>1</v>
      </c>
      <c r="U37" s="1">
        <f t="shared" si="10"/>
        <v>0</v>
      </c>
      <c r="V37" s="1">
        <f t="shared" ref="V37:V68" si="17">IF(Master="Master",R37,IF(V36="",S37,IF(OR(AND(U37&gt;0,S37&lt;V36),AND(U37=1,S37&lt;=V36)),V36,S37)))</f>
        <v>0</v>
      </c>
      <c r="W37" s="1">
        <f t="shared" si="12"/>
        <v>0</v>
      </c>
      <c r="X37" s="1">
        <f t="shared" si="13"/>
        <v>0</v>
      </c>
      <c r="Y37" s="25">
        <f t="shared" ref="Y37:Y68" si="18">IF(ISNA(VLOOKUP(A37,L2_Array,1,FALSE)),0,1)</f>
        <v>0</v>
      </c>
      <c r="Z37" s="117"/>
      <c r="AA37" s="117"/>
      <c r="AB37" s="1"/>
      <c r="AC37" s="1">
        <f t="shared" si="15"/>
        <v>2</v>
      </c>
      <c r="AD37" s="1"/>
    </row>
    <row r="38" spans="1:30" ht="12.75" customHeight="1">
      <c r="A38" s="1">
        <v>4227</v>
      </c>
      <c r="B38" s="54" t="str">
        <f t="shared" si="0"/>
        <v>H.3.2.1</v>
      </c>
      <c r="C38" s="120" t="s">
        <v>1279</v>
      </c>
      <c r="D38" s="118"/>
      <c r="E38" s="92"/>
      <c r="F38" s="92"/>
      <c r="G38" s="117" t="s">
        <v>592</v>
      </c>
      <c r="H38" s="119"/>
      <c r="I38" s="117"/>
      <c r="J38" s="54">
        <v>3</v>
      </c>
      <c r="K38" s="117"/>
      <c r="L38" s="99">
        <f t="shared" si="1"/>
        <v>3</v>
      </c>
      <c r="M38" s="1">
        <f t="shared" si="2"/>
        <v>2</v>
      </c>
      <c r="N38" s="1">
        <f t="shared" si="3"/>
        <v>1</v>
      </c>
      <c r="O38" s="1">
        <f t="shared" si="4"/>
        <v>0</v>
      </c>
      <c r="P38" s="1">
        <f t="shared" si="5"/>
        <v>0</v>
      </c>
      <c r="Q38" s="1">
        <f t="shared" si="16"/>
        <v>0</v>
      </c>
      <c r="R38" s="1">
        <f t="shared" si="7"/>
        <v>0</v>
      </c>
      <c r="S38" s="1">
        <f t="shared" si="8"/>
        <v>0</v>
      </c>
      <c r="T38" s="1">
        <f t="shared" si="9"/>
        <v>0</v>
      </c>
      <c r="U38" s="1">
        <f t="shared" si="10"/>
        <v>0</v>
      </c>
      <c r="V38" s="1">
        <f t="shared" si="17"/>
        <v>0</v>
      </c>
      <c r="W38" s="1">
        <f t="shared" si="12"/>
        <v>0</v>
      </c>
      <c r="X38" s="1">
        <f t="shared" si="13"/>
        <v>0</v>
      </c>
      <c r="Y38" s="25">
        <f t="shared" si="18"/>
        <v>0</v>
      </c>
      <c r="Z38" s="117"/>
      <c r="AA38" s="117"/>
      <c r="AB38" s="1"/>
      <c r="AC38" s="1">
        <f t="shared" si="15"/>
        <v>2</v>
      </c>
      <c r="AD38" s="1"/>
    </row>
    <row r="39" spans="1:30" ht="12.75" customHeight="1">
      <c r="A39" s="1">
        <v>1975</v>
      </c>
      <c r="B39" s="54" t="str">
        <f t="shared" si="0"/>
        <v>H.3.2.2</v>
      </c>
      <c r="C39" s="120" t="s">
        <v>1282</v>
      </c>
      <c r="D39" s="118"/>
      <c r="E39" s="92"/>
      <c r="F39" s="92"/>
      <c r="G39" s="117" t="s">
        <v>592</v>
      </c>
      <c r="H39" s="119" t="s">
        <v>1283</v>
      </c>
      <c r="I39" s="117" t="s">
        <v>1285</v>
      </c>
      <c r="J39" s="54">
        <v>3</v>
      </c>
      <c r="K39" s="117"/>
      <c r="L39" s="99">
        <f t="shared" si="1"/>
        <v>3</v>
      </c>
      <c r="M39" s="1">
        <f t="shared" si="2"/>
        <v>2</v>
      </c>
      <c r="N39" s="1">
        <f t="shared" si="3"/>
        <v>2</v>
      </c>
      <c r="O39" s="1">
        <f t="shared" si="4"/>
        <v>0</v>
      </c>
      <c r="P39" s="1">
        <f t="shared" si="5"/>
        <v>0</v>
      </c>
      <c r="Q39" s="1">
        <f t="shared" si="16"/>
        <v>0</v>
      </c>
      <c r="R39" s="1">
        <f t="shared" si="7"/>
        <v>0</v>
      </c>
      <c r="S39" s="1">
        <f t="shared" si="8"/>
        <v>0</v>
      </c>
      <c r="T39" s="1">
        <f t="shared" si="9"/>
        <v>0</v>
      </c>
      <c r="U39" s="1">
        <f t="shared" si="10"/>
        <v>0</v>
      </c>
      <c r="V39" s="1">
        <f t="shared" si="17"/>
        <v>0</v>
      </c>
      <c r="W39" s="1">
        <f t="shared" si="12"/>
        <v>0</v>
      </c>
      <c r="X39" s="1">
        <f t="shared" si="13"/>
        <v>0</v>
      </c>
      <c r="Y39" s="25">
        <f t="shared" si="18"/>
        <v>0</v>
      </c>
      <c r="Z39" s="117"/>
      <c r="AA39" s="117"/>
      <c r="AB39" s="1"/>
      <c r="AC39" s="1">
        <f t="shared" si="15"/>
        <v>2</v>
      </c>
      <c r="AD39" s="1"/>
    </row>
    <row r="40" spans="1:30" ht="12.75" customHeight="1">
      <c r="A40" s="1">
        <v>4228</v>
      </c>
      <c r="B40" s="54" t="str">
        <f t="shared" si="0"/>
        <v>H.3.2.3</v>
      </c>
      <c r="C40" s="120" t="s">
        <v>1289</v>
      </c>
      <c r="D40" s="118"/>
      <c r="E40" s="92"/>
      <c r="F40" s="92"/>
      <c r="G40" s="117" t="s">
        <v>592</v>
      </c>
      <c r="H40" s="119"/>
      <c r="I40" s="117"/>
      <c r="J40" s="54">
        <v>3</v>
      </c>
      <c r="K40" s="117"/>
      <c r="L40" s="99">
        <f t="shared" si="1"/>
        <v>3</v>
      </c>
      <c r="M40" s="1">
        <f t="shared" si="2"/>
        <v>2</v>
      </c>
      <c r="N40" s="1">
        <f t="shared" si="3"/>
        <v>3</v>
      </c>
      <c r="O40" s="1">
        <f t="shared" si="4"/>
        <v>0</v>
      </c>
      <c r="P40" s="1">
        <f t="shared" si="5"/>
        <v>0</v>
      </c>
      <c r="Q40" s="1">
        <f t="shared" si="16"/>
        <v>0</v>
      </c>
      <c r="R40" s="1">
        <f t="shared" si="7"/>
        <v>0</v>
      </c>
      <c r="S40" s="1">
        <f t="shared" si="8"/>
        <v>0</v>
      </c>
      <c r="T40" s="1">
        <f t="shared" si="9"/>
        <v>0</v>
      </c>
      <c r="U40" s="1">
        <f t="shared" si="10"/>
        <v>0</v>
      </c>
      <c r="V40" s="1">
        <f t="shared" si="17"/>
        <v>0</v>
      </c>
      <c r="W40" s="1">
        <f t="shared" si="12"/>
        <v>0</v>
      </c>
      <c r="X40" s="1">
        <f t="shared" si="13"/>
        <v>0</v>
      </c>
      <c r="Y40" s="25">
        <f t="shared" si="18"/>
        <v>0</v>
      </c>
      <c r="Z40" s="117"/>
      <c r="AA40" s="117"/>
      <c r="AB40" s="1"/>
      <c r="AC40" s="1">
        <f t="shared" si="15"/>
        <v>2</v>
      </c>
      <c r="AD40" s="1"/>
    </row>
    <row r="41" spans="1:30" ht="12.75" customHeight="1">
      <c r="A41" s="1">
        <v>4229</v>
      </c>
      <c r="B41" s="54" t="str">
        <f t="shared" si="0"/>
        <v>H.3.2.4</v>
      </c>
      <c r="C41" s="120" t="s">
        <v>1292</v>
      </c>
      <c r="D41" s="118"/>
      <c r="E41" s="92"/>
      <c r="F41" s="92"/>
      <c r="G41" s="117" t="s">
        <v>592</v>
      </c>
      <c r="H41" s="119"/>
      <c r="I41" s="117"/>
      <c r="J41" s="54">
        <v>3</v>
      </c>
      <c r="K41" s="117"/>
      <c r="L41" s="99">
        <f t="shared" si="1"/>
        <v>3</v>
      </c>
      <c r="M41" s="1">
        <f t="shared" si="2"/>
        <v>2</v>
      </c>
      <c r="N41" s="1">
        <f t="shared" si="3"/>
        <v>4</v>
      </c>
      <c r="O41" s="1">
        <f t="shared" si="4"/>
        <v>0</v>
      </c>
      <c r="P41" s="1">
        <f t="shared" si="5"/>
        <v>0</v>
      </c>
      <c r="Q41" s="1">
        <f t="shared" si="16"/>
        <v>0</v>
      </c>
      <c r="R41" s="1">
        <f t="shared" si="7"/>
        <v>0</v>
      </c>
      <c r="S41" s="1">
        <f t="shared" si="8"/>
        <v>0</v>
      </c>
      <c r="T41" s="1">
        <f t="shared" si="9"/>
        <v>0</v>
      </c>
      <c r="U41" s="1">
        <f t="shared" si="10"/>
        <v>0</v>
      </c>
      <c r="V41" s="1">
        <f t="shared" si="17"/>
        <v>0</v>
      </c>
      <c r="W41" s="1">
        <f t="shared" si="12"/>
        <v>0</v>
      </c>
      <c r="X41" s="1">
        <f t="shared" si="13"/>
        <v>0</v>
      </c>
      <c r="Y41" s="25">
        <f t="shared" si="18"/>
        <v>0</v>
      </c>
      <c r="Z41" s="117"/>
      <c r="AA41" s="117"/>
      <c r="AB41" s="1"/>
      <c r="AC41" s="1">
        <f t="shared" si="15"/>
        <v>2</v>
      </c>
      <c r="AD41" s="1"/>
    </row>
    <row r="42" spans="1:30" ht="12.75" customHeight="1">
      <c r="A42" s="1">
        <v>4230</v>
      </c>
      <c r="B42" s="54" t="str">
        <f t="shared" si="0"/>
        <v>H.3.2.5</v>
      </c>
      <c r="C42" s="120" t="s">
        <v>1295</v>
      </c>
      <c r="D42" s="118"/>
      <c r="E42" s="92"/>
      <c r="F42" s="92"/>
      <c r="G42" s="117" t="s">
        <v>592</v>
      </c>
      <c r="H42" s="119"/>
      <c r="I42" s="117"/>
      <c r="J42" s="54">
        <v>3</v>
      </c>
      <c r="K42" s="117"/>
      <c r="L42" s="99">
        <f t="shared" si="1"/>
        <v>3</v>
      </c>
      <c r="M42" s="1">
        <f t="shared" si="2"/>
        <v>2</v>
      </c>
      <c r="N42" s="1">
        <f t="shared" si="3"/>
        <v>5</v>
      </c>
      <c r="O42" s="1">
        <f t="shared" si="4"/>
        <v>0</v>
      </c>
      <c r="P42" s="1">
        <f t="shared" si="5"/>
        <v>0</v>
      </c>
      <c r="Q42" s="1">
        <f t="shared" si="16"/>
        <v>0</v>
      </c>
      <c r="R42" s="1">
        <f t="shared" si="7"/>
        <v>0</v>
      </c>
      <c r="S42" s="1">
        <f t="shared" si="8"/>
        <v>0</v>
      </c>
      <c r="T42" s="1">
        <f t="shared" si="9"/>
        <v>0</v>
      </c>
      <c r="U42" s="1">
        <f t="shared" si="10"/>
        <v>0</v>
      </c>
      <c r="V42" s="1">
        <f t="shared" si="17"/>
        <v>0</v>
      </c>
      <c r="W42" s="1">
        <f t="shared" si="12"/>
        <v>0</v>
      </c>
      <c r="X42" s="1">
        <f t="shared" si="13"/>
        <v>0</v>
      </c>
      <c r="Y42" s="25">
        <f t="shared" si="18"/>
        <v>0</v>
      </c>
      <c r="Z42" s="117"/>
      <c r="AA42" s="117"/>
      <c r="AB42" s="1"/>
      <c r="AC42" s="1">
        <f t="shared" si="15"/>
        <v>2</v>
      </c>
      <c r="AD42" s="1"/>
    </row>
    <row r="43" spans="1:30" ht="12.75" customHeight="1">
      <c r="A43" s="1">
        <v>4231</v>
      </c>
      <c r="B43" s="54" t="str">
        <f t="shared" si="0"/>
        <v>H.3.2.6</v>
      </c>
      <c r="C43" s="120" t="s">
        <v>1301</v>
      </c>
      <c r="D43" s="118"/>
      <c r="E43" s="92"/>
      <c r="F43" s="92"/>
      <c r="G43" s="117" t="s">
        <v>592</v>
      </c>
      <c r="H43" s="119"/>
      <c r="I43" s="117"/>
      <c r="J43" s="54">
        <v>3</v>
      </c>
      <c r="K43" s="117"/>
      <c r="L43" s="99">
        <f t="shared" si="1"/>
        <v>3</v>
      </c>
      <c r="M43" s="1">
        <f t="shared" si="2"/>
        <v>2</v>
      </c>
      <c r="N43" s="1">
        <f t="shared" si="3"/>
        <v>6</v>
      </c>
      <c r="O43" s="1">
        <f t="shared" si="4"/>
        <v>0</v>
      </c>
      <c r="P43" s="1">
        <f t="shared" si="5"/>
        <v>0</v>
      </c>
      <c r="Q43" s="1">
        <f t="shared" si="16"/>
        <v>0</v>
      </c>
      <c r="R43" s="1">
        <f t="shared" si="7"/>
        <v>0</v>
      </c>
      <c r="S43" s="1">
        <f t="shared" si="8"/>
        <v>0</v>
      </c>
      <c r="T43" s="1">
        <f t="shared" si="9"/>
        <v>0</v>
      </c>
      <c r="U43" s="1">
        <f t="shared" si="10"/>
        <v>0</v>
      </c>
      <c r="V43" s="1">
        <f t="shared" si="17"/>
        <v>0</v>
      </c>
      <c r="W43" s="1">
        <f t="shared" si="12"/>
        <v>0</v>
      </c>
      <c r="X43" s="1">
        <f t="shared" si="13"/>
        <v>0</v>
      </c>
      <c r="Y43" s="25">
        <f t="shared" si="18"/>
        <v>0</v>
      </c>
      <c r="Z43" s="117"/>
      <c r="AA43" s="117"/>
      <c r="AB43" s="1"/>
      <c r="AC43" s="1">
        <f t="shared" si="15"/>
        <v>2</v>
      </c>
      <c r="AD43" s="1"/>
    </row>
    <row r="44" spans="1:30" ht="12.75" customHeight="1">
      <c r="A44" s="1">
        <v>1974</v>
      </c>
      <c r="B44" s="54" t="str">
        <f t="shared" si="0"/>
        <v>H.3.2.7</v>
      </c>
      <c r="C44" s="120" t="s">
        <v>1306</v>
      </c>
      <c r="D44" s="118"/>
      <c r="E44" s="92"/>
      <c r="F44" s="92"/>
      <c r="G44" s="117" t="s">
        <v>592</v>
      </c>
      <c r="H44" s="119" t="s">
        <v>1307</v>
      </c>
      <c r="I44" s="117" t="s">
        <v>1308</v>
      </c>
      <c r="J44" s="54">
        <v>3</v>
      </c>
      <c r="K44" s="117"/>
      <c r="L44" s="99">
        <f t="shared" si="1"/>
        <v>3</v>
      </c>
      <c r="M44" s="1">
        <f t="shared" si="2"/>
        <v>2</v>
      </c>
      <c r="N44" s="1">
        <f t="shared" si="3"/>
        <v>7</v>
      </c>
      <c r="O44" s="1">
        <f t="shared" si="4"/>
        <v>0</v>
      </c>
      <c r="P44" s="1">
        <f t="shared" si="5"/>
        <v>0</v>
      </c>
      <c r="Q44" s="1">
        <f t="shared" si="16"/>
        <v>0</v>
      </c>
      <c r="R44" s="1">
        <f t="shared" si="7"/>
        <v>0</v>
      </c>
      <c r="S44" s="1">
        <f t="shared" si="8"/>
        <v>0</v>
      </c>
      <c r="T44" s="1">
        <f t="shared" si="9"/>
        <v>0</v>
      </c>
      <c r="U44" s="1">
        <f t="shared" si="10"/>
        <v>0</v>
      </c>
      <c r="V44" s="1">
        <f t="shared" si="17"/>
        <v>0</v>
      </c>
      <c r="W44" s="1">
        <f t="shared" si="12"/>
        <v>0</v>
      </c>
      <c r="X44" s="1">
        <f t="shared" si="13"/>
        <v>0</v>
      </c>
      <c r="Y44" s="25">
        <f t="shared" si="18"/>
        <v>0</v>
      </c>
      <c r="Z44" s="117"/>
      <c r="AA44" s="117"/>
      <c r="AB44" s="1"/>
      <c r="AC44" s="1">
        <f t="shared" si="15"/>
        <v>2</v>
      </c>
      <c r="AD44" s="1"/>
    </row>
    <row r="45" spans="1:30" ht="12.75" customHeight="1">
      <c r="A45" s="1">
        <v>2661</v>
      </c>
      <c r="B45" s="54" t="str">
        <f t="shared" si="0"/>
        <v>H.3.2.8</v>
      </c>
      <c r="C45" s="120" t="s">
        <v>1314</v>
      </c>
      <c r="D45" s="118"/>
      <c r="E45" s="92"/>
      <c r="F45" s="92"/>
      <c r="G45" s="117" t="s">
        <v>592</v>
      </c>
      <c r="H45" s="119" t="s">
        <v>1315</v>
      </c>
      <c r="I45" s="117" t="s">
        <v>1308</v>
      </c>
      <c r="J45" s="54">
        <v>3</v>
      </c>
      <c r="K45" s="117"/>
      <c r="L45" s="99">
        <f t="shared" si="1"/>
        <v>3</v>
      </c>
      <c r="M45" s="1">
        <f t="shared" si="2"/>
        <v>2</v>
      </c>
      <c r="N45" s="1">
        <f t="shared" si="3"/>
        <v>8</v>
      </c>
      <c r="O45" s="1">
        <f t="shared" si="4"/>
        <v>0</v>
      </c>
      <c r="P45" s="1">
        <f t="shared" si="5"/>
        <v>0</v>
      </c>
      <c r="Q45" s="1">
        <f t="shared" si="16"/>
        <v>0</v>
      </c>
      <c r="R45" s="1">
        <f t="shared" si="7"/>
        <v>0</v>
      </c>
      <c r="S45" s="1">
        <f t="shared" si="8"/>
        <v>0</v>
      </c>
      <c r="T45" s="1">
        <f t="shared" si="9"/>
        <v>0</v>
      </c>
      <c r="U45" s="1">
        <f t="shared" si="10"/>
        <v>0</v>
      </c>
      <c r="V45" s="1">
        <f t="shared" si="17"/>
        <v>0</v>
      </c>
      <c r="W45" s="1">
        <f t="shared" si="12"/>
        <v>0</v>
      </c>
      <c r="X45" s="1">
        <f t="shared" si="13"/>
        <v>0</v>
      </c>
      <c r="Y45" s="25">
        <f t="shared" si="18"/>
        <v>0</v>
      </c>
      <c r="Z45" s="117"/>
      <c r="AA45" s="117"/>
      <c r="AB45" s="1"/>
      <c r="AC45" s="1">
        <f t="shared" si="15"/>
        <v>2</v>
      </c>
      <c r="AD45" s="1"/>
    </row>
    <row r="46" spans="1:30" ht="12.75" customHeight="1">
      <c r="A46" s="1">
        <v>2662</v>
      </c>
      <c r="B46" s="54" t="str">
        <f t="shared" si="0"/>
        <v>H.3.2.9</v>
      </c>
      <c r="C46" s="120" t="s">
        <v>1318</v>
      </c>
      <c r="D46" s="118"/>
      <c r="E46" s="92"/>
      <c r="F46" s="92"/>
      <c r="G46" s="117" t="s">
        <v>592</v>
      </c>
      <c r="H46" s="119" t="s">
        <v>1319</v>
      </c>
      <c r="I46" s="117" t="s">
        <v>1308</v>
      </c>
      <c r="J46" s="54">
        <v>3</v>
      </c>
      <c r="K46" s="117"/>
      <c r="L46" s="99">
        <f t="shared" si="1"/>
        <v>3</v>
      </c>
      <c r="M46" s="1">
        <f t="shared" si="2"/>
        <v>2</v>
      </c>
      <c r="N46" s="1">
        <f t="shared" si="3"/>
        <v>9</v>
      </c>
      <c r="O46" s="1">
        <f t="shared" si="4"/>
        <v>0</v>
      </c>
      <c r="P46" s="1">
        <f t="shared" si="5"/>
        <v>0</v>
      </c>
      <c r="Q46" s="1">
        <f t="shared" si="16"/>
        <v>0</v>
      </c>
      <c r="R46" s="1">
        <f t="shared" si="7"/>
        <v>0</v>
      </c>
      <c r="S46" s="1">
        <f t="shared" si="8"/>
        <v>0</v>
      </c>
      <c r="T46" s="1">
        <f t="shared" si="9"/>
        <v>0</v>
      </c>
      <c r="U46" s="1">
        <f t="shared" si="10"/>
        <v>0</v>
      </c>
      <c r="V46" s="1">
        <f t="shared" si="17"/>
        <v>0</v>
      </c>
      <c r="W46" s="1">
        <f t="shared" si="12"/>
        <v>0</v>
      </c>
      <c r="X46" s="1">
        <f t="shared" si="13"/>
        <v>0</v>
      </c>
      <c r="Y46" s="25">
        <f t="shared" si="18"/>
        <v>0</v>
      </c>
      <c r="Z46" s="117"/>
      <c r="AA46" s="117"/>
      <c r="AB46" s="1"/>
      <c r="AC46" s="1">
        <f t="shared" si="15"/>
        <v>2</v>
      </c>
      <c r="AD46" s="1"/>
    </row>
    <row r="47" spans="1:30" ht="12.75" customHeight="1">
      <c r="A47" s="1">
        <v>1977</v>
      </c>
      <c r="B47" s="54" t="str">
        <f t="shared" si="0"/>
        <v>H.3.2.10</v>
      </c>
      <c r="C47" s="120" t="s">
        <v>1325</v>
      </c>
      <c r="D47" s="118"/>
      <c r="E47" s="92"/>
      <c r="F47" s="92"/>
      <c r="G47" s="117" t="s">
        <v>592</v>
      </c>
      <c r="H47" s="119" t="s">
        <v>1326</v>
      </c>
      <c r="I47" s="117" t="s">
        <v>1308</v>
      </c>
      <c r="J47" s="54">
        <v>3</v>
      </c>
      <c r="K47" s="117"/>
      <c r="L47" s="99">
        <f t="shared" si="1"/>
        <v>3</v>
      </c>
      <c r="M47" s="1">
        <f t="shared" si="2"/>
        <v>2</v>
      </c>
      <c r="N47" s="1">
        <f t="shared" si="3"/>
        <v>10</v>
      </c>
      <c r="O47" s="1">
        <f t="shared" si="4"/>
        <v>0</v>
      </c>
      <c r="P47" s="1">
        <f t="shared" si="5"/>
        <v>0</v>
      </c>
      <c r="Q47" s="1">
        <f t="shared" si="16"/>
        <v>0</v>
      </c>
      <c r="R47" s="1">
        <f t="shared" si="7"/>
        <v>0</v>
      </c>
      <c r="S47" s="1">
        <f t="shared" si="8"/>
        <v>0</v>
      </c>
      <c r="T47" s="1">
        <f t="shared" si="9"/>
        <v>0</v>
      </c>
      <c r="U47" s="1">
        <f t="shared" si="10"/>
        <v>0</v>
      </c>
      <c r="V47" s="1">
        <f t="shared" si="17"/>
        <v>0</v>
      </c>
      <c r="W47" s="1">
        <f t="shared" si="12"/>
        <v>0</v>
      </c>
      <c r="X47" s="1">
        <f t="shared" si="13"/>
        <v>0</v>
      </c>
      <c r="Y47" s="25">
        <f t="shared" si="18"/>
        <v>0</v>
      </c>
      <c r="Z47" s="117"/>
      <c r="AA47" s="117"/>
      <c r="AB47" s="1"/>
      <c r="AC47" s="1">
        <f t="shared" si="15"/>
        <v>2</v>
      </c>
      <c r="AD47" s="1"/>
    </row>
    <row r="48" spans="1:30" ht="12.75" customHeight="1">
      <c r="A48" s="1">
        <v>1978</v>
      </c>
      <c r="B48" s="54" t="str">
        <f t="shared" si="0"/>
        <v>H.3.2.11</v>
      </c>
      <c r="C48" s="120" t="s">
        <v>1330</v>
      </c>
      <c r="D48" s="118"/>
      <c r="E48" s="92"/>
      <c r="F48" s="92"/>
      <c r="G48" s="117" t="s">
        <v>592</v>
      </c>
      <c r="H48" s="119" t="s">
        <v>1331</v>
      </c>
      <c r="I48" s="117" t="s">
        <v>602</v>
      </c>
      <c r="J48" s="54">
        <v>3</v>
      </c>
      <c r="K48" s="117"/>
      <c r="L48" s="99">
        <f t="shared" si="1"/>
        <v>3</v>
      </c>
      <c r="M48" s="1">
        <f t="shared" si="2"/>
        <v>2</v>
      </c>
      <c r="N48" s="1">
        <f t="shared" si="3"/>
        <v>11</v>
      </c>
      <c r="O48" s="1">
        <f t="shared" si="4"/>
        <v>0</v>
      </c>
      <c r="P48" s="1">
        <f t="shared" si="5"/>
        <v>0</v>
      </c>
      <c r="Q48" s="1">
        <f t="shared" si="16"/>
        <v>0</v>
      </c>
      <c r="R48" s="1">
        <f t="shared" si="7"/>
        <v>0</v>
      </c>
      <c r="S48" s="1">
        <f t="shared" si="8"/>
        <v>0</v>
      </c>
      <c r="T48" s="1">
        <f t="shared" si="9"/>
        <v>0</v>
      </c>
      <c r="U48" s="1">
        <f t="shared" si="10"/>
        <v>0</v>
      </c>
      <c r="V48" s="1">
        <f t="shared" si="17"/>
        <v>0</v>
      </c>
      <c r="W48" s="1">
        <f t="shared" si="12"/>
        <v>0</v>
      </c>
      <c r="X48" s="1">
        <f t="shared" si="13"/>
        <v>0</v>
      </c>
      <c r="Y48" s="25">
        <f t="shared" si="18"/>
        <v>0</v>
      </c>
      <c r="Z48" s="117"/>
      <c r="AA48" s="117"/>
      <c r="AB48" s="1"/>
      <c r="AC48" s="1">
        <f t="shared" si="15"/>
        <v>2</v>
      </c>
      <c r="AD48" s="1"/>
    </row>
    <row r="49" spans="1:30" ht="12.75" customHeight="1">
      <c r="A49" s="1">
        <v>1981</v>
      </c>
      <c r="B49" s="54" t="str">
        <f t="shared" si="0"/>
        <v>H.3.2.12</v>
      </c>
      <c r="C49" s="120" t="s">
        <v>1334</v>
      </c>
      <c r="D49" s="118"/>
      <c r="E49" s="92"/>
      <c r="F49" s="92"/>
      <c r="G49" s="117" t="s">
        <v>592</v>
      </c>
      <c r="H49" s="119" t="s">
        <v>1335</v>
      </c>
      <c r="I49" s="117" t="s">
        <v>1336</v>
      </c>
      <c r="J49" s="54">
        <v>3</v>
      </c>
      <c r="K49" s="117"/>
      <c r="L49" s="99">
        <f t="shared" si="1"/>
        <v>3</v>
      </c>
      <c r="M49" s="1">
        <f t="shared" si="2"/>
        <v>2</v>
      </c>
      <c r="N49" s="1">
        <f t="shared" si="3"/>
        <v>12</v>
      </c>
      <c r="O49" s="1">
        <f t="shared" si="4"/>
        <v>0</v>
      </c>
      <c r="P49" s="1">
        <f t="shared" si="5"/>
        <v>0</v>
      </c>
      <c r="Q49" s="1">
        <f t="shared" si="16"/>
        <v>0</v>
      </c>
      <c r="R49" s="1">
        <f t="shared" si="7"/>
        <v>0</v>
      </c>
      <c r="S49" s="1">
        <f t="shared" si="8"/>
        <v>0</v>
      </c>
      <c r="T49" s="1">
        <f t="shared" si="9"/>
        <v>0</v>
      </c>
      <c r="U49" s="1">
        <f t="shared" si="10"/>
        <v>0</v>
      </c>
      <c r="V49" s="1">
        <f t="shared" si="17"/>
        <v>0</v>
      </c>
      <c r="W49" s="1">
        <f t="shared" si="12"/>
        <v>0</v>
      </c>
      <c r="X49" s="1">
        <f t="shared" si="13"/>
        <v>0</v>
      </c>
      <c r="Y49" s="25">
        <f t="shared" si="18"/>
        <v>0</v>
      </c>
      <c r="Z49" s="117"/>
      <c r="AA49" s="117"/>
      <c r="AB49" s="1"/>
      <c r="AC49" s="1">
        <f t="shared" si="15"/>
        <v>2</v>
      </c>
      <c r="AD49" s="1"/>
    </row>
    <row r="50" spans="1:30" ht="12.75" customHeight="1">
      <c r="A50" s="1">
        <v>2664</v>
      </c>
      <c r="B50" s="54" t="str">
        <f t="shared" si="0"/>
        <v>H.3.2.13</v>
      </c>
      <c r="C50" s="120" t="s">
        <v>1339</v>
      </c>
      <c r="D50" s="118"/>
      <c r="E50" s="92"/>
      <c r="F50" s="92"/>
      <c r="G50" s="117" t="s">
        <v>592</v>
      </c>
      <c r="H50" s="119" t="s">
        <v>1340</v>
      </c>
      <c r="I50" s="117" t="s">
        <v>1336</v>
      </c>
      <c r="J50" s="54">
        <v>3</v>
      </c>
      <c r="K50" s="117"/>
      <c r="L50" s="99">
        <f t="shared" si="1"/>
        <v>3</v>
      </c>
      <c r="M50" s="1">
        <f t="shared" si="2"/>
        <v>2</v>
      </c>
      <c r="N50" s="1">
        <f t="shared" si="3"/>
        <v>13</v>
      </c>
      <c r="O50" s="1">
        <f t="shared" si="4"/>
        <v>0</v>
      </c>
      <c r="P50" s="1">
        <f t="shared" si="5"/>
        <v>0</v>
      </c>
      <c r="Q50" s="1">
        <f t="shared" si="16"/>
        <v>0</v>
      </c>
      <c r="R50" s="1">
        <f t="shared" si="7"/>
        <v>0</v>
      </c>
      <c r="S50" s="1">
        <f t="shared" si="8"/>
        <v>0</v>
      </c>
      <c r="T50" s="1">
        <f t="shared" si="9"/>
        <v>0</v>
      </c>
      <c r="U50" s="1">
        <f t="shared" si="10"/>
        <v>0</v>
      </c>
      <c r="V50" s="1">
        <f t="shared" si="17"/>
        <v>0</v>
      </c>
      <c r="W50" s="1">
        <f t="shared" si="12"/>
        <v>0</v>
      </c>
      <c r="X50" s="1">
        <f t="shared" si="13"/>
        <v>0</v>
      </c>
      <c r="Y50" s="25">
        <f t="shared" si="18"/>
        <v>0</v>
      </c>
      <c r="Z50" s="117"/>
      <c r="AA50" s="117"/>
      <c r="AB50" s="1"/>
      <c r="AC50" s="1">
        <f t="shared" si="15"/>
        <v>2</v>
      </c>
      <c r="AD50" s="1"/>
    </row>
    <row r="51" spans="1:30" ht="12.75" customHeight="1">
      <c r="A51" s="1">
        <v>1979</v>
      </c>
      <c r="B51" s="54" t="str">
        <f t="shared" si="0"/>
        <v>H.3.2.14</v>
      </c>
      <c r="C51" s="120" t="s">
        <v>1342</v>
      </c>
      <c r="D51" s="118"/>
      <c r="E51" s="92"/>
      <c r="F51" s="92"/>
      <c r="G51" s="117" t="s">
        <v>421</v>
      </c>
      <c r="H51" s="119" t="s">
        <v>1343</v>
      </c>
      <c r="I51" s="117" t="s">
        <v>1308</v>
      </c>
      <c r="J51" s="54">
        <v>3</v>
      </c>
      <c r="K51" s="117"/>
      <c r="L51" s="99">
        <f t="shared" si="1"/>
        <v>3</v>
      </c>
      <c r="M51" s="1">
        <f t="shared" si="2"/>
        <v>2</v>
      </c>
      <c r="N51" s="1">
        <f t="shared" si="3"/>
        <v>14</v>
      </c>
      <c r="O51" s="1">
        <f t="shared" si="4"/>
        <v>0</v>
      </c>
      <c r="P51" s="1">
        <f t="shared" si="5"/>
        <v>0</v>
      </c>
      <c r="Q51" s="1">
        <f t="shared" si="16"/>
        <v>0</v>
      </c>
      <c r="R51" s="1">
        <f t="shared" si="7"/>
        <v>0</v>
      </c>
      <c r="S51" s="1">
        <f t="shared" si="8"/>
        <v>0</v>
      </c>
      <c r="T51" s="1">
        <f t="shared" si="9"/>
        <v>0</v>
      </c>
      <c r="U51" s="1">
        <f t="shared" si="10"/>
        <v>0</v>
      </c>
      <c r="V51" s="1">
        <f t="shared" si="17"/>
        <v>0</v>
      </c>
      <c r="W51" s="1">
        <f t="shared" si="12"/>
        <v>0</v>
      </c>
      <c r="X51" s="1">
        <f t="shared" si="13"/>
        <v>0</v>
      </c>
      <c r="Y51" s="25">
        <f t="shared" si="18"/>
        <v>0</v>
      </c>
      <c r="Z51" s="117"/>
      <c r="AA51" s="117"/>
      <c r="AB51" s="1"/>
      <c r="AC51" s="1">
        <f t="shared" si="15"/>
        <v>2</v>
      </c>
      <c r="AD51" s="1"/>
    </row>
    <row r="52" spans="1:30" ht="12.75" customHeight="1">
      <c r="A52" s="1">
        <v>4232</v>
      </c>
      <c r="B52" s="54" t="str">
        <f t="shared" si="0"/>
        <v>H.3.2.15</v>
      </c>
      <c r="C52" s="120" t="s">
        <v>1345</v>
      </c>
      <c r="D52" s="118"/>
      <c r="E52" s="92"/>
      <c r="F52" s="92"/>
      <c r="G52" s="117" t="s">
        <v>421</v>
      </c>
      <c r="H52" s="119"/>
      <c r="I52" s="117"/>
      <c r="J52" s="54">
        <v>3</v>
      </c>
      <c r="K52" s="117"/>
      <c r="L52" s="99">
        <f t="shared" si="1"/>
        <v>3</v>
      </c>
      <c r="M52" s="1">
        <f t="shared" si="2"/>
        <v>2</v>
      </c>
      <c r="N52" s="1">
        <f t="shared" si="3"/>
        <v>15</v>
      </c>
      <c r="O52" s="1">
        <f t="shared" si="4"/>
        <v>0</v>
      </c>
      <c r="P52" s="1">
        <f t="shared" si="5"/>
        <v>0</v>
      </c>
      <c r="Q52" s="1">
        <f t="shared" si="16"/>
        <v>0</v>
      </c>
      <c r="R52" s="1">
        <f t="shared" si="7"/>
        <v>0</v>
      </c>
      <c r="S52" s="1">
        <f t="shared" si="8"/>
        <v>0</v>
      </c>
      <c r="T52" s="1">
        <f t="shared" si="9"/>
        <v>0</v>
      </c>
      <c r="U52" s="1">
        <f t="shared" si="10"/>
        <v>0</v>
      </c>
      <c r="V52" s="1">
        <f t="shared" si="17"/>
        <v>0</v>
      </c>
      <c r="W52" s="1">
        <f t="shared" si="12"/>
        <v>0</v>
      </c>
      <c r="X52" s="1">
        <f t="shared" si="13"/>
        <v>0</v>
      </c>
      <c r="Y52" s="25">
        <f t="shared" si="18"/>
        <v>0</v>
      </c>
      <c r="Z52" s="117"/>
      <c r="AA52" s="117"/>
      <c r="AB52" s="1"/>
      <c r="AC52" s="1">
        <f t="shared" si="15"/>
        <v>2</v>
      </c>
      <c r="AD52" s="1"/>
    </row>
    <row r="53" spans="1:30" ht="12.75" customHeight="1">
      <c r="A53" s="1">
        <v>4233</v>
      </c>
      <c r="B53" s="54" t="str">
        <f t="shared" si="0"/>
        <v>H.3.3</v>
      </c>
      <c r="C53" s="120" t="s">
        <v>1347</v>
      </c>
      <c r="D53" s="118"/>
      <c r="E53" s="92"/>
      <c r="F53" s="92"/>
      <c r="G53" s="117" t="s">
        <v>421</v>
      </c>
      <c r="H53" s="119"/>
      <c r="I53" s="117"/>
      <c r="J53" s="54">
        <v>2</v>
      </c>
      <c r="K53" s="117"/>
      <c r="L53" s="99">
        <f t="shared" si="1"/>
        <v>3</v>
      </c>
      <c r="M53" s="1">
        <f t="shared" si="2"/>
        <v>3</v>
      </c>
      <c r="N53" s="1">
        <f t="shared" si="3"/>
        <v>0</v>
      </c>
      <c r="O53" s="1">
        <f t="shared" si="4"/>
        <v>0</v>
      </c>
      <c r="P53" s="1">
        <f t="shared" si="5"/>
        <v>0</v>
      </c>
      <c r="Q53" s="1">
        <f t="shared" si="16"/>
        <v>0</v>
      </c>
      <c r="R53" s="1">
        <f t="shared" si="7"/>
        <v>0</v>
      </c>
      <c r="S53" s="1">
        <f t="shared" si="8"/>
        <v>0</v>
      </c>
      <c r="T53" s="1">
        <f t="shared" si="9"/>
        <v>1</v>
      </c>
      <c r="U53" s="1">
        <f t="shared" si="10"/>
        <v>0</v>
      </c>
      <c r="V53" s="1">
        <f t="shared" si="17"/>
        <v>0</v>
      </c>
      <c r="W53" s="1">
        <f t="shared" si="12"/>
        <v>0</v>
      </c>
      <c r="X53" s="1">
        <f t="shared" si="13"/>
        <v>0</v>
      </c>
      <c r="Y53" s="25">
        <f t="shared" si="18"/>
        <v>0</v>
      </c>
      <c r="Z53" s="117"/>
      <c r="AA53" s="117"/>
      <c r="AB53" s="1"/>
      <c r="AC53" s="1">
        <f t="shared" si="15"/>
        <v>2</v>
      </c>
      <c r="AD53" s="1"/>
    </row>
    <row r="54" spans="1:30" ht="12.75" customHeight="1">
      <c r="A54" s="1">
        <v>4234</v>
      </c>
      <c r="B54" s="54" t="str">
        <f t="shared" si="0"/>
        <v>H.3.4</v>
      </c>
      <c r="C54" s="120" t="s">
        <v>1349</v>
      </c>
      <c r="D54" s="118"/>
      <c r="E54" s="92"/>
      <c r="F54" s="92"/>
      <c r="G54" s="117" t="s">
        <v>421</v>
      </c>
      <c r="H54" s="119"/>
      <c r="I54" s="117"/>
      <c r="J54" s="54">
        <v>2</v>
      </c>
      <c r="K54" s="117"/>
      <c r="L54" s="99">
        <f t="shared" si="1"/>
        <v>3</v>
      </c>
      <c r="M54" s="1">
        <f t="shared" si="2"/>
        <v>4</v>
      </c>
      <c r="N54" s="1">
        <f t="shared" si="3"/>
        <v>0</v>
      </c>
      <c r="O54" s="1">
        <f t="shared" si="4"/>
        <v>0</v>
      </c>
      <c r="P54" s="1">
        <f t="shared" si="5"/>
        <v>0</v>
      </c>
      <c r="Q54" s="1">
        <f t="shared" si="16"/>
        <v>0</v>
      </c>
      <c r="R54" s="1">
        <f t="shared" si="7"/>
        <v>0</v>
      </c>
      <c r="S54" s="1">
        <f t="shared" si="8"/>
        <v>0</v>
      </c>
      <c r="T54" s="1">
        <f t="shared" si="9"/>
        <v>1</v>
      </c>
      <c r="U54" s="1">
        <f t="shared" si="10"/>
        <v>0</v>
      </c>
      <c r="V54" s="1">
        <f t="shared" si="17"/>
        <v>0</v>
      </c>
      <c r="W54" s="1">
        <f t="shared" si="12"/>
        <v>0</v>
      </c>
      <c r="X54" s="1">
        <f t="shared" si="13"/>
        <v>0</v>
      </c>
      <c r="Y54" s="25">
        <f t="shared" si="18"/>
        <v>0</v>
      </c>
      <c r="Z54" s="117"/>
      <c r="AA54" s="117"/>
      <c r="AB54" s="1"/>
      <c r="AC54" s="1">
        <f t="shared" si="15"/>
        <v>2</v>
      </c>
      <c r="AD54" s="1"/>
    </row>
    <row r="55" spans="1:30" ht="12.75" customHeight="1">
      <c r="A55" s="1">
        <v>4235</v>
      </c>
      <c r="B55" s="54" t="str">
        <f t="shared" si="0"/>
        <v>H.3.5</v>
      </c>
      <c r="C55" s="120" t="s">
        <v>1351</v>
      </c>
      <c r="D55" s="118"/>
      <c r="E55" s="92"/>
      <c r="F55" s="92"/>
      <c r="G55" s="117" t="s">
        <v>421</v>
      </c>
      <c r="H55" s="119"/>
      <c r="I55" s="117"/>
      <c r="J55" s="54">
        <v>2</v>
      </c>
      <c r="K55" s="117"/>
      <c r="L55" s="99">
        <f t="shared" si="1"/>
        <v>3</v>
      </c>
      <c r="M55" s="1">
        <f t="shared" si="2"/>
        <v>5</v>
      </c>
      <c r="N55" s="1">
        <f t="shared" si="3"/>
        <v>0</v>
      </c>
      <c r="O55" s="1">
        <f t="shared" si="4"/>
        <v>0</v>
      </c>
      <c r="P55" s="1">
        <f t="shared" si="5"/>
        <v>0</v>
      </c>
      <c r="Q55" s="1">
        <f t="shared" si="16"/>
        <v>0</v>
      </c>
      <c r="R55" s="1">
        <f t="shared" si="7"/>
        <v>0</v>
      </c>
      <c r="S55" s="1">
        <f t="shared" si="8"/>
        <v>0</v>
      </c>
      <c r="T55" s="1">
        <f t="shared" si="9"/>
        <v>1</v>
      </c>
      <c r="U55" s="1">
        <f t="shared" si="10"/>
        <v>0</v>
      </c>
      <c r="V55" s="1">
        <f t="shared" si="17"/>
        <v>0</v>
      </c>
      <c r="W55" s="1">
        <f t="shared" si="12"/>
        <v>0</v>
      </c>
      <c r="X55" s="1">
        <f t="shared" si="13"/>
        <v>0</v>
      </c>
      <c r="Y55" s="25">
        <f t="shared" si="18"/>
        <v>0</v>
      </c>
      <c r="Z55" s="117"/>
      <c r="AA55" s="117"/>
      <c r="AB55" s="1"/>
      <c r="AC55" s="1">
        <f t="shared" si="15"/>
        <v>2</v>
      </c>
      <c r="AD55" s="1"/>
    </row>
    <row r="56" spans="1:30" ht="12.75" customHeight="1">
      <c r="A56" s="1">
        <v>4236</v>
      </c>
      <c r="B56" s="54" t="str">
        <f t="shared" si="0"/>
        <v>H.3.6</v>
      </c>
      <c r="C56" s="120" t="s">
        <v>1353</v>
      </c>
      <c r="D56" s="118"/>
      <c r="E56" s="92"/>
      <c r="F56" s="92"/>
      <c r="G56" s="117" t="s">
        <v>1174</v>
      </c>
      <c r="H56" s="119"/>
      <c r="I56" s="117"/>
      <c r="J56" s="54">
        <v>2</v>
      </c>
      <c r="K56" s="117"/>
      <c r="L56" s="99">
        <f t="shared" si="1"/>
        <v>3</v>
      </c>
      <c r="M56" s="1">
        <f t="shared" si="2"/>
        <v>6</v>
      </c>
      <c r="N56" s="1">
        <f t="shared" si="3"/>
        <v>0</v>
      </c>
      <c r="O56" s="1">
        <f t="shared" si="4"/>
        <v>0</v>
      </c>
      <c r="P56" s="1">
        <f t="shared" si="5"/>
        <v>0</v>
      </c>
      <c r="Q56" s="1">
        <f t="shared" si="16"/>
        <v>0</v>
      </c>
      <c r="R56" s="1">
        <f t="shared" si="7"/>
        <v>0</v>
      </c>
      <c r="S56" s="1">
        <f t="shared" si="8"/>
        <v>0</v>
      </c>
      <c r="T56" s="1">
        <f t="shared" si="9"/>
        <v>1</v>
      </c>
      <c r="U56" s="1">
        <f t="shared" si="10"/>
        <v>0</v>
      </c>
      <c r="V56" s="1">
        <f t="shared" si="17"/>
        <v>0</v>
      </c>
      <c r="W56" s="1">
        <f t="shared" si="12"/>
        <v>0</v>
      </c>
      <c r="X56" s="1">
        <f t="shared" si="13"/>
        <v>0</v>
      </c>
      <c r="Y56" s="25">
        <f t="shared" si="18"/>
        <v>0</v>
      </c>
      <c r="Z56" s="117"/>
      <c r="AA56" s="117"/>
      <c r="AB56" s="1"/>
      <c r="AC56" s="1">
        <f t="shared" si="15"/>
        <v>2</v>
      </c>
      <c r="AD56" s="1"/>
    </row>
    <row r="57" spans="1:30" ht="12.75" customHeight="1">
      <c r="A57" s="1">
        <v>4237</v>
      </c>
      <c r="B57" s="54" t="str">
        <f t="shared" si="0"/>
        <v>H.3.7</v>
      </c>
      <c r="C57" s="120" t="s">
        <v>1355</v>
      </c>
      <c r="D57" s="118"/>
      <c r="E57" s="92"/>
      <c r="F57" s="92"/>
      <c r="G57" s="117" t="s">
        <v>1174</v>
      </c>
      <c r="H57" s="119"/>
      <c r="I57" s="117"/>
      <c r="J57" s="54">
        <v>2</v>
      </c>
      <c r="K57" s="117"/>
      <c r="L57" s="99">
        <f t="shared" si="1"/>
        <v>3</v>
      </c>
      <c r="M57" s="1">
        <f t="shared" si="2"/>
        <v>7</v>
      </c>
      <c r="N57" s="1">
        <f t="shared" si="3"/>
        <v>0</v>
      </c>
      <c r="O57" s="1">
        <f t="shared" si="4"/>
        <v>0</v>
      </c>
      <c r="P57" s="1">
        <f t="shared" si="5"/>
        <v>0</v>
      </c>
      <c r="Q57" s="1">
        <f t="shared" si="16"/>
        <v>0</v>
      </c>
      <c r="R57" s="1">
        <f t="shared" si="7"/>
        <v>0</v>
      </c>
      <c r="S57" s="1">
        <f t="shared" si="8"/>
        <v>0</v>
      </c>
      <c r="T57" s="1">
        <f t="shared" si="9"/>
        <v>1</v>
      </c>
      <c r="U57" s="1">
        <f t="shared" si="10"/>
        <v>0</v>
      </c>
      <c r="V57" s="1">
        <f t="shared" si="17"/>
        <v>0</v>
      </c>
      <c r="W57" s="1">
        <f t="shared" si="12"/>
        <v>0</v>
      </c>
      <c r="X57" s="1">
        <f t="shared" si="13"/>
        <v>0</v>
      </c>
      <c r="Y57" s="25">
        <f t="shared" si="18"/>
        <v>0</v>
      </c>
      <c r="Z57" s="117"/>
      <c r="AA57" s="117"/>
      <c r="AB57" s="1"/>
      <c r="AC57" s="1">
        <f t="shared" si="15"/>
        <v>2</v>
      </c>
      <c r="AD57" s="1"/>
    </row>
    <row r="58" spans="1:30" ht="12.75" customHeight="1">
      <c r="A58" s="1">
        <v>2971</v>
      </c>
      <c r="B58" s="54" t="str">
        <f t="shared" si="0"/>
        <v>H.3.8</v>
      </c>
      <c r="C58" s="120" t="s">
        <v>1357</v>
      </c>
      <c r="D58" s="118"/>
      <c r="E58" s="92"/>
      <c r="F58" s="92"/>
      <c r="G58" s="117" t="s">
        <v>592</v>
      </c>
      <c r="H58" s="119" t="s">
        <v>1343</v>
      </c>
      <c r="I58" s="117" t="s">
        <v>1308</v>
      </c>
      <c r="J58" s="54">
        <v>2</v>
      </c>
      <c r="K58" s="117"/>
      <c r="L58" s="99">
        <f t="shared" si="1"/>
        <v>3</v>
      </c>
      <c r="M58" s="1">
        <f t="shared" si="2"/>
        <v>8</v>
      </c>
      <c r="N58" s="1">
        <f t="shared" si="3"/>
        <v>0</v>
      </c>
      <c r="O58" s="1">
        <f t="shared" si="4"/>
        <v>0</v>
      </c>
      <c r="P58" s="1">
        <f t="shared" si="5"/>
        <v>0</v>
      </c>
      <c r="Q58" s="1">
        <f t="shared" si="16"/>
        <v>0</v>
      </c>
      <c r="R58" s="1">
        <f t="shared" si="7"/>
        <v>0</v>
      </c>
      <c r="S58" s="1">
        <f t="shared" si="8"/>
        <v>0</v>
      </c>
      <c r="T58" s="1">
        <f t="shared" si="9"/>
        <v>1</v>
      </c>
      <c r="U58" s="1">
        <f t="shared" si="10"/>
        <v>0</v>
      </c>
      <c r="V58" s="1">
        <f t="shared" si="17"/>
        <v>0</v>
      </c>
      <c r="W58" s="1">
        <f t="shared" si="12"/>
        <v>0</v>
      </c>
      <c r="X58" s="1">
        <f t="shared" si="13"/>
        <v>0</v>
      </c>
      <c r="Y58" s="25">
        <f t="shared" si="18"/>
        <v>0</v>
      </c>
      <c r="Z58" s="117"/>
      <c r="AA58" s="117"/>
      <c r="AB58" s="1"/>
      <c r="AC58" s="1">
        <f t="shared" si="15"/>
        <v>2</v>
      </c>
      <c r="AD58" s="1"/>
    </row>
    <row r="59" spans="1:30" ht="12.75" customHeight="1">
      <c r="A59" s="1">
        <v>2008</v>
      </c>
      <c r="B59" s="54" t="str">
        <f t="shared" si="0"/>
        <v>H.3.9</v>
      </c>
      <c r="C59" s="120" t="s">
        <v>1362</v>
      </c>
      <c r="D59" s="118"/>
      <c r="E59" s="92"/>
      <c r="F59" s="92"/>
      <c r="G59" s="117" t="s">
        <v>592</v>
      </c>
      <c r="H59" s="119" t="s">
        <v>1363</v>
      </c>
      <c r="I59" s="117" t="s">
        <v>602</v>
      </c>
      <c r="J59" s="54">
        <v>2</v>
      </c>
      <c r="K59" s="117"/>
      <c r="L59" s="99">
        <f t="shared" si="1"/>
        <v>3</v>
      </c>
      <c r="M59" s="1">
        <f t="shared" si="2"/>
        <v>9</v>
      </c>
      <c r="N59" s="1">
        <f t="shared" si="3"/>
        <v>0</v>
      </c>
      <c r="O59" s="1">
        <f t="shared" si="4"/>
        <v>0</v>
      </c>
      <c r="P59" s="1">
        <f t="shared" si="5"/>
        <v>0</v>
      </c>
      <c r="Q59" s="1">
        <f t="shared" si="16"/>
        <v>0</v>
      </c>
      <c r="R59" s="1">
        <f t="shared" si="7"/>
        <v>0</v>
      </c>
      <c r="S59" s="1">
        <f t="shared" si="8"/>
        <v>0</v>
      </c>
      <c r="T59" s="1">
        <f t="shared" si="9"/>
        <v>1</v>
      </c>
      <c r="U59" s="1">
        <f t="shared" si="10"/>
        <v>0</v>
      </c>
      <c r="V59" s="1">
        <f t="shared" si="17"/>
        <v>0</v>
      </c>
      <c r="W59" s="1">
        <f t="shared" si="12"/>
        <v>0</v>
      </c>
      <c r="X59" s="1">
        <f t="shared" si="13"/>
        <v>0</v>
      </c>
      <c r="Y59" s="25">
        <f t="shared" si="18"/>
        <v>0</v>
      </c>
      <c r="Z59" s="117"/>
      <c r="AA59" s="117"/>
      <c r="AB59" s="1"/>
      <c r="AC59" s="1">
        <f t="shared" si="15"/>
        <v>2</v>
      </c>
      <c r="AD59" s="1"/>
    </row>
    <row r="60" spans="1:30" ht="12.75" customHeight="1">
      <c r="A60" s="1">
        <v>3212</v>
      </c>
      <c r="B60" s="54" t="str">
        <f t="shared" si="0"/>
        <v>H.3.10</v>
      </c>
      <c r="C60" s="120" t="s">
        <v>1366</v>
      </c>
      <c r="D60" s="118"/>
      <c r="E60" s="92"/>
      <c r="F60" s="92"/>
      <c r="G60" s="117" t="s">
        <v>592</v>
      </c>
      <c r="H60" s="119" t="s">
        <v>1367</v>
      </c>
      <c r="I60" s="117" t="s">
        <v>1368</v>
      </c>
      <c r="J60" s="54">
        <v>2</v>
      </c>
      <c r="K60" s="117"/>
      <c r="L60" s="99">
        <f t="shared" si="1"/>
        <v>3</v>
      </c>
      <c r="M60" s="1">
        <f t="shared" si="2"/>
        <v>10</v>
      </c>
      <c r="N60" s="1">
        <f t="shared" si="3"/>
        <v>0</v>
      </c>
      <c r="O60" s="1">
        <f t="shared" si="4"/>
        <v>0</v>
      </c>
      <c r="P60" s="1">
        <f t="shared" si="5"/>
        <v>0</v>
      </c>
      <c r="Q60" s="1">
        <f t="shared" si="16"/>
        <v>0</v>
      </c>
      <c r="R60" s="1">
        <f t="shared" si="7"/>
        <v>0</v>
      </c>
      <c r="S60" s="1">
        <f t="shared" si="8"/>
        <v>0</v>
      </c>
      <c r="T60" s="1">
        <f t="shared" si="9"/>
        <v>1</v>
      </c>
      <c r="U60" s="1">
        <f t="shared" si="10"/>
        <v>0</v>
      </c>
      <c r="V60" s="1">
        <f t="shared" si="17"/>
        <v>0</v>
      </c>
      <c r="W60" s="1">
        <f t="shared" si="12"/>
        <v>0</v>
      </c>
      <c r="X60" s="1">
        <f t="shared" si="13"/>
        <v>0</v>
      </c>
      <c r="Y60" s="25">
        <f t="shared" si="18"/>
        <v>0</v>
      </c>
      <c r="Z60" s="117"/>
      <c r="AA60" s="117"/>
      <c r="AB60" s="1"/>
      <c r="AC60" s="1">
        <f t="shared" si="15"/>
        <v>2</v>
      </c>
      <c r="AD60" s="1"/>
    </row>
    <row r="61" spans="1:30" ht="12.75" customHeight="1">
      <c r="A61" s="1">
        <v>2028</v>
      </c>
      <c r="B61" s="54" t="str">
        <f t="shared" si="0"/>
        <v>H.4</v>
      </c>
      <c r="C61" s="117" t="s">
        <v>605</v>
      </c>
      <c r="D61" s="118"/>
      <c r="E61" s="92"/>
      <c r="F61" s="92"/>
      <c r="G61" s="117" t="s">
        <v>1250</v>
      </c>
      <c r="H61" s="119">
        <v>6.2</v>
      </c>
      <c r="I61" s="117" t="s">
        <v>607</v>
      </c>
      <c r="J61" s="54">
        <v>1</v>
      </c>
      <c r="K61" s="117"/>
      <c r="L61" s="99">
        <f t="shared" si="1"/>
        <v>4</v>
      </c>
      <c r="M61" s="1">
        <f t="shared" si="2"/>
        <v>0</v>
      </c>
      <c r="N61" s="1">
        <f t="shared" si="3"/>
        <v>0</v>
      </c>
      <c r="O61" s="1">
        <f t="shared" si="4"/>
        <v>0</v>
      </c>
      <c r="P61" s="1">
        <f t="shared" si="5"/>
        <v>0</v>
      </c>
      <c r="Q61" s="1">
        <f t="shared" si="16"/>
        <v>1</v>
      </c>
      <c r="R61" s="1">
        <f t="shared" si="7"/>
        <v>0</v>
      </c>
      <c r="S61" s="1">
        <f t="shared" si="8"/>
        <v>1</v>
      </c>
      <c r="T61" s="1">
        <f t="shared" si="9"/>
        <v>1</v>
      </c>
      <c r="U61" s="1">
        <f t="shared" si="10"/>
        <v>0</v>
      </c>
      <c r="V61" s="1">
        <f t="shared" si="17"/>
        <v>1</v>
      </c>
      <c r="W61" s="1">
        <f t="shared" si="12"/>
        <v>1</v>
      </c>
      <c r="X61" s="1">
        <f t="shared" si="13"/>
        <v>1</v>
      </c>
      <c r="Y61" s="25">
        <f t="shared" si="18"/>
        <v>1</v>
      </c>
      <c r="Z61" s="117"/>
      <c r="AA61" s="117"/>
      <c r="AB61" s="1"/>
      <c r="AC61" s="1">
        <f t="shared" si="15"/>
        <v>2</v>
      </c>
      <c r="AD61" s="1"/>
    </row>
    <row r="62" spans="1:30" ht="12.75" customHeight="1">
      <c r="A62" s="1">
        <v>2964</v>
      </c>
      <c r="B62" s="54" t="str">
        <f t="shared" si="0"/>
        <v>H.4.1</v>
      </c>
      <c r="C62" s="120" t="s">
        <v>1372</v>
      </c>
      <c r="D62" s="118"/>
      <c r="E62" s="92"/>
      <c r="F62" s="92"/>
      <c r="G62" s="117" t="s">
        <v>1250</v>
      </c>
      <c r="H62" s="119" t="s">
        <v>1373</v>
      </c>
      <c r="I62" s="117" t="s">
        <v>803</v>
      </c>
      <c r="J62" s="54">
        <v>2</v>
      </c>
      <c r="K62" s="117"/>
      <c r="L62" s="99">
        <f t="shared" si="1"/>
        <v>4</v>
      </c>
      <c r="M62" s="1">
        <f t="shared" si="2"/>
        <v>1</v>
      </c>
      <c r="N62" s="1">
        <f t="shared" si="3"/>
        <v>0</v>
      </c>
      <c r="O62" s="1">
        <f t="shared" si="4"/>
        <v>0</v>
      </c>
      <c r="P62" s="1">
        <f t="shared" si="5"/>
        <v>0</v>
      </c>
      <c r="Q62" s="1">
        <f t="shared" si="16"/>
        <v>0</v>
      </c>
      <c r="R62" s="1">
        <f t="shared" si="7"/>
        <v>0</v>
      </c>
      <c r="S62" s="1">
        <f t="shared" si="8"/>
        <v>0</v>
      </c>
      <c r="T62" s="1">
        <f t="shared" si="9"/>
        <v>1</v>
      </c>
      <c r="U62" s="1">
        <f t="shared" si="10"/>
        <v>0</v>
      </c>
      <c r="V62" s="1">
        <f t="shared" si="17"/>
        <v>0</v>
      </c>
      <c r="W62" s="1">
        <f t="shared" si="12"/>
        <v>0</v>
      </c>
      <c r="X62" s="1">
        <f t="shared" si="13"/>
        <v>0</v>
      </c>
      <c r="Y62" s="25">
        <f t="shared" si="18"/>
        <v>0</v>
      </c>
      <c r="Z62" s="117"/>
      <c r="AA62" s="117"/>
      <c r="AB62" s="1"/>
      <c r="AC62" s="1">
        <f t="shared" si="15"/>
        <v>2</v>
      </c>
      <c r="AD62" s="1"/>
    </row>
    <row r="63" spans="1:30" ht="12.75" customHeight="1">
      <c r="A63" s="1">
        <v>2048</v>
      </c>
      <c r="B63" s="54" t="str">
        <f t="shared" si="0"/>
        <v>H.4.2</v>
      </c>
      <c r="C63" s="120" t="s">
        <v>1376</v>
      </c>
      <c r="D63" s="118"/>
      <c r="E63" s="92"/>
      <c r="F63" s="92"/>
      <c r="G63" s="117" t="s">
        <v>1250</v>
      </c>
      <c r="H63" s="119" t="s">
        <v>1377</v>
      </c>
      <c r="I63" s="117" t="s">
        <v>887</v>
      </c>
      <c r="J63" s="54">
        <v>2</v>
      </c>
      <c r="K63" s="117"/>
      <c r="L63" s="99">
        <f t="shared" si="1"/>
        <v>4</v>
      </c>
      <c r="M63" s="1">
        <f t="shared" si="2"/>
        <v>2</v>
      </c>
      <c r="N63" s="1">
        <f t="shared" si="3"/>
        <v>0</v>
      </c>
      <c r="O63" s="1">
        <f t="shared" si="4"/>
        <v>0</v>
      </c>
      <c r="P63" s="1">
        <f t="shared" si="5"/>
        <v>0</v>
      </c>
      <c r="Q63" s="1">
        <f t="shared" si="16"/>
        <v>0</v>
      </c>
      <c r="R63" s="1">
        <f t="shared" si="7"/>
        <v>0</v>
      </c>
      <c r="S63" s="1">
        <f t="shared" si="8"/>
        <v>0</v>
      </c>
      <c r="T63" s="1">
        <f t="shared" si="9"/>
        <v>1</v>
      </c>
      <c r="U63" s="1">
        <f t="shared" si="10"/>
        <v>0</v>
      </c>
      <c r="V63" s="1">
        <f t="shared" si="17"/>
        <v>0</v>
      </c>
      <c r="W63" s="1">
        <f t="shared" si="12"/>
        <v>0</v>
      </c>
      <c r="X63" s="1">
        <f t="shared" si="13"/>
        <v>0</v>
      </c>
      <c r="Y63" s="25">
        <f t="shared" si="18"/>
        <v>0</v>
      </c>
      <c r="Z63" s="117"/>
      <c r="AA63" s="117"/>
      <c r="AB63" s="1"/>
      <c r="AC63" s="1">
        <f t="shared" si="15"/>
        <v>2</v>
      </c>
      <c r="AD63" s="1"/>
    </row>
    <row r="64" spans="1:30" ht="12.75" customHeight="1">
      <c r="A64" s="1">
        <v>3355</v>
      </c>
      <c r="B64" s="54" t="str">
        <f t="shared" si="0"/>
        <v>H.5</v>
      </c>
      <c r="C64" s="117" t="s">
        <v>613</v>
      </c>
      <c r="D64" s="118"/>
      <c r="E64" s="92"/>
      <c r="F64" s="92"/>
      <c r="G64" s="117"/>
      <c r="H64" s="119" t="s">
        <v>614</v>
      </c>
      <c r="I64" s="117" t="s">
        <v>594</v>
      </c>
      <c r="J64" s="54">
        <v>1</v>
      </c>
      <c r="K64" s="117"/>
      <c r="L64" s="99">
        <f t="shared" si="1"/>
        <v>5</v>
      </c>
      <c r="M64" s="1">
        <f t="shared" si="2"/>
        <v>0</v>
      </c>
      <c r="N64" s="1">
        <f t="shared" si="3"/>
        <v>0</v>
      </c>
      <c r="O64" s="1">
        <f t="shared" si="4"/>
        <v>0</v>
      </c>
      <c r="P64" s="1">
        <f t="shared" si="5"/>
        <v>0</v>
      </c>
      <c r="Q64" s="1">
        <f t="shared" si="16"/>
        <v>2</v>
      </c>
      <c r="R64" s="1">
        <f t="shared" si="7"/>
        <v>0</v>
      </c>
      <c r="S64" s="1">
        <f t="shared" si="8"/>
        <v>2</v>
      </c>
      <c r="T64" s="1">
        <f t="shared" si="9"/>
        <v>1</v>
      </c>
      <c r="U64" s="1">
        <f t="shared" si="10"/>
        <v>1</v>
      </c>
      <c r="V64" s="1">
        <f t="shared" si="17"/>
        <v>2</v>
      </c>
      <c r="W64" s="1">
        <f t="shared" si="12"/>
        <v>1</v>
      </c>
      <c r="X64" s="1">
        <f t="shared" si="13"/>
        <v>1</v>
      </c>
      <c r="Y64" s="25">
        <f t="shared" si="18"/>
        <v>1</v>
      </c>
      <c r="Z64" s="117"/>
      <c r="AA64" s="117"/>
      <c r="AB64" s="1"/>
      <c r="AC64" s="1">
        <f t="shared" si="15"/>
        <v>1</v>
      </c>
      <c r="AD64" s="1"/>
    </row>
    <row r="65" spans="1:30" ht="12.75" customHeight="1">
      <c r="A65" s="1">
        <v>4238</v>
      </c>
      <c r="B65" s="54" t="str">
        <f t="shared" si="0"/>
        <v>H.5.1</v>
      </c>
      <c r="C65" s="120" t="s">
        <v>1380</v>
      </c>
      <c r="D65" s="118"/>
      <c r="E65" s="92"/>
      <c r="F65" s="92"/>
      <c r="G65" s="117" t="s">
        <v>555</v>
      </c>
      <c r="H65" s="119"/>
      <c r="I65" s="117"/>
      <c r="J65" s="54">
        <v>2</v>
      </c>
      <c r="K65" s="117"/>
      <c r="L65" s="99">
        <f t="shared" si="1"/>
        <v>5</v>
      </c>
      <c r="M65" s="1">
        <f t="shared" si="2"/>
        <v>1</v>
      </c>
      <c r="N65" s="1">
        <f t="shared" si="3"/>
        <v>0</v>
      </c>
      <c r="O65" s="1">
        <f t="shared" si="4"/>
        <v>0</v>
      </c>
      <c r="P65" s="1">
        <f t="shared" si="5"/>
        <v>0</v>
      </c>
      <c r="Q65" s="1">
        <f t="shared" si="16"/>
        <v>0</v>
      </c>
      <c r="R65" s="1">
        <f t="shared" si="7"/>
        <v>0</v>
      </c>
      <c r="S65" s="1">
        <f t="shared" si="8"/>
        <v>0</v>
      </c>
      <c r="T65" s="1">
        <f t="shared" si="9"/>
        <v>1</v>
      </c>
      <c r="U65" s="1">
        <f t="shared" si="10"/>
        <v>1</v>
      </c>
      <c r="V65" s="1">
        <f t="shared" si="17"/>
        <v>2</v>
      </c>
      <c r="W65" s="1">
        <f t="shared" si="12"/>
        <v>1</v>
      </c>
      <c r="X65" s="1">
        <f t="shared" si="13"/>
        <v>1</v>
      </c>
      <c r="Y65" s="25">
        <f t="shared" si="18"/>
        <v>0</v>
      </c>
      <c r="Z65" s="117"/>
      <c r="AA65" s="117"/>
      <c r="AB65" s="1"/>
      <c r="AC65" s="1" t="str">
        <f t="shared" si="15"/>
        <v/>
      </c>
      <c r="AD65" s="1"/>
    </row>
    <row r="66" spans="1:30" ht="12.75" customHeight="1">
      <c r="A66" s="1">
        <v>3391</v>
      </c>
      <c r="B66" s="54" t="str">
        <f t="shared" si="0"/>
        <v>H.5.2</v>
      </c>
      <c r="C66" s="120" t="s">
        <v>1382</v>
      </c>
      <c r="D66" s="118"/>
      <c r="E66" s="92"/>
      <c r="F66" s="92"/>
      <c r="G66" s="117" t="s">
        <v>1383</v>
      </c>
      <c r="H66" s="119" t="s">
        <v>771</v>
      </c>
      <c r="I66" s="117" t="s">
        <v>772</v>
      </c>
      <c r="J66" s="54">
        <v>2</v>
      </c>
      <c r="K66" s="117"/>
      <c r="L66" s="99">
        <f t="shared" si="1"/>
        <v>5</v>
      </c>
      <c r="M66" s="1">
        <f t="shared" si="2"/>
        <v>2</v>
      </c>
      <c r="N66" s="1">
        <f t="shared" si="3"/>
        <v>0</v>
      </c>
      <c r="O66" s="1">
        <f t="shared" si="4"/>
        <v>0</v>
      </c>
      <c r="P66" s="1">
        <f t="shared" si="5"/>
        <v>0</v>
      </c>
      <c r="Q66" s="1">
        <f t="shared" si="16"/>
        <v>0</v>
      </c>
      <c r="R66" s="1">
        <f t="shared" si="7"/>
        <v>0</v>
      </c>
      <c r="S66" s="1">
        <f t="shared" si="8"/>
        <v>0</v>
      </c>
      <c r="T66" s="1">
        <f t="shared" si="9"/>
        <v>1</v>
      </c>
      <c r="U66" s="1">
        <f t="shared" si="10"/>
        <v>1</v>
      </c>
      <c r="V66" s="1">
        <f t="shared" si="17"/>
        <v>2</v>
      </c>
      <c r="W66" s="1">
        <f t="shared" si="12"/>
        <v>1</v>
      </c>
      <c r="X66" s="1">
        <f t="shared" si="13"/>
        <v>1</v>
      </c>
      <c r="Y66" s="25">
        <f t="shared" si="18"/>
        <v>0</v>
      </c>
      <c r="Z66" s="117"/>
      <c r="AA66" s="117"/>
      <c r="AB66" s="1"/>
      <c r="AC66" s="1" t="str">
        <f t="shared" si="15"/>
        <v/>
      </c>
      <c r="AD66" s="1"/>
    </row>
    <row r="67" spans="1:30" ht="12.75" customHeight="1">
      <c r="A67" s="1">
        <v>3538</v>
      </c>
      <c r="B67" s="54" t="str">
        <f t="shared" si="0"/>
        <v>H.6</v>
      </c>
      <c r="C67" s="117" t="s">
        <v>1386</v>
      </c>
      <c r="D67" s="118"/>
      <c r="E67" s="92"/>
      <c r="F67" s="92"/>
      <c r="G67" s="117"/>
      <c r="H67" s="119" t="s">
        <v>616</v>
      </c>
      <c r="I67" s="117" t="s">
        <v>617</v>
      </c>
      <c r="J67" s="54">
        <v>1</v>
      </c>
      <c r="K67" s="117"/>
      <c r="L67" s="99">
        <f t="shared" si="1"/>
        <v>6</v>
      </c>
      <c r="M67" s="1">
        <f t="shared" si="2"/>
        <v>0</v>
      </c>
      <c r="N67" s="1">
        <f t="shared" si="3"/>
        <v>0</v>
      </c>
      <c r="O67" s="1">
        <f t="shared" si="4"/>
        <v>0</v>
      </c>
      <c r="P67" s="1">
        <f t="shared" si="5"/>
        <v>0</v>
      </c>
      <c r="Q67" s="1">
        <f t="shared" si="16"/>
        <v>1</v>
      </c>
      <c r="R67" s="1">
        <f t="shared" si="7"/>
        <v>0</v>
      </c>
      <c r="S67" s="1">
        <f t="shared" si="8"/>
        <v>1</v>
      </c>
      <c r="T67" s="1">
        <f t="shared" si="9"/>
        <v>1</v>
      </c>
      <c r="U67" s="1">
        <f t="shared" si="10"/>
        <v>0</v>
      </c>
      <c r="V67" s="1">
        <f t="shared" si="17"/>
        <v>1</v>
      </c>
      <c r="W67" s="1">
        <f t="shared" si="12"/>
        <v>1</v>
      </c>
      <c r="X67" s="1">
        <f t="shared" si="13"/>
        <v>1</v>
      </c>
      <c r="Y67" s="25">
        <f t="shared" si="18"/>
        <v>1</v>
      </c>
      <c r="Z67" s="117"/>
      <c r="AA67" s="117"/>
      <c r="AB67" s="1"/>
      <c r="AC67" s="1">
        <f t="shared" si="15"/>
        <v>2</v>
      </c>
      <c r="AD67" s="1"/>
    </row>
    <row r="68" spans="1:30" ht="12.75" customHeight="1">
      <c r="A68" s="1">
        <v>3539</v>
      </c>
      <c r="B68" s="54" t="str">
        <f t="shared" si="0"/>
        <v>H.6.1</v>
      </c>
      <c r="C68" s="120" t="s">
        <v>1389</v>
      </c>
      <c r="D68" s="118"/>
      <c r="E68" s="92"/>
      <c r="F68" s="92"/>
      <c r="G68" s="117"/>
      <c r="H68" s="119" t="s">
        <v>552</v>
      </c>
      <c r="I68" s="117" t="s">
        <v>441</v>
      </c>
      <c r="J68" s="54">
        <v>2</v>
      </c>
      <c r="K68" s="117"/>
      <c r="L68" s="99">
        <f t="shared" si="1"/>
        <v>6</v>
      </c>
      <c r="M68" s="1">
        <f t="shared" si="2"/>
        <v>1</v>
      </c>
      <c r="N68" s="1">
        <f t="shared" si="3"/>
        <v>0</v>
      </c>
      <c r="O68" s="1">
        <f t="shared" si="4"/>
        <v>0</v>
      </c>
      <c r="P68" s="1">
        <f t="shared" si="5"/>
        <v>0</v>
      </c>
      <c r="Q68" s="1">
        <f t="shared" si="16"/>
        <v>0</v>
      </c>
      <c r="R68" s="1">
        <f t="shared" si="7"/>
        <v>0</v>
      </c>
      <c r="S68" s="1">
        <f t="shared" si="8"/>
        <v>0</v>
      </c>
      <c r="T68" s="1">
        <f t="shared" si="9"/>
        <v>1</v>
      </c>
      <c r="U68" s="1">
        <f t="shared" si="10"/>
        <v>0</v>
      </c>
      <c r="V68" s="1">
        <f t="shared" si="17"/>
        <v>0</v>
      </c>
      <c r="W68" s="1">
        <f t="shared" si="12"/>
        <v>0</v>
      </c>
      <c r="X68" s="1">
        <f t="shared" si="13"/>
        <v>0</v>
      </c>
      <c r="Y68" s="25">
        <f t="shared" si="18"/>
        <v>0</v>
      </c>
      <c r="Z68" s="117"/>
      <c r="AA68" s="117"/>
      <c r="AB68" s="1"/>
      <c r="AC68" s="1">
        <f t="shared" si="15"/>
        <v>2</v>
      </c>
      <c r="AD68" s="1"/>
    </row>
    <row r="69" spans="1:30" ht="12.75" customHeight="1">
      <c r="A69" s="1">
        <v>3540</v>
      </c>
      <c r="B69" s="54" t="str">
        <f t="shared" si="0"/>
        <v>H.6.2</v>
      </c>
      <c r="C69" s="120" t="s">
        <v>1391</v>
      </c>
      <c r="D69" s="118"/>
      <c r="E69" s="92"/>
      <c r="F69" s="92"/>
      <c r="G69" s="117"/>
      <c r="H69" s="119" t="s">
        <v>552</v>
      </c>
      <c r="I69" s="117" t="s">
        <v>441</v>
      </c>
      <c r="J69" s="54">
        <v>2</v>
      </c>
      <c r="K69" s="117"/>
      <c r="L69" s="99">
        <f t="shared" si="1"/>
        <v>6</v>
      </c>
      <c r="M69" s="1">
        <f t="shared" si="2"/>
        <v>2</v>
      </c>
      <c r="N69" s="1">
        <f t="shared" si="3"/>
        <v>0</v>
      </c>
      <c r="O69" s="1">
        <f t="shared" si="4"/>
        <v>0</v>
      </c>
      <c r="P69" s="1">
        <f t="shared" si="5"/>
        <v>0</v>
      </c>
      <c r="Q69" s="1">
        <f t="shared" ref="Q69:Q81" si="19">IF(OR(Master="Master",J69=0,K69=1),0,IF(ISNA(VLOOKUP(A69,L2_Array,22,FALSE)),0,VLOOKUP(A69,L2_Array,22,FALSE)))</f>
        <v>0</v>
      </c>
      <c r="R69" s="1">
        <f t="shared" si="7"/>
        <v>0</v>
      </c>
      <c r="S69" s="1">
        <f t="shared" si="8"/>
        <v>0</v>
      </c>
      <c r="T69" s="1">
        <f t="shared" si="9"/>
        <v>1</v>
      </c>
      <c r="U69" s="1">
        <f t="shared" si="10"/>
        <v>0</v>
      </c>
      <c r="V69" s="1">
        <f t="shared" ref="V69:V100" si="20">IF(Master="Master",R69,IF(V68="",S69,IF(OR(AND(U69&gt;0,S69&lt;V68),AND(U69=1,S69&lt;=V68)),V68,S69)))</f>
        <v>0</v>
      </c>
      <c r="W69" s="1">
        <f t="shared" si="12"/>
        <v>0</v>
      </c>
      <c r="X69" s="1">
        <f t="shared" si="13"/>
        <v>0</v>
      </c>
      <c r="Y69" s="25">
        <f t="shared" ref="Y69:Y81" si="21">IF(ISNA(VLOOKUP(A69,L2_Array,1,FALSE)),0,1)</f>
        <v>0</v>
      </c>
      <c r="Z69" s="117"/>
      <c r="AA69" s="117"/>
      <c r="AB69" s="1"/>
      <c r="AC69" s="1">
        <f t="shared" si="15"/>
        <v>2</v>
      </c>
      <c r="AD69" s="1"/>
    </row>
    <row r="70" spans="1:30" ht="12.75" customHeight="1">
      <c r="A70" s="1">
        <v>3541</v>
      </c>
      <c r="B70" s="54" t="str">
        <f t="shared" si="0"/>
        <v>H.6.3</v>
      </c>
      <c r="C70" s="120" t="s">
        <v>1392</v>
      </c>
      <c r="D70" s="118"/>
      <c r="E70" s="92"/>
      <c r="F70" s="92"/>
      <c r="G70" s="117"/>
      <c r="H70" s="119" t="s">
        <v>552</v>
      </c>
      <c r="I70" s="117" t="s">
        <v>441</v>
      </c>
      <c r="J70" s="54">
        <v>2</v>
      </c>
      <c r="K70" s="117"/>
      <c r="L70" s="99">
        <f t="shared" si="1"/>
        <v>6</v>
      </c>
      <c r="M70" s="1">
        <f t="shared" si="2"/>
        <v>3</v>
      </c>
      <c r="N70" s="1">
        <f t="shared" si="3"/>
        <v>0</v>
      </c>
      <c r="O70" s="1">
        <f t="shared" si="4"/>
        <v>0</v>
      </c>
      <c r="P70" s="1">
        <f t="shared" si="5"/>
        <v>0</v>
      </c>
      <c r="Q70" s="1">
        <f t="shared" si="19"/>
        <v>0</v>
      </c>
      <c r="R70" s="1">
        <f t="shared" si="7"/>
        <v>0</v>
      </c>
      <c r="S70" s="1">
        <f t="shared" si="8"/>
        <v>0</v>
      </c>
      <c r="T70" s="1">
        <f t="shared" si="9"/>
        <v>1</v>
      </c>
      <c r="U70" s="1">
        <f t="shared" si="10"/>
        <v>0</v>
      </c>
      <c r="V70" s="1">
        <f t="shared" si="20"/>
        <v>0</v>
      </c>
      <c r="W70" s="1">
        <f t="shared" si="12"/>
        <v>0</v>
      </c>
      <c r="X70" s="1">
        <f t="shared" si="13"/>
        <v>0</v>
      </c>
      <c r="Y70" s="25">
        <f t="shared" si="21"/>
        <v>0</v>
      </c>
      <c r="Z70" s="117"/>
      <c r="AA70" s="117"/>
      <c r="AB70" s="1"/>
      <c r="AC70" s="1">
        <f t="shared" si="15"/>
        <v>2</v>
      </c>
      <c r="AD70" s="1"/>
    </row>
    <row r="71" spans="1:30" ht="12.75" customHeight="1">
      <c r="A71" s="1">
        <v>3542</v>
      </c>
      <c r="B71" s="54" t="str">
        <f t="shared" si="0"/>
        <v>H.6.4</v>
      </c>
      <c r="C71" s="120" t="s">
        <v>1395</v>
      </c>
      <c r="D71" s="118"/>
      <c r="E71" s="92"/>
      <c r="F71" s="92"/>
      <c r="G71" s="117" t="s">
        <v>432</v>
      </c>
      <c r="H71" s="119" t="s">
        <v>552</v>
      </c>
      <c r="I71" s="117" t="s">
        <v>441</v>
      </c>
      <c r="J71" s="54">
        <v>2</v>
      </c>
      <c r="K71" s="117"/>
      <c r="L71" s="99">
        <f t="shared" si="1"/>
        <v>6</v>
      </c>
      <c r="M71" s="1">
        <f t="shared" si="2"/>
        <v>4</v>
      </c>
      <c r="N71" s="1">
        <f t="shared" si="3"/>
        <v>0</v>
      </c>
      <c r="O71" s="1">
        <f t="shared" si="4"/>
        <v>0</v>
      </c>
      <c r="P71" s="1">
        <f t="shared" si="5"/>
        <v>0</v>
      </c>
      <c r="Q71" s="1">
        <f t="shared" si="19"/>
        <v>0</v>
      </c>
      <c r="R71" s="1">
        <f t="shared" si="7"/>
        <v>0</v>
      </c>
      <c r="S71" s="1">
        <f t="shared" si="8"/>
        <v>0</v>
      </c>
      <c r="T71" s="1">
        <f t="shared" si="9"/>
        <v>1</v>
      </c>
      <c r="U71" s="1">
        <f t="shared" si="10"/>
        <v>0</v>
      </c>
      <c r="V71" s="1">
        <f t="shared" si="20"/>
        <v>0</v>
      </c>
      <c r="W71" s="1">
        <f t="shared" si="12"/>
        <v>0</v>
      </c>
      <c r="X71" s="1">
        <f t="shared" si="13"/>
        <v>0</v>
      </c>
      <c r="Y71" s="25">
        <f t="shared" si="21"/>
        <v>0</v>
      </c>
      <c r="Z71" s="117"/>
      <c r="AA71" s="117"/>
      <c r="AB71" s="1"/>
      <c r="AC71" s="1">
        <f t="shared" si="15"/>
        <v>2</v>
      </c>
      <c r="AD71" s="1"/>
    </row>
    <row r="72" spans="1:30" ht="12.75" customHeight="1">
      <c r="A72" s="1">
        <v>3543</v>
      </c>
      <c r="B72" s="54" t="str">
        <f t="shared" si="0"/>
        <v>H.7</v>
      </c>
      <c r="C72" s="117" t="s">
        <v>1398</v>
      </c>
      <c r="D72" s="118"/>
      <c r="E72" s="92"/>
      <c r="F72" s="118"/>
      <c r="G72" s="117" t="s">
        <v>432</v>
      </c>
      <c r="H72" s="119" t="s">
        <v>621</v>
      </c>
      <c r="I72" s="117" t="s">
        <v>434</v>
      </c>
      <c r="J72" s="54">
        <v>1</v>
      </c>
      <c r="K72" s="117"/>
      <c r="L72" s="99">
        <f t="shared" si="1"/>
        <v>7</v>
      </c>
      <c r="M72" s="1">
        <f t="shared" si="2"/>
        <v>0</v>
      </c>
      <c r="N72" s="1">
        <f t="shared" si="3"/>
        <v>0</v>
      </c>
      <c r="O72" s="1">
        <f t="shared" si="4"/>
        <v>0</v>
      </c>
      <c r="P72" s="1">
        <f t="shared" si="5"/>
        <v>0</v>
      </c>
      <c r="Q72" s="1">
        <f t="shared" si="19"/>
        <v>1</v>
      </c>
      <c r="R72" s="1">
        <f t="shared" si="7"/>
        <v>0</v>
      </c>
      <c r="S72" s="1">
        <f t="shared" si="8"/>
        <v>1</v>
      </c>
      <c r="T72" s="1">
        <f t="shared" si="9"/>
        <v>1</v>
      </c>
      <c r="U72" s="1">
        <f t="shared" si="10"/>
        <v>0</v>
      </c>
      <c r="V72" s="1">
        <f t="shared" si="20"/>
        <v>1</v>
      </c>
      <c r="W72" s="1">
        <f t="shared" si="12"/>
        <v>1</v>
      </c>
      <c r="X72" s="1">
        <f t="shared" si="13"/>
        <v>1</v>
      </c>
      <c r="Y72" s="25">
        <f t="shared" si="21"/>
        <v>1</v>
      </c>
      <c r="Z72" s="117"/>
      <c r="AA72" s="117"/>
      <c r="AB72" s="1"/>
      <c r="AC72" s="1">
        <f t="shared" si="15"/>
        <v>2</v>
      </c>
      <c r="AD72" s="1"/>
    </row>
    <row r="73" spans="1:30" ht="12.75" customHeight="1">
      <c r="A73" s="1">
        <v>4409</v>
      </c>
      <c r="B73" s="54" t="str">
        <f t="shared" si="0"/>
        <v>H.7.1</v>
      </c>
      <c r="C73" s="117" t="s">
        <v>1400</v>
      </c>
      <c r="D73" s="117"/>
      <c r="E73" s="117"/>
      <c r="F73" s="117"/>
      <c r="G73" s="117"/>
      <c r="H73" s="119"/>
      <c r="I73" s="117"/>
      <c r="J73" s="54">
        <v>2</v>
      </c>
      <c r="K73" s="117">
        <v>1</v>
      </c>
      <c r="L73" s="99">
        <f t="shared" si="1"/>
        <v>7</v>
      </c>
      <c r="M73" s="1">
        <f t="shared" si="2"/>
        <v>1</v>
      </c>
      <c r="N73" s="1">
        <f t="shared" si="3"/>
        <v>0</v>
      </c>
      <c r="O73" s="1">
        <f t="shared" si="4"/>
        <v>0</v>
      </c>
      <c r="P73" s="1">
        <f t="shared" si="5"/>
        <v>0</v>
      </c>
      <c r="Q73" s="1">
        <f t="shared" si="19"/>
        <v>0</v>
      </c>
      <c r="R73" s="1">
        <f t="shared" si="7"/>
        <v>0</v>
      </c>
      <c r="S73" s="1">
        <f t="shared" si="8"/>
        <v>0</v>
      </c>
      <c r="T73" s="1">
        <f t="shared" si="9"/>
        <v>1</v>
      </c>
      <c r="U73" s="1">
        <f t="shared" si="10"/>
        <v>0</v>
      </c>
      <c r="V73" s="1">
        <f t="shared" si="20"/>
        <v>0</v>
      </c>
      <c r="W73" s="1">
        <f t="shared" si="12"/>
        <v>0</v>
      </c>
      <c r="X73" s="1">
        <f t="shared" si="13"/>
        <v>0</v>
      </c>
      <c r="Y73" s="25">
        <f t="shared" si="21"/>
        <v>0</v>
      </c>
      <c r="Z73" s="117"/>
      <c r="AA73" s="117"/>
      <c r="AB73" s="1"/>
      <c r="AC73" s="1">
        <f t="shared" si="15"/>
        <v>2</v>
      </c>
      <c r="AD73" s="1"/>
    </row>
    <row r="74" spans="1:30" ht="12.75" customHeight="1">
      <c r="A74" s="1">
        <v>3544</v>
      </c>
      <c r="B74" s="54" t="str">
        <f t="shared" si="0"/>
        <v>H.7.1.1</v>
      </c>
      <c r="C74" s="120" t="s">
        <v>1403</v>
      </c>
      <c r="D74" s="118"/>
      <c r="E74" s="92"/>
      <c r="F74" s="118"/>
      <c r="G74" s="117" t="s">
        <v>432</v>
      </c>
      <c r="H74" s="119" t="s">
        <v>1404</v>
      </c>
      <c r="I74" s="117" t="s">
        <v>434</v>
      </c>
      <c r="J74" s="54">
        <v>3</v>
      </c>
      <c r="K74" s="117"/>
      <c r="L74" s="99">
        <f t="shared" si="1"/>
        <v>7</v>
      </c>
      <c r="M74" s="1">
        <f t="shared" si="2"/>
        <v>1</v>
      </c>
      <c r="N74" s="1">
        <f t="shared" si="3"/>
        <v>1</v>
      </c>
      <c r="O74" s="1">
        <f t="shared" si="4"/>
        <v>0</v>
      </c>
      <c r="P74" s="1">
        <f t="shared" si="5"/>
        <v>0</v>
      </c>
      <c r="Q74" s="1">
        <f t="shared" si="19"/>
        <v>0</v>
      </c>
      <c r="R74" s="1">
        <f t="shared" si="7"/>
        <v>0</v>
      </c>
      <c r="S74" s="1">
        <f t="shared" si="8"/>
        <v>0</v>
      </c>
      <c r="T74" s="1">
        <f t="shared" si="9"/>
        <v>0</v>
      </c>
      <c r="U74" s="1">
        <f t="shared" si="10"/>
        <v>0</v>
      </c>
      <c r="V74" s="1">
        <f t="shared" si="20"/>
        <v>0</v>
      </c>
      <c r="W74" s="1">
        <f t="shared" si="12"/>
        <v>0</v>
      </c>
      <c r="X74" s="1">
        <f t="shared" si="13"/>
        <v>0</v>
      </c>
      <c r="Y74" s="25">
        <f t="shared" si="21"/>
        <v>0</v>
      </c>
      <c r="Z74" s="117"/>
      <c r="AA74" s="117"/>
      <c r="AB74" s="1"/>
      <c r="AC74" s="1">
        <f t="shared" si="15"/>
        <v>2</v>
      </c>
      <c r="AD74" s="1"/>
    </row>
    <row r="75" spans="1:30" ht="12.75" customHeight="1">
      <c r="A75" s="1">
        <v>3545</v>
      </c>
      <c r="B75" s="54" t="str">
        <f t="shared" si="0"/>
        <v>H.7.1.2</v>
      </c>
      <c r="C75" s="120" t="s">
        <v>1407</v>
      </c>
      <c r="D75" s="118"/>
      <c r="E75" s="92"/>
      <c r="F75" s="118"/>
      <c r="G75" s="117" t="s">
        <v>432</v>
      </c>
      <c r="H75" s="119" t="s">
        <v>1408</v>
      </c>
      <c r="I75" s="117" t="s">
        <v>434</v>
      </c>
      <c r="J75" s="54">
        <v>3</v>
      </c>
      <c r="K75" s="117"/>
      <c r="L75" s="99">
        <f t="shared" si="1"/>
        <v>7</v>
      </c>
      <c r="M75" s="1">
        <f t="shared" si="2"/>
        <v>1</v>
      </c>
      <c r="N75" s="1">
        <f t="shared" si="3"/>
        <v>2</v>
      </c>
      <c r="O75" s="1">
        <f t="shared" si="4"/>
        <v>0</v>
      </c>
      <c r="P75" s="1">
        <f t="shared" si="5"/>
        <v>0</v>
      </c>
      <c r="Q75" s="1">
        <f t="shared" si="19"/>
        <v>0</v>
      </c>
      <c r="R75" s="1">
        <f t="shared" si="7"/>
        <v>0</v>
      </c>
      <c r="S75" s="1">
        <f t="shared" si="8"/>
        <v>0</v>
      </c>
      <c r="T75" s="1">
        <f t="shared" si="9"/>
        <v>0</v>
      </c>
      <c r="U75" s="1">
        <f t="shared" si="10"/>
        <v>0</v>
      </c>
      <c r="V75" s="1">
        <f t="shared" si="20"/>
        <v>0</v>
      </c>
      <c r="W75" s="1">
        <f t="shared" si="12"/>
        <v>0</v>
      </c>
      <c r="X75" s="1">
        <f t="shared" si="13"/>
        <v>0</v>
      </c>
      <c r="Y75" s="25">
        <f t="shared" si="21"/>
        <v>0</v>
      </c>
      <c r="Z75" s="117"/>
      <c r="AA75" s="117"/>
      <c r="AB75" s="1"/>
      <c r="AC75" s="1">
        <f t="shared" si="15"/>
        <v>2</v>
      </c>
      <c r="AD75" s="1"/>
    </row>
    <row r="76" spans="1:30" ht="12.75" customHeight="1">
      <c r="A76" s="1">
        <v>3546</v>
      </c>
      <c r="B76" s="54" t="str">
        <f t="shared" si="0"/>
        <v>H.7.1.3</v>
      </c>
      <c r="C76" s="120" t="s">
        <v>1411</v>
      </c>
      <c r="D76" s="118"/>
      <c r="E76" s="92"/>
      <c r="F76" s="118"/>
      <c r="G76" s="117" t="s">
        <v>432</v>
      </c>
      <c r="H76" s="119" t="s">
        <v>1412</v>
      </c>
      <c r="I76" s="117" t="s">
        <v>434</v>
      </c>
      <c r="J76" s="54">
        <v>3</v>
      </c>
      <c r="K76" s="117"/>
      <c r="L76" s="99">
        <f t="shared" si="1"/>
        <v>7</v>
      </c>
      <c r="M76" s="1">
        <f t="shared" si="2"/>
        <v>1</v>
      </c>
      <c r="N76" s="1">
        <f t="shared" si="3"/>
        <v>3</v>
      </c>
      <c r="O76" s="1">
        <f t="shared" si="4"/>
        <v>0</v>
      </c>
      <c r="P76" s="1">
        <f t="shared" si="5"/>
        <v>0</v>
      </c>
      <c r="Q76" s="1">
        <f t="shared" si="19"/>
        <v>0</v>
      </c>
      <c r="R76" s="1">
        <f t="shared" si="7"/>
        <v>0</v>
      </c>
      <c r="S76" s="1">
        <f t="shared" si="8"/>
        <v>0</v>
      </c>
      <c r="T76" s="1">
        <f t="shared" si="9"/>
        <v>0</v>
      </c>
      <c r="U76" s="1">
        <f t="shared" si="10"/>
        <v>0</v>
      </c>
      <c r="V76" s="1">
        <f t="shared" si="20"/>
        <v>0</v>
      </c>
      <c r="W76" s="1">
        <f t="shared" si="12"/>
        <v>0</v>
      </c>
      <c r="X76" s="1">
        <f t="shared" si="13"/>
        <v>0</v>
      </c>
      <c r="Y76" s="25">
        <f t="shared" si="21"/>
        <v>0</v>
      </c>
      <c r="Z76" s="117"/>
      <c r="AA76" s="117"/>
      <c r="AB76" s="1"/>
      <c r="AC76" s="1">
        <f t="shared" si="15"/>
        <v>2</v>
      </c>
      <c r="AD76" s="1"/>
    </row>
    <row r="77" spans="1:30" ht="12.75" customHeight="1">
      <c r="A77" s="1">
        <v>3547</v>
      </c>
      <c r="B77" s="54" t="str">
        <f t="shared" si="0"/>
        <v>H.7.1.4</v>
      </c>
      <c r="C77" s="120" t="s">
        <v>1415</v>
      </c>
      <c r="D77" s="118"/>
      <c r="E77" s="92"/>
      <c r="F77" s="118"/>
      <c r="G77" s="117" t="s">
        <v>432</v>
      </c>
      <c r="H77" s="119" t="s">
        <v>1416</v>
      </c>
      <c r="I77" s="117" t="s">
        <v>434</v>
      </c>
      <c r="J77" s="54">
        <v>3</v>
      </c>
      <c r="K77" s="117"/>
      <c r="L77" s="99">
        <f t="shared" si="1"/>
        <v>7</v>
      </c>
      <c r="M77" s="1">
        <f t="shared" si="2"/>
        <v>1</v>
      </c>
      <c r="N77" s="1">
        <f t="shared" si="3"/>
        <v>4</v>
      </c>
      <c r="O77" s="1">
        <f t="shared" si="4"/>
        <v>0</v>
      </c>
      <c r="P77" s="1">
        <f t="shared" si="5"/>
        <v>0</v>
      </c>
      <c r="Q77" s="1">
        <f t="shared" si="19"/>
        <v>0</v>
      </c>
      <c r="R77" s="1">
        <f t="shared" si="7"/>
        <v>0</v>
      </c>
      <c r="S77" s="1">
        <f t="shared" si="8"/>
        <v>0</v>
      </c>
      <c r="T77" s="1">
        <f t="shared" si="9"/>
        <v>0</v>
      </c>
      <c r="U77" s="1">
        <f t="shared" si="10"/>
        <v>0</v>
      </c>
      <c r="V77" s="1">
        <f t="shared" si="20"/>
        <v>0</v>
      </c>
      <c r="W77" s="1">
        <f t="shared" si="12"/>
        <v>0</v>
      </c>
      <c r="X77" s="1">
        <f t="shared" si="13"/>
        <v>0</v>
      </c>
      <c r="Y77" s="25">
        <f t="shared" si="21"/>
        <v>0</v>
      </c>
      <c r="Z77" s="117"/>
      <c r="AA77" s="117"/>
      <c r="AB77" s="1"/>
      <c r="AC77" s="1">
        <f t="shared" si="15"/>
        <v>2</v>
      </c>
      <c r="AD77" s="1"/>
    </row>
    <row r="78" spans="1:30" ht="12.75" customHeight="1">
      <c r="A78" s="1">
        <v>3554</v>
      </c>
      <c r="B78" s="54" t="str">
        <f t="shared" si="0"/>
        <v>H.8</v>
      </c>
      <c r="C78" s="117" t="s">
        <v>1417</v>
      </c>
      <c r="D78" s="118"/>
      <c r="E78" s="92"/>
      <c r="F78" s="92"/>
      <c r="G78" s="117" t="s">
        <v>432</v>
      </c>
      <c r="H78" s="119" t="s">
        <v>626</v>
      </c>
      <c r="I78" s="117" t="s">
        <v>627</v>
      </c>
      <c r="J78" s="54">
        <v>1</v>
      </c>
      <c r="K78" s="117"/>
      <c r="L78" s="99">
        <f t="shared" si="1"/>
        <v>8</v>
      </c>
      <c r="M78" s="1">
        <f t="shared" si="2"/>
        <v>0</v>
      </c>
      <c r="N78" s="1">
        <f t="shared" si="3"/>
        <v>0</v>
      </c>
      <c r="O78" s="1">
        <f t="shared" si="4"/>
        <v>0</v>
      </c>
      <c r="P78" s="1">
        <f t="shared" si="5"/>
        <v>0</v>
      </c>
      <c r="Q78" s="1">
        <f t="shared" si="19"/>
        <v>3</v>
      </c>
      <c r="R78" s="1">
        <f t="shared" si="7"/>
        <v>0</v>
      </c>
      <c r="S78" s="1">
        <f t="shared" si="8"/>
        <v>3</v>
      </c>
      <c r="T78" s="1">
        <f t="shared" si="9"/>
        <v>1</v>
      </c>
      <c r="U78" s="1">
        <f t="shared" si="10"/>
        <v>1</v>
      </c>
      <c r="V78" s="1">
        <f t="shared" si="20"/>
        <v>3</v>
      </c>
      <c r="W78" s="1">
        <f t="shared" si="12"/>
        <v>1</v>
      </c>
      <c r="X78" s="1">
        <f t="shared" si="13"/>
        <v>1</v>
      </c>
      <c r="Y78" s="25">
        <f t="shared" si="21"/>
        <v>1</v>
      </c>
      <c r="Z78" s="117"/>
      <c r="AA78" s="117"/>
      <c r="AB78" s="1"/>
      <c r="AC78" s="1">
        <f t="shared" si="15"/>
        <v>1</v>
      </c>
      <c r="AD78" s="1"/>
    </row>
    <row r="79" spans="1:30" ht="12.75" customHeight="1">
      <c r="A79" s="1">
        <v>3555</v>
      </c>
      <c r="B79" s="54" t="str">
        <f t="shared" si="0"/>
        <v>H.8.1</v>
      </c>
      <c r="C79" s="120" t="s">
        <v>1420</v>
      </c>
      <c r="D79" s="118"/>
      <c r="E79" s="92"/>
      <c r="F79" s="92"/>
      <c r="G79" s="117"/>
      <c r="H79" s="119"/>
      <c r="I79" s="117"/>
      <c r="J79" s="54">
        <v>2</v>
      </c>
      <c r="K79" s="117"/>
      <c r="L79" s="99">
        <f t="shared" si="1"/>
        <v>8</v>
      </c>
      <c r="M79" s="1">
        <f t="shared" si="2"/>
        <v>1</v>
      </c>
      <c r="N79" s="1">
        <f t="shared" si="3"/>
        <v>0</v>
      </c>
      <c r="O79" s="1">
        <f t="shared" si="4"/>
        <v>0</v>
      </c>
      <c r="P79" s="1">
        <f t="shared" si="5"/>
        <v>0</v>
      </c>
      <c r="Q79" s="1">
        <f t="shared" si="19"/>
        <v>0</v>
      </c>
      <c r="R79" s="1">
        <f t="shared" si="7"/>
        <v>0</v>
      </c>
      <c r="S79" s="1">
        <f t="shared" si="8"/>
        <v>0</v>
      </c>
      <c r="T79" s="1">
        <f t="shared" si="9"/>
        <v>1</v>
      </c>
      <c r="U79" s="1">
        <f t="shared" si="10"/>
        <v>1</v>
      </c>
      <c r="V79" s="1">
        <f t="shared" si="20"/>
        <v>3</v>
      </c>
      <c r="W79" s="1">
        <f t="shared" si="12"/>
        <v>1</v>
      </c>
      <c r="X79" s="1">
        <f t="shared" si="13"/>
        <v>1</v>
      </c>
      <c r="Y79" s="25">
        <f t="shared" si="21"/>
        <v>0</v>
      </c>
      <c r="Z79" s="117"/>
      <c r="AA79" s="117"/>
      <c r="AB79" s="1"/>
      <c r="AC79" s="1" t="str">
        <f t="shared" si="15"/>
        <v/>
      </c>
      <c r="AD79" s="1"/>
    </row>
    <row r="80" spans="1:30" ht="12.75" customHeight="1">
      <c r="A80" s="1">
        <v>3556</v>
      </c>
      <c r="B80" s="54" t="str">
        <f t="shared" si="0"/>
        <v>H.8.2</v>
      </c>
      <c r="C80" s="120" t="s">
        <v>1424</v>
      </c>
      <c r="D80" s="118"/>
      <c r="E80" s="92"/>
      <c r="F80" s="92"/>
      <c r="G80" s="117"/>
      <c r="H80" s="119"/>
      <c r="I80" s="117"/>
      <c r="J80" s="54">
        <v>2</v>
      </c>
      <c r="K80" s="117"/>
      <c r="L80" s="99">
        <f t="shared" si="1"/>
        <v>8</v>
      </c>
      <c r="M80" s="1">
        <f t="shared" si="2"/>
        <v>2</v>
      </c>
      <c r="N80" s="1">
        <f t="shared" si="3"/>
        <v>0</v>
      </c>
      <c r="O80" s="1">
        <f t="shared" si="4"/>
        <v>0</v>
      </c>
      <c r="P80" s="1">
        <f t="shared" si="5"/>
        <v>0</v>
      </c>
      <c r="Q80" s="1">
        <f t="shared" si="19"/>
        <v>0</v>
      </c>
      <c r="R80" s="1">
        <f t="shared" si="7"/>
        <v>0</v>
      </c>
      <c r="S80" s="1">
        <f t="shared" si="8"/>
        <v>0</v>
      </c>
      <c r="T80" s="1">
        <f t="shared" si="9"/>
        <v>1</v>
      </c>
      <c r="U80" s="1">
        <f t="shared" si="10"/>
        <v>1</v>
      </c>
      <c r="V80" s="1">
        <f t="shared" si="20"/>
        <v>3</v>
      </c>
      <c r="W80" s="1">
        <f t="shared" si="12"/>
        <v>1</v>
      </c>
      <c r="X80" s="1">
        <f t="shared" si="13"/>
        <v>1</v>
      </c>
      <c r="Y80" s="25">
        <f t="shared" si="21"/>
        <v>0</v>
      </c>
      <c r="Z80" s="117"/>
      <c r="AA80" s="117"/>
      <c r="AB80" s="1"/>
      <c r="AC80" s="1" t="str">
        <f t="shared" si="15"/>
        <v/>
      </c>
      <c r="AD80" s="1"/>
    </row>
    <row r="81" spans="1:30" ht="12.75" customHeight="1">
      <c r="A81" s="1">
        <v>4239</v>
      </c>
      <c r="B81" s="54" t="str">
        <f t="shared" si="0"/>
        <v>H.8.3</v>
      </c>
      <c r="C81" s="120" t="s">
        <v>1427</v>
      </c>
      <c r="D81" s="118"/>
      <c r="E81" s="92"/>
      <c r="F81" s="92"/>
      <c r="G81" s="117"/>
      <c r="H81" s="119"/>
      <c r="I81" s="117"/>
      <c r="J81" s="54">
        <v>2</v>
      </c>
      <c r="K81" s="117"/>
      <c r="L81" s="99">
        <f t="shared" si="1"/>
        <v>8</v>
      </c>
      <c r="M81" s="1">
        <f t="shared" si="2"/>
        <v>3</v>
      </c>
      <c r="N81" s="1">
        <f t="shared" si="3"/>
        <v>0</v>
      </c>
      <c r="O81" s="1">
        <f t="shared" si="4"/>
        <v>0</v>
      </c>
      <c r="P81" s="1">
        <f t="shared" si="5"/>
        <v>0</v>
      </c>
      <c r="Q81" s="1">
        <f t="shared" si="19"/>
        <v>0</v>
      </c>
      <c r="R81" s="1">
        <f t="shared" si="7"/>
        <v>0</v>
      </c>
      <c r="S81" s="1">
        <f t="shared" si="8"/>
        <v>0</v>
      </c>
      <c r="T81" s="1">
        <f t="shared" si="9"/>
        <v>1</v>
      </c>
      <c r="U81" s="1">
        <f t="shared" si="10"/>
        <v>1</v>
      </c>
      <c r="V81" s="1">
        <f t="shared" si="20"/>
        <v>3</v>
      </c>
      <c r="W81" s="1">
        <f t="shared" si="12"/>
        <v>1</v>
      </c>
      <c r="X81" s="1">
        <f t="shared" si="13"/>
        <v>1</v>
      </c>
      <c r="Y81" s="25">
        <f t="shared" si="21"/>
        <v>0</v>
      </c>
      <c r="Z81" s="117"/>
      <c r="AA81" s="117"/>
      <c r="AB81" s="1"/>
      <c r="AC81" s="1" t="str">
        <f t="shared" si="15"/>
        <v/>
      </c>
      <c r="AD81" s="1"/>
    </row>
    <row r="82" spans="1:30" ht="12.75" customHeight="1"/>
    <row r="83" spans="1:30" ht="12.75" customHeight="1"/>
    <row r="84" spans="1:30" ht="12.75" customHeight="1"/>
    <row r="85" spans="1:30" ht="12.75" customHeight="1"/>
    <row r="86" spans="1:30" ht="12.75" customHeight="1"/>
    <row r="87" spans="1:30" ht="12.75" customHeight="1"/>
    <row r="88" spans="1:30" ht="12.75" customHeight="1"/>
    <row r="89" spans="1:30" ht="12.75" customHeight="1"/>
    <row r="90" spans="1:30" ht="12.75" customHeight="1"/>
    <row r="91" spans="1:30" ht="12.75" customHeight="1"/>
    <row r="92" spans="1:30" ht="12.75" customHeight="1"/>
    <row r="93" spans="1:30" ht="12.75" customHeight="1"/>
    <row r="94" spans="1:30" ht="12.75" customHeight="1"/>
    <row r="95" spans="1:30" ht="12.75" customHeight="1"/>
    <row r="96" spans="1:30"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B3:I3"/>
    <mergeCell ref="H4:I4"/>
  </mergeCells>
  <conditionalFormatting sqref="B5:C81">
    <cfRule type="expression" dxfId="245" priority="1" stopIfTrue="1">
      <formula>$Y5=1</formula>
    </cfRule>
  </conditionalFormatting>
  <conditionalFormatting sqref="D5:F81">
    <cfRule type="expression" dxfId="244" priority="2" stopIfTrue="1">
      <formula>$K5&gt;0</formula>
    </cfRule>
  </conditionalFormatting>
  <conditionalFormatting sqref="H1 I1:I2 Z1:AA2 B1:G2">
    <cfRule type="expression" dxfId="243" priority="3" stopIfTrue="1">
      <formula>OR($D$2&lt;1,$D$2="0%")</formula>
    </cfRule>
  </conditionalFormatting>
  <conditionalFormatting sqref="H1 I1:I2 Z1:AA2 B1:G2">
    <cfRule type="expression" dxfId="242" priority="4" stopIfTrue="1">
      <formula>$D$2=1</formula>
    </cfRule>
  </conditionalFormatting>
  <conditionalFormatting sqref="E5:E81">
    <cfRule type="expression" dxfId="241" priority="5">
      <formula>$AD5&lt;&gt;""</formula>
    </cfRule>
  </conditionalFormatting>
  <conditionalFormatting sqref="J5:J81">
    <cfRule type="expression" dxfId="240" priority="6" stopIfTrue="1">
      <formula>J5*J6/J5-J5&gt;1</formula>
    </cfRule>
  </conditionalFormatting>
  <conditionalFormatting sqref="D5:D81">
    <cfRule type="expression" dxfId="239" priority="7" stopIfTrue="1">
      <formula>V5=1</formula>
    </cfRule>
  </conditionalFormatting>
  <conditionalFormatting sqref="D5:D81">
    <cfRule type="expression" dxfId="238" priority="8" stopIfTrue="1">
      <formula>V5=3</formula>
    </cfRule>
  </conditionalFormatting>
  <conditionalFormatting sqref="D5:D81">
    <cfRule type="expression" dxfId="237" priority="9" stopIfTrue="1">
      <formula>V5=2</formula>
    </cfRule>
  </conditionalFormatting>
  <conditionalFormatting sqref="A5:A81">
    <cfRule type="expression" dxfId="236" priority="10" stopIfTrue="1">
      <formula>A5=""</formula>
    </cfRule>
  </conditionalFormatting>
  <dataValidations count="3">
    <dataValidation type="list" allowBlank="1" showInputMessage="1" showErrorMessage="1" prompt="Select Yes, No or N/A - If N/A is chosen an explanation MUST be provided in the Additional Information cell." sqref="D5:D14 D16:D36 D38:D72 D74:D81" xr:uid="{00000000-0002-0000-1000-000000000000}">
      <formula1>Binary</formula1>
    </dataValidation>
    <dataValidation type="list" allowBlank="1" showInputMessage="1" showErrorMessage="1" promptTitle="Select 1 - 5 - 1" prompt="Informal, ad hoc process without formal implementation_x000a_2 - Partially in place with no approved plans to further implement_x000a_3 - Partially in place with approved plans to further implement_x000a_4 - In place with exclusions_x000a_5 - In place wit" sqref="E5:E14 E16:E36 E38:E72 E74:E81" xr:uid="{00000000-0002-0000-1000-000001000000}">
      <formula1>ScaledLarge</formula1>
    </dataValidation>
    <dataValidation type="list" allowBlank="1" showErrorMessage="1" sqref="H2" xr:uid="{00000000-0002-0000-1000-000002000000}">
      <formula1>TabAuto</formula1>
    </dataValidation>
  </dataValidations>
  <pageMargins left="0.25" right="0.25" top="0.75" bottom="0.75" header="0" footer="0"/>
  <pageSetup fitToHeight="0" orientation="landscape"/>
  <headerFooter>
    <oddHeader>&amp;LShared Assessments Program&amp;CStandardized Information Gathering (SIG) Questionnaire&amp;R Version 2017</oddHeader>
    <oddFooter>&amp;L&amp;A&amp;CPage &amp;P of  Page(s)</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AD1000"/>
  <sheetViews>
    <sheetView showGridLines="0" workbookViewId="0">
      <pane ySplit="4" topLeftCell="A5" activePane="bottomLeft" state="frozen"/>
      <selection pane="bottomLeft" activeCell="B6" sqref="B6"/>
    </sheetView>
  </sheetViews>
  <sheetFormatPr defaultColWidth="14.42578125" defaultRowHeight="15" customHeight="1"/>
  <cols>
    <col min="1" max="1" width="5.140625" hidden="1" customWidth="1"/>
    <col min="2" max="2" width="13.42578125" customWidth="1"/>
    <col min="3" max="3" width="67" customWidth="1"/>
    <col min="4" max="5" width="11.42578125" customWidth="1"/>
    <col min="6" max="6" width="40.7109375" customWidth="1"/>
    <col min="7" max="7" width="27.85546875" customWidth="1"/>
    <col min="8" max="8" width="10.28515625" customWidth="1"/>
    <col min="9" max="9" width="28.140625" customWidth="1"/>
    <col min="10" max="24" width="2.85546875" hidden="1" customWidth="1"/>
    <col min="25" max="25" width="3.85546875" hidden="1" customWidth="1"/>
    <col min="26" max="26" width="14.140625" hidden="1" customWidth="1"/>
    <col min="27" max="27" width="28.140625" hidden="1" customWidth="1"/>
    <col min="28" max="28" width="8.85546875" customWidth="1"/>
    <col min="29" max="29" width="2.85546875" hidden="1" customWidth="1"/>
    <col min="30" max="30" width="3.85546875" hidden="1" customWidth="1"/>
  </cols>
  <sheetData>
    <row r="1" spans="1:30" ht="12.75" customHeight="1">
      <c r="A1" s="1">
        <v>12</v>
      </c>
      <c r="B1" s="60" t="s">
        <v>631</v>
      </c>
      <c r="C1" s="94"/>
      <c r="D1" s="97"/>
      <c r="E1" s="97"/>
      <c r="F1" s="97"/>
      <c r="G1" s="96"/>
      <c r="H1" s="97"/>
      <c r="I1" s="39" t="str">
        <f>IF(Master&lt;&gt;"Master","",Master)</f>
        <v/>
      </c>
      <c r="J1" s="147"/>
      <c r="K1" s="147"/>
      <c r="L1" s="97"/>
      <c r="M1" s="97"/>
      <c r="N1" s="147"/>
      <c r="O1" s="147"/>
      <c r="P1" s="147"/>
      <c r="Q1" s="147" t="str">
        <f>LEFT(B1,1)</f>
        <v>I</v>
      </c>
      <c r="R1" s="147"/>
      <c r="S1" s="147"/>
      <c r="T1" s="147"/>
      <c r="U1" s="147"/>
      <c r="V1" s="147"/>
      <c r="W1" s="147"/>
      <c r="X1" s="147"/>
      <c r="Y1" s="97">
        <f>COUNTA(X:X)+2</f>
        <v>219</v>
      </c>
      <c r="Z1" s="97"/>
      <c r="AA1" s="123"/>
      <c r="AB1" s="99"/>
      <c r="AC1" s="97"/>
      <c r="AD1" s="1"/>
    </row>
    <row r="2" spans="1:30" ht="12.75" customHeight="1">
      <c r="A2" s="1"/>
      <c r="B2" s="100"/>
      <c r="C2" s="101"/>
      <c r="D2" s="102">
        <f>IF(X2=0,"0%",X2/T2)</f>
        <v>0.99056603773584906</v>
      </c>
      <c r="E2" s="101" t="s">
        <v>144</v>
      </c>
      <c r="F2" s="101"/>
      <c r="G2" s="103" t="s">
        <v>245</v>
      </c>
      <c r="H2" s="104" t="s">
        <v>246</v>
      </c>
      <c r="I2" s="105"/>
      <c r="J2" s="148">
        <f>COUNTA(J5:J219)</f>
        <v>215</v>
      </c>
      <c r="K2" s="148"/>
      <c r="L2" s="148"/>
      <c r="M2" s="148"/>
      <c r="N2" s="148"/>
      <c r="O2" s="148"/>
      <c r="P2" s="148"/>
      <c r="Q2" s="148"/>
      <c r="R2" s="148"/>
      <c r="S2" s="148"/>
      <c r="T2" s="148">
        <f>COUNTIF(T5:T219,1)</f>
        <v>212</v>
      </c>
      <c r="U2" s="148"/>
      <c r="V2" s="148"/>
      <c r="W2" s="148"/>
      <c r="X2" s="148">
        <f>COUNTIF(X5:X219,1)</f>
        <v>210</v>
      </c>
      <c r="Y2" s="105"/>
      <c r="Z2" s="105"/>
      <c r="AA2" s="125"/>
      <c r="AB2" s="99"/>
      <c r="AC2" s="1"/>
      <c r="AD2" s="1"/>
    </row>
    <row r="3" spans="1:30" ht="62.25" customHeight="1">
      <c r="A3" s="107" t="s">
        <v>141</v>
      </c>
      <c r="B3" s="212" t="s">
        <v>248</v>
      </c>
      <c r="C3" s="213"/>
      <c r="D3" s="213"/>
      <c r="E3" s="213"/>
      <c r="F3" s="213"/>
      <c r="G3" s="213"/>
      <c r="H3" s="213"/>
      <c r="I3" s="213"/>
      <c r="J3" s="107" t="s">
        <v>292</v>
      </c>
      <c r="K3" s="107" t="s">
        <v>293</v>
      </c>
      <c r="L3" s="1">
        <v>1</v>
      </c>
      <c r="M3" s="1">
        <v>2</v>
      </c>
      <c r="N3" s="1">
        <v>3</v>
      </c>
      <c r="O3" s="1">
        <v>4</v>
      </c>
      <c r="P3" s="1">
        <v>5</v>
      </c>
      <c r="Q3" s="107" t="s">
        <v>253</v>
      </c>
      <c r="R3" s="107" t="s">
        <v>254</v>
      </c>
      <c r="S3" s="107" t="s">
        <v>255</v>
      </c>
      <c r="T3" s="107" t="s">
        <v>294</v>
      </c>
      <c r="U3" s="107" t="s">
        <v>256</v>
      </c>
      <c r="V3" s="107" t="s">
        <v>257</v>
      </c>
      <c r="W3" s="107" t="s">
        <v>295</v>
      </c>
      <c r="X3" s="107" t="s">
        <v>296</v>
      </c>
      <c r="Y3" s="107" t="s">
        <v>297</v>
      </c>
      <c r="Z3" s="1"/>
      <c r="AA3" s="1"/>
      <c r="AB3" s="109" t="s">
        <v>260</v>
      </c>
      <c r="AC3" s="107" t="s">
        <v>258</v>
      </c>
      <c r="AD3" s="107" t="s">
        <v>268</v>
      </c>
    </row>
    <row r="4" spans="1:30" ht="12.75" customHeight="1">
      <c r="A4" s="1">
        <f>MAX(A5:A219)</f>
        <v>4279</v>
      </c>
      <c r="B4" s="49" t="s">
        <v>269</v>
      </c>
      <c r="C4" s="128" t="s">
        <v>146</v>
      </c>
      <c r="D4" s="49" t="s">
        <v>149</v>
      </c>
      <c r="E4" s="49" t="s">
        <v>271</v>
      </c>
      <c r="F4" s="49" t="s">
        <v>272</v>
      </c>
      <c r="G4" s="49" t="s">
        <v>273</v>
      </c>
      <c r="H4" s="208" t="s">
        <v>274</v>
      </c>
      <c r="I4" s="214"/>
      <c r="J4" s="54"/>
      <c r="K4" s="54"/>
      <c r="L4" s="149"/>
      <c r="M4" s="25"/>
      <c r="N4" s="25"/>
      <c r="O4" s="25"/>
      <c r="P4" s="25"/>
      <c r="Q4" s="25"/>
      <c r="R4" s="25"/>
      <c r="S4" s="25"/>
      <c r="T4" s="25"/>
      <c r="U4" s="25"/>
      <c r="V4" s="25"/>
      <c r="W4" s="25"/>
      <c r="X4" s="25"/>
      <c r="Y4" s="150"/>
      <c r="Z4" s="11"/>
      <c r="AA4" s="11"/>
      <c r="AB4" s="1"/>
      <c r="AC4" s="25"/>
      <c r="AD4" s="1"/>
    </row>
    <row r="5" spans="1:30" ht="12.75" customHeight="1">
      <c r="A5" s="1">
        <v>4240</v>
      </c>
      <c r="B5" s="54" t="str">
        <f t="shared" ref="B5:B219" si="0">IF(J5=0,"",IF(J5=1,Q$1&amp;"."&amp;L5,IF(J5=2,Q$1&amp;"."&amp;L5&amp;"."&amp;M5,IF(J5=3,Q$1&amp;"."&amp;L5&amp;"."&amp;M5&amp;"."&amp;N5,IF(J5=4,Q$1&amp;"."&amp;L5&amp;"."&amp;M5&amp;"."&amp;N5&amp;"."&amp;O5,IF(J5=5,Q$1&amp;"."&amp;L5&amp;"."&amp;M5&amp;"."&amp;N5&amp;"."&amp;O5&amp;"."&amp;P5))))))</f>
        <v>I.1</v>
      </c>
      <c r="C5" s="117" t="s">
        <v>636</v>
      </c>
      <c r="D5" s="118"/>
      <c r="E5" s="92"/>
      <c r="F5" s="92"/>
      <c r="G5" s="117" t="s">
        <v>637</v>
      </c>
      <c r="H5" s="119"/>
      <c r="I5" s="117"/>
      <c r="J5" s="54">
        <v>1</v>
      </c>
      <c r="K5" s="54"/>
      <c r="L5" s="99">
        <f t="shared" ref="L5:L219" si="1">IF(L4="",1,IF(J5=1,L4+1,L4))</f>
        <v>1</v>
      </c>
      <c r="M5" s="1">
        <f t="shared" ref="M5:M219" si="2">IF(M4="",0,IF(L4&lt;&gt;L5,0,IF($J5=2,M4+1,M4)))</f>
        <v>0</v>
      </c>
      <c r="N5" s="1">
        <f t="shared" ref="N5:N219" si="3">IF(N4="",0,IF(M4&lt;&gt;M5,0,IF($J5=3,N4+1,N4)))</f>
        <v>0</v>
      </c>
      <c r="O5" s="1">
        <f t="shared" ref="O5:O219" si="4">IF(O4="",0,IF(N4&lt;&gt;N5,0,IF($J5=4,O4+1,O4)))</f>
        <v>0</v>
      </c>
      <c r="P5" s="1">
        <f t="shared" ref="P5:P219" si="5">IF(P4="",0,IF(O4&lt;&gt;O5,0,IF($J5=5,P4+1,P4)))</f>
        <v>0</v>
      </c>
      <c r="Q5" s="1">
        <f t="shared" ref="Q5:Q68" si="6">IF(OR(Master="Master",J5=0,K5=1),0,IF(ISNA(VLOOKUP(A5,L2_Array,22,FALSE)),0,VLOOKUP(A5,L2_Array,22,FALSE)))</f>
        <v>1</v>
      </c>
      <c r="R5" s="1">
        <f t="shared" ref="R5:R219" si="7">IF(J5="","",IF(D5="Yes",1,IF(D5="No",2,IF(D5="N/A",3,0))))</f>
        <v>0</v>
      </c>
      <c r="S5" s="1">
        <f t="shared" ref="S5:S219" si="8">IF(J5="","",IF(Q5&gt;0,Q5,IF(R5&gt;0,R5,0)))</f>
        <v>1</v>
      </c>
      <c r="T5" s="1">
        <f t="shared" ref="T5:T219" si="9">IF(J5="","",IF(OR(J5=1,T4=""),1,IF(OR(AND(K4=1,(J5-J3&lt;&gt;0)),AND(T4=0,J4=J5),AND(K4=1,J5=J3)),0,1)))</f>
        <v>1</v>
      </c>
      <c r="U5" s="1">
        <f t="shared" ref="U5:U219" si="10">IF(J5="",U4,IF(AND(S5&gt;1,OR(U4="",U4=0,U4&gt;=J5)),J5,IF(J5&gt;U4,U4,0)))</f>
        <v>0</v>
      </c>
      <c r="V5" s="1">
        <f t="shared" ref="V5:V68" si="11">IF(Master="Master",R5,IF(V4="",S5,IF(OR(AND(U5&gt;0,S5&lt;V4),AND(U5=1,S5&lt;=V4)),V4,S5)))</f>
        <v>1</v>
      </c>
      <c r="W5" s="1">
        <f t="shared" ref="W5:W219" si="12">IF(J5="","",IF(OR(AND(T4=1,U5=1),S5&gt;0,AND(T6=0,W6=1)),1,0))</f>
        <v>1</v>
      </c>
      <c r="X5" s="1">
        <f t="shared" ref="X5:X219" si="13">IF(J5="","",IF(OR(AND(U5&gt;0,T5=1),AND(T5=1,W5=1)),1,0))</f>
        <v>1</v>
      </c>
      <c r="Y5" s="25">
        <f t="shared" ref="Y5:Y68" si="14">IF(ISNA(VLOOKUP(A5,L2_Array,1,FALSE)),0,1)</f>
        <v>1</v>
      </c>
      <c r="Z5" s="117"/>
      <c r="AA5" s="117"/>
      <c r="AB5" s="1"/>
      <c r="AC5" s="25">
        <f t="shared" ref="AC5:AC219" si="15">IF(AND(J5=1,S5=1),2,IF(AND(V4=1,L5=L4),2,IF(AND(AC4=2,L5=L4),2,IF(J5=1,1,""))))</f>
        <v>2</v>
      </c>
      <c r="AD5" s="1"/>
    </row>
    <row r="6" spans="1:30" ht="12.75" customHeight="1">
      <c r="A6" s="1">
        <v>2666</v>
      </c>
      <c r="B6" s="54" t="str">
        <f t="shared" si="0"/>
        <v>I.1.1</v>
      </c>
      <c r="C6" s="120" t="s">
        <v>1358</v>
      </c>
      <c r="D6" s="118"/>
      <c r="E6" s="92"/>
      <c r="F6" s="92"/>
      <c r="G6" s="117" t="s">
        <v>637</v>
      </c>
      <c r="H6" s="119" t="s">
        <v>1359</v>
      </c>
      <c r="I6" s="117" t="s">
        <v>1360</v>
      </c>
      <c r="J6" s="54">
        <v>2</v>
      </c>
      <c r="K6" s="54"/>
      <c r="L6" s="99">
        <f t="shared" si="1"/>
        <v>1</v>
      </c>
      <c r="M6" s="1">
        <f t="shared" si="2"/>
        <v>1</v>
      </c>
      <c r="N6" s="1">
        <f t="shared" si="3"/>
        <v>0</v>
      </c>
      <c r="O6" s="1">
        <f t="shared" si="4"/>
        <v>0</v>
      </c>
      <c r="P6" s="1">
        <f t="shared" si="5"/>
        <v>0</v>
      </c>
      <c r="Q6" s="1">
        <f t="shared" si="6"/>
        <v>0</v>
      </c>
      <c r="R6" s="1">
        <f t="shared" si="7"/>
        <v>0</v>
      </c>
      <c r="S6" s="1">
        <f t="shared" si="8"/>
        <v>0</v>
      </c>
      <c r="T6" s="1">
        <f t="shared" si="9"/>
        <v>1</v>
      </c>
      <c r="U6" s="1">
        <f t="shared" si="10"/>
        <v>0</v>
      </c>
      <c r="V6" s="1">
        <f t="shared" si="11"/>
        <v>0</v>
      </c>
      <c r="W6" s="1">
        <f t="shared" si="12"/>
        <v>0</v>
      </c>
      <c r="X6" s="1">
        <f t="shared" si="13"/>
        <v>0</v>
      </c>
      <c r="Y6" s="25">
        <f t="shared" si="14"/>
        <v>0</v>
      </c>
      <c r="Z6" s="117"/>
      <c r="AA6" s="117"/>
      <c r="AB6" s="1"/>
      <c r="AC6" s="25">
        <f t="shared" si="15"/>
        <v>2</v>
      </c>
      <c r="AD6" s="1"/>
    </row>
    <row r="7" spans="1:30" ht="12.75" customHeight="1">
      <c r="A7" s="1">
        <v>1795</v>
      </c>
      <c r="B7" s="54" t="str">
        <f t="shared" si="0"/>
        <v>I.1.2</v>
      </c>
      <c r="C7" s="120" t="s">
        <v>1364</v>
      </c>
      <c r="D7" s="118"/>
      <c r="E7" s="92"/>
      <c r="F7" s="118"/>
      <c r="G7" s="117" t="s">
        <v>637</v>
      </c>
      <c r="H7" s="119" t="s">
        <v>1359</v>
      </c>
      <c r="I7" s="117" t="s">
        <v>1360</v>
      </c>
      <c r="J7" s="54">
        <v>2</v>
      </c>
      <c r="K7" s="54"/>
      <c r="L7" s="99">
        <f t="shared" si="1"/>
        <v>1</v>
      </c>
      <c r="M7" s="1">
        <f t="shared" si="2"/>
        <v>2</v>
      </c>
      <c r="N7" s="1">
        <f t="shared" si="3"/>
        <v>0</v>
      </c>
      <c r="O7" s="1">
        <f t="shared" si="4"/>
        <v>0</v>
      </c>
      <c r="P7" s="1">
        <f t="shared" si="5"/>
        <v>0</v>
      </c>
      <c r="Q7" s="1">
        <f t="shared" si="6"/>
        <v>0</v>
      </c>
      <c r="R7" s="1">
        <f t="shared" si="7"/>
        <v>0</v>
      </c>
      <c r="S7" s="1">
        <f t="shared" si="8"/>
        <v>0</v>
      </c>
      <c r="T7" s="1">
        <f t="shared" si="9"/>
        <v>1</v>
      </c>
      <c r="U7" s="1">
        <f t="shared" si="10"/>
        <v>0</v>
      </c>
      <c r="V7" s="1">
        <f t="shared" si="11"/>
        <v>0</v>
      </c>
      <c r="W7" s="1">
        <f t="shared" si="12"/>
        <v>0</v>
      </c>
      <c r="X7" s="1">
        <f t="shared" si="13"/>
        <v>0</v>
      </c>
      <c r="Y7" s="25">
        <f t="shared" si="14"/>
        <v>0</v>
      </c>
      <c r="Z7" s="117"/>
      <c r="AA7" s="117"/>
      <c r="AB7" s="1"/>
      <c r="AC7" s="25">
        <f t="shared" si="15"/>
        <v>2</v>
      </c>
      <c r="AD7" s="1"/>
    </row>
    <row r="8" spans="1:30" ht="12.75" customHeight="1">
      <c r="A8" s="1">
        <v>2230</v>
      </c>
      <c r="B8" s="54" t="str">
        <f t="shared" si="0"/>
        <v>I.2</v>
      </c>
      <c r="C8" s="117" t="s">
        <v>639</v>
      </c>
      <c r="D8" s="118"/>
      <c r="E8" s="92"/>
      <c r="F8" s="92"/>
      <c r="G8" s="117"/>
      <c r="H8" s="119"/>
      <c r="I8" s="117"/>
      <c r="J8" s="117">
        <v>1</v>
      </c>
      <c r="K8" s="117"/>
      <c r="L8" s="99">
        <f t="shared" si="1"/>
        <v>2</v>
      </c>
      <c r="M8" s="1">
        <f t="shared" si="2"/>
        <v>0</v>
      </c>
      <c r="N8" s="1">
        <f t="shared" si="3"/>
        <v>0</v>
      </c>
      <c r="O8" s="1">
        <f t="shared" si="4"/>
        <v>0</v>
      </c>
      <c r="P8" s="1">
        <f t="shared" si="5"/>
        <v>0</v>
      </c>
      <c r="Q8" s="1">
        <f t="shared" si="6"/>
        <v>2</v>
      </c>
      <c r="R8" s="1">
        <f t="shared" si="7"/>
        <v>0</v>
      </c>
      <c r="S8" s="1">
        <f t="shared" si="8"/>
        <v>2</v>
      </c>
      <c r="T8" s="1">
        <f t="shared" si="9"/>
        <v>1</v>
      </c>
      <c r="U8" s="1">
        <f t="shared" si="10"/>
        <v>1</v>
      </c>
      <c r="V8" s="1">
        <f t="shared" si="11"/>
        <v>2</v>
      </c>
      <c r="W8" s="1">
        <f t="shared" si="12"/>
        <v>1</v>
      </c>
      <c r="X8" s="1">
        <f t="shared" si="13"/>
        <v>1</v>
      </c>
      <c r="Y8" s="25">
        <f t="shared" si="14"/>
        <v>1</v>
      </c>
      <c r="Z8" s="117"/>
      <c r="AA8" s="117"/>
      <c r="AB8" s="1"/>
      <c r="AC8" s="25">
        <f t="shared" si="15"/>
        <v>1</v>
      </c>
      <c r="AD8" s="1"/>
    </row>
    <row r="9" spans="1:30" ht="12.75" customHeight="1">
      <c r="A9" s="1">
        <v>2076</v>
      </c>
      <c r="B9" s="54" t="str">
        <f t="shared" si="0"/>
        <v>I.2.1</v>
      </c>
      <c r="C9" s="120" t="s">
        <v>1369</v>
      </c>
      <c r="D9" s="118"/>
      <c r="E9" s="92"/>
      <c r="F9" s="92"/>
      <c r="G9" s="117"/>
      <c r="H9" s="119" t="s">
        <v>1370</v>
      </c>
      <c r="I9" s="117" t="s">
        <v>1371</v>
      </c>
      <c r="J9" s="117">
        <v>2</v>
      </c>
      <c r="K9" s="117"/>
      <c r="L9" s="99">
        <f t="shared" si="1"/>
        <v>2</v>
      </c>
      <c r="M9" s="1">
        <f t="shared" si="2"/>
        <v>1</v>
      </c>
      <c r="N9" s="1">
        <f t="shared" si="3"/>
        <v>0</v>
      </c>
      <c r="O9" s="1">
        <f t="shared" si="4"/>
        <v>0</v>
      </c>
      <c r="P9" s="1">
        <f t="shared" si="5"/>
        <v>0</v>
      </c>
      <c r="Q9" s="1">
        <f t="shared" si="6"/>
        <v>0</v>
      </c>
      <c r="R9" s="1">
        <f t="shared" si="7"/>
        <v>0</v>
      </c>
      <c r="S9" s="1">
        <f t="shared" si="8"/>
        <v>0</v>
      </c>
      <c r="T9" s="1">
        <f t="shared" si="9"/>
        <v>1</v>
      </c>
      <c r="U9" s="1">
        <f t="shared" si="10"/>
        <v>1</v>
      </c>
      <c r="V9" s="1">
        <f t="shared" si="11"/>
        <v>2</v>
      </c>
      <c r="W9" s="1">
        <f t="shared" si="12"/>
        <v>1</v>
      </c>
      <c r="X9" s="1">
        <f t="shared" si="13"/>
        <v>1</v>
      </c>
      <c r="Y9" s="25">
        <f t="shared" si="14"/>
        <v>0</v>
      </c>
      <c r="Z9" s="117"/>
      <c r="AA9" s="117"/>
      <c r="AB9" s="1"/>
      <c r="AC9" s="25" t="str">
        <f t="shared" si="15"/>
        <v/>
      </c>
      <c r="AD9" s="1"/>
    </row>
    <row r="10" spans="1:30" ht="12.75" customHeight="1">
      <c r="A10" s="1">
        <v>2081</v>
      </c>
      <c r="B10" s="54" t="str">
        <f t="shared" si="0"/>
        <v>I.2.2</v>
      </c>
      <c r="C10" s="120" t="s">
        <v>1375</v>
      </c>
      <c r="D10" s="118"/>
      <c r="E10" s="92"/>
      <c r="F10" s="92"/>
      <c r="G10" s="117"/>
      <c r="H10" s="119" t="s">
        <v>872</v>
      </c>
      <c r="I10" s="117" t="s">
        <v>873</v>
      </c>
      <c r="J10" s="117">
        <v>2</v>
      </c>
      <c r="K10" s="117"/>
      <c r="L10" s="99">
        <f t="shared" si="1"/>
        <v>2</v>
      </c>
      <c r="M10" s="1">
        <f t="shared" si="2"/>
        <v>2</v>
      </c>
      <c r="N10" s="1">
        <f t="shared" si="3"/>
        <v>0</v>
      </c>
      <c r="O10" s="1">
        <f t="shared" si="4"/>
        <v>0</v>
      </c>
      <c r="P10" s="1">
        <f t="shared" si="5"/>
        <v>0</v>
      </c>
      <c r="Q10" s="1">
        <f t="shared" si="6"/>
        <v>0</v>
      </c>
      <c r="R10" s="1">
        <f t="shared" si="7"/>
        <v>0</v>
      </c>
      <c r="S10" s="1">
        <f t="shared" si="8"/>
        <v>0</v>
      </c>
      <c r="T10" s="1">
        <f t="shared" si="9"/>
        <v>1</v>
      </c>
      <c r="U10" s="1">
        <f t="shared" si="10"/>
        <v>1</v>
      </c>
      <c r="V10" s="1">
        <f t="shared" si="11"/>
        <v>2</v>
      </c>
      <c r="W10" s="1">
        <f t="shared" si="12"/>
        <v>1</v>
      </c>
      <c r="X10" s="1">
        <f t="shared" si="13"/>
        <v>1</v>
      </c>
      <c r="Y10" s="25">
        <f t="shared" si="14"/>
        <v>0</v>
      </c>
      <c r="Z10" s="117"/>
      <c r="AA10" s="117"/>
      <c r="AB10" s="1"/>
      <c r="AC10" s="25" t="str">
        <f t="shared" si="15"/>
        <v/>
      </c>
      <c r="AD10" s="1"/>
    </row>
    <row r="11" spans="1:30" ht="12.75" customHeight="1">
      <c r="A11" s="1">
        <v>2109</v>
      </c>
      <c r="B11" s="54" t="str">
        <f t="shared" si="0"/>
        <v>I.2.3</v>
      </c>
      <c r="C11" s="120" t="s">
        <v>1378</v>
      </c>
      <c r="D11" s="118"/>
      <c r="E11" s="92"/>
      <c r="F11" s="92"/>
      <c r="G11" s="117"/>
      <c r="H11" s="119" t="s">
        <v>689</v>
      </c>
      <c r="I11" s="117" t="s">
        <v>996</v>
      </c>
      <c r="J11" s="117">
        <v>2</v>
      </c>
      <c r="K11" s="117"/>
      <c r="L11" s="99">
        <f t="shared" si="1"/>
        <v>2</v>
      </c>
      <c r="M11" s="1">
        <f t="shared" si="2"/>
        <v>3</v>
      </c>
      <c r="N11" s="1">
        <f t="shared" si="3"/>
        <v>0</v>
      </c>
      <c r="O11" s="1">
        <f t="shared" si="4"/>
        <v>0</v>
      </c>
      <c r="P11" s="1">
        <f t="shared" si="5"/>
        <v>0</v>
      </c>
      <c r="Q11" s="1">
        <f t="shared" si="6"/>
        <v>0</v>
      </c>
      <c r="R11" s="1">
        <f t="shared" si="7"/>
        <v>0</v>
      </c>
      <c r="S11" s="1">
        <f t="shared" si="8"/>
        <v>0</v>
      </c>
      <c r="T11" s="1">
        <f t="shared" si="9"/>
        <v>1</v>
      </c>
      <c r="U11" s="1">
        <f t="shared" si="10"/>
        <v>1</v>
      </c>
      <c r="V11" s="1">
        <f t="shared" si="11"/>
        <v>2</v>
      </c>
      <c r="W11" s="1">
        <f t="shared" si="12"/>
        <v>1</v>
      </c>
      <c r="X11" s="1">
        <f t="shared" si="13"/>
        <v>1</v>
      </c>
      <c r="Y11" s="25">
        <f t="shared" si="14"/>
        <v>0</v>
      </c>
      <c r="Z11" s="117"/>
      <c r="AA11" s="117"/>
      <c r="AB11" s="1"/>
      <c r="AC11" s="25" t="str">
        <f t="shared" si="15"/>
        <v/>
      </c>
      <c r="AD11" s="1"/>
    </row>
    <row r="12" spans="1:30" ht="12.75" customHeight="1">
      <c r="A12" s="1">
        <v>2110</v>
      </c>
      <c r="B12" s="54" t="str">
        <f t="shared" si="0"/>
        <v>I.2.4</v>
      </c>
      <c r="C12" s="120" t="s">
        <v>1379</v>
      </c>
      <c r="D12" s="118"/>
      <c r="E12" s="92"/>
      <c r="F12" s="92"/>
      <c r="G12" s="117"/>
      <c r="H12" s="119" t="s">
        <v>689</v>
      </c>
      <c r="I12" s="117" t="s">
        <v>996</v>
      </c>
      <c r="J12" s="117">
        <v>2</v>
      </c>
      <c r="K12" s="117"/>
      <c r="L12" s="99">
        <f t="shared" si="1"/>
        <v>2</v>
      </c>
      <c r="M12" s="1">
        <f t="shared" si="2"/>
        <v>4</v>
      </c>
      <c r="N12" s="1">
        <f t="shared" si="3"/>
        <v>0</v>
      </c>
      <c r="O12" s="1">
        <f t="shared" si="4"/>
        <v>0</v>
      </c>
      <c r="P12" s="1">
        <f t="shared" si="5"/>
        <v>0</v>
      </c>
      <c r="Q12" s="1">
        <f t="shared" si="6"/>
        <v>0</v>
      </c>
      <c r="R12" s="1">
        <f t="shared" si="7"/>
        <v>0</v>
      </c>
      <c r="S12" s="1">
        <f t="shared" si="8"/>
        <v>0</v>
      </c>
      <c r="T12" s="1">
        <f t="shared" si="9"/>
        <v>1</v>
      </c>
      <c r="U12" s="1">
        <f t="shared" si="10"/>
        <v>1</v>
      </c>
      <c r="V12" s="1">
        <f t="shared" si="11"/>
        <v>2</v>
      </c>
      <c r="W12" s="1">
        <f t="shared" si="12"/>
        <v>1</v>
      </c>
      <c r="X12" s="1">
        <f t="shared" si="13"/>
        <v>1</v>
      </c>
      <c r="Y12" s="25">
        <f t="shared" si="14"/>
        <v>0</v>
      </c>
      <c r="Z12" s="117"/>
      <c r="AA12" s="117"/>
      <c r="AB12" s="1"/>
      <c r="AC12" s="25" t="str">
        <f t="shared" si="15"/>
        <v/>
      </c>
      <c r="AD12" s="1"/>
    </row>
    <row r="13" spans="1:30" ht="12.75" customHeight="1">
      <c r="A13" s="1">
        <v>4241</v>
      </c>
      <c r="B13" s="54" t="str">
        <f t="shared" si="0"/>
        <v>I.2.5</v>
      </c>
      <c r="C13" s="120" t="s">
        <v>641</v>
      </c>
      <c r="D13" s="118"/>
      <c r="E13" s="92"/>
      <c r="F13" s="118"/>
      <c r="G13" s="117"/>
      <c r="H13" s="119"/>
      <c r="I13" s="117"/>
      <c r="J13" s="117">
        <v>2</v>
      </c>
      <c r="K13" s="117"/>
      <c r="L13" s="99">
        <f t="shared" si="1"/>
        <v>2</v>
      </c>
      <c r="M13" s="1">
        <f t="shared" si="2"/>
        <v>5</v>
      </c>
      <c r="N13" s="1">
        <f t="shared" si="3"/>
        <v>0</v>
      </c>
      <c r="O13" s="1">
        <f t="shared" si="4"/>
        <v>0</v>
      </c>
      <c r="P13" s="1">
        <f t="shared" si="5"/>
        <v>0</v>
      </c>
      <c r="Q13" s="1">
        <f t="shared" si="6"/>
        <v>2</v>
      </c>
      <c r="R13" s="1">
        <f t="shared" si="7"/>
        <v>0</v>
      </c>
      <c r="S13" s="1">
        <f t="shared" si="8"/>
        <v>2</v>
      </c>
      <c r="T13" s="1">
        <f t="shared" si="9"/>
        <v>1</v>
      </c>
      <c r="U13" s="1">
        <f t="shared" si="10"/>
        <v>1</v>
      </c>
      <c r="V13" s="1">
        <f t="shared" si="11"/>
        <v>2</v>
      </c>
      <c r="W13" s="1">
        <f t="shared" si="12"/>
        <v>1</v>
      </c>
      <c r="X13" s="1">
        <f t="shared" si="13"/>
        <v>1</v>
      </c>
      <c r="Y13" s="25">
        <f t="shared" si="14"/>
        <v>1</v>
      </c>
      <c r="Z13" s="117"/>
      <c r="AA13" s="117"/>
      <c r="AB13" s="1"/>
      <c r="AC13" s="25" t="str">
        <f t="shared" si="15"/>
        <v/>
      </c>
      <c r="AD13" s="1"/>
    </row>
    <row r="14" spans="1:30" ht="12.75" customHeight="1">
      <c r="A14" s="1">
        <v>4242</v>
      </c>
      <c r="B14" s="54" t="str">
        <f t="shared" si="0"/>
        <v>I.2.5.1</v>
      </c>
      <c r="C14" s="120" t="s">
        <v>822</v>
      </c>
      <c r="D14" s="118"/>
      <c r="E14" s="92"/>
      <c r="F14" s="92"/>
      <c r="G14" s="117"/>
      <c r="H14" s="119"/>
      <c r="I14" s="117"/>
      <c r="J14" s="117">
        <v>3</v>
      </c>
      <c r="K14" s="117"/>
      <c r="L14" s="99">
        <f t="shared" si="1"/>
        <v>2</v>
      </c>
      <c r="M14" s="1">
        <f t="shared" si="2"/>
        <v>5</v>
      </c>
      <c r="N14" s="1">
        <f t="shared" si="3"/>
        <v>1</v>
      </c>
      <c r="O14" s="1">
        <f t="shared" si="4"/>
        <v>0</v>
      </c>
      <c r="P14" s="1">
        <f t="shared" si="5"/>
        <v>0</v>
      </c>
      <c r="Q14" s="1">
        <f t="shared" si="6"/>
        <v>0</v>
      </c>
      <c r="R14" s="1">
        <f t="shared" si="7"/>
        <v>0</v>
      </c>
      <c r="S14" s="1">
        <f t="shared" si="8"/>
        <v>0</v>
      </c>
      <c r="T14" s="1">
        <f t="shared" si="9"/>
        <v>1</v>
      </c>
      <c r="U14" s="1">
        <f t="shared" si="10"/>
        <v>1</v>
      </c>
      <c r="V14" s="1">
        <f t="shared" si="11"/>
        <v>2</v>
      </c>
      <c r="W14" s="1">
        <f t="shared" si="12"/>
        <v>1</v>
      </c>
      <c r="X14" s="1">
        <f t="shared" si="13"/>
        <v>1</v>
      </c>
      <c r="Y14" s="25">
        <f t="shared" si="14"/>
        <v>0</v>
      </c>
      <c r="Z14" s="117"/>
      <c r="AA14" s="117"/>
      <c r="AB14" s="1"/>
      <c r="AC14" s="25" t="str">
        <f t="shared" si="15"/>
        <v/>
      </c>
      <c r="AD14" s="1"/>
    </row>
    <row r="15" spans="1:30" ht="12.75" customHeight="1">
      <c r="A15" s="1">
        <v>4243</v>
      </c>
      <c r="B15" s="54" t="str">
        <f t="shared" si="0"/>
        <v>I.2.5.2</v>
      </c>
      <c r="C15" s="120" t="s">
        <v>1388</v>
      </c>
      <c r="D15" s="118"/>
      <c r="E15" s="92"/>
      <c r="F15" s="92"/>
      <c r="G15" s="117"/>
      <c r="H15" s="119"/>
      <c r="I15" s="117"/>
      <c r="J15" s="117">
        <v>3</v>
      </c>
      <c r="K15" s="117"/>
      <c r="L15" s="99">
        <f t="shared" si="1"/>
        <v>2</v>
      </c>
      <c r="M15" s="1">
        <f t="shared" si="2"/>
        <v>5</v>
      </c>
      <c r="N15" s="1">
        <f t="shared" si="3"/>
        <v>2</v>
      </c>
      <c r="O15" s="1">
        <f t="shared" si="4"/>
        <v>0</v>
      </c>
      <c r="P15" s="1">
        <f t="shared" si="5"/>
        <v>0</v>
      </c>
      <c r="Q15" s="1">
        <f t="shared" si="6"/>
        <v>0</v>
      </c>
      <c r="R15" s="1">
        <f t="shared" si="7"/>
        <v>0</v>
      </c>
      <c r="S15" s="1">
        <f t="shared" si="8"/>
        <v>0</v>
      </c>
      <c r="T15" s="1">
        <f t="shared" si="9"/>
        <v>1</v>
      </c>
      <c r="U15" s="1">
        <f t="shared" si="10"/>
        <v>1</v>
      </c>
      <c r="V15" s="1">
        <f t="shared" si="11"/>
        <v>2</v>
      </c>
      <c r="W15" s="1">
        <f t="shared" si="12"/>
        <v>1</v>
      </c>
      <c r="X15" s="1">
        <f t="shared" si="13"/>
        <v>1</v>
      </c>
      <c r="Y15" s="25">
        <f t="shared" si="14"/>
        <v>0</v>
      </c>
      <c r="Z15" s="117"/>
      <c r="AA15" s="117"/>
      <c r="AB15" s="1"/>
      <c r="AC15" s="25" t="str">
        <f t="shared" si="15"/>
        <v/>
      </c>
      <c r="AD15" s="1"/>
    </row>
    <row r="16" spans="1:30" ht="12.75" customHeight="1">
      <c r="A16" s="1">
        <v>4244</v>
      </c>
      <c r="B16" s="54" t="str">
        <f t="shared" si="0"/>
        <v>I.2.5.3</v>
      </c>
      <c r="C16" s="120" t="s">
        <v>1390</v>
      </c>
      <c r="D16" s="118"/>
      <c r="E16" s="92"/>
      <c r="F16" s="92"/>
      <c r="G16" s="117"/>
      <c r="H16" s="119"/>
      <c r="I16" s="117"/>
      <c r="J16" s="117">
        <v>3</v>
      </c>
      <c r="K16" s="117"/>
      <c r="L16" s="99">
        <f t="shared" si="1"/>
        <v>2</v>
      </c>
      <c r="M16" s="1">
        <f t="shared" si="2"/>
        <v>5</v>
      </c>
      <c r="N16" s="1">
        <f t="shared" si="3"/>
        <v>3</v>
      </c>
      <c r="O16" s="1">
        <f t="shared" si="4"/>
        <v>0</v>
      </c>
      <c r="P16" s="1">
        <f t="shared" si="5"/>
        <v>0</v>
      </c>
      <c r="Q16" s="1">
        <f t="shared" si="6"/>
        <v>0</v>
      </c>
      <c r="R16" s="1">
        <f t="shared" si="7"/>
        <v>0</v>
      </c>
      <c r="S16" s="1">
        <f t="shared" si="8"/>
        <v>0</v>
      </c>
      <c r="T16" s="1">
        <f t="shared" si="9"/>
        <v>1</v>
      </c>
      <c r="U16" s="1">
        <f t="shared" si="10"/>
        <v>1</v>
      </c>
      <c r="V16" s="1">
        <f t="shared" si="11"/>
        <v>2</v>
      </c>
      <c r="W16" s="1">
        <f t="shared" si="12"/>
        <v>1</v>
      </c>
      <c r="X16" s="1">
        <f t="shared" si="13"/>
        <v>1</v>
      </c>
      <c r="Y16" s="25">
        <f t="shared" si="14"/>
        <v>0</v>
      </c>
      <c r="Z16" s="117"/>
      <c r="AA16" s="117"/>
      <c r="AB16" s="1"/>
      <c r="AC16" s="25" t="str">
        <f t="shared" si="15"/>
        <v/>
      </c>
      <c r="AD16" s="1"/>
    </row>
    <row r="17" spans="1:30" ht="12.75" customHeight="1">
      <c r="A17" s="1">
        <v>4245</v>
      </c>
      <c r="B17" s="54" t="str">
        <f t="shared" si="0"/>
        <v>I.2.5.4</v>
      </c>
      <c r="C17" s="120" t="s">
        <v>642</v>
      </c>
      <c r="D17" s="118"/>
      <c r="E17" s="92"/>
      <c r="F17" s="92"/>
      <c r="G17" s="117"/>
      <c r="H17" s="119"/>
      <c r="I17" s="117"/>
      <c r="J17" s="117">
        <v>3</v>
      </c>
      <c r="K17" s="117"/>
      <c r="L17" s="99">
        <f t="shared" si="1"/>
        <v>2</v>
      </c>
      <c r="M17" s="1">
        <f t="shared" si="2"/>
        <v>5</v>
      </c>
      <c r="N17" s="1">
        <f t="shared" si="3"/>
        <v>4</v>
      </c>
      <c r="O17" s="1">
        <f t="shared" si="4"/>
        <v>0</v>
      </c>
      <c r="P17" s="1">
        <f t="shared" si="5"/>
        <v>0</v>
      </c>
      <c r="Q17" s="1">
        <f t="shared" si="6"/>
        <v>3</v>
      </c>
      <c r="R17" s="1">
        <f t="shared" si="7"/>
        <v>0</v>
      </c>
      <c r="S17" s="1">
        <f t="shared" si="8"/>
        <v>3</v>
      </c>
      <c r="T17" s="1">
        <f t="shared" si="9"/>
        <v>1</v>
      </c>
      <c r="U17" s="1">
        <f t="shared" si="10"/>
        <v>1</v>
      </c>
      <c r="V17" s="1">
        <f t="shared" si="11"/>
        <v>3</v>
      </c>
      <c r="W17" s="1">
        <f t="shared" si="12"/>
        <v>1</v>
      </c>
      <c r="X17" s="1">
        <f t="shared" si="13"/>
        <v>1</v>
      </c>
      <c r="Y17" s="25">
        <f t="shared" si="14"/>
        <v>1</v>
      </c>
      <c r="Z17" s="117"/>
      <c r="AA17" s="117"/>
      <c r="AB17" s="1"/>
      <c r="AC17" s="25" t="str">
        <f t="shared" si="15"/>
        <v/>
      </c>
      <c r="AD17" s="1"/>
    </row>
    <row r="18" spans="1:30" ht="12.75" customHeight="1">
      <c r="A18" s="1">
        <v>4246</v>
      </c>
      <c r="B18" s="54" t="str">
        <f t="shared" si="0"/>
        <v>I.2.5.5</v>
      </c>
      <c r="C18" s="120" t="s">
        <v>1393</v>
      </c>
      <c r="D18" s="118"/>
      <c r="E18" s="92"/>
      <c r="F18" s="92"/>
      <c r="G18" s="117"/>
      <c r="H18" s="119"/>
      <c r="I18" s="117"/>
      <c r="J18" s="117">
        <v>3</v>
      </c>
      <c r="K18" s="117"/>
      <c r="L18" s="99">
        <f t="shared" si="1"/>
        <v>2</v>
      </c>
      <c r="M18" s="1">
        <f t="shared" si="2"/>
        <v>5</v>
      </c>
      <c r="N18" s="1">
        <f t="shared" si="3"/>
        <v>5</v>
      </c>
      <c r="O18" s="1">
        <f t="shared" si="4"/>
        <v>0</v>
      </c>
      <c r="P18" s="1">
        <f t="shared" si="5"/>
        <v>0</v>
      </c>
      <c r="Q18" s="1">
        <f t="shared" si="6"/>
        <v>0</v>
      </c>
      <c r="R18" s="1">
        <f t="shared" si="7"/>
        <v>0</v>
      </c>
      <c r="S18" s="1">
        <f t="shared" si="8"/>
        <v>0</v>
      </c>
      <c r="T18" s="1">
        <f t="shared" si="9"/>
        <v>1</v>
      </c>
      <c r="U18" s="1">
        <f t="shared" si="10"/>
        <v>1</v>
      </c>
      <c r="V18" s="1">
        <f t="shared" si="11"/>
        <v>3</v>
      </c>
      <c r="W18" s="1">
        <f t="shared" si="12"/>
        <v>1</v>
      </c>
      <c r="X18" s="1">
        <f t="shared" si="13"/>
        <v>1</v>
      </c>
      <c r="Y18" s="25">
        <f t="shared" si="14"/>
        <v>0</v>
      </c>
      <c r="Z18" s="117"/>
      <c r="AA18" s="117"/>
      <c r="AB18" s="1"/>
      <c r="AC18" s="25" t="str">
        <f t="shared" si="15"/>
        <v/>
      </c>
      <c r="AD18" s="1"/>
    </row>
    <row r="19" spans="1:30" ht="12.75" customHeight="1">
      <c r="A19" s="1">
        <v>4247</v>
      </c>
      <c r="B19" s="54" t="str">
        <f t="shared" si="0"/>
        <v>I.2.5.6</v>
      </c>
      <c r="C19" s="120" t="s">
        <v>1396</v>
      </c>
      <c r="D19" s="118"/>
      <c r="E19" s="92"/>
      <c r="F19" s="92"/>
      <c r="G19" s="117"/>
      <c r="H19" s="119"/>
      <c r="I19" s="117"/>
      <c r="J19" s="117">
        <v>3</v>
      </c>
      <c r="K19" s="117"/>
      <c r="L19" s="99">
        <f t="shared" si="1"/>
        <v>2</v>
      </c>
      <c r="M19" s="1">
        <f t="shared" si="2"/>
        <v>5</v>
      </c>
      <c r="N19" s="1">
        <f t="shared" si="3"/>
        <v>6</v>
      </c>
      <c r="O19" s="1">
        <f t="shared" si="4"/>
        <v>0</v>
      </c>
      <c r="P19" s="1">
        <f t="shared" si="5"/>
        <v>0</v>
      </c>
      <c r="Q19" s="1">
        <f t="shared" si="6"/>
        <v>0</v>
      </c>
      <c r="R19" s="1">
        <f t="shared" si="7"/>
        <v>0</v>
      </c>
      <c r="S19" s="1">
        <f t="shared" si="8"/>
        <v>0</v>
      </c>
      <c r="T19" s="1">
        <f t="shared" si="9"/>
        <v>1</v>
      </c>
      <c r="U19" s="1">
        <f t="shared" si="10"/>
        <v>1</v>
      </c>
      <c r="V19" s="1">
        <f t="shared" si="11"/>
        <v>3</v>
      </c>
      <c r="W19" s="1">
        <f t="shared" si="12"/>
        <v>1</v>
      </c>
      <c r="X19" s="1">
        <f t="shared" si="13"/>
        <v>1</v>
      </c>
      <c r="Y19" s="25">
        <f t="shared" si="14"/>
        <v>0</v>
      </c>
      <c r="Z19" s="117"/>
      <c r="AA19" s="117"/>
      <c r="AB19" s="1"/>
      <c r="AC19" s="25" t="str">
        <f t="shared" si="15"/>
        <v/>
      </c>
      <c r="AD19" s="1"/>
    </row>
    <row r="20" spans="1:30" ht="12.75" customHeight="1">
      <c r="A20" s="1">
        <v>4248</v>
      </c>
      <c r="B20" s="54" t="str">
        <f t="shared" si="0"/>
        <v>I.2.5.7</v>
      </c>
      <c r="C20" s="120" t="s">
        <v>1399</v>
      </c>
      <c r="D20" s="118"/>
      <c r="E20" s="92"/>
      <c r="F20" s="92"/>
      <c r="G20" s="117"/>
      <c r="H20" s="119"/>
      <c r="I20" s="117"/>
      <c r="J20" s="117">
        <v>3</v>
      </c>
      <c r="K20" s="117"/>
      <c r="L20" s="99">
        <f t="shared" si="1"/>
        <v>2</v>
      </c>
      <c r="M20" s="1">
        <f t="shared" si="2"/>
        <v>5</v>
      </c>
      <c r="N20" s="1">
        <f t="shared" si="3"/>
        <v>7</v>
      </c>
      <c r="O20" s="1">
        <f t="shared" si="4"/>
        <v>0</v>
      </c>
      <c r="P20" s="1">
        <f t="shared" si="5"/>
        <v>0</v>
      </c>
      <c r="Q20" s="1">
        <f t="shared" si="6"/>
        <v>0</v>
      </c>
      <c r="R20" s="1">
        <f t="shared" si="7"/>
        <v>0</v>
      </c>
      <c r="S20" s="1">
        <f t="shared" si="8"/>
        <v>0</v>
      </c>
      <c r="T20" s="1">
        <f t="shared" si="9"/>
        <v>1</v>
      </c>
      <c r="U20" s="1">
        <f t="shared" si="10"/>
        <v>1</v>
      </c>
      <c r="V20" s="1">
        <f t="shared" si="11"/>
        <v>3</v>
      </c>
      <c r="W20" s="1">
        <f t="shared" si="12"/>
        <v>1</v>
      </c>
      <c r="X20" s="1">
        <f t="shared" si="13"/>
        <v>1</v>
      </c>
      <c r="Y20" s="25">
        <f t="shared" si="14"/>
        <v>0</v>
      </c>
      <c r="Z20" s="117"/>
      <c r="AA20" s="117"/>
      <c r="AB20" s="1"/>
      <c r="AC20" s="25" t="str">
        <f t="shared" si="15"/>
        <v/>
      </c>
    </row>
    <row r="21" spans="1:30" ht="12.75" customHeight="1">
      <c r="A21" s="1">
        <v>4249</v>
      </c>
      <c r="B21" s="54" t="str">
        <f t="shared" si="0"/>
        <v>I.2.5.8</v>
      </c>
      <c r="C21" s="120" t="s">
        <v>1401</v>
      </c>
      <c r="D21" s="118"/>
      <c r="E21" s="92"/>
      <c r="F21" s="92"/>
      <c r="G21" s="117"/>
      <c r="H21" s="119"/>
      <c r="I21" s="117"/>
      <c r="J21" s="117">
        <v>3</v>
      </c>
      <c r="K21" s="117"/>
      <c r="L21" s="99">
        <f t="shared" si="1"/>
        <v>2</v>
      </c>
      <c r="M21" s="1">
        <f t="shared" si="2"/>
        <v>5</v>
      </c>
      <c r="N21" s="1">
        <f t="shared" si="3"/>
        <v>8</v>
      </c>
      <c r="O21" s="1">
        <f t="shared" si="4"/>
        <v>0</v>
      </c>
      <c r="P21" s="1">
        <f t="shared" si="5"/>
        <v>0</v>
      </c>
      <c r="Q21" s="1">
        <f t="shared" si="6"/>
        <v>0</v>
      </c>
      <c r="R21" s="1">
        <f t="shared" si="7"/>
        <v>0</v>
      </c>
      <c r="S21" s="1">
        <f t="shared" si="8"/>
        <v>0</v>
      </c>
      <c r="T21" s="1">
        <f t="shared" si="9"/>
        <v>1</v>
      </c>
      <c r="U21" s="1">
        <f t="shared" si="10"/>
        <v>1</v>
      </c>
      <c r="V21" s="1">
        <f t="shared" si="11"/>
        <v>3</v>
      </c>
      <c r="W21" s="1">
        <f t="shared" si="12"/>
        <v>1</v>
      </c>
      <c r="X21" s="1">
        <f t="shared" si="13"/>
        <v>1</v>
      </c>
      <c r="Y21" s="25">
        <f t="shared" si="14"/>
        <v>0</v>
      </c>
      <c r="Z21" s="117"/>
      <c r="AA21" s="117"/>
      <c r="AB21" s="1"/>
      <c r="AC21" s="25" t="str">
        <f t="shared" si="15"/>
        <v/>
      </c>
    </row>
    <row r="22" spans="1:30" ht="12.75" customHeight="1">
      <c r="A22" s="1">
        <v>4250</v>
      </c>
      <c r="B22" s="54" t="str">
        <f t="shared" si="0"/>
        <v>I.2.5.9</v>
      </c>
      <c r="C22" s="120" t="s">
        <v>1405</v>
      </c>
      <c r="D22" s="118"/>
      <c r="E22" s="92"/>
      <c r="F22" s="92"/>
      <c r="G22" s="117"/>
      <c r="H22" s="119"/>
      <c r="I22" s="117"/>
      <c r="J22" s="117">
        <v>3</v>
      </c>
      <c r="K22" s="117"/>
      <c r="L22" s="99">
        <f t="shared" si="1"/>
        <v>2</v>
      </c>
      <c r="M22" s="1">
        <f t="shared" si="2"/>
        <v>5</v>
      </c>
      <c r="N22" s="1">
        <f t="shared" si="3"/>
        <v>9</v>
      </c>
      <c r="O22" s="1">
        <f t="shared" si="4"/>
        <v>0</v>
      </c>
      <c r="P22" s="1">
        <f t="shared" si="5"/>
        <v>0</v>
      </c>
      <c r="Q22" s="1">
        <f t="shared" si="6"/>
        <v>0</v>
      </c>
      <c r="R22" s="1">
        <f t="shared" si="7"/>
        <v>0</v>
      </c>
      <c r="S22" s="1">
        <f t="shared" si="8"/>
        <v>0</v>
      </c>
      <c r="T22" s="1">
        <f t="shared" si="9"/>
        <v>1</v>
      </c>
      <c r="U22" s="1">
        <f t="shared" si="10"/>
        <v>1</v>
      </c>
      <c r="V22" s="1">
        <f t="shared" si="11"/>
        <v>3</v>
      </c>
      <c r="W22" s="1">
        <f t="shared" si="12"/>
        <v>1</v>
      </c>
      <c r="X22" s="1">
        <f t="shared" si="13"/>
        <v>1</v>
      </c>
      <c r="Y22" s="25">
        <f t="shared" si="14"/>
        <v>0</v>
      </c>
      <c r="Z22" s="117"/>
      <c r="AA22" s="117"/>
      <c r="AB22" s="1"/>
      <c r="AC22" s="25" t="str">
        <f t="shared" si="15"/>
        <v/>
      </c>
    </row>
    <row r="23" spans="1:30" ht="12.75" customHeight="1">
      <c r="A23" s="1">
        <v>4251</v>
      </c>
      <c r="B23" s="54" t="str">
        <f t="shared" si="0"/>
        <v>I.2.5.10</v>
      </c>
      <c r="C23" s="120" t="s">
        <v>1406</v>
      </c>
      <c r="D23" s="118"/>
      <c r="E23" s="92"/>
      <c r="F23" s="92"/>
      <c r="G23" s="117"/>
      <c r="H23" s="119"/>
      <c r="I23" s="117"/>
      <c r="J23" s="117">
        <v>3</v>
      </c>
      <c r="K23" s="117"/>
      <c r="L23" s="99">
        <f t="shared" si="1"/>
        <v>2</v>
      </c>
      <c r="M23" s="1">
        <f t="shared" si="2"/>
        <v>5</v>
      </c>
      <c r="N23" s="1">
        <f t="shared" si="3"/>
        <v>10</v>
      </c>
      <c r="O23" s="1">
        <f t="shared" si="4"/>
        <v>0</v>
      </c>
      <c r="P23" s="1">
        <f t="shared" si="5"/>
        <v>0</v>
      </c>
      <c r="Q23" s="1">
        <f t="shared" si="6"/>
        <v>0</v>
      </c>
      <c r="R23" s="1">
        <f t="shared" si="7"/>
        <v>0</v>
      </c>
      <c r="S23" s="1">
        <f t="shared" si="8"/>
        <v>0</v>
      </c>
      <c r="T23" s="1">
        <f t="shared" si="9"/>
        <v>1</v>
      </c>
      <c r="U23" s="1">
        <f t="shared" si="10"/>
        <v>1</v>
      </c>
      <c r="V23" s="1">
        <f t="shared" si="11"/>
        <v>3</v>
      </c>
      <c r="W23" s="1">
        <f t="shared" si="12"/>
        <v>1</v>
      </c>
      <c r="X23" s="1">
        <f t="shared" si="13"/>
        <v>1</v>
      </c>
      <c r="Y23" s="25">
        <f t="shared" si="14"/>
        <v>0</v>
      </c>
      <c r="Z23" s="117"/>
      <c r="AA23" s="117"/>
      <c r="AB23" s="1"/>
      <c r="AC23" s="25" t="str">
        <f t="shared" si="15"/>
        <v/>
      </c>
    </row>
    <row r="24" spans="1:30" ht="12.75" customHeight="1">
      <c r="A24" s="1">
        <v>4252</v>
      </c>
      <c r="B24" s="54" t="str">
        <f t="shared" si="0"/>
        <v>I.2.5.11</v>
      </c>
      <c r="C24" s="120" t="s">
        <v>1410</v>
      </c>
      <c r="D24" s="118"/>
      <c r="E24" s="92"/>
      <c r="F24" s="92"/>
      <c r="G24" s="117"/>
      <c r="H24" s="119"/>
      <c r="I24" s="117"/>
      <c r="J24" s="117">
        <v>3</v>
      </c>
      <c r="K24" s="117"/>
      <c r="L24" s="99">
        <f t="shared" si="1"/>
        <v>2</v>
      </c>
      <c r="M24" s="1">
        <f t="shared" si="2"/>
        <v>5</v>
      </c>
      <c r="N24" s="1">
        <f t="shared" si="3"/>
        <v>11</v>
      </c>
      <c r="O24" s="1">
        <f t="shared" si="4"/>
        <v>0</v>
      </c>
      <c r="P24" s="1">
        <f t="shared" si="5"/>
        <v>0</v>
      </c>
      <c r="Q24" s="1">
        <f t="shared" si="6"/>
        <v>0</v>
      </c>
      <c r="R24" s="1">
        <f t="shared" si="7"/>
        <v>0</v>
      </c>
      <c r="S24" s="1">
        <f t="shared" si="8"/>
        <v>0</v>
      </c>
      <c r="T24" s="1">
        <f t="shared" si="9"/>
        <v>1</v>
      </c>
      <c r="U24" s="1">
        <f t="shared" si="10"/>
        <v>1</v>
      </c>
      <c r="V24" s="1">
        <f t="shared" si="11"/>
        <v>3</v>
      </c>
      <c r="W24" s="1">
        <f t="shared" si="12"/>
        <v>1</v>
      </c>
      <c r="X24" s="1">
        <f t="shared" si="13"/>
        <v>1</v>
      </c>
      <c r="Y24" s="25">
        <f t="shared" si="14"/>
        <v>0</v>
      </c>
      <c r="Z24" s="117"/>
      <c r="AA24" s="117"/>
      <c r="AB24" s="1"/>
      <c r="AC24" s="25" t="str">
        <f t="shared" si="15"/>
        <v/>
      </c>
    </row>
    <row r="25" spans="1:30" ht="12.75" customHeight="1">
      <c r="A25" s="1">
        <v>4253</v>
      </c>
      <c r="B25" s="54" t="str">
        <f t="shared" si="0"/>
        <v>I.2.5.12</v>
      </c>
      <c r="C25" s="120" t="s">
        <v>1414</v>
      </c>
      <c r="D25" s="118"/>
      <c r="E25" s="92"/>
      <c r="F25" s="92"/>
      <c r="G25" s="117"/>
      <c r="H25" s="119"/>
      <c r="I25" s="117"/>
      <c r="J25" s="117">
        <v>3</v>
      </c>
      <c r="K25" s="117"/>
      <c r="L25" s="99">
        <f t="shared" si="1"/>
        <v>2</v>
      </c>
      <c r="M25" s="1">
        <f t="shared" si="2"/>
        <v>5</v>
      </c>
      <c r="N25" s="1">
        <f t="shared" si="3"/>
        <v>12</v>
      </c>
      <c r="O25" s="1">
        <f t="shared" si="4"/>
        <v>0</v>
      </c>
      <c r="P25" s="1">
        <f t="shared" si="5"/>
        <v>0</v>
      </c>
      <c r="Q25" s="1">
        <f t="shared" si="6"/>
        <v>0</v>
      </c>
      <c r="R25" s="1">
        <f t="shared" si="7"/>
        <v>0</v>
      </c>
      <c r="S25" s="1">
        <f t="shared" si="8"/>
        <v>0</v>
      </c>
      <c r="T25" s="1">
        <f t="shared" si="9"/>
        <v>1</v>
      </c>
      <c r="U25" s="1">
        <f t="shared" si="10"/>
        <v>1</v>
      </c>
      <c r="V25" s="1">
        <f t="shared" si="11"/>
        <v>3</v>
      </c>
      <c r="W25" s="1">
        <f t="shared" si="12"/>
        <v>1</v>
      </c>
      <c r="X25" s="1">
        <f t="shared" si="13"/>
        <v>1</v>
      </c>
      <c r="Y25" s="25">
        <f t="shared" si="14"/>
        <v>0</v>
      </c>
      <c r="Z25" s="117"/>
      <c r="AA25" s="117"/>
      <c r="AB25" s="1"/>
      <c r="AC25" s="25" t="str">
        <f t="shared" si="15"/>
        <v/>
      </c>
    </row>
    <row r="26" spans="1:30" ht="12.75" customHeight="1">
      <c r="A26" s="1">
        <v>4254</v>
      </c>
      <c r="B26" s="54" t="str">
        <f t="shared" si="0"/>
        <v>I.2.5.13</v>
      </c>
      <c r="C26" s="120" t="s">
        <v>645</v>
      </c>
      <c r="D26" s="118"/>
      <c r="E26" s="92"/>
      <c r="F26" s="118"/>
      <c r="G26" s="117"/>
      <c r="H26" s="119"/>
      <c r="I26" s="117"/>
      <c r="J26" s="117">
        <v>3</v>
      </c>
      <c r="K26" s="117"/>
      <c r="L26" s="99">
        <f t="shared" si="1"/>
        <v>2</v>
      </c>
      <c r="M26" s="1">
        <f t="shared" si="2"/>
        <v>5</v>
      </c>
      <c r="N26" s="1">
        <f t="shared" si="3"/>
        <v>13</v>
      </c>
      <c r="O26" s="1">
        <f t="shared" si="4"/>
        <v>0</v>
      </c>
      <c r="P26" s="1">
        <f t="shared" si="5"/>
        <v>0</v>
      </c>
      <c r="Q26" s="1">
        <f t="shared" si="6"/>
        <v>3</v>
      </c>
      <c r="R26" s="1">
        <f t="shared" si="7"/>
        <v>0</v>
      </c>
      <c r="S26" s="1">
        <f t="shared" si="8"/>
        <v>3</v>
      </c>
      <c r="T26" s="1">
        <f t="shared" si="9"/>
        <v>1</v>
      </c>
      <c r="U26" s="1">
        <f t="shared" si="10"/>
        <v>1</v>
      </c>
      <c r="V26" s="1">
        <f t="shared" si="11"/>
        <v>3</v>
      </c>
      <c r="W26" s="1">
        <f t="shared" si="12"/>
        <v>1</v>
      </c>
      <c r="X26" s="1">
        <f t="shared" si="13"/>
        <v>1</v>
      </c>
      <c r="Y26" s="25">
        <f t="shared" si="14"/>
        <v>1</v>
      </c>
      <c r="Z26" s="117"/>
      <c r="AA26" s="117"/>
      <c r="AB26" s="1"/>
      <c r="AC26" s="25" t="str">
        <f t="shared" si="15"/>
        <v/>
      </c>
    </row>
    <row r="27" spans="1:30" ht="12.75" customHeight="1">
      <c r="A27" s="1">
        <v>4255</v>
      </c>
      <c r="B27" s="54" t="str">
        <f t="shared" si="0"/>
        <v>I.2.5.14</v>
      </c>
      <c r="C27" s="120" t="s">
        <v>1418</v>
      </c>
      <c r="D27" s="118"/>
      <c r="E27" s="92"/>
      <c r="F27" s="92"/>
      <c r="G27" s="117"/>
      <c r="H27" s="119"/>
      <c r="I27" s="117"/>
      <c r="J27" s="117">
        <v>3</v>
      </c>
      <c r="K27" s="117"/>
      <c r="L27" s="99">
        <f t="shared" si="1"/>
        <v>2</v>
      </c>
      <c r="M27" s="1">
        <f t="shared" si="2"/>
        <v>5</v>
      </c>
      <c r="N27" s="1">
        <f t="shared" si="3"/>
        <v>14</v>
      </c>
      <c r="O27" s="1">
        <f t="shared" si="4"/>
        <v>0</v>
      </c>
      <c r="P27" s="1">
        <f t="shared" si="5"/>
        <v>0</v>
      </c>
      <c r="Q27" s="1">
        <f t="shared" si="6"/>
        <v>0</v>
      </c>
      <c r="R27" s="1">
        <f t="shared" si="7"/>
        <v>0</v>
      </c>
      <c r="S27" s="1">
        <f t="shared" si="8"/>
        <v>0</v>
      </c>
      <c r="T27" s="1">
        <f t="shared" si="9"/>
        <v>1</v>
      </c>
      <c r="U27" s="1">
        <f t="shared" si="10"/>
        <v>1</v>
      </c>
      <c r="V27" s="1">
        <f t="shared" si="11"/>
        <v>3</v>
      </c>
      <c r="W27" s="1">
        <f t="shared" si="12"/>
        <v>1</v>
      </c>
      <c r="X27" s="1">
        <f t="shared" si="13"/>
        <v>1</v>
      </c>
      <c r="Y27" s="25">
        <f t="shared" si="14"/>
        <v>0</v>
      </c>
      <c r="Z27" s="117"/>
      <c r="AA27" s="117"/>
      <c r="AB27" s="1"/>
      <c r="AC27" s="25" t="str">
        <f t="shared" si="15"/>
        <v/>
      </c>
    </row>
    <row r="28" spans="1:30" ht="12.75" customHeight="1">
      <c r="A28" s="1">
        <v>4256</v>
      </c>
      <c r="B28" s="54" t="str">
        <f t="shared" si="0"/>
        <v>I.2.5.15</v>
      </c>
      <c r="C28" s="120" t="s">
        <v>1421</v>
      </c>
      <c r="D28" s="118"/>
      <c r="E28" s="92"/>
      <c r="F28" s="92"/>
      <c r="G28" s="117"/>
      <c r="H28" s="119"/>
      <c r="I28" s="117"/>
      <c r="J28" s="117">
        <v>3</v>
      </c>
      <c r="K28" s="117"/>
      <c r="L28" s="99">
        <f t="shared" si="1"/>
        <v>2</v>
      </c>
      <c r="M28" s="1">
        <f t="shared" si="2"/>
        <v>5</v>
      </c>
      <c r="N28" s="1">
        <f t="shared" si="3"/>
        <v>15</v>
      </c>
      <c r="O28" s="1">
        <f t="shared" si="4"/>
        <v>0</v>
      </c>
      <c r="P28" s="1">
        <f t="shared" si="5"/>
        <v>0</v>
      </c>
      <c r="Q28" s="1">
        <f t="shared" si="6"/>
        <v>0</v>
      </c>
      <c r="R28" s="1">
        <f t="shared" si="7"/>
        <v>0</v>
      </c>
      <c r="S28" s="1">
        <f t="shared" si="8"/>
        <v>0</v>
      </c>
      <c r="T28" s="1">
        <f t="shared" si="9"/>
        <v>1</v>
      </c>
      <c r="U28" s="1">
        <f t="shared" si="10"/>
        <v>1</v>
      </c>
      <c r="V28" s="1">
        <f t="shared" si="11"/>
        <v>3</v>
      </c>
      <c r="W28" s="1">
        <f t="shared" si="12"/>
        <v>1</v>
      </c>
      <c r="X28" s="1">
        <f t="shared" si="13"/>
        <v>1</v>
      </c>
      <c r="Y28" s="25">
        <f t="shared" si="14"/>
        <v>0</v>
      </c>
      <c r="Z28" s="117"/>
      <c r="AA28" s="117"/>
      <c r="AB28" s="1"/>
      <c r="AC28" s="25" t="str">
        <f t="shared" si="15"/>
        <v/>
      </c>
    </row>
    <row r="29" spans="1:30" ht="12.75" customHeight="1">
      <c r="A29" s="1">
        <v>4257</v>
      </c>
      <c r="B29" s="54" t="str">
        <f t="shared" si="0"/>
        <v>I.2.5.16</v>
      </c>
      <c r="C29" s="120" t="s">
        <v>1423</v>
      </c>
      <c r="D29" s="118"/>
      <c r="E29" s="92"/>
      <c r="F29" s="92"/>
      <c r="G29" s="117"/>
      <c r="H29" s="119"/>
      <c r="I29" s="117"/>
      <c r="J29" s="117">
        <v>3</v>
      </c>
      <c r="K29" s="117"/>
      <c r="L29" s="99">
        <f t="shared" si="1"/>
        <v>2</v>
      </c>
      <c r="M29" s="1">
        <f t="shared" si="2"/>
        <v>5</v>
      </c>
      <c r="N29" s="1">
        <f t="shared" si="3"/>
        <v>16</v>
      </c>
      <c r="O29" s="1">
        <f t="shared" si="4"/>
        <v>0</v>
      </c>
      <c r="P29" s="1">
        <f t="shared" si="5"/>
        <v>0</v>
      </c>
      <c r="Q29" s="1">
        <f t="shared" si="6"/>
        <v>0</v>
      </c>
      <c r="R29" s="1">
        <f t="shared" si="7"/>
        <v>0</v>
      </c>
      <c r="S29" s="1">
        <f t="shared" si="8"/>
        <v>0</v>
      </c>
      <c r="T29" s="1">
        <f t="shared" si="9"/>
        <v>1</v>
      </c>
      <c r="U29" s="1">
        <f t="shared" si="10"/>
        <v>1</v>
      </c>
      <c r="V29" s="1">
        <f t="shared" si="11"/>
        <v>3</v>
      </c>
      <c r="W29" s="1">
        <f t="shared" si="12"/>
        <v>1</v>
      </c>
      <c r="X29" s="1">
        <f t="shared" si="13"/>
        <v>1</v>
      </c>
      <c r="Y29" s="25">
        <f t="shared" si="14"/>
        <v>0</v>
      </c>
      <c r="Z29" s="117"/>
      <c r="AA29" s="117"/>
      <c r="AB29" s="1"/>
      <c r="AC29" s="25" t="str">
        <f t="shared" si="15"/>
        <v/>
      </c>
    </row>
    <row r="30" spans="1:30" ht="12.75" customHeight="1">
      <c r="A30" s="1">
        <v>4258</v>
      </c>
      <c r="B30" s="54" t="str">
        <f t="shared" si="0"/>
        <v>I.2.5.17</v>
      </c>
      <c r="C30" s="120" t="s">
        <v>1426</v>
      </c>
      <c r="D30" s="118"/>
      <c r="E30" s="92"/>
      <c r="F30" s="92"/>
      <c r="G30" s="117"/>
      <c r="H30" s="119"/>
      <c r="I30" s="117"/>
      <c r="J30" s="117">
        <v>3</v>
      </c>
      <c r="K30" s="117"/>
      <c r="L30" s="99">
        <f t="shared" si="1"/>
        <v>2</v>
      </c>
      <c r="M30" s="1">
        <f t="shared" si="2"/>
        <v>5</v>
      </c>
      <c r="N30" s="1">
        <f t="shared" si="3"/>
        <v>17</v>
      </c>
      <c r="O30" s="1">
        <f t="shared" si="4"/>
        <v>0</v>
      </c>
      <c r="P30" s="1">
        <f t="shared" si="5"/>
        <v>0</v>
      </c>
      <c r="Q30" s="1">
        <f t="shared" si="6"/>
        <v>0</v>
      </c>
      <c r="R30" s="1">
        <f t="shared" si="7"/>
        <v>0</v>
      </c>
      <c r="S30" s="1">
        <f t="shared" si="8"/>
        <v>0</v>
      </c>
      <c r="T30" s="1">
        <f t="shared" si="9"/>
        <v>1</v>
      </c>
      <c r="U30" s="1">
        <f t="shared" si="10"/>
        <v>1</v>
      </c>
      <c r="V30" s="1">
        <f t="shared" si="11"/>
        <v>3</v>
      </c>
      <c r="W30" s="1">
        <f t="shared" si="12"/>
        <v>1</v>
      </c>
      <c r="X30" s="1">
        <f t="shared" si="13"/>
        <v>1</v>
      </c>
      <c r="Y30" s="25">
        <f t="shared" si="14"/>
        <v>0</v>
      </c>
      <c r="Z30" s="117"/>
      <c r="AA30" s="117"/>
      <c r="AB30" s="1"/>
      <c r="AC30" s="25" t="str">
        <f t="shared" si="15"/>
        <v/>
      </c>
    </row>
    <row r="31" spans="1:30" ht="12.75" customHeight="1">
      <c r="A31" s="1">
        <v>4259</v>
      </c>
      <c r="B31" s="54" t="str">
        <f t="shared" si="0"/>
        <v>I.2.5.18</v>
      </c>
      <c r="C31" s="120" t="s">
        <v>1428</v>
      </c>
      <c r="D31" s="118"/>
      <c r="E31" s="92"/>
      <c r="F31" s="92"/>
      <c r="G31" s="117"/>
      <c r="H31" s="119"/>
      <c r="I31" s="117"/>
      <c r="J31" s="117">
        <v>3</v>
      </c>
      <c r="K31" s="117"/>
      <c r="L31" s="99">
        <f t="shared" si="1"/>
        <v>2</v>
      </c>
      <c r="M31" s="1">
        <f t="shared" si="2"/>
        <v>5</v>
      </c>
      <c r="N31" s="1">
        <f t="shared" si="3"/>
        <v>18</v>
      </c>
      <c r="O31" s="1">
        <f t="shared" si="4"/>
        <v>0</v>
      </c>
      <c r="P31" s="1">
        <f t="shared" si="5"/>
        <v>0</v>
      </c>
      <c r="Q31" s="1">
        <f t="shared" si="6"/>
        <v>0</v>
      </c>
      <c r="R31" s="1">
        <f t="shared" si="7"/>
        <v>0</v>
      </c>
      <c r="S31" s="1">
        <f t="shared" si="8"/>
        <v>0</v>
      </c>
      <c r="T31" s="1">
        <f t="shared" si="9"/>
        <v>1</v>
      </c>
      <c r="U31" s="1">
        <f t="shared" si="10"/>
        <v>1</v>
      </c>
      <c r="V31" s="1">
        <f t="shared" si="11"/>
        <v>3</v>
      </c>
      <c r="W31" s="1">
        <f t="shared" si="12"/>
        <v>1</v>
      </c>
      <c r="X31" s="1">
        <f t="shared" si="13"/>
        <v>1</v>
      </c>
      <c r="Y31" s="25">
        <f t="shared" si="14"/>
        <v>0</v>
      </c>
      <c r="Z31" s="117"/>
      <c r="AA31" s="117"/>
      <c r="AB31" s="1"/>
      <c r="AC31" s="25" t="str">
        <f t="shared" si="15"/>
        <v/>
      </c>
    </row>
    <row r="32" spans="1:30" ht="12.75" customHeight="1">
      <c r="A32" s="1">
        <v>4260</v>
      </c>
      <c r="B32" s="54" t="str">
        <f t="shared" si="0"/>
        <v>I.2.5.19</v>
      </c>
      <c r="C32" s="120" t="s">
        <v>646</v>
      </c>
      <c r="D32" s="118"/>
      <c r="E32" s="92"/>
      <c r="F32" s="92"/>
      <c r="G32" s="117"/>
      <c r="H32" s="119"/>
      <c r="I32" s="117"/>
      <c r="J32" s="117">
        <v>3</v>
      </c>
      <c r="K32" s="117"/>
      <c r="L32" s="99">
        <f t="shared" si="1"/>
        <v>2</v>
      </c>
      <c r="M32" s="1">
        <f t="shared" si="2"/>
        <v>5</v>
      </c>
      <c r="N32" s="1">
        <f t="shared" si="3"/>
        <v>19</v>
      </c>
      <c r="O32" s="1">
        <f t="shared" si="4"/>
        <v>0</v>
      </c>
      <c r="P32" s="1">
        <f t="shared" si="5"/>
        <v>0</v>
      </c>
      <c r="Q32" s="1">
        <f t="shared" si="6"/>
        <v>3</v>
      </c>
      <c r="R32" s="1">
        <f t="shared" si="7"/>
        <v>0</v>
      </c>
      <c r="S32" s="1">
        <f t="shared" si="8"/>
        <v>3</v>
      </c>
      <c r="T32" s="1">
        <f t="shared" si="9"/>
        <v>1</v>
      </c>
      <c r="U32" s="1">
        <f t="shared" si="10"/>
        <v>1</v>
      </c>
      <c r="V32" s="1">
        <f t="shared" si="11"/>
        <v>3</v>
      </c>
      <c r="W32" s="1">
        <f t="shared" si="12"/>
        <v>1</v>
      </c>
      <c r="X32" s="1">
        <f t="shared" si="13"/>
        <v>1</v>
      </c>
      <c r="Y32" s="25">
        <f t="shared" si="14"/>
        <v>1</v>
      </c>
      <c r="Z32" s="117"/>
      <c r="AA32" s="117"/>
      <c r="AB32" s="1"/>
      <c r="AC32" s="25" t="str">
        <f t="shared" si="15"/>
        <v/>
      </c>
    </row>
    <row r="33" spans="1:29" ht="12.75" customHeight="1">
      <c r="A33" s="1">
        <v>4261</v>
      </c>
      <c r="B33" s="54" t="str">
        <f t="shared" si="0"/>
        <v>I.2.5.20</v>
      </c>
      <c r="C33" s="120" t="s">
        <v>1430</v>
      </c>
      <c r="D33" s="118"/>
      <c r="E33" s="92"/>
      <c r="F33" s="92"/>
      <c r="G33" s="117"/>
      <c r="H33" s="119"/>
      <c r="I33" s="117"/>
      <c r="J33" s="117">
        <v>3</v>
      </c>
      <c r="K33" s="117"/>
      <c r="L33" s="99">
        <f t="shared" si="1"/>
        <v>2</v>
      </c>
      <c r="M33" s="1">
        <f t="shared" si="2"/>
        <v>5</v>
      </c>
      <c r="N33" s="1">
        <f t="shared" si="3"/>
        <v>20</v>
      </c>
      <c r="O33" s="1">
        <f t="shared" si="4"/>
        <v>0</v>
      </c>
      <c r="P33" s="1">
        <f t="shared" si="5"/>
        <v>0</v>
      </c>
      <c r="Q33" s="1">
        <f t="shared" si="6"/>
        <v>0</v>
      </c>
      <c r="R33" s="1">
        <f t="shared" si="7"/>
        <v>0</v>
      </c>
      <c r="S33" s="1">
        <f t="shared" si="8"/>
        <v>0</v>
      </c>
      <c r="T33" s="1">
        <f t="shared" si="9"/>
        <v>1</v>
      </c>
      <c r="U33" s="1">
        <f t="shared" si="10"/>
        <v>1</v>
      </c>
      <c r="V33" s="1">
        <f t="shared" si="11"/>
        <v>3</v>
      </c>
      <c r="W33" s="1">
        <f t="shared" si="12"/>
        <v>1</v>
      </c>
      <c r="X33" s="1">
        <f t="shared" si="13"/>
        <v>1</v>
      </c>
      <c r="Y33" s="25">
        <f t="shared" si="14"/>
        <v>0</v>
      </c>
      <c r="Z33" s="117"/>
      <c r="AA33" s="117"/>
      <c r="AB33" s="1"/>
      <c r="AC33" s="25" t="str">
        <f t="shared" si="15"/>
        <v/>
      </c>
    </row>
    <row r="34" spans="1:29" ht="12.75" customHeight="1">
      <c r="A34" s="1">
        <v>4262</v>
      </c>
      <c r="B34" s="54" t="str">
        <f t="shared" si="0"/>
        <v>I.2.5.21</v>
      </c>
      <c r="C34" s="120" t="s">
        <v>1431</v>
      </c>
      <c r="D34" s="118"/>
      <c r="E34" s="92"/>
      <c r="F34" s="92"/>
      <c r="G34" s="117"/>
      <c r="H34" s="119"/>
      <c r="I34" s="117"/>
      <c r="J34" s="117">
        <v>3</v>
      </c>
      <c r="K34" s="117"/>
      <c r="L34" s="99">
        <f t="shared" si="1"/>
        <v>2</v>
      </c>
      <c r="M34" s="1">
        <f t="shared" si="2"/>
        <v>5</v>
      </c>
      <c r="N34" s="1">
        <f t="shared" si="3"/>
        <v>21</v>
      </c>
      <c r="O34" s="1">
        <f t="shared" si="4"/>
        <v>0</v>
      </c>
      <c r="P34" s="1">
        <f t="shared" si="5"/>
        <v>0</v>
      </c>
      <c r="Q34" s="1">
        <f t="shared" si="6"/>
        <v>0</v>
      </c>
      <c r="R34" s="1">
        <f t="shared" si="7"/>
        <v>0</v>
      </c>
      <c r="S34" s="1">
        <f t="shared" si="8"/>
        <v>0</v>
      </c>
      <c r="T34" s="1">
        <f t="shared" si="9"/>
        <v>1</v>
      </c>
      <c r="U34" s="1">
        <f t="shared" si="10"/>
        <v>1</v>
      </c>
      <c r="V34" s="1">
        <f t="shared" si="11"/>
        <v>3</v>
      </c>
      <c r="W34" s="1">
        <f t="shared" si="12"/>
        <v>1</v>
      </c>
      <c r="X34" s="1">
        <f t="shared" si="13"/>
        <v>1</v>
      </c>
      <c r="Y34" s="25">
        <f t="shared" si="14"/>
        <v>0</v>
      </c>
      <c r="Z34" s="117"/>
      <c r="AA34" s="117"/>
      <c r="AB34" s="1"/>
      <c r="AC34" s="25" t="str">
        <f t="shared" si="15"/>
        <v/>
      </c>
    </row>
    <row r="35" spans="1:29" ht="12.75" customHeight="1">
      <c r="A35" s="1">
        <v>4263</v>
      </c>
      <c r="B35" s="54" t="str">
        <f t="shared" si="0"/>
        <v>I.2.5.22</v>
      </c>
      <c r="C35" s="120" t="s">
        <v>648</v>
      </c>
      <c r="D35" s="118"/>
      <c r="E35" s="92"/>
      <c r="F35" s="92"/>
      <c r="G35" s="117"/>
      <c r="H35" s="119"/>
      <c r="I35" s="117"/>
      <c r="J35" s="117">
        <v>3</v>
      </c>
      <c r="K35" s="117"/>
      <c r="L35" s="99">
        <f t="shared" si="1"/>
        <v>2</v>
      </c>
      <c r="M35" s="1">
        <f t="shared" si="2"/>
        <v>5</v>
      </c>
      <c r="N35" s="1">
        <f t="shared" si="3"/>
        <v>22</v>
      </c>
      <c r="O35" s="1">
        <f t="shared" si="4"/>
        <v>0</v>
      </c>
      <c r="P35" s="1">
        <f t="shared" si="5"/>
        <v>0</v>
      </c>
      <c r="Q35" s="1">
        <f t="shared" si="6"/>
        <v>3</v>
      </c>
      <c r="R35" s="1">
        <f t="shared" si="7"/>
        <v>0</v>
      </c>
      <c r="S35" s="1">
        <f t="shared" si="8"/>
        <v>3</v>
      </c>
      <c r="T35" s="1">
        <f t="shared" si="9"/>
        <v>1</v>
      </c>
      <c r="U35" s="1">
        <f t="shared" si="10"/>
        <v>1</v>
      </c>
      <c r="V35" s="1">
        <f t="shared" si="11"/>
        <v>3</v>
      </c>
      <c r="W35" s="1">
        <f t="shared" si="12"/>
        <v>1</v>
      </c>
      <c r="X35" s="1">
        <f t="shared" si="13"/>
        <v>1</v>
      </c>
      <c r="Y35" s="25">
        <f t="shared" si="14"/>
        <v>1</v>
      </c>
      <c r="Z35" s="117"/>
      <c r="AA35" s="117"/>
      <c r="AB35" s="1"/>
      <c r="AC35" s="25" t="str">
        <f t="shared" si="15"/>
        <v/>
      </c>
    </row>
    <row r="36" spans="1:29" ht="12.75" customHeight="1">
      <c r="A36" s="1">
        <v>4264</v>
      </c>
      <c r="B36" s="54" t="str">
        <f t="shared" si="0"/>
        <v>I.2.5.23</v>
      </c>
      <c r="C36" s="120" t="s">
        <v>832</v>
      </c>
      <c r="D36" s="118"/>
      <c r="E36" s="92"/>
      <c r="F36" s="92"/>
      <c r="G36" s="117"/>
      <c r="H36" s="119"/>
      <c r="I36" s="117"/>
      <c r="J36" s="117">
        <v>3</v>
      </c>
      <c r="K36" s="117"/>
      <c r="L36" s="99">
        <f t="shared" si="1"/>
        <v>2</v>
      </c>
      <c r="M36" s="1">
        <f t="shared" si="2"/>
        <v>5</v>
      </c>
      <c r="N36" s="1">
        <f t="shared" si="3"/>
        <v>23</v>
      </c>
      <c r="O36" s="1">
        <f t="shared" si="4"/>
        <v>0</v>
      </c>
      <c r="P36" s="1">
        <f t="shared" si="5"/>
        <v>0</v>
      </c>
      <c r="Q36" s="1">
        <f t="shared" si="6"/>
        <v>0</v>
      </c>
      <c r="R36" s="1">
        <f t="shared" si="7"/>
        <v>0</v>
      </c>
      <c r="S36" s="1">
        <f t="shared" si="8"/>
        <v>0</v>
      </c>
      <c r="T36" s="1">
        <f t="shared" si="9"/>
        <v>1</v>
      </c>
      <c r="U36" s="1">
        <f t="shared" si="10"/>
        <v>1</v>
      </c>
      <c r="V36" s="1">
        <f t="shared" si="11"/>
        <v>3</v>
      </c>
      <c r="W36" s="1">
        <f t="shared" si="12"/>
        <v>1</v>
      </c>
      <c r="X36" s="1">
        <f t="shared" si="13"/>
        <v>1</v>
      </c>
      <c r="Y36" s="25">
        <f t="shared" si="14"/>
        <v>0</v>
      </c>
      <c r="Z36" s="117"/>
      <c r="AA36" s="117"/>
      <c r="AB36" s="1"/>
      <c r="AC36" s="25" t="str">
        <f t="shared" si="15"/>
        <v/>
      </c>
    </row>
    <row r="37" spans="1:29" ht="12.75" customHeight="1">
      <c r="A37" s="1">
        <v>4265</v>
      </c>
      <c r="B37" s="54" t="str">
        <f t="shared" si="0"/>
        <v>I.2.5.24</v>
      </c>
      <c r="C37" s="120" t="s">
        <v>1435</v>
      </c>
      <c r="D37" s="118"/>
      <c r="E37" s="92"/>
      <c r="F37" s="92"/>
      <c r="G37" s="117"/>
      <c r="H37" s="119"/>
      <c r="I37" s="117"/>
      <c r="J37" s="117">
        <v>3</v>
      </c>
      <c r="K37" s="117"/>
      <c r="L37" s="99">
        <f t="shared" si="1"/>
        <v>2</v>
      </c>
      <c r="M37" s="1">
        <f t="shared" si="2"/>
        <v>5</v>
      </c>
      <c r="N37" s="1">
        <f t="shared" si="3"/>
        <v>24</v>
      </c>
      <c r="O37" s="1">
        <f t="shared" si="4"/>
        <v>0</v>
      </c>
      <c r="P37" s="1">
        <f t="shared" si="5"/>
        <v>0</v>
      </c>
      <c r="Q37" s="1">
        <f t="shared" si="6"/>
        <v>0</v>
      </c>
      <c r="R37" s="1">
        <f t="shared" si="7"/>
        <v>0</v>
      </c>
      <c r="S37" s="1">
        <f t="shared" si="8"/>
        <v>0</v>
      </c>
      <c r="T37" s="1">
        <f t="shared" si="9"/>
        <v>1</v>
      </c>
      <c r="U37" s="1">
        <f t="shared" si="10"/>
        <v>1</v>
      </c>
      <c r="V37" s="1">
        <f t="shared" si="11"/>
        <v>3</v>
      </c>
      <c r="W37" s="1">
        <f t="shared" si="12"/>
        <v>1</v>
      </c>
      <c r="X37" s="1">
        <f t="shared" si="13"/>
        <v>1</v>
      </c>
      <c r="Y37" s="25">
        <f t="shared" si="14"/>
        <v>0</v>
      </c>
      <c r="Z37" s="117"/>
      <c r="AA37" s="117"/>
      <c r="AB37" s="1"/>
      <c r="AC37" s="25" t="str">
        <f t="shared" si="15"/>
        <v/>
      </c>
    </row>
    <row r="38" spans="1:29" ht="12.75" customHeight="1">
      <c r="A38" s="1">
        <v>4266</v>
      </c>
      <c r="B38" s="54" t="str">
        <f t="shared" si="0"/>
        <v>I.2.5.25</v>
      </c>
      <c r="C38" s="120" t="s">
        <v>1437</v>
      </c>
      <c r="D38" s="118"/>
      <c r="E38" s="92"/>
      <c r="F38" s="92"/>
      <c r="G38" s="117"/>
      <c r="H38" s="119"/>
      <c r="I38" s="117"/>
      <c r="J38" s="117">
        <v>3</v>
      </c>
      <c r="K38" s="117"/>
      <c r="L38" s="99">
        <f t="shared" si="1"/>
        <v>2</v>
      </c>
      <c r="M38" s="1">
        <f t="shared" si="2"/>
        <v>5</v>
      </c>
      <c r="N38" s="1">
        <f t="shared" si="3"/>
        <v>25</v>
      </c>
      <c r="O38" s="1">
        <f t="shared" si="4"/>
        <v>0</v>
      </c>
      <c r="P38" s="1">
        <f t="shared" si="5"/>
        <v>0</v>
      </c>
      <c r="Q38" s="1">
        <f t="shared" si="6"/>
        <v>0</v>
      </c>
      <c r="R38" s="1">
        <f t="shared" si="7"/>
        <v>0</v>
      </c>
      <c r="S38" s="1">
        <f t="shared" si="8"/>
        <v>0</v>
      </c>
      <c r="T38" s="1">
        <f t="shared" si="9"/>
        <v>1</v>
      </c>
      <c r="U38" s="1">
        <f t="shared" si="10"/>
        <v>1</v>
      </c>
      <c r="V38" s="1">
        <f t="shared" si="11"/>
        <v>3</v>
      </c>
      <c r="W38" s="1">
        <f t="shared" si="12"/>
        <v>1</v>
      </c>
      <c r="X38" s="1">
        <f t="shared" si="13"/>
        <v>1</v>
      </c>
      <c r="Y38" s="25">
        <f t="shared" si="14"/>
        <v>0</v>
      </c>
      <c r="Z38" s="117"/>
      <c r="AA38" s="117"/>
      <c r="AB38" s="1"/>
      <c r="AC38" s="25" t="str">
        <f t="shared" si="15"/>
        <v/>
      </c>
    </row>
    <row r="39" spans="1:29" ht="12.75" customHeight="1">
      <c r="A39" s="1">
        <v>4267</v>
      </c>
      <c r="B39" s="54" t="str">
        <f t="shared" si="0"/>
        <v>I.2.5.26</v>
      </c>
      <c r="C39" s="120" t="s">
        <v>1439</v>
      </c>
      <c r="D39" s="118"/>
      <c r="E39" s="92"/>
      <c r="F39" s="92"/>
      <c r="G39" s="117"/>
      <c r="H39" s="119"/>
      <c r="I39" s="117"/>
      <c r="J39" s="117">
        <v>3</v>
      </c>
      <c r="K39" s="117"/>
      <c r="L39" s="99">
        <f t="shared" si="1"/>
        <v>2</v>
      </c>
      <c r="M39" s="1">
        <f t="shared" si="2"/>
        <v>5</v>
      </c>
      <c r="N39" s="1">
        <f t="shared" si="3"/>
        <v>26</v>
      </c>
      <c r="O39" s="1">
        <f t="shared" si="4"/>
        <v>0</v>
      </c>
      <c r="P39" s="1">
        <f t="shared" si="5"/>
        <v>0</v>
      </c>
      <c r="Q39" s="1">
        <f t="shared" si="6"/>
        <v>0</v>
      </c>
      <c r="R39" s="1">
        <f t="shared" si="7"/>
        <v>0</v>
      </c>
      <c r="S39" s="1">
        <f t="shared" si="8"/>
        <v>0</v>
      </c>
      <c r="T39" s="1">
        <f t="shared" si="9"/>
        <v>1</v>
      </c>
      <c r="U39" s="1">
        <f t="shared" si="10"/>
        <v>1</v>
      </c>
      <c r="V39" s="1">
        <f t="shared" si="11"/>
        <v>3</v>
      </c>
      <c r="W39" s="1">
        <f t="shared" si="12"/>
        <v>1</v>
      </c>
      <c r="X39" s="1">
        <f t="shared" si="13"/>
        <v>1</v>
      </c>
      <c r="Y39" s="25">
        <f t="shared" si="14"/>
        <v>0</v>
      </c>
      <c r="Z39" s="117"/>
      <c r="AA39" s="117"/>
      <c r="AB39" s="1"/>
      <c r="AC39" s="25" t="str">
        <f t="shared" si="15"/>
        <v/>
      </c>
    </row>
    <row r="40" spans="1:29" ht="12.75" customHeight="1">
      <c r="A40" s="1">
        <v>4268</v>
      </c>
      <c r="B40" s="54" t="str">
        <f t="shared" si="0"/>
        <v>I.2.5.27</v>
      </c>
      <c r="C40" s="120" t="s">
        <v>649</v>
      </c>
      <c r="D40" s="118"/>
      <c r="E40" s="92"/>
      <c r="F40" s="92"/>
      <c r="G40" s="117"/>
      <c r="H40" s="119"/>
      <c r="I40" s="117"/>
      <c r="J40" s="117">
        <v>3</v>
      </c>
      <c r="K40" s="117"/>
      <c r="L40" s="99">
        <f t="shared" si="1"/>
        <v>2</v>
      </c>
      <c r="M40" s="1">
        <f t="shared" si="2"/>
        <v>5</v>
      </c>
      <c r="N40" s="1">
        <f t="shared" si="3"/>
        <v>27</v>
      </c>
      <c r="O40" s="1">
        <f t="shared" si="4"/>
        <v>0</v>
      </c>
      <c r="P40" s="1">
        <f t="shared" si="5"/>
        <v>0</v>
      </c>
      <c r="Q40" s="1">
        <f t="shared" si="6"/>
        <v>3</v>
      </c>
      <c r="R40" s="1">
        <f t="shared" si="7"/>
        <v>0</v>
      </c>
      <c r="S40" s="1">
        <f t="shared" si="8"/>
        <v>3</v>
      </c>
      <c r="T40" s="1">
        <f t="shared" si="9"/>
        <v>1</v>
      </c>
      <c r="U40" s="1">
        <f t="shared" si="10"/>
        <v>1</v>
      </c>
      <c r="V40" s="1">
        <f t="shared" si="11"/>
        <v>3</v>
      </c>
      <c r="W40" s="1">
        <f t="shared" si="12"/>
        <v>1</v>
      </c>
      <c r="X40" s="1">
        <f t="shared" si="13"/>
        <v>1</v>
      </c>
      <c r="Y40" s="25">
        <f t="shared" si="14"/>
        <v>1</v>
      </c>
      <c r="Z40" s="117"/>
      <c r="AA40" s="117"/>
      <c r="AB40" s="1"/>
      <c r="AC40" s="25" t="str">
        <f t="shared" si="15"/>
        <v/>
      </c>
    </row>
    <row r="41" spans="1:29" ht="12.75" customHeight="1">
      <c r="A41" s="1">
        <v>2058</v>
      </c>
      <c r="B41" s="54" t="str">
        <f t="shared" si="0"/>
        <v>I.3</v>
      </c>
      <c r="C41" s="117" t="s">
        <v>652</v>
      </c>
      <c r="D41" s="118"/>
      <c r="E41" s="92"/>
      <c r="F41" s="92"/>
      <c r="G41" s="117" t="s">
        <v>637</v>
      </c>
      <c r="H41" s="119"/>
      <c r="I41" s="117"/>
      <c r="J41" s="117">
        <v>1</v>
      </c>
      <c r="K41" s="117"/>
      <c r="L41" s="99">
        <f t="shared" si="1"/>
        <v>3</v>
      </c>
      <c r="M41" s="1">
        <f t="shared" si="2"/>
        <v>0</v>
      </c>
      <c r="N41" s="1">
        <f t="shared" si="3"/>
        <v>0</v>
      </c>
      <c r="O41" s="1">
        <f t="shared" si="4"/>
        <v>0</v>
      </c>
      <c r="P41" s="1">
        <f t="shared" si="5"/>
        <v>0</v>
      </c>
      <c r="Q41" s="1">
        <f t="shared" si="6"/>
        <v>3</v>
      </c>
      <c r="R41" s="1">
        <f t="shared" si="7"/>
        <v>0</v>
      </c>
      <c r="S41" s="1">
        <f t="shared" si="8"/>
        <v>3</v>
      </c>
      <c r="T41" s="1">
        <f t="shared" si="9"/>
        <v>1</v>
      </c>
      <c r="U41" s="1">
        <f t="shared" si="10"/>
        <v>1</v>
      </c>
      <c r="V41" s="1">
        <f t="shared" si="11"/>
        <v>3</v>
      </c>
      <c r="W41" s="1">
        <f t="shared" si="12"/>
        <v>1</v>
      </c>
      <c r="X41" s="1">
        <f t="shared" si="13"/>
        <v>1</v>
      </c>
      <c r="Y41" s="25">
        <f t="shared" si="14"/>
        <v>1</v>
      </c>
      <c r="Z41" s="117"/>
      <c r="AA41" s="117"/>
      <c r="AB41" s="1"/>
      <c r="AC41" s="25">
        <f t="shared" si="15"/>
        <v>1</v>
      </c>
    </row>
    <row r="42" spans="1:29" ht="12.75" customHeight="1">
      <c r="A42" s="1">
        <v>3920</v>
      </c>
      <c r="B42" s="54" t="str">
        <f t="shared" si="0"/>
        <v>I.3.1</v>
      </c>
      <c r="C42" s="120" t="s">
        <v>654</v>
      </c>
      <c r="D42" s="118"/>
      <c r="E42" s="92"/>
      <c r="F42" s="92"/>
      <c r="G42" s="117" t="s">
        <v>655</v>
      </c>
      <c r="H42" s="119" t="s">
        <v>656</v>
      </c>
      <c r="I42" s="117" t="s">
        <v>657</v>
      </c>
      <c r="J42" s="117">
        <v>2</v>
      </c>
      <c r="K42" s="117"/>
      <c r="L42" s="99">
        <f t="shared" si="1"/>
        <v>3</v>
      </c>
      <c r="M42" s="1">
        <f t="shared" si="2"/>
        <v>1</v>
      </c>
      <c r="N42" s="1">
        <f t="shared" si="3"/>
        <v>0</v>
      </c>
      <c r="O42" s="1">
        <f t="shared" si="4"/>
        <v>0</v>
      </c>
      <c r="P42" s="1">
        <f t="shared" si="5"/>
        <v>0</v>
      </c>
      <c r="Q42" s="1">
        <f t="shared" si="6"/>
        <v>3</v>
      </c>
      <c r="R42" s="1">
        <f t="shared" si="7"/>
        <v>0</v>
      </c>
      <c r="S42" s="1">
        <f t="shared" si="8"/>
        <v>3</v>
      </c>
      <c r="T42" s="1">
        <f t="shared" si="9"/>
        <v>1</v>
      </c>
      <c r="U42" s="1">
        <f t="shared" si="10"/>
        <v>1</v>
      </c>
      <c r="V42" s="1">
        <f t="shared" si="11"/>
        <v>3</v>
      </c>
      <c r="W42" s="1">
        <f t="shared" si="12"/>
        <v>1</v>
      </c>
      <c r="X42" s="1">
        <f t="shared" si="13"/>
        <v>1</v>
      </c>
      <c r="Y42" s="25">
        <f t="shared" si="14"/>
        <v>1</v>
      </c>
      <c r="Z42" s="117"/>
      <c r="AA42" s="117"/>
      <c r="AB42" s="1"/>
      <c r="AC42" s="25" t="str">
        <f t="shared" si="15"/>
        <v/>
      </c>
    </row>
    <row r="43" spans="1:29" ht="12.75" customHeight="1">
      <c r="A43" s="1">
        <v>3921</v>
      </c>
      <c r="B43" s="54" t="str">
        <f t="shared" si="0"/>
        <v>I.3.1.1</v>
      </c>
      <c r="C43" s="120" t="s">
        <v>1446</v>
      </c>
      <c r="D43" s="118"/>
      <c r="E43" s="92"/>
      <c r="F43" s="92"/>
      <c r="G43" s="117" t="s">
        <v>655</v>
      </c>
      <c r="H43" s="119" t="s">
        <v>332</v>
      </c>
      <c r="I43" s="117" t="s">
        <v>1447</v>
      </c>
      <c r="J43" s="117">
        <v>3</v>
      </c>
      <c r="K43" s="117"/>
      <c r="L43" s="99">
        <f t="shared" si="1"/>
        <v>3</v>
      </c>
      <c r="M43" s="1">
        <f t="shared" si="2"/>
        <v>1</v>
      </c>
      <c r="N43" s="1">
        <f t="shared" si="3"/>
        <v>1</v>
      </c>
      <c r="O43" s="1">
        <f t="shared" si="4"/>
        <v>0</v>
      </c>
      <c r="P43" s="1">
        <f t="shared" si="5"/>
        <v>0</v>
      </c>
      <c r="Q43" s="1">
        <f t="shared" si="6"/>
        <v>0</v>
      </c>
      <c r="R43" s="1">
        <f t="shared" si="7"/>
        <v>0</v>
      </c>
      <c r="S43" s="1">
        <f t="shared" si="8"/>
        <v>0</v>
      </c>
      <c r="T43" s="1">
        <f t="shared" si="9"/>
        <v>1</v>
      </c>
      <c r="U43" s="1">
        <f t="shared" si="10"/>
        <v>1</v>
      </c>
      <c r="V43" s="1">
        <f t="shared" si="11"/>
        <v>3</v>
      </c>
      <c r="W43" s="1">
        <f t="shared" si="12"/>
        <v>1</v>
      </c>
      <c r="X43" s="1">
        <f t="shared" si="13"/>
        <v>1</v>
      </c>
      <c r="Y43" s="25">
        <f t="shared" si="14"/>
        <v>0</v>
      </c>
      <c r="Z43" s="117"/>
      <c r="AA43" s="117"/>
      <c r="AB43" s="1"/>
      <c r="AC43" s="25" t="str">
        <f t="shared" si="15"/>
        <v/>
      </c>
    </row>
    <row r="44" spans="1:29" ht="12.75" customHeight="1">
      <c r="A44" s="1">
        <v>3922</v>
      </c>
      <c r="B44" s="54" t="str">
        <f t="shared" si="0"/>
        <v>I.3.1.1.1</v>
      </c>
      <c r="C44" s="120" t="s">
        <v>1449</v>
      </c>
      <c r="D44" s="118"/>
      <c r="E44" s="92"/>
      <c r="F44" s="92"/>
      <c r="G44" s="117" t="s">
        <v>655</v>
      </c>
      <c r="H44" s="119" t="s">
        <v>332</v>
      </c>
      <c r="I44" s="117" t="s">
        <v>1447</v>
      </c>
      <c r="J44" s="117">
        <v>4</v>
      </c>
      <c r="K44" s="117"/>
      <c r="L44" s="99">
        <f t="shared" si="1"/>
        <v>3</v>
      </c>
      <c r="M44" s="1">
        <f t="shared" si="2"/>
        <v>1</v>
      </c>
      <c r="N44" s="1">
        <f t="shared" si="3"/>
        <v>1</v>
      </c>
      <c r="O44" s="1">
        <f t="shared" si="4"/>
        <v>1</v>
      </c>
      <c r="P44" s="1">
        <f t="shared" si="5"/>
        <v>0</v>
      </c>
      <c r="Q44" s="1">
        <f t="shared" si="6"/>
        <v>0</v>
      </c>
      <c r="R44" s="1">
        <f t="shared" si="7"/>
        <v>0</v>
      </c>
      <c r="S44" s="1">
        <f t="shared" si="8"/>
        <v>0</v>
      </c>
      <c r="T44" s="1">
        <f t="shared" si="9"/>
        <v>1</v>
      </c>
      <c r="U44" s="1">
        <f t="shared" si="10"/>
        <v>1</v>
      </c>
      <c r="V44" s="1">
        <f t="shared" si="11"/>
        <v>3</v>
      </c>
      <c r="W44" s="1">
        <f t="shared" si="12"/>
        <v>1</v>
      </c>
      <c r="X44" s="1">
        <f t="shared" si="13"/>
        <v>1</v>
      </c>
      <c r="Y44" s="25">
        <f t="shared" si="14"/>
        <v>0</v>
      </c>
      <c r="Z44" s="117"/>
      <c r="AA44" s="117"/>
      <c r="AB44" s="1"/>
      <c r="AC44" s="25" t="str">
        <f t="shared" si="15"/>
        <v/>
      </c>
    </row>
    <row r="45" spans="1:29" ht="12.75" customHeight="1">
      <c r="A45" s="1">
        <v>3923</v>
      </c>
      <c r="B45" s="54" t="str">
        <f t="shared" si="0"/>
        <v>I.3.1.1.2</v>
      </c>
      <c r="C45" s="120" t="s">
        <v>1453</v>
      </c>
      <c r="D45" s="118"/>
      <c r="E45" s="92"/>
      <c r="F45" s="92"/>
      <c r="G45" s="117" t="s">
        <v>655</v>
      </c>
      <c r="H45" s="119" t="s">
        <v>332</v>
      </c>
      <c r="I45" s="117" t="s">
        <v>1447</v>
      </c>
      <c r="J45" s="117">
        <v>4</v>
      </c>
      <c r="K45" s="117"/>
      <c r="L45" s="99">
        <f t="shared" si="1"/>
        <v>3</v>
      </c>
      <c r="M45" s="1">
        <f t="shared" si="2"/>
        <v>1</v>
      </c>
      <c r="N45" s="1">
        <f t="shared" si="3"/>
        <v>1</v>
      </c>
      <c r="O45" s="1">
        <f t="shared" si="4"/>
        <v>2</v>
      </c>
      <c r="P45" s="1">
        <f t="shared" si="5"/>
        <v>0</v>
      </c>
      <c r="Q45" s="1">
        <f t="shared" si="6"/>
        <v>0</v>
      </c>
      <c r="R45" s="1">
        <f t="shared" si="7"/>
        <v>0</v>
      </c>
      <c r="S45" s="1">
        <f t="shared" si="8"/>
        <v>0</v>
      </c>
      <c r="T45" s="1">
        <f t="shared" si="9"/>
        <v>1</v>
      </c>
      <c r="U45" s="1">
        <f t="shared" si="10"/>
        <v>1</v>
      </c>
      <c r="V45" s="1">
        <f t="shared" si="11"/>
        <v>3</v>
      </c>
      <c r="W45" s="1">
        <f t="shared" si="12"/>
        <v>1</v>
      </c>
      <c r="X45" s="1">
        <f t="shared" si="13"/>
        <v>1</v>
      </c>
      <c r="Y45" s="25">
        <f t="shared" si="14"/>
        <v>0</v>
      </c>
      <c r="Z45" s="117"/>
      <c r="AA45" s="117"/>
      <c r="AB45" s="1"/>
      <c r="AC45" s="25" t="str">
        <f t="shared" si="15"/>
        <v/>
      </c>
    </row>
    <row r="46" spans="1:29" ht="12.75" customHeight="1">
      <c r="A46" s="1">
        <v>3924</v>
      </c>
      <c r="B46" s="54" t="str">
        <f t="shared" si="0"/>
        <v>I.3.1.1.3</v>
      </c>
      <c r="C46" s="120" t="s">
        <v>1456</v>
      </c>
      <c r="D46" s="118"/>
      <c r="E46" s="92"/>
      <c r="F46" s="92"/>
      <c r="G46" s="117" t="s">
        <v>655</v>
      </c>
      <c r="H46" s="119" t="s">
        <v>332</v>
      </c>
      <c r="I46" s="117" t="s">
        <v>1447</v>
      </c>
      <c r="J46" s="117">
        <v>4</v>
      </c>
      <c r="K46" s="117"/>
      <c r="L46" s="99">
        <f t="shared" si="1"/>
        <v>3</v>
      </c>
      <c r="M46" s="1">
        <f t="shared" si="2"/>
        <v>1</v>
      </c>
      <c r="N46" s="1">
        <f t="shared" si="3"/>
        <v>1</v>
      </c>
      <c r="O46" s="1">
        <f t="shared" si="4"/>
        <v>3</v>
      </c>
      <c r="P46" s="1">
        <f t="shared" si="5"/>
        <v>0</v>
      </c>
      <c r="Q46" s="1">
        <f t="shared" si="6"/>
        <v>0</v>
      </c>
      <c r="R46" s="1">
        <f t="shared" si="7"/>
        <v>0</v>
      </c>
      <c r="S46" s="1">
        <f t="shared" si="8"/>
        <v>0</v>
      </c>
      <c r="T46" s="1">
        <f t="shared" si="9"/>
        <v>1</v>
      </c>
      <c r="U46" s="1">
        <f t="shared" si="10"/>
        <v>1</v>
      </c>
      <c r="V46" s="1">
        <f t="shared" si="11"/>
        <v>3</v>
      </c>
      <c r="W46" s="1">
        <f t="shared" si="12"/>
        <v>1</v>
      </c>
      <c r="X46" s="1">
        <f t="shared" si="13"/>
        <v>1</v>
      </c>
      <c r="Y46" s="25">
        <f t="shared" si="14"/>
        <v>0</v>
      </c>
      <c r="Z46" s="117"/>
      <c r="AA46" s="117"/>
      <c r="AB46" s="1"/>
      <c r="AC46" s="25" t="str">
        <f t="shared" si="15"/>
        <v/>
      </c>
    </row>
    <row r="47" spans="1:29" ht="12.75" customHeight="1">
      <c r="A47" s="1">
        <v>3925</v>
      </c>
      <c r="B47" s="54" t="str">
        <f t="shared" si="0"/>
        <v>I.3.1.1.4</v>
      </c>
      <c r="C47" s="120" t="s">
        <v>1460</v>
      </c>
      <c r="D47" s="118"/>
      <c r="E47" s="92"/>
      <c r="F47" s="92"/>
      <c r="G47" s="117" t="s">
        <v>655</v>
      </c>
      <c r="H47" s="119" t="s">
        <v>332</v>
      </c>
      <c r="I47" s="117" t="s">
        <v>1447</v>
      </c>
      <c r="J47" s="117">
        <v>4</v>
      </c>
      <c r="K47" s="117"/>
      <c r="L47" s="99">
        <f t="shared" si="1"/>
        <v>3</v>
      </c>
      <c r="M47" s="1">
        <f t="shared" si="2"/>
        <v>1</v>
      </c>
      <c r="N47" s="1">
        <f t="shared" si="3"/>
        <v>1</v>
      </c>
      <c r="O47" s="1">
        <f t="shared" si="4"/>
        <v>4</v>
      </c>
      <c r="P47" s="1">
        <f t="shared" si="5"/>
        <v>0</v>
      </c>
      <c r="Q47" s="1">
        <f t="shared" si="6"/>
        <v>0</v>
      </c>
      <c r="R47" s="1">
        <f t="shared" si="7"/>
        <v>0</v>
      </c>
      <c r="S47" s="1">
        <f t="shared" si="8"/>
        <v>0</v>
      </c>
      <c r="T47" s="1">
        <f t="shared" si="9"/>
        <v>1</v>
      </c>
      <c r="U47" s="1">
        <f t="shared" si="10"/>
        <v>1</v>
      </c>
      <c r="V47" s="1">
        <f t="shared" si="11"/>
        <v>3</v>
      </c>
      <c r="W47" s="1">
        <f t="shared" si="12"/>
        <v>1</v>
      </c>
      <c r="X47" s="1">
        <f t="shared" si="13"/>
        <v>1</v>
      </c>
      <c r="Y47" s="25">
        <f t="shared" si="14"/>
        <v>0</v>
      </c>
      <c r="Z47" s="117"/>
      <c r="AA47" s="117"/>
      <c r="AB47" s="1"/>
      <c r="AC47" s="25" t="str">
        <f t="shared" si="15"/>
        <v/>
      </c>
    </row>
    <row r="48" spans="1:29" ht="12.75" customHeight="1">
      <c r="A48" s="1">
        <v>3926</v>
      </c>
      <c r="B48" s="54" t="str">
        <f t="shared" si="0"/>
        <v>I.3.1.1.5</v>
      </c>
      <c r="C48" s="120" t="s">
        <v>1461</v>
      </c>
      <c r="D48" s="118"/>
      <c r="E48" s="92"/>
      <c r="F48" s="92"/>
      <c r="G48" s="117" t="s">
        <v>655</v>
      </c>
      <c r="H48" s="119" t="s">
        <v>332</v>
      </c>
      <c r="I48" s="117" t="s">
        <v>1447</v>
      </c>
      <c r="J48" s="117">
        <v>4</v>
      </c>
      <c r="K48" s="117"/>
      <c r="L48" s="99">
        <f t="shared" si="1"/>
        <v>3</v>
      </c>
      <c r="M48" s="1">
        <f t="shared" si="2"/>
        <v>1</v>
      </c>
      <c r="N48" s="1">
        <f t="shared" si="3"/>
        <v>1</v>
      </c>
      <c r="O48" s="1">
        <f t="shared" si="4"/>
        <v>5</v>
      </c>
      <c r="P48" s="1">
        <f t="shared" si="5"/>
        <v>0</v>
      </c>
      <c r="Q48" s="1">
        <f t="shared" si="6"/>
        <v>0</v>
      </c>
      <c r="R48" s="1">
        <f t="shared" si="7"/>
        <v>0</v>
      </c>
      <c r="S48" s="1">
        <f t="shared" si="8"/>
        <v>0</v>
      </c>
      <c r="T48" s="1">
        <f t="shared" si="9"/>
        <v>1</v>
      </c>
      <c r="U48" s="1">
        <f t="shared" si="10"/>
        <v>1</v>
      </c>
      <c r="V48" s="1">
        <f t="shared" si="11"/>
        <v>3</v>
      </c>
      <c r="W48" s="1">
        <f t="shared" si="12"/>
        <v>1</v>
      </c>
      <c r="X48" s="1">
        <f t="shared" si="13"/>
        <v>1</v>
      </c>
      <c r="Y48" s="25">
        <f t="shared" si="14"/>
        <v>0</v>
      </c>
      <c r="Z48" s="117"/>
      <c r="AA48" s="117"/>
      <c r="AB48" s="1"/>
      <c r="AC48" s="25" t="str">
        <f t="shared" si="15"/>
        <v/>
      </c>
    </row>
    <row r="49" spans="1:30" ht="12.75" customHeight="1">
      <c r="A49" s="1">
        <v>3927</v>
      </c>
      <c r="B49" s="54" t="str">
        <f t="shared" si="0"/>
        <v>I.3.1.1.6</v>
      </c>
      <c r="C49" s="120" t="s">
        <v>511</v>
      </c>
      <c r="D49" s="118"/>
      <c r="E49" s="92"/>
      <c r="F49" s="92"/>
      <c r="G49" s="117" t="s">
        <v>655</v>
      </c>
      <c r="H49" s="119" t="s">
        <v>332</v>
      </c>
      <c r="I49" s="117" t="s">
        <v>1447</v>
      </c>
      <c r="J49" s="117">
        <v>4</v>
      </c>
      <c r="K49" s="117"/>
      <c r="L49" s="99">
        <f t="shared" si="1"/>
        <v>3</v>
      </c>
      <c r="M49" s="1">
        <f t="shared" si="2"/>
        <v>1</v>
      </c>
      <c r="N49" s="1">
        <f t="shared" si="3"/>
        <v>1</v>
      </c>
      <c r="O49" s="1">
        <f t="shared" si="4"/>
        <v>6</v>
      </c>
      <c r="P49" s="1">
        <f t="shared" si="5"/>
        <v>0</v>
      </c>
      <c r="Q49" s="1">
        <f t="shared" si="6"/>
        <v>0</v>
      </c>
      <c r="R49" s="1">
        <f t="shared" si="7"/>
        <v>0</v>
      </c>
      <c r="S49" s="1">
        <f t="shared" si="8"/>
        <v>0</v>
      </c>
      <c r="T49" s="1">
        <f t="shared" si="9"/>
        <v>1</v>
      </c>
      <c r="U49" s="1">
        <f t="shared" si="10"/>
        <v>1</v>
      </c>
      <c r="V49" s="1">
        <f t="shared" si="11"/>
        <v>3</v>
      </c>
      <c r="W49" s="1">
        <f t="shared" si="12"/>
        <v>1</v>
      </c>
      <c r="X49" s="1">
        <f t="shared" si="13"/>
        <v>1</v>
      </c>
      <c r="Y49" s="25">
        <f t="shared" si="14"/>
        <v>0</v>
      </c>
      <c r="Z49" s="117"/>
      <c r="AA49" s="117"/>
      <c r="AB49" s="1"/>
      <c r="AC49" s="25" t="str">
        <f t="shared" si="15"/>
        <v/>
      </c>
    </row>
    <row r="50" spans="1:30" ht="12.75" customHeight="1">
      <c r="A50" s="1">
        <v>3928</v>
      </c>
      <c r="B50" s="54" t="str">
        <f t="shared" si="0"/>
        <v>I.3.1.1.7</v>
      </c>
      <c r="C50" s="120" t="s">
        <v>1470</v>
      </c>
      <c r="D50" s="118"/>
      <c r="E50" s="92"/>
      <c r="F50" s="92"/>
      <c r="G50" s="117" t="s">
        <v>655</v>
      </c>
      <c r="H50" s="119" t="s">
        <v>332</v>
      </c>
      <c r="I50" s="117" t="s">
        <v>1447</v>
      </c>
      <c r="J50" s="117">
        <v>4</v>
      </c>
      <c r="K50" s="117"/>
      <c r="L50" s="99">
        <f t="shared" si="1"/>
        <v>3</v>
      </c>
      <c r="M50" s="1">
        <f t="shared" si="2"/>
        <v>1</v>
      </c>
      <c r="N50" s="1">
        <f t="shared" si="3"/>
        <v>1</v>
      </c>
      <c r="O50" s="1">
        <f t="shared" si="4"/>
        <v>7</v>
      </c>
      <c r="P50" s="1">
        <f t="shared" si="5"/>
        <v>0</v>
      </c>
      <c r="Q50" s="1">
        <f t="shared" si="6"/>
        <v>0</v>
      </c>
      <c r="R50" s="1">
        <f t="shared" si="7"/>
        <v>0</v>
      </c>
      <c r="S50" s="1">
        <f t="shared" si="8"/>
        <v>0</v>
      </c>
      <c r="T50" s="1">
        <f t="shared" si="9"/>
        <v>1</v>
      </c>
      <c r="U50" s="1">
        <f t="shared" si="10"/>
        <v>1</v>
      </c>
      <c r="V50" s="1">
        <f t="shared" si="11"/>
        <v>3</v>
      </c>
      <c r="W50" s="1">
        <f t="shared" si="12"/>
        <v>1</v>
      </c>
      <c r="X50" s="1">
        <f t="shared" si="13"/>
        <v>1</v>
      </c>
      <c r="Y50" s="25">
        <f t="shared" si="14"/>
        <v>0</v>
      </c>
      <c r="Z50" s="117"/>
      <c r="AA50" s="117"/>
      <c r="AB50" s="1"/>
      <c r="AC50" s="25" t="str">
        <f t="shared" si="15"/>
        <v/>
      </c>
    </row>
    <row r="51" spans="1:30" ht="12.75" customHeight="1">
      <c r="A51" s="1">
        <v>3929</v>
      </c>
      <c r="B51" s="54" t="str">
        <f t="shared" si="0"/>
        <v>I.3.1.2</v>
      </c>
      <c r="C51" s="120" t="s">
        <v>1472</v>
      </c>
      <c r="D51" s="118"/>
      <c r="E51" s="92"/>
      <c r="F51" s="92"/>
      <c r="G51" s="117"/>
      <c r="H51" s="119" t="s">
        <v>332</v>
      </c>
      <c r="I51" s="117" t="s">
        <v>1447</v>
      </c>
      <c r="J51" s="117">
        <v>3</v>
      </c>
      <c r="K51" s="117"/>
      <c r="L51" s="99">
        <f t="shared" si="1"/>
        <v>3</v>
      </c>
      <c r="M51" s="1">
        <f t="shared" si="2"/>
        <v>1</v>
      </c>
      <c r="N51" s="1">
        <f t="shared" si="3"/>
        <v>2</v>
      </c>
      <c r="O51" s="1">
        <f t="shared" si="4"/>
        <v>0</v>
      </c>
      <c r="P51" s="1">
        <f t="shared" si="5"/>
        <v>0</v>
      </c>
      <c r="Q51" s="1">
        <f t="shared" si="6"/>
        <v>0</v>
      </c>
      <c r="R51" s="1">
        <f t="shared" si="7"/>
        <v>0</v>
      </c>
      <c r="S51" s="1">
        <f t="shared" si="8"/>
        <v>0</v>
      </c>
      <c r="T51" s="1">
        <f t="shared" si="9"/>
        <v>1</v>
      </c>
      <c r="U51" s="1">
        <f t="shared" si="10"/>
        <v>1</v>
      </c>
      <c r="V51" s="1">
        <f t="shared" si="11"/>
        <v>3</v>
      </c>
      <c r="W51" s="1">
        <f t="shared" si="12"/>
        <v>1</v>
      </c>
      <c r="X51" s="1">
        <f t="shared" si="13"/>
        <v>1</v>
      </c>
      <c r="Y51" s="25">
        <f t="shared" si="14"/>
        <v>0</v>
      </c>
      <c r="Z51" s="117"/>
      <c r="AA51" s="117"/>
      <c r="AB51" s="1"/>
      <c r="AC51" s="25" t="str">
        <f t="shared" si="15"/>
        <v/>
      </c>
    </row>
    <row r="52" spans="1:30" ht="12.75" customHeight="1">
      <c r="A52" s="1">
        <v>3930</v>
      </c>
      <c r="B52" s="54" t="str">
        <f t="shared" si="0"/>
        <v>I.3.1.2.1</v>
      </c>
      <c r="C52" s="120" t="s">
        <v>1475</v>
      </c>
      <c r="D52" s="118"/>
      <c r="E52" s="92"/>
      <c r="F52" s="92"/>
      <c r="G52" s="117" t="s">
        <v>655</v>
      </c>
      <c r="H52" s="119" t="s">
        <v>332</v>
      </c>
      <c r="I52" s="117" t="s">
        <v>1447</v>
      </c>
      <c r="J52" s="117">
        <v>4</v>
      </c>
      <c r="K52" s="117"/>
      <c r="L52" s="99">
        <f t="shared" si="1"/>
        <v>3</v>
      </c>
      <c r="M52" s="1">
        <f t="shared" si="2"/>
        <v>1</v>
      </c>
      <c r="N52" s="1">
        <f t="shared" si="3"/>
        <v>2</v>
      </c>
      <c r="O52" s="1">
        <f t="shared" si="4"/>
        <v>1</v>
      </c>
      <c r="P52" s="1">
        <f t="shared" si="5"/>
        <v>0</v>
      </c>
      <c r="Q52" s="1">
        <f t="shared" si="6"/>
        <v>0</v>
      </c>
      <c r="R52" s="1">
        <f t="shared" si="7"/>
        <v>0</v>
      </c>
      <c r="S52" s="1">
        <f t="shared" si="8"/>
        <v>0</v>
      </c>
      <c r="T52" s="1">
        <f t="shared" si="9"/>
        <v>1</v>
      </c>
      <c r="U52" s="1">
        <f t="shared" si="10"/>
        <v>1</v>
      </c>
      <c r="V52" s="1">
        <f t="shared" si="11"/>
        <v>3</v>
      </c>
      <c r="W52" s="1">
        <f t="shared" si="12"/>
        <v>1</v>
      </c>
      <c r="X52" s="1">
        <f t="shared" si="13"/>
        <v>1</v>
      </c>
      <c r="Y52" s="25">
        <f t="shared" si="14"/>
        <v>0</v>
      </c>
      <c r="Z52" s="117"/>
      <c r="AA52" s="117"/>
      <c r="AB52" s="1"/>
      <c r="AC52" s="25" t="str">
        <f t="shared" si="15"/>
        <v/>
      </c>
    </row>
    <row r="53" spans="1:30" ht="12.75" customHeight="1">
      <c r="A53" s="1">
        <v>3931</v>
      </c>
      <c r="B53" s="54" t="str">
        <f t="shared" si="0"/>
        <v>I.3.1.3</v>
      </c>
      <c r="C53" s="120" t="s">
        <v>1479</v>
      </c>
      <c r="D53" s="118"/>
      <c r="E53" s="92"/>
      <c r="F53" s="92"/>
      <c r="G53" s="117"/>
      <c r="H53" s="119"/>
      <c r="I53" s="117"/>
      <c r="J53" s="117">
        <v>3</v>
      </c>
      <c r="K53" s="117"/>
      <c r="L53" s="99">
        <f t="shared" si="1"/>
        <v>3</v>
      </c>
      <c r="M53" s="1">
        <f t="shared" si="2"/>
        <v>1</v>
      </c>
      <c r="N53" s="1">
        <f t="shared" si="3"/>
        <v>3</v>
      </c>
      <c r="O53" s="1">
        <f t="shared" si="4"/>
        <v>0</v>
      </c>
      <c r="P53" s="1">
        <f t="shared" si="5"/>
        <v>0</v>
      </c>
      <c r="Q53" s="1">
        <f t="shared" si="6"/>
        <v>0</v>
      </c>
      <c r="R53" s="1">
        <f t="shared" si="7"/>
        <v>0</v>
      </c>
      <c r="S53" s="1">
        <f t="shared" si="8"/>
        <v>0</v>
      </c>
      <c r="T53" s="1">
        <f t="shared" si="9"/>
        <v>1</v>
      </c>
      <c r="U53" s="1">
        <f t="shared" si="10"/>
        <v>1</v>
      </c>
      <c r="V53" s="1">
        <f t="shared" si="11"/>
        <v>3</v>
      </c>
      <c r="W53" s="1">
        <f t="shared" si="12"/>
        <v>1</v>
      </c>
      <c r="X53" s="1">
        <f t="shared" si="13"/>
        <v>1</v>
      </c>
      <c r="Y53" s="25">
        <f t="shared" si="14"/>
        <v>0</v>
      </c>
      <c r="Z53" s="117"/>
      <c r="AA53" s="117"/>
      <c r="AB53" s="1"/>
      <c r="AC53" s="25" t="str">
        <f t="shared" si="15"/>
        <v/>
      </c>
    </row>
    <row r="54" spans="1:30" ht="12.75" customHeight="1">
      <c r="A54" s="1">
        <v>3932</v>
      </c>
      <c r="B54" s="54" t="str">
        <f t="shared" si="0"/>
        <v>I.3.1.3.1</v>
      </c>
      <c r="C54" s="120" t="s">
        <v>524</v>
      </c>
      <c r="D54" s="118"/>
      <c r="E54" s="92"/>
      <c r="F54" s="92"/>
      <c r="G54" s="117"/>
      <c r="H54" s="119"/>
      <c r="I54" s="117"/>
      <c r="J54" s="117">
        <v>4</v>
      </c>
      <c r="K54" s="117"/>
      <c r="L54" s="99">
        <f t="shared" si="1"/>
        <v>3</v>
      </c>
      <c r="M54" s="1">
        <f t="shared" si="2"/>
        <v>1</v>
      </c>
      <c r="N54" s="1">
        <f t="shared" si="3"/>
        <v>3</v>
      </c>
      <c r="O54" s="1">
        <f t="shared" si="4"/>
        <v>1</v>
      </c>
      <c r="P54" s="1">
        <f t="shared" si="5"/>
        <v>0</v>
      </c>
      <c r="Q54" s="1">
        <f t="shared" si="6"/>
        <v>0</v>
      </c>
      <c r="R54" s="1">
        <f t="shared" si="7"/>
        <v>0</v>
      </c>
      <c r="S54" s="1">
        <f t="shared" si="8"/>
        <v>0</v>
      </c>
      <c r="T54" s="1">
        <f t="shared" si="9"/>
        <v>1</v>
      </c>
      <c r="U54" s="1">
        <f t="shared" si="10"/>
        <v>1</v>
      </c>
      <c r="V54" s="1">
        <f t="shared" si="11"/>
        <v>3</v>
      </c>
      <c r="W54" s="1">
        <f t="shared" si="12"/>
        <v>1</v>
      </c>
      <c r="X54" s="1">
        <f t="shared" si="13"/>
        <v>1</v>
      </c>
      <c r="Y54" s="25">
        <f t="shared" si="14"/>
        <v>0</v>
      </c>
      <c r="Z54" s="117"/>
      <c r="AA54" s="117"/>
      <c r="AB54" s="1"/>
      <c r="AC54" s="25" t="str">
        <f t="shared" si="15"/>
        <v/>
      </c>
    </row>
    <row r="55" spans="1:30" ht="12.75" customHeight="1">
      <c r="A55" s="1">
        <v>3933</v>
      </c>
      <c r="B55" s="54" t="str">
        <f t="shared" si="0"/>
        <v>I.3.1.3.2</v>
      </c>
      <c r="C55" s="120" t="s">
        <v>532</v>
      </c>
      <c r="D55" s="118"/>
      <c r="E55" s="92"/>
      <c r="F55" s="92"/>
      <c r="G55" s="117"/>
      <c r="H55" s="119"/>
      <c r="I55" s="117"/>
      <c r="J55" s="117">
        <v>4</v>
      </c>
      <c r="K55" s="117"/>
      <c r="L55" s="99">
        <f t="shared" si="1"/>
        <v>3</v>
      </c>
      <c r="M55" s="1">
        <f t="shared" si="2"/>
        <v>1</v>
      </c>
      <c r="N55" s="1">
        <f t="shared" si="3"/>
        <v>3</v>
      </c>
      <c r="O55" s="1">
        <f t="shared" si="4"/>
        <v>2</v>
      </c>
      <c r="P55" s="1">
        <f t="shared" si="5"/>
        <v>0</v>
      </c>
      <c r="Q55" s="1">
        <f t="shared" si="6"/>
        <v>0</v>
      </c>
      <c r="R55" s="1">
        <f t="shared" si="7"/>
        <v>0</v>
      </c>
      <c r="S55" s="1">
        <f t="shared" si="8"/>
        <v>0</v>
      </c>
      <c r="T55" s="1">
        <f t="shared" si="9"/>
        <v>1</v>
      </c>
      <c r="U55" s="1">
        <f t="shared" si="10"/>
        <v>1</v>
      </c>
      <c r="V55" s="1">
        <f t="shared" si="11"/>
        <v>3</v>
      </c>
      <c r="W55" s="1">
        <f t="shared" si="12"/>
        <v>1</v>
      </c>
      <c r="X55" s="1">
        <f t="shared" si="13"/>
        <v>1</v>
      </c>
      <c r="Y55" s="25">
        <f t="shared" si="14"/>
        <v>0</v>
      </c>
      <c r="Z55" s="117"/>
      <c r="AA55" s="117"/>
      <c r="AB55" s="1"/>
      <c r="AC55" s="25" t="str">
        <f t="shared" si="15"/>
        <v/>
      </c>
    </row>
    <row r="56" spans="1:30" ht="12.75" customHeight="1">
      <c r="A56" s="1">
        <v>3934</v>
      </c>
      <c r="B56" s="54" t="str">
        <f t="shared" si="0"/>
        <v>I.3.1.3.3</v>
      </c>
      <c r="C56" s="120" t="s">
        <v>537</v>
      </c>
      <c r="D56" s="118"/>
      <c r="E56" s="92"/>
      <c r="F56" s="92"/>
      <c r="G56" s="117"/>
      <c r="H56" s="119"/>
      <c r="I56" s="117"/>
      <c r="J56" s="117">
        <v>4</v>
      </c>
      <c r="K56" s="117"/>
      <c r="L56" s="99">
        <f t="shared" si="1"/>
        <v>3</v>
      </c>
      <c r="M56" s="1">
        <f t="shared" si="2"/>
        <v>1</v>
      </c>
      <c r="N56" s="1">
        <f t="shared" si="3"/>
        <v>3</v>
      </c>
      <c r="O56" s="1">
        <f t="shared" si="4"/>
        <v>3</v>
      </c>
      <c r="P56" s="1">
        <f t="shared" si="5"/>
        <v>0</v>
      </c>
      <c r="Q56" s="1">
        <f t="shared" si="6"/>
        <v>0</v>
      </c>
      <c r="R56" s="1">
        <f t="shared" si="7"/>
        <v>0</v>
      </c>
      <c r="S56" s="1">
        <f t="shared" si="8"/>
        <v>0</v>
      </c>
      <c r="T56" s="1">
        <f t="shared" si="9"/>
        <v>1</v>
      </c>
      <c r="U56" s="1">
        <f t="shared" si="10"/>
        <v>1</v>
      </c>
      <c r="V56" s="1">
        <f t="shared" si="11"/>
        <v>3</v>
      </c>
      <c r="W56" s="1">
        <f t="shared" si="12"/>
        <v>1</v>
      </c>
      <c r="X56" s="1">
        <f t="shared" si="13"/>
        <v>1</v>
      </c>
      <c r="Y56" s="25">
        <f t="shared" si="14"/>
        <v>0</v>
      </c>
      <c r="Z56" s="117"/>
      <c r="AA56" s="117"/>
      <c r="AB56" s="1"/>
      <c r="AC56" s="25" t="str">
        <f t="shared" si="15"/>
        <v/>
      </c>
    </row>
    <row r="57" spans="1:30" ht="12.75" customHeight="1">
      <c r="A57" s="1">
        <v>3935</v>
      </c>
      <c r="B57" s="54" t="str">
        <f t="shared" si="0"/>
        <v>I.3.1.3.4</v>
      </c>
      <c r="C57" s="120" t="s">
        <v>1492</v>
      </c>
      <c r="D57" s="118"/>
      <c r="E57" s="92"/>
      <c r="F57" s="92"/>
      <c r="G57" s="117"/>
      <c r="H57" s="119"/>
      <c r="I57" s="117"/>
      <c r="J57" s="117">
        <v>4</v>
      </c>
      <c r="K57" s="117"/>
      <c r="L57" s="99">
        <f t="shared" si="1"/>
        <v>3</v>
      </c>
      <c r="M57" s="1">
        <f t="shared" si="2"/>
        <v>1</v>
      </c>
      <c r="N57" s="1">
        <f t="shared" si="3"/>
        <v>3</v>
      </c>
      <c r="O57" s="1">
        <f t="shared" si="4"/>
        <v>4</v>
      </c>
      <c r="P57" s="1">
        <f t="shared" si="5"/>
        <v>0</v>
      </c>
      <c r="Q57" s="1">
        <f t="shared" si="6"/>
        <v>0</v>
      </c>
      <c r="R57" s="1">
        <f t="shared" si="7"/>
        <v>0</v>
      </c>
      <c r="S57" s="1">
        <f t="shared" si="8"/>
        <v>0</v>
      </c>
      <c r="T57" s="1">
        <f t="shared" si="9"/>
        <v>1</v>
      </c>
      <c r="U57" s="1">
        <f t="shared" si="10"/>
        <v>1</v>
      </c>
      <c r="V57" s="1">
        <f t="shared" si="11"/>
        <v>3</v>
      </c>
      <c r="W57" s="1">
        <f t="shared" si="12"/>
        <v>1</v>
      </c>
      <c r="X57" s="1">
        <f t="shared" si="13"/>
        <v>1</v>
      </c>
      <c r="Y57" s="25">
        <f t="shared" si="14"/>
        <v>0</v>
      </c>
      <c r="Z57" s="117"/>
      <c r="AA57" s="117"/>
      <c r="AB57" s="1"/>
      <c r="AC57" s="25" t="str">
        <f t="shared" si="15"/>
        <v/>
      </c>
    </row>
    <row r="58" spans="1:30" ht="12.75" customHeight="1">
      <c r="A58" s="1">
        <v>2198</v>
      </c>
      <c r="B58" s="54" t="str">
        <f t="shared" si="0"/>
        <v>I.3.2</v>
      </c>
      <c r="C58" s="120" t="s">
        <v>1497</v>
      </c>
      <c r="D58" s="118"/>
      <c r="E58" s="92"/>
      <c r="F58" s="92"/>
      <c r="G58" s="117"/>
      <c r="H58" s="119"/>
      <c r="I58" s="117"/>
      <c r="J58" s="54">
        <v>2</v>
      </c>
      <c r="K58" s="54"/>
      <c r="L58" s="99">
        <f t="shared" si="1"/>
        <v>3</v>
      </c>
      <c r="M58" s="1">
        <f t="shared" si="2"/>
        <v>2</v>
      </c>
      <c r="N58" s="1">
        <f t="shared" si="3"/>
        <v>0</v>
      </c>
      <c r="O58" s="1">
        <f t="shared" si="4"/>
        <v>0</v>
      </c>
      <c r="P58" s="1">
        <f t="shared" si="5"/>
        <v>0</v>
      </c>
      <c r="Q58" s="1">
        <f t="shared" si="6"/>
        <v>0</v>
      </c>
      <c r="R58" s="1">
        <f t="shared" si="7"/>
        <v>0</v>
      </c>
      <c r="S58" s="1">
        <f t="shared" si="8"/>
        <v>0</v>
      </c>
      <c r="T58" s="1">
        <f t="shared" si="9"/>
        <v>1</v>
      </c>
      <c r="U58" s="1">
        <f t="shared" si="10"/>
        <v>1</v>
      </c>
      <c r="V58" s="1">
        <f t="shared" si="11"/>
        <v>3</v>
      </c>
      <c r="W58" s="1">
        <f t="shared" si="12"/>
        <v>1</v>
      </c>
      <c r="X58" s="1">
        <f t="shared" si="13"/>
        <v>1</v>
      </c>
      <c r="Y58" s="25">
        <f t="shared" si="14"/>
        <v>0</v>
      </c>
      <c r="Z58" s="117"/>
      <c r="AA58" s="117"/>
      <c r="AB58" s="1"/>
      <c r="AC58" s="25" t="str">
        <f t="shared" si="15"/>
        <v/>
      </c>
      <c r="AD58" s="1"/>
    </row>
    <row r="59" spans="1:30" ht="12.75" customHeight="1">
      <c r="A59" s="1">
        <v>2111</v>
      </c>
      <c r="B59" s="54" t="str">
        <f t="shared" si="0"/>
        <v>I.3.3</v>
      </c>
      <c r="C59" s="120" t="s">
        <v>1501</v>
      </c>
      <c r="D59" s="118"/>
      <c r="E59" s="92"/>
      <c r="F59" s="118"/>
      <c r="G59" s="117" t="s">
        <v>1502</v>
      </c>
      <c r="H59" s="119" t="s">
        <v>656</v>
      </c>
      <c r="I59" s="117" t="s">
        <v>657</v>
      </c>
      <c r="J59" s="54">
        <v>2</v>
      </c>
      <c r="K59" s="54"/>
      <c r="L59" s="99">
        <f t="shared" si="1"/>
        <v>3</v>
      </c>
      <c r="M59" s="1">
        <f t="shared" si="2"/>
        <v>3</v>
      </c>
      <c r="N59" s="1">
        <f t="shared" si="3"/>
        <v>0</v>
      </c>
      <c r="O59" s="1">
        <f t="shared" si="4"/>
        <v>0</v>
      </c>
      <c r="P59" s="1">
        <f t="shared" si="5"/>
        <v>0</v>
      </c>
      <c r="Q59" s="1">
        <f t="shared" si="6"/>
        <v>0</v>
      </c>
      <c r="R59" s="1">
        <f t="shared" si="7"/>
        <v>0</v>
      </c>
      <c r="S59" s="1">
        <f t="shared" si="8"/>
        <v>0</v>
      </c>
      <c r="T59" s="1">
        <f t="shared" si="9"/>
        <v>1</v>
      </c>
      <c r="U59" s="1">
        <f t="shared" si="10"/>
        <v>1</v>
      </c>
      <c r="V59" s="1">
        <f t="shared" si="11"/>
        <v>3</v>
      </c>
      <c r="W59" s="1">
        <f t="shared" si="12"/>
        <v>1</v>
      </c>
      <c r="X59" s="1">
        <f t="shared" si="13"/>
        <v>1</v>
      </c>
      <c r="Y59" s="25">
        <f t="shared" si="14"/>
        <v>0</v>
      </c>
      <c r="Z59" s="117"/>
      <c r="AA59" s="117"/>
      <c r="AB59" s="1"/>
      <c r="AC59" s="25" t="str">
        <f t="shared" si="15"/>
        <v/>
      </c>
      <c r="AD59" s="1"/>
    </row>
    <row r="60" spans="1:30" ht="12.75" customHeight="1">
      <c r="A60" s="1">
        <v>2125</v>
      </c>
      <c r="B60" s="54" t="str">
        <f t="shared" si="0"/>
        <v>I.3.4</v>
      </c>
      <c r="C60" s="120" t="s">
        <v>1505</v>
      </c>
      <c r="D60" s="118"/>
      <c r="E60" s="92"/>
      <c r="F60" s="92"/>
      <c r="G60" s="117" t="s">
        <v>655</v>
      </c>
      <c r="H60" s="119" t="s">
        <v>1507</v>
      </c>
      <c r="I60" s="117" t="s">
        <v>1509</v>
      </c>
      <c r="J60" s="54">
        <v>2</v>
      </c>
      <c r="K60" s="54"/>
      <c r="L60" s="99">
        <f t="shared" si="1"/>
        <v>3</v>
      </c>
      <c r="M60" s="1">
        <f t="shared" si="2"/>
        <v>4</v>
      </c>
      <c r="N60" s="1">
        <f t="shared" si="3"/>
        <v>0</v>
      </c>
      <c r="O60" s="1">
        <f t="shared" si="4"/>
        <v>0</v>
      </c>
      <c r="P60" s="1">
        <f t="shared" si="5"/>
        <v>0</v>
      </c>
      <c r="Q60" s="1">
        <f t="shared" si="6"/>
        <v>0</v>
      </c>
      <c r="R60" s="1">
        <f t="shared" si="7"/>
        <v>0</v>
      </c>
      <c r="S60" s="1">
        <f t="shared" si="8"/>
        <v>0</v>
      </c>
      <c r="T60" s="1">
        <f t="shared" si="9"/>
        <v>1</v>
      </c>
      <c r="U60" s="1">
        <f t="shared" si="10"/>
        <v>1</v>
      </c>
      <c r="V60" s="1">
        <f t="shared" si="11"/>
        <v>3</v>
      </c>
      <c r="W60" s="1">
        <f t="shared" si="12"/>
        <v>1</v>
      </c>
      <c r="X60" s="1">
        <f t="shared" si="13"/>
        <v>1</v>
      </c>
      <c r="Y60" s="25">
        <f t="shared" si="14"/>
        <v>0</v>
      </c>
      <c r="Z60" s="117"/>
      <c r="AA60" s="117"/>
      <c r="AB60" s="1"/>
      <c r="AC60" s="25" t="str">
        <f t="shared" si="15"/>
        <v/>
      </c>
      <c r="AD60" s="1"/>
    </row>
    <row r="61" spans="1:30" ht="12.75" customHeight="1">
      <c r="A61" s="1">
        <v>2126</v>
      </c>
      <c r="B61" s="54" t="str">
        <f t="shared" si="0"/>
        <v>I.3.5</v>
      </c>
      <c r="C61" s="120" t="s">
        <v>1513</v>
      </c>
      <c r="D61" s="118"/>
      <c r="E61" s="92"/>
      <c r="F61" s="92"/>
      <c r="G61" s="117" t="s">
        <v>655</v>
      </c>
      <c r="H61" s="119" t="s">
        <v>1514</v>
      </c>
      <c r="I61" s="117" t="s">
        <v>1509</v>
      </c>
      <c r="J61" s="54">
        <v>2</v>
      </c>
      <c r="K61" s="54"/>
      <c r="L61" s="99">
        <f t="shared" si="1"/>
        <v>3</v>
      </c>
      <c r="M61" s="1">
        <f t="shared" si="2"/>
        <v>5</v>
      </c>
      <c r="N61" s="1">
        <f t="shared" si="3"/>
        <v>0</v>
      </c>
      <c r="O61" s="1">
        <f t="shared" si="4"/>
        <v>0</v>
      </c>
      <c r="P61" s="1">
        <f t="shared" si="5"/>
        <v>0</v>
      </c>
      <c r="Q61" s="1">
        <f t="shared" si="6"/>
        <v>0</v>
      </c>
      <c r="R61" s="1">
        <f t="shared" si="7"/>
        <v>0</v>
      </c>
      <c r="S61" s="1">
        <f t="shared" si="8"/>
        <v>0</v>
      </c>
      <c r="T61" s="1">
        <f t="shared" si="9"/>
        <v>1</v>
      </c>
      <c r="U61" s="1">
        <f t="shared" si="10"/>
        <v>1</v>
      </c>
      <c r="V61" s="1">
        <f t="shared" si="11"/>
        <v>3</v>
      </c>
      <c r="W61" s="1">
        <f t="shared" si="12"/>
        <v>1</v>
      </c>
      <c r="X61" s="1">
        <f t="shared" si="13"/>
        <v>1</v>
      </c>
      <c r="Y61" s="25">
        <f t="shared" si="14"/>
        <v>0</v>
      </c>
      <c r="Z61" s="117"/>
      <c r="AA61" s="117"/>
      <c r="AB61" s="1"/>
      <c r="AC61" s="25" t="str">
        <f t="shared" si="15"/>
        <v/>
      </c>
      <c r="AD61" s="1"/>
    </row>
    <row r="62" spans="1:30" ht="12.75" customHeight="1">
      <c r="A62" s="1">
        <v>2129</v>
      </c>
      <c r="B62" s="54" t="str">
        <f t="shared" si="0"/>
        <v>I.3.6</v>
      </c>
      <c r="C62" s="120" t="s">
        <v>1517</v>
      </c>
      <c r="D62" s="118"/>
      <c r="E62" s="92"/>
      <c r="F62" s="92"/>
      <c r="G62" s="117" t="s">
        <v>655</v>
      </c>
      <c r="H62" s="119" t="s">
        <v>1519</v>
      </c>
      <c r="I62" s="117" t="s">
        <v>1521</v>
      </c>
      <c r="J62" s="54">
        <v>2</v>
      </c>
      <c r="K62" s="54"/>
      <c r="L62" s="99">
        <f t="shared" si="1"/>
        <v>3</v>
      </c>
      <c r="M62" s="1">
        <f t="shared" si="2"/>
        <v>6</v>
      </c>
      <c r="N62" s="1">
        <f t="shared" si="3"/>
        <v>0</v>
      </c>
      <c r="O62" s="1">
        <f t="shared" si="4"/>
        <v>0</v>
      </c>
      <c r="P62" s="1">
        <f t="shared" si="5"/>
        <v>0</v>
      </c>
      <c r="Q62" s="1">
        <f t="shared" si="6"/>
        <v>0</v>
      </c>
      <c r="R62" s="1">
        <f t="shared" si="7"/>
        <v>0</v>
      </c>
      <c r="S62" s="1">
        <f t="shared" si="8"/>
        <v>0</v>
      </c>
      <c r="T62" s="1">
        <f t="shared" si="9"/>
        <v>1</v>
      </c>
      <c r="U62" s="1">
        <f t="shared" si="10"/>
        <v>1</v>
      </c>
      <c r="V62" s="1">
        <f t="shared" si="11"/>
        <v>3</v>
      </c>
      <c r="W62" s="1">
        <f t="shared" si="12"/>
        <v>1</v>
      </c>
      <c r="X62" s="1">
        <f t="shared" si="13"/>
        <v>1</v>
      </c>
      <c r="Y62" s="25">
        <f t="shared" si="14"/>
        <v>0</v>
      </c>
      <c r="Z62" s="117"/>
      <c r="AA62" s="117"/>
      <c r="AB62" s="1"/>
      <c r="AC62" s="25" t="str">
        <f t="shared" si="15"/>
        <v/>
      </c>
      <c r="AD62" s="1"/>
    </row>
    <row r="63" spans="1:30" ht="12.75" customHeight="1">
      <c r="A63" s="1">
        <v>1269</v>
      </c>
      <c r="B63" s="54" t="str">
        <f t="shared" si="0"/>
        <v>I.3.7</v>
      </c>
      <c r="C63" s="120" t="s">
        <v>1525</v>
      </c>
      <c r="D63" s="118"/>
      <c r="E63" s="92"/>
      <c r="F63" s="92"/>
      <c r="G63" s="117"/>
      <c r="H63" s="119" t="s">
        <v>1526</v>
      </c>
      <c r="I63" s="117" t="s">
        <v>1528</v>
      </c>
      <c r="J63" s="54">
        <v>2</v>
      </c>
      <c r="K63" s="54"/>
      <c r="L63" s="99">
        <f t="shared" si="1"/>
        <v>3</v>
      </c>
      <c r="M63" s="1">
        <f t="shared" si="2"/>
        <v>7</v>
      </c>
      <c r="N63" s="1">
        <f t="shared" si="3"/>
        <v>0</v>
      </c>
      <c r="O63" s="1">
        <f t="shared" si="4"/>
        <v>0</v>
      </c>
      <c r="P63" s="1">
        <f t="shared" si="5"/>
        <v>0</v>
      </c>
      <c r="Q63" s="1">
        <f t="shared" si="6"/>
        <v>0</v>
      </c>
      <c r="R63" s="1">
        <f t="shared" si="7"/>
        <v>0</v>
      </c>
      <c r="S63" s="1">
        <f t="shared" si="8"/>
        <v>0</v>
      </c>
      <c r="T63" s="1">
        <f t="shared" si="9"/>
        <v>1</v>
      </c>
      <c r="U63" s="1">
        <f t="shared" si="10"/>
        <v>1</v>
      </c>
      <c r="V63" s="1">
        <f t="shared" si="11"/>
        <v>3</v>
      </c>
      <c r="W63" s="1">
        <f t="shared" si="12"/>
        <v>1</v>
      </c>
      <c r="X63" s="1">
        <f t="shared" si="13"/>
        <v>1</v>
      </c>
      <c r="Y63" s="25">
        <f t="shared" si="14"/>
        <v>0</v>
      </c>
      <c r="Z63" s="117"/>
      <c r="AA63" s="117"/>
      <c r="AB63" s="1"/>
      <c r="AC63" s="25" t="str">
        <f t="shared" si="15"/>
        <v/>
      </c>
      <c r="AD63" s="1"/>
    </row>
    <row r="64" spans="1:30" ht="12.75" customHeight="1">
      <c r="A64" s="1">
        <v>2182</v>
      </c>
      <c r="B64" s="54" t="str">
        <f t="shared" si="0"/>
        <v>I.3.8</v>
      </c>
      <c r="C64" s="120" t="s">
        <v>660</v>
      </c>
      <c r="D64" s="118"/>
      <c r="E64" s="92"/>
      <c r="F64" s="92"/>
      <c r="G64" s="117"/>
      <c r="H64" s="119" t="s">
        <v>661</v>
      </c>
      <c r="I64" s="117" t="s">
        <v>662</v>
      </c>
      <c r="J64" s="54">
        <v>2</v>
      </c>
      <c r="K64" s="54"/>
      <c r="L64" s="99">
        <f t="shared" si="1"/>
        <v>3</v>
      </c>
      <c r="M64" s="1">
        <f t="shared" si="2"/>
        <v>8</v>
      </c>
      <c r="N64" s="1">
        <f t="shared" si="3"/>
        <v>0</v>
      </c>
      <c r="O64" s="1">
        <f t="shared" si="4"/>
        <v>0</v>
      </c>
      <c r="P64" s="1">
        <f t="shared" si="5"/>
        <v>0</v>
      </c>
      <c r="Q64" s="1">
        <f t="shared" si="6"/>
        <v>3</v>
      </c>
      <c r="R64" s="1">
        <f t="shared" si="7"/>
        <v>0</v>
      </c>
      <c r="S64" s="1">
        <f t="shared" si="8"/>
        <v>3</v>
      </c>
      <c r="T64" s="1">
        <f t="shared" si="9"/>
        <v>1</v>
      </c>
      <c r="U64" s="1">
        <f t="shared" si="10"/>
        <v>1</v>
      </c>
      <c r="V64" s="1">
        <f t="shared" si="11"/>
        <v>3</v>
      </c>
      <c r="W64" s="1">
        <f t="shared" si="12"/>
        <v>1</v>
      </c>
      <c r="X64" s="1">
        <f t="shared" si="13"/>
        <v>1</v>
      </c>
      <c r="Y64" s="25">
        <f t="shared" si="14"/>
        <v>1</v>
      </c>
      <c r="Z64" s="117"/>
      <c r="AA64" s="117"/>
      <c r="AB64" s="1"/>
      <c r="AC64" s="25" t="str">
        <f t="shared" si="15"/>
        <v/>
      </c>
      <c r="AD64" s="1"/>
    </row>
    <row r="65" spans="1:30" ht="12.75" customHeight="1">
      <c r="A65" s="1">
        <v>849</v>
      </c>
      <c r="B65" s="54" t="str">
        <f t="shared" si="0"/>
        <v>I.3.8.1</v>
      </c>
      <c r="C65" s="120" t="s">
        <v>1535</v>
      </c>
      <c r="D65" s="118"/>
      <c r="E65" s="92"/>
      <c r="F65" s="92"/>
      <c r="G65" s="117"/>
      <c r="H65" s="119" t="s">
        <v>661</v>
      </c>
      <c r="I65" s="117" t="s">
        <v>662</v>
      </c>
      <c r="J65" s="54">
        <v>3</v>
      </c>
      <c r="K65" s="54"/>
      <c r="L65" s="99">
        <f t="shared" si="1"/>
        <v>3</v>
      </c>
      <c r="M65" s="1">
        <f t="shared" si="2"/>
        <v>8</v>
      </c>
      <c r="N65" s="1">
        <f t="shared" si="3"/>
        <v>1</v>
      </c>
      <c r="O65" s="1">
        <f t="shared" si="4"/>
        <v>0</v>
      </c>
      <c r="P65" s="1">
        <f t="shared" si="5"/>
        <v>0</v>
      </c>
      <c r="Q65" s="1">
        <f t="shared" si="6"/>
        <v>0</v>
      </c>
      <c r="R65" s="1">
        <f t="shared" si="7"/>
        <v>0</v>
      </c>
      <c r="S65" s="1">
        <f t="shared" si="8"/>
        <v>0</v>
      </c>
      <c r="T65" s="1">
        <f t="shared" si="9"/>
        <v>1</v>
      </c>
      <c r="U65" s="1">
        <f t="shared" si="10"/>
        <v>1</v>
      </c>
      <c r="V65" s="1">
        <f t="shared" si="11"/>
        <v>3</v>
      </c>
      <c r="W65" s="1">
        <f t="shared" si="12"/>
        <v>1</v>
      </c>
      <c r="X65" s="1">
        <f t="shared" si="13"/>
        <v>1</v>
      </c>
      <c r="Y65" s="25">
        <f t="shared" si="14"/>
        <v>0</v>
      </c>
      <c r="Z65" s="117"/>
      <c r="AA65" s="117"/>
      <c r="AB65" s="1"/>
      <c r="AC65" s="25" t="str">
        <f t="shared" si="15"/>
        <v/>
      </c>
      <c r="AD65" s="1"/>
    </row>
    <row r="66" spans="1:30" ht="12.75" customHeight="1">
      <c r="A66" s="1">
        <v>850</v>
      </c>
      <c r="B66" s="54" t="str">
        <f t="shared" si="0"/>
        <v>I.3.8.2</v>
      </c>
      <c r="C66" s="120" t="s">
        <v>1544</v>
      </c>
      <c r="D66" s="118"/>
      <c r="E66" s="92"/>
      <c r="F66" s="92"/>
      <c r="G66" s="117"/>
      <c r="H66" s="119" t="s">
        <v>661</v>
      </c>
      <c r="I66" s="117" t="s">
        <v>662</v>
      </c>
      <c r="J66" s="54">
        <v>3</v>
      </c>
      <c r="K66" s="54"/>
      <c r="L66" s="99">
        <f t="shared" si="1"/>
        <v>3</v>
      </c>
      <c r="M66" s="1">
        <f t="shared" si="2"/>
        <v>8</v>
      </c>
      <c r="N66" s="1">
        <f t="shared" si="3"/>
        <v>2</v>
      </c>
      <c r="O66" s="1">
        <f t="shared" si="4"/>
        <v>0</v>
      </c>
      <c r="P66" s="1">
        <f t="shared" si="5"/>
        <v>0</v>
      </c>
      <c r="Q66" s="1">
        <f t="shared" si="6"/>
        <v>0</v>
      </c>
      <c r="R66" s="1">
        <f t="shared" si="7"/>
        <v>0</v>
      </c>
      <c r="S66" s="1">
        <f t="shared" si="8"/>
        <v>0</v>
      </c>
      <c r="T66" s="1">
        <f t="shared" si="9"/>
        <v>1</v>
      </c>
      <c r="U66" s="1">
        <f t="shared" si="10"/>
        <v>1</v>
      </c>
      <c r="V66" s="1">
        <f t="shared" si="11"/>
        <v>3</v>
      </c>
      <c r="W66" s="1">
        <f t="shared" si="12"/>
        <v>1</v>
      </c>
      <c r="X66" s="1">
        <f t="shared" si="13"/>
        <v>1</v>
      </c>
      <c r="Y66" s="25">
        <f t="shared" si="14"/>
        <v>0</v>
      </c>
      <c r="Z66" s="117"/>
      <c r="AA66" s="117"/>
      <c r="AB66" s="1"/>
      <c r="AC66" s="25" t="str">
        <f t="shared" si="15"/>
        <v/>
      </c>
      <c r="AD66" s="1"/>
    </row>
    <row r="67" spans="1:30" ht="12.75" customHeight="1">
      <c r="A67" s="1">
        <v>2059</v>
      </c>
      <c r="B67" s="54" t="str">
        <f t="shared" si="0"/>
        <v>I.3.9</v>
      </c>
      <c r="C67" s="120" t="s">
        <v>1546</v>
      </c>
      <c r="D67" s="118"/>
      <c r="E67" s="92"/>
      <c r="F67" s="92"/>
      <c r="G67" s="117" t="s">
        <v>655</v>
      </c>
      <c r="H67" s="119" t="s">
        <v>656</v>
      </c>
      <c r="I67" s="117" t="s">
        <v>657</v>
      </c>
      <c r="J67" s="54">
        <v>2</v>
      </c>
      <c r="K67" s="54"/>
      <c r="L67" s="99">
        <f t="shared" si="1"/>
        <v>3</v>
      </c>
      <c r="M67" s="1">
        <f t="shared" si="2"/>
        <v>9</v>
      </c>
      <c r="N67" s="1">
        <f t="shared" si="3"/>
        <v>0</v>
      </c>
      <c r="O67" s="1">
        <f t="shared" si="4"/>
        <v>0</v>
      </c>
      <c r="P67" s="1">
        <f t="shared" si="5"/>
        <v>0</v>
      </c>
      <c r="Q67" s="1">
        <f t="shared" si="6"/>
        <v>3</v>
      </c>
      <c r="R67" s="1">
        <f t="shared" si="7"/>
        <v>0</v>
      </c>
      <c r="S67" s="1">
        <f t="shared" si="8"/>
        <v>3</v>
      </c>
      <c r="T67" s="1">
        <f t="shared" si="9"/>
        <v>1</v>
      </c>
      <c r="U67" s="1">
        <f t="shared" si="10"/>
        <v>1</v>
      </c>
      <c r="V67" s="1">
        <f t="shared" si="11"/>
        <v>3</v>
      </c>
      <c r="W67" s="1">
        <f t="shared" si="12"/>
        <v>1</v>
      </c>
      <c r="X67" s="1">
        <f t="shared" si="13"/>
        <v>1</v>
      </c>
      <c r="Y67" s="25">
        <f t="shared" si="14"/>
        <v>1</v>
      </c>
      <c r="Z67" s="117"/>
      <c r="AA67" s="117"/>
      <c r="AB67" s="1"/>
      <c r="AC67" s="25" t="str">
        <f t="shared" si="15"/>
        <v/>
      </c>
      <c r="AD67" s="1"/>
    </row>
    <row r="68" spans="1:30" ht="12.75" customHeight="1">
      <c r="A68" s="1">
        <v>2098</v>
      </c>
      <c r="B68" s="54" t="str">
        <f t="shared" si="0"/>
        <v>I.3.9.1</v>
      </c>
      <c r="C68" s="120" t="s">
        <v>1552</v>
      </c>
      <c r="D68" s="118"/>
      <c r="E68" s="92"/>
      <c r="F68" s="92"/>
      <c r="G68" s="117" t="s">
        <v>655</v>
      </c>
      <c r="H68" s="119" t="s">
        <v>675</v>
      </c>
      <c r="I68" s="117" t="s">
        <v>575</v>
      </c>
      <c r="J68" s="117">
        <v>3</v>
      </c>
      <c r="K68" s="117"/>
      <c r="L68" s="99">
        <f t="shared" si="1"/>
        <v>3</v>
      </c>
      <c r="M68" s="1">
        <f t="shared" si="2"/>
        <v>9</v>
      </c>
      <c r="N68" s="1">
        <f t="shared" si="3"/>
        <v>1</v>
      </c>
      <c r="O68" s="1">
        <f t="shared" si="4"/>
        <v>0</v>
      </c>
      <c r="P68" s="1">
        <f t="shared" si="5"/>
        <v>0</v>
      </c>
      <c r="Q68" s="1">
        <f t="shared" si="6"/>
        <v>0</v>
      </c>
      <c r="R68" s="1">
        <f t="shared" si="7"/>
        <v>0</v>
      </c>
      <c r="S68" s="1">
        <f t="shared" si="8"/>
        <v>0</v>
      </c>
      <c r="T68" s="1">
        <f t="shared" si="9"/>
        <v>1</v>
      </c>
      <c r="U68" s="1">
        <f t="shared" si="10"/>
        <v>1</v>
      </c>
      <c r="V68" s="1">
        <f t="shared" si="11"/>
        <v>3</v>
      </c>
      <c r="W68" s="1">
        <f t="shared" si="12"/>
        <v>1</v>
      </c>
      <c r="X68" s="1">
        <f t="shared" si="13"/>
        <v>1</v>
      </c>
      <c r="Y68" s="25">
        <f t="shared" si="14"/>
        <v>0</v>
      </c>
      <c r="Z68" s="117"/>
      <c r="AA68" s="117"/>
      <c r="AB68" s="1"/>
      <c r="AC68" s="25" t="str">
        <f t="shared" si="15"/>
        <v/>
      </c>
      <c r="AD68" s="1"/>
    </row>
    <row r="69" spans="1:30" ht="12.75" customHeight="1">
      <c r="A69" s="1">
        <v>847</v>
      </c>
      <c r="B69" s="54" t="str">
        <f t="shared" si="0"/>
        <v>I.3.9.2</v>
      </c>
      <c r="C69" s="120" t="s">
        <v>1558</v>
      </c>
      <c r="D69" s="118"/>
      <c r="E69" s="92"/>
      <c r="F69" s="118"/>
      <c r="G69" s="117" t="s">
        <v>655</v>
      </c>
      <c r="H69" s="119" t="s">
        <v>1559</v>
      </c>
      <c r="I69" s="117" t="s">
        <v>667</v>
      </c>
      <c r="J69" s="117">
        <v>3</v>
      </c>
      <c r="K69" s="117"/>
      <c r="L69" s="99">
        <f t="shared" si="1"/>
        <v>3</v>
      </c>
      <c r="M69" s="1">
        <f t="shared" si="2"/>
        <v>9</v>
      </c>
      <c r="N69" s="1">
        <f t="shared" si="3"/>
        <v>2</v>
      </c>
      <c r="O69" s="1">
        <f t="shared" si="4"/>
        <v>0</v>
      </c>
      <c r="P69" s="1">
        <f t="shared" si="5"/>
        <v>0</v>
      </c>
      <c r="Q69" s="1">
        <f t="shared" ref="Q69:Q132" si="16">IF(OR(Master="Master",J69=0,K69=1),0,IF(ISNA(VLOOKUP(A69,L2_Array,22,FALSE)),0,VLOOKUP(A69,L2_Array,22,FALSE)))</f>
        <v>0</v>
      </c>
      <c r="R69" s="1">
        <f t="shared" si="7"/>
        <v>0</v>
      </c>
      <c r="S69" s="1">
        <f t="shared" si="8"/>
        <v>0</v>
      </c>
      <c r="T69" s="1">
        <f t="shared" si="9"/>
        <v>1</v>
      </c>
      <c r="U69" s="1">
        <f t="shared" si="10"/>
        <v>1</v>
      </c>
      <c r="V69" s="1">
        <f t="shared" ref="V69:V132" si="17">IF(Master="Master",R69,IF(V68="",S69,IF(OR(AND(U69&gt;0,S69&lt;V68),AND(U69=1,S69&lt;=V68)),V68,S69)))</f>
        <v>3</v>
      </c>
      <c r="W69" s="1">
        <f t="shared" si="12"/>
        <v>1</v>
      </c>
      <c r="X69" s="1">
        <f t="shared" si="13"/>
        <v>1</v>
      </c>
      <c r="Y69" s="25">
        <f t="shared" ref="Y69:Y132" si="18">IF(ISNA(VLOOKUP(A69,L2_Array,1,FALSE)),0,1)</f>
        <v>0</v>
      </c>
      <c r="Z69" s="117"/>
      <c r="AA69" s="117"/>
      <c r="AB69" s="1"/>
      <c r="AC69" s="25" t="str">
        <f t="shared" si="15"/>
        <v/>
      </c>
      <c r="AD69" s="1"/>
    </row>
    <row r="70" spans="1:30" ht="12.75" customHeight="1">
      <c r="A70" s="1">
        <v>2668</v>
      </c>
      <c r="B70" s="54" t="str">
        <f t="shared" si="0"/>
        <v>I.3.10</v>
      </c>
      <c r="C70" s="120" t="s">
        <v>1563</v>
      </c>
      <c r="D70" s="118"/>
      <c r="E70" s="92"/>
      <c r="F70" s="92"/>
      <c r="G70" s="117"/>
      <c r="H70" s="119" t="s">
        <v>1564</v>
      </c>
      <c r="I70" s="117" t="s">
        <v>667</v>
      </c>
      <c r="J70" s="117">
        <v>2</v>
      </c>
      <c r="K70" s="117"/>
      <c r="L70" s="99">
        <f t="shared" si="1"/>
        <v>3</v>
      </c>
      <c r="M70" s="1">
        <f t="shared" si="2"/>
        <v>10</v>
      </c>
      <c r="N70" s="1">
        <f t="shared" si="3"/>
        <v>0</v>
      </c>
      <c r="O70" s="1">
        <f t="shared" si="4"/>
        <v>0</v>
      </c>
      <c r="P70" s="1">
        <f t="shared" si="5"/>
        <v>0</v>
      </c>
      <c r="Q70" s="1">
        <f t="shared" si="16"/>
        <v>0</v>
      </c>
      <c r="R70" s="1">
        <f t="shared" si="7"/>
        <v>0</v>
      </c>
      <c r="S70" s="1">
        <f t="shared" si="8"/>
        <v>0</v>
      </c>
      <c r="T70" s="1">
        <f t="shared" si="9"/>
        <v>1</v>
      </c>
      <c r="U70" s="1">
        <f t="shared" si="10"/>
        <v>1</v>
      </c>
      <c r="V70" s="1">
        <f t="shared" si="17"/>
        <v>3</v>
      </c>
      <c r="W70" s="1">
        <f t="shared" si="12"/>
        <v>1</v>
      </c>
      <c r="X70" s="1">
        <f t="shared" si="13"/>
        <v>1</v>
      </c>
      <c r="Y70" s="25">
        <f t="shared" si="18"/>
        <v>0</v>
      </c>
      <c r="Z70" s="117"/>
      <c r="AA70" s="117"/>
      <c r="AB70" s="1"/>
      <c r="AC70" s="25" t="str">
        <f t="shared" si="15"/>
        <v/>
      </c>
      <c r="AD70" s="1"/>
    </row>
    <row r="71" spans="1:30" ht="12.75" customHeight="1">
      <c r="A71" s="1">
        <v>2669</v>
      </c>
      <c r="B71" s="54" t="str">
        <f t="shared" si="0"/>
        <v>I.3.11</v>
      </c>
      <c r="C71" s="120" t="s">
        <v>1569</v>
      </c>
      <c r="D71" s="118"/>
      <c r="E71" s="92"/>
      <c r="F71" s="92"/>
      <c r="G71" s="117"/>
      <c r="H71" s="119" t="s">
        <v>1570</v>
      </c>
      <c r="I71" s="117" t="s">
        <v>667</v>
      </c>
      <c r="J71" s="117">
        <v>2</v>
      </c>
      <c r="K71" s="117"/>
      <c r="L71" s="99">
        <f t="shared" si="1"/>
        <v>3</v>
      </c>
      <c r="M71" s="1">
        <f t="shared" si="2"/>
        <v>11</v>
      </c>
      <c r="N71" s="1">
        <f t="shared" si="3"/>
        <v>0</v>
      </c>
      <c r="O71" s="1">
        <f t="shared" si="4"/>
        <v>0</v>
      </c>
      <c r="P71" s="1">
        <f t="shared" si="5"/>
        <v>0</v>
      </c>
      <c r="Q71" s="1">
        <f t="shared" si="16"/>
        <v>0</v>
      </c>
      <c r="R71" s="1">
        <f t="shared" si="7"/>
        <v>0</v>
      </c>
      <c r="S71" s="1">
        <f t="shared" si="8"/>
        <v>0</v>
      </c>
      <c r="T71" s="1">
        <f t="shared" si="9"/>
        <v>1</v>
      </c>
      <c r="U71" s="1">
        <f t="shared" si="10"/>
        <v>1</v>
      </c>
      <c r="V71" s="1">
        <f t="shared" si="17"/>
        <v>3</v>
      </c>
      <c r="W71" s="1">
        <f t="shared" si="12"/>
        <v>1</v>
      </c>
      <c r="X71" s="1">
        <f t="shared" si="13"/>
        <v>1</v>
      </c>
      <c r="Y71" s="25">
        <f t="shared" si="18"/>
        <v>0</v>
      </c>
      <c r="Z71" s="117"/>
      <c r="AA71" s="117"/>
      <c r="AB71" s="1"/>
      <c r="AC71" s="25" t="str">
        <f t="shared" si="15"/>
        <v/>
      </c>
      <c r="AD71" s="1"/>
    </row>
    <row r="72" spans="1:30" ht="12.75" customHeight="1">
      <c r="A72" s="1">
        <v>2670</v>
      </c>
      <c r="B72" s="54" t="str">
        <f t="shared" si="0"/>
        <v>I.3.12</v>
      </c>
      <c r="C72" s="120" t="s">
        <v>665</v>
      </c>
      <c r="D72" s="118"/>
      <c r="E72" s="92"/>
      <c r="F72" s="92"/>
      <c r="G72" s="117" t="s">
        <v>521</v>
      </c>
      <c r="H72" s="119" t="s">
        <v>666</v>
      </c>
      <c r="I72" s="117" t="s">
        <v>667</v>
      </c>
      <c r="J72" s="117">
        <v>2</v>
      </c>
      <c r="K72" s="117"/>
      <c r="L72" s="99">
        <f t="shared" si="1"/>
        <v>3</v>
      </c>
      <c r="M72" s="1">
        <f t="shared" si="2"/>
        <v>12</v>
      </c>
      <c r="N72" s="1">
        <f t="shared" si="3"/>
        <v>0</v>
      </c>
      <c r="O72" s="1">
        <f t="shared" si="4"/>
        <v>0</v>
      </c>
      <c r="P72" s="1">
        <f t="shared" si="5"/>
        <v>0</v>
      </c>
      <c r="Q72" s="1">
        <f t="shared" si="16"/>
        <v>3</v>
      </c>
      <c r="R72" s="1">
        <f t="shared" si="7"/>
        <v>0</v>
      </c>
      <c r="S72" s="1">
        <f t="shared" si="8"/>
        <v>3</v>
      </c>
      <c r="T72" s="1">
        <f t="shared" si="9"/>
        <v>1</v>
      </c>
      <c r="U72" s="1">
        <f t="shared" si="10"/>
        <v>1</v>
      </c>
      <c r="V72" s="1">
        <f t="shared" si="17"/>
        <v>3</v>
      </c>
      <c r="W72" s="1">
        <f t="shared" si="12"/>
        <v>1</v>
      </c>
      <c r="X72" s="1">
        <f t="shared" si="13"/>
        <v>1</v>
      </c>
      <c r="Y72" s="25">
        <f t="shared" si="18"/>
        <v>1</v>
      </c>
      <c r="Z72" s="117"/>
      <c r="AA72" s="117"/>
      <c r="AB72" s="1"/>
      <c r="AC72" s="25" t="str">
        <f t="shared" si="15"/>
        <v/>
      </c>
      <c r="AD72" s="1"/>
    </row>
    <row r="73" spans="1:30" ht="12.75" customHeight="1">
      <c r="A73" s="1">
        <v>2144</v>
      </c>
      <c r="B73" s="54" t="str">
        <f t="shared" si="0"/>
        <v>I.3.13</v>
      </c>
      <c r="C73" s="120" t="s">
        <v>1576</v>
      </c>
      <c r="D73" s="118"/>
      <c r="E73" s="92"/>
      <c r="F73" s="92"/>
      <c r="G73" s="117"/>
      <c r="H73" s="119" t="s">
        <v>1526</v>
      </c>
      <c r="I73" s="117" t="s">
        <v>1528</v>
      </c>
      <c r="J73" s="117">
        <v>2</v>
      </c>
      <c r="K73" s="117"/>
      <c r="L73" s="99">
        <f t="shared" si="1"/>
        <v>3</v>
      </c>
      <c r="M73" s="1">
        <f t="shared" si="2"/>
        <v>13</v>
      </c>
      <c r="N73" s="1">
        <f t="shared" si="3"/>
        <v>0</v>
      </c>
      <c r="O73" s="1">
        <f t="shared" si="4"/>
        <v>0</v>
      </c>
      <c r="P73" s="1">
        <f t="shared" si="5"/>
        <v>0</v>
      </c>
      <c r="Q73" s="1">
        <f t="shared" si="16"/>
        <v>0</v>
      </c>
      <c r="R73" s="1">
        <f t="shared" si="7"/>
        <v>0</v>
      </c>
      <c r="S73" s="1">
        <f t="shared" si="8"/>
        <v>0</v>
      </c>
      <c r="T73" s="1">
        <f t="shared" si="9"/>
        <v>1</v>
      </c>
      <c r="U73" s="1">
        <f t="shared" si="10"/>
        <v>1</v>
      </c>
      <c r="V73" s="1">
        <f t="shared" si="17"/>
        <v>3</v>
      </c>
      <c r="W73" s="1">
        <f t="shared" si="12"/>
        <v>1</v>
      </c>
      <c r="X73" s="1">
        <f t="shared" si="13"/>
        <v>1</v>
      </c>
      <c r="Y73" s="25">
        <f t="shared" si="18"/>
        <v>0</v>
      </c>
      <c r="Z73" s="117"/>
      <c r="AA73" s="117"/>
      <c r="AB73" s="1"/>
      <c r="AC73" s="25" t="str">
        <f t="shared" si="15"/>
        <v/>
      </c>
      <c r="AD73" s="1"/>
    </row>
    <row r="74" spans="1:30" ht="12.75" customHeight="1">
      <c r="A74" s="1">
        <v>2070</v>
      </c>
      <c r="B74" s="54" t="str">
        <f t="shared" si="0"/>
        <v>I.3.14</v>
      </c>
      <c r="C74" s="120" t="s">
        <v>1580</v>
      </c>
      <c r="D74" s="118"/>
      <c r="E74" s="92"/>
      <c r="F74" s="92"/>
      <c r="G74" s="117" t="s">
        <v>1581</v>
      </c>
      <c r="H74" s="119" t="s">
        <v>1582</v>
      </c>
      <c r="I74" s="117" t="s">
        <v>1583</v>
      </c>
      <c r="J74" s="117">
        <v>2</v>
      </c>
      <c r="K74" s="117"/>
      <c r="L74" s="99">
        <f t="shared" si="1"/>
        <v>3</v>
      </c>
      <c r="M74" s="1">
        <f t="shared" si="2"/>
        <v>14</v>
      </c>
      <c r="N74" s="1">
        <f t="shared" si="3"/>
        <v>0</v>
      </c>
      <c r="O74" s="1">
        <f t="shared" si="4"/>
        <v>0</v>
      </c>
      <c r="P74" s="1">
        <f t="shared" si="5"/>
        <v>0</v>
      </c>
      <c r="Q74" s="1">
        <f t="shared" si="16"/>
        <v>0</v>
      </c>
      <c r="R74" s="1">
        <f t="shared" si="7"/>
        <v>0</v>
      </c>
      <c r="S74" s="1">
        <f t="shared" si="8"/>
        <v>0</v>
      </c>
      <c r="T74" s="1">
        <f t="shared" si="9"/>
        <v>1</v>
      </c>
      <c r="U74" s="1">
        <f t="shared" si="10"/>
        <v>1</v>
      </c>
      <c r="V74" s="1">
        <f t="shared" si="17"/>
        <v>3</v>
      </c>
      <c r="W74" s="1">
        <f t="shared" si="12"/>
        <v>1</v>
      </c>
      <c r="X74" s="1">
        <f t="shared" si="13"/>
        <v>1</v>
      </c>
      <c r="Y74" s="25">
        <f t="shared" si="18"/>
        <v>0</v>
      </c>
      <c r="Z74" s="117"/>
      <c r="AA74" s="117"/>
      <c r="AB74" s="1"/>
      <c r="AC74" s="25" t="str">
        <f t="shared" si="15"/>
        <v/>
      </c>
      <c r="AD74" s="1"/>
    </row>
    <row r="75" spans="1:30" ht="12.75" customHeight="1">
      <c r="A75" s="1">
        <v>2153</v>
      </c>
      <c r="B75" s="54" t="str">
        <f t="shared" si="0"/>
        <v>I.3.15</v>
      </c>
      <c r="C75" s="120" t="s">
        <v>1588</v>
      </c>
      <c r="D75" s="118"/>
      <c r="E75" s="92"/>
      <c r="F75" s="92"/>
      <c r="G75" s="117"/>
      <c r="H75" s="119" t="s">
        <v>1589</v>
      </c>
      <c r="I75" s="117" t="s">
        <v>1590</v>
      </c>
      <c r="J75" s="117">
        <v>2</v>
      </c>
      <c r="K75" s="117"/>
      <c r="L75" s="99">
        <f t="shared" si="1"/>
        <v>3</v>
      </c>
      <c r="M75" s="1">
        <f t="shared" si="2"/>
        <v>15</v>
      </c>
      <c r="N75" s="1">
        <f t="shared" si="3"/>
        <v>0</v>
      </c>
      <c r="O75" s="1">
        <f t="shared" si="4"/>
        <v>0</v>
      </c>
      <c r="P75" s="1">
        <f t="shared" si="5"/>
        <v>0</v>
      </c>
      <c r="Q75" s="1">
        <f t="shared" si="16"/>
        <v>0</v>
      </c>
      <c r="R75" s="1">
        <f t="shared" si="7"/>
        <v>0</v>
      </c>
      <c r="S75" s="1">
        <f t="shared" si="8"/>
        <v>0</v>
      </c>
      <c r="T75" s="1">
        <f t="shared" si="9"/>
        <v>1</v>
      </c>
      <c r="U75" s="1">
        <f t="shared" si="10"/>
        <v>1</v>
      </c>
      <c r="V75" s="1">
        <f t="shared" si="17"/>
        <v>3</v>
      </c>
      <c r="W75" s="1">
        <f t="shared" si="12"/>
        <v>1</v>
      </c>
      <c r="X75" s="1">
        <f t="shared" si="13"/>
        <v>1</v>
      </c>
      <c r="Y75" s="25">
        <f t="shared" si="18"/>
        <v>0</v>
      </c>
      <c r="Z75" s="117"/>
      <c r="AA75" s="117"/>
      <c r="AB75" s="1"/>
      <c r="AC75" s="25" t="str">
        <f t="shared" si="15"/>
        <v/>
      </c>
      <c r="AD75" s="1"/>
    </row>
    <row r="76" spans="1:30" ht="12.75" customHeight="1">
      <c r="A76" s="1">
        <v>2154</v>
      </c>
      <c r="B76" s="54" t="str">
        <f t="shared" si="0"/>
        <v>I.3.16</v>
      </c>
      <c r="C76" s="120" t="s">
        <v>1593</v>
      </c>
      <c r="D76" s="118"/>
      <c r="E76" s="92"/>
      <c r="F76" s="118"/>
      <c r="G76" s="117"/>
      <c r="H76" s="119" t="s">
        <v>1589</v>
      </c>
      <c r="I76" s="117" t="s">
        <v>1590</v>
      </c>
      <c r="J76" s="117">
        <v>2</v>
      </c>
      <c r="K76" s="117"/>
      <c r="L76" s="99">
        <f t="shared" si="1"/>
        <v>3</v>
      </c>
      <c r="M76" s="1">
        <f t="shared" si="2"/>
        <v>16</v>
      </c>
      <c r="N76" s="1">
        <f t="shared" si="3"/>
        <v>0</v>
      </c>
      <c r="O76" s="1">
        <f t="shared" si="4"/>
        <v>0</v>
      </c>
      <c r="P76" s="1">
        <f t="shared" si="5"/>
        <v>0</v>
      </c>
      <c r="Q76" s="1">
        <f t="shared" si="16"/>
        <v>0</v>
      </c>
      <c r="R76" s="1">
        <f t="shared" si="7"/>
        <v>0</v>
      </c>
      <c r="S76" s="1">
        <f t="shared" si="8"/>
        <v>0</v>
      </c>
      <c r="T76" s="1">
        <f t="shared" si="9"/>
        <v>1</v>
      </c>
      <c r="U76" s="1">
        <f t="shared" si="10"/>
        <v>1</v>
      </c>
      <c r="V76" s="1">
        <f t="shared" si="17"/>
        <v>3</v>
      </c>
      <c r="W76" s="1">
        <f t="shared" si="12"/>
        <v>1</v>
      </c>
      <c r="X76" s="1">
        <f t="shared" si="13"/>
        <v>1</v>
      </c>
      <c r="Y76" s="25">
        <f t="shared" si="18"/>
        <v>0</v>
      </c>
      <c r="Z76" s="117"/>
      <c r="AA76" s="117"/>
      <c r="AB76" s="1"/>
      <c r="AC76" s="25" t="str">
        <f t="shared" si="15"/>
        <v/>
      </c>
      <c r="AD76" s="1"/>
    </row>
    <row r="77" spans="1:30" ht="12.75" customHeight="1">
      <c r="A77" s="1">
        <v>2160</v>
      </c>
      <c r="B77" s="54" t="str">
        <f t="shared" si="0"/>
        <v>I.3.17</v>
      </c>
      <c r="C77" s="120" t="s">
        <v>1594</v>
      </c>
      <c r="D77" s="118"/>
      <c r="E77" s="92"/>
      <c r="F77" s="92"/>
      <c r="G77" s="117"/>
      <c r="H77" s="119" t="s">
        <v>1559</v>
      </c>
      <c r="I77" s="117" t="s">
        <v>667</v>
      </c>
      <c r="J77" s="117">
        <v>2</v>
      </c>
      <c r="K77" s="117"/>
      <c r="L77" s="99">
        <f t="shared" si="1"/>
        <v>3</v>
      </c>
      <c r="M77" s="1">
        <f t="shared" si="2"/>
        <v>17</v>
      </c>
      <c r="N77" s="1">
        <f t="shared" si="3"/>
        <v>0</v>
      </c>
      <c r="O77" s="1">
        <f t="shared" si="4"/>
        <v>0</v>
      </c>
      <c r="P77" s="1">
        <f t="shared" si="5"/>
        <v>0</v>
      </c>
      <c r="Q77" s="1">
        <f t="shared" si="16"/>
        <v>0</v>
      </c>
      <c r="R77" s="1">
        <f t="shared" si="7"/>
        <v>0</v>
      </c>
      <c r="S77" s="1">
        <f t="shared" si="8"/>
        <v>0</v>
      </c>
      <c r="T77" s="1">
        <f t="shared" si="9"/>
        <v>1</v>
      </c>
      <c r="U77" s="1">
        <f t="shared" si="10"/>
        <v>1</v>
      </c>
      <c r="V77" s="1">
        <f t="shared" si="17"/>
        <v>3</v>
      </c>
      <c r="W77" s="1">
        <f t="shared" si="12"/>
        <v>1</v>
      </c>
      <c r="X77" s="1">
        <f t="shared" si="13"/>
        <v>1</v>
      </c>
      <c r="Y77" s="25">
        <f t="shared" si="18"/>
        <v>0</v>
      </c>
      <c r="Z77" s="117"/>
      <c r="AA77" s="117"/>
      <c r="AB77" s="1"/>
      <c r="AC77" s="25" t="str">
        <f t="shared" si="15"/>
        <v/>
      </c>
      <c r="AD77" s="1"/>
    </row>
    <row r="78" spans="1:30" ht="12.75" customHeight="1">
      <c r="A78" s="1">
        <v>2164</v>
      </c>
      <c r="B78" s="54" t="str">
        <f t="shared" si="0"/>
        <v>I.3.18</v>
      </c>
      <c r="C78" s="120" t="s">
        <v>1597</v>
      </c>
      <c r="D78" s="118"/>
      <c r="E78" s="92"/>
      <c r="F78" s="92"/>
      <c r="G78" s="117" t="s">
        <v>637</v>
      </c>
      <c r="H78" s="119" t="s">
        <v>1599</v>
      </c>
      <c r="I78" s="117" t="s">
        <v>1387</v>
      </c>
      <c r="J78" s="117">
        <v>2</v>
      </c>
      <c r="K78" s="117"/>
      <c r="L78" s="99">
        <f t="shared" si="1"/>
        <v>3</v>
      </c>
      <c r="M78" s="1">
        <f t="shared" si="2"/>
        <v>18</v>
      </c>
      <c r="N78" s="1">
        <f t="shared" si="3"/>
        <v>0</v>
      </c>
      <c r="O78" s="1">
        <f t="shared" si="4"/>
        <v>0</v>
      </c>
      <c r="P78" s="1">
        <f t="shared" si="5"/>
        <v>0</v>
      </c>
      <c r="Q78" s="1">
        <f t="shared" si="16"/>
        <v>0</v>
      </c>
      <c r="R78" s="1">
        <f t="shared" si="7"/>
        <v>0</v>
      </c>
      <c r="S78" s="1">
        <f t="shared" si="8"/>
        <v>0</v>
      </c>
      <c r="T78" s="1">
        <f t="shared" si="9"/>
        <v>1</v>
      </c>
      <c r="U78" s="1">
        <f t="shared" si="10"/>
        <v>1</v>
      </c>
      <c r="V78" s="1">
        <f t="shared" si="17"/>
        <v>3</v>
      </c>
      <c r="W78" s="1">
        <f t="shared" si="12"/>
        <v>1</v>
      </c>
      <c r="X78" s="1">
        <f t="shared" si="13"/>
        <v>1</v>
      </c>
      <c r="Y78" s="25">
        <f t="shared" si="18"/>
        <v>0</v>
      </c>
      <c r="Z78" s="117"/>
      <c r="AA78" s="117"/>
      <c r="AB78" s="1"/>
      <c r="AC78" s="25" t="str">
        <f t="shared" si="15"/>
        <v/>
      </c>
      <c r="AD78" s="1"/>
    </row>
    <row r="79" spans="1:30" ht="12.75" customHeight="1">
      <c r="A79" s="1">
        <v>2169</v>
      </c>
      <c r="B79" s="54" t="str">
        <f t="shared" si="0"/>
        <v>I.3.19</v>
      </c>
      <c r="C79" s="120" t="s">
        <v>668</v>
      </c>
      <c r="D79" s="118"/>
      <c r="E79" s="92"/>
      <c r="F79" s="92"/>
      <c r="G79" s="117"/>
      <c r="H79" s="119" t="s">
        <v>670</v>
      </c>
      <c r="I79" s="117" t="s">
        <v>671</v>
      </c>
      <c r="J79" s="117">
        <v>2</v>
      </c>
      <c r="K79" s="117"/>
      <c r="L79" s="99">
        <f t="shared" si="1"/>
        <v>3</v>
      </c>
      <c r="M79" s="1">
        <f t="shared" si="2"/>
        <v>19</v>
      </c>
      <c r="N79" s="1">
        <f t="shared" si="3"/>
        <v>0</v>
      </c>
      <c r="O79" s="1">
        <f t="shared" si="4"/>
        <v>0</v>
      </c>
      <c r="P79" s="1">
        <f t="shared" si="5"/>
        <v>0</v>
      </c>
      <c r="Q79" s="1">
        <f t="shared" si="16"/>
        <v>3</v>
      </c>
      <c r="R79" s="1">
        <f t="shared" si="7"/>
        <v>0</v>
      </c>
      <c r="S79" s="1">
        <f t="shared" si="8"/>
        <v>3</v>
      </c>
      <c r="T79" s="1">
        <f t="shared" si="9"/>
        <v>1</v>
      </c>
      <c r="U79" s="1">
        <f t="shared" si="10"/>
        <v>1</v>
      </c>
      <c r="V79" s="1">
        <f t="shared" si="17"/>
        <v>3</v>
      </c>
      <c r="W79" s="1">
        <f t="shared" si="12"/>
        <v>1</v>
      </c>
      <c r="X79" s="1">
        <f t="shared" si="13"/>
        <v>1</v>
      </c>
      <c r="Y79" s="25">
        <f t="shared" si="18"/>
        <v>1</v>
      </c>
      <c r="Z79" s="117"/>
      <c r="AA79" s="117"/>
      <c r="AB79" s="1"/>
      <c r="AC79" s="25" t="str">
        <f t="shared" si="15"/>
        <v/>
      </c>
      <c r="AD79" s="1"/>
    </row>
    <row r="80" spans="1:30" ht="12.75" customHeight="1">
      <c r="A80" s="1">
        <v>2672</v>
      </c>
      <c r="B80" s="54" t="str">
        <f t="shared" si="0"/>
        <v>I.3.19.1</v>
      </c>
      <c r="C80" s="120" t="s">
        <v>1603</v>
      </c>
      <c r="D80" s="118"/>
      <c r="E80" s="92"/>
      <c r="F80" s="92"/>
      <c r="G80" s="117" t="s">
        <v>1605</v>
      </c>
      <c r="H80" s="119" t="s">
        <v>1606</v>
      </c>
      <c r="I80" s="117" t="s">
        <v>671</v>
      </c>
      <c r="J80" s="117">
        <v>3</v>
      </c>
      <c r="K80" s="117"/>
      <c r="L80" s="99">
        <f t="shared" si="1"/>
        <v>3</v>
      </c>
      <c r="M80" s="1">
        <f t="shared" si="2"/>
        <v>19</v>
      </c>
      <c r="N80" s="1">
        <f t="shared" si="3"/>
        <v>1</v>
      </c>
      <c r="O80" s="1">
        <f t="shared" si="4"/>
        <v>0</v>
      </c>
      <c r="P80" s="1">
        <f t="shared" si="5"/>
        <v>0</v>
      </c>
      <c r="Q80" s="1">
        <f t="shared" si="16"/>
        <v>0</v>
      </c>
      <c r="R80" s="1">
        <f t="shared" si="7"/>
        <v>0</v>
      </c>
      <c r="S80" s="1">
        <f t="shared" si="8"/>
        <v>0</v>
      </c>
      <c r="T80" s="1">
        <f t="shared" si="9"/>
        <v>1</v>
      </c>
      <c r="U80" s="1">
        <f t="shared" si="10"/>
        <v>1</v>
      </c>
      <c r="V80" s="1">
        <f t="shared" si="17"/>
        <v>3</v>
      </c>
      <c r="W80" s="1">
        <f t="shared" si="12"/>
        <v>1</v>
      </c>
      <c r="X80" s="1">
        <f t="shared" si="13"/>
        <v>1</v>
      </c>
      <c r="Y80" s="25">
        <f t="shared" si="18"/>
        <v>0</v>
      </c>
      <c r="Z80" s="117"/>
      <c r="AA80" s="117"/>
      <c r="AB80" s="1"/>
      <c r="AC80" s="25" t="str">
        <f t="shared" si="15"/>
        <v/>
      </c>
      <c r="AD80" s="1"/>
    </row>
    <row r="81" spans="1:30" ht="12.75" customHeight="1">
      <c r="A81" s="1">
        <v>2171</v>
      </c>
      <c r="B81" s="54" t="str">
        <f t="shared" si="0"/>
        <v>I.3.19.2</v>
      </c>
      <c r="C81" s="120" t="s">
        <v>1609</v>
      </c>
      <c r="D81" s="118"/>
      <c r="E81" s="92"/>
      <c r="F81" s="92"/>
      <c r="G81" s="117" t="s">
        <v>1605</v>
      </c>
      <c r="H81" s="119" t="s">
        <v>1611</v>
      </c>
      <c r="I81" s="117" t="s">
        <v>671</v>
      </c>
      <c r="J81" s="117">
        <v>3</v>
      </c>
      <c r="K81" s="117"/>
      <c r="L81" s="99">
        <f t="shared" si="1"/>
        <v>3</v>
      </c>
      <c r="M81" s="1">
        <f t="shared" si="2"/>
        <v>19</v>
      </c>
      <c r="N81" s="1">
        <f t="shared" si="3"/>
        <v>2</v>
      </c>
      <c r="O81" s="1">
        <f t="shared" si="4"/>
        <v>0</v>
      </c>
      <c r="P81" s="1">
        <f t="shared" si="5"/>
        <v>0</v>
      </c>
      <c r="Q81" s="1">
        <f t="shared" si="16"/>
        <v>0</v>
      </c>
      <c r="R81" s="1">
        <f t="shared" si="7"/>
        <v>0</v>
      </c>
      <c r="S81" s="1">
        <f t="shared" si="8"/>
        <v>0</v>
      </c>
      <c r="T81" s="1">
        <f t="shared" si="9"/>
        <v>1</v>
      </c>
      <c r="U81" s="1">
        <f t="shared" si="10"/>
        <v>1</v>
      </c>
      <c r="V81" s="1">
        <f t="shared" si="17"/>
        <v>3</v>
      </c>
      <c r="W81" s="1">
        <f t="shared" si="12"/>
        <v>1</v>
      </c>
      <c r="X81" s="1">
        <f t="shared" si="13"/>
        <v>1</v>
      </c>
      <c r="Y81" s="25">
        <f t="shared" si="18"/>
        <v>0</v>
      </c>
      <c r="Z81" s="117"/>
      <c r="AA81" s="117"/>
      <c r="AB81" s="1"/>
      <c r="AC81" s="25" t="str">
        <f t="shared" si="15"/>
        <v/>
      </c>
      <c r="AD81" s="1"/>
    </row>
    <row r="82" spans="1:30" ht="12.75" customHeight="1">
      <c r="A82" s="1">
        <v>2170</v>
      </c>
      <c r="B82" s="54" t="str">
        <f t="shared" si="0"/>
        <v>I.3.19.3</v>
      </c>
      <c r="C82" s="120" t="s">
        <v>1614</v>
      </c>
      <c r="D82" s="118"/>
      <c r="E82" s="92"/>
      <c r="F82" s="92"/>
      <c r="G82" s="117" t="s">
        <v>1605</v>
      </c>
      <c r="H82" s="119" t="s">
        <v>1615</v>
      </c>
      <c r="I82" s="117" t="s">
        <v>671</v>
      </c>
      <c r="J82" s="117">
        <v>3</v>
      </c>
      <c r="K82" s="117"/>
      <c r="L82" s="99">
        <f t="shared" si="1"/>
        <v>3</v>
      </c>
      <c r="M82" s="1">
        <f t="shared" si="2"/>
        <v>19</v>
      </c>
      <c r="N82" s="1">
        <f t="shared" si="3"/>
        <v>3</v>
      </c>
      <c r="O82" s="1">
        <f t="shared" si="4"/>
        <v>0</v>
      </c>
      <c r="P82" s="1">
        <f t="shared" si="5"/>
        <v>0</v>
      </c>
      <c r="Q82" s="1">
        <f t="shared" si="16"/>
        <v>0</v>
      </c>
      <c r="R82" s="1">
        <f t="shared" si="7"/>
        <v>0</v>
      </c>
      <c r="S82" s="1">
        <f t="shared" si="8"/>
        <v>0</v>
      </c>
      <c r="T82" s="1">
        <f t="shared" si="9"/>
        <v>1</v>
      </c>
      <c r="U82" s="1">
        <f t="shared" si="10"/>
        <v>1</v>
      </c>
      <c r="V82" s="1">
        <f t="shared" si="17"/>
        <v>3</v>
      </c>
      <c r="W82" s="1">
        <f t="shared" si="12"/>
        <v>1</v>
      </c>
      <c r="X82" s="1">
        <f t="shared" si="13"/>
        <v>1</v>
      </c>
      <c r="Y82" s="25">
        <f t="shared" si="18"/>
        <v>0</v>
      </c>
      <c r="Z82" s="117"/>
      <c r="AA82" s="117"/>
      <c r="AB82" s="1"/>
      <c r="AC82" s="25" t="str">
        <f t="shared" si="15"/>
        <v/>
      </c>
      <c r="AD82" s="1"/>
    </row>
    <row r="83" spans="1:30" ht="12.75" customHeight="1">
      <c r="A83" s="1">
        <v>2673</v>
      </c>
      <c r="B83" s="54" t="str">
        <f t="shared" si="0"/>
        <v>I.3.19.4</v>
      </c>
      <c r="C83" s="120" t="s">
        <v>1619</v>
      </c>
      <c r="D83" s="118"/>
      <c r="E83" s="92"/>
      <c r="F83" s="92"/>
      <c r="G83" s="117" t="s">
        <v>1605</v>
      </c>
      <c r="H83" s="119" t="s">
        <v>1620</v>
      </c>
      <c r="I83" s="117" t="s">
        <v>671</v>
      </c>
      <c r="J83" s="117">
        <v>3</v>
      </c>
      <c r="K83" s="117"/>
      <c r="L83" s="99">
        <f t="shared" si="1"/>
        <v>3</v>
      </c>
      <c r="M83" s="1">
        <f t="shared" si="2"/>
        <v>19</v>
      </c>
      <c r="N83" s="1">
        <f t="shared" si="3"/>
        <v>4</v>
      </c>
      <c r="O83" s="1">
        <f t="shared" si="4"/>
        <v>0</v>
      </c>
      <c r="P83" s="1">
        <f t="shared" si="5"/>
        <v>0</v>
      </c>
      <c r="Q83" s="1">
        <f t="shared" si="16"/>
        <v>0</v>
      </c>
      <c r="R83" s="1">
        <f t="shared" si="7"/>
        <v>0</v>
      </c>
      <c r="S83" s="1">
        <f t="shared" si="8"/>
        <v>0</v>
      </c>
      <c r="T83" s="1">
        <f t="shared" si="9"/>
        <v>1</v>
      </c>
      <c r="U83" s="1">
        <f t="shared" si="10"/>
        <v>1</v>
      </c>
      <c r="V83" s="1">
        <f t="shared" si="17"/>
        <v>3</v>
      </c>
      <c r="W83" s="1">
        <f t="shared" si="12"/>
        <v>1</v>
      </c>
      <c r="X83" s="1">
        <f t="shared" si="13"/>
        <v>1</v>
      </c>
      <c r="Y83" s="25">
        <f t="shared" si="18"/>
        <v>0</v>
      </c>
      <c r="Z83" s="117"/>
      <c r="AA83" s="117"/>
      <c r="AB83" s="1"/>
      <c r="AC83" s="25" t="str">
        <f t="shared" si="15"/>
        <v/>
      </c>
      <c r="AD83" s="1"/>
    </row>
    <row r="84" spans="1:30" ht="12.75" customHeight="1">
      <c r="A84" s="1">
        <v>2019</v>
      </c>
      <c r="B84" s="54" t="str">
        <f t="shared" si="0"/>
        <v>I.3.20</v>
      </c>
      <c r="C84" s="120" t="s">
        <v>1621</v>
      </c>
      <c r="D84" s="117"/>
      <c r="E84" s="117"/>
      <c r="F84" s="142"/>
      <c r="G84" s="117"/>
      <c r="H84" s="119" t="s">
        <v>689</v>
      </c>
      <c r="I84" s="117" t="s">
        <v>657</v>
      </c>
      <c r="J84" s="117">
        <v>2</v>
      </c>
      <c r="K84" s="117">
        <v>1</v>
      </c>
      <c r="L84" s="99">
        <f t="shared" si="1"/>
        <v>3</v>
      </c>
      <c r="M84" s="1">
        <f t="shared" si="2"/>
        <v>20</v>
      </c>
      <c r="N84" s="1">
        <f t="shared" si="3"/>
        <v>0</v>
      </c>
      <c r="O84" s="1">
        <f t="shared" si="4"/>
        <v>0</v>
      </c>
      <c r="P84" s="1">
        <f t="shared" si="5"/>
        <v>0</v>
      </c>
      <c r="Q84" s="1">
        <f t="shared" si="16"/>
        <v>0</v>
      </c>
      <c r="R84" s="1">
        <f t="shared" si="7"/>
        <v>0</v>
      </c>
      <c r="S84" s="1">
        <f t="shared" si="8"/>
        <v>0</v>
      </c>
      <c r="T84" s="1">
        <f t="shared" si="9"/>
        <v>1</v>
      </c>
      <c r="U84" s="1">
        <f t="shared" si="10"/>
        <v>1</v>
      </c>
      <c r="V84" s="1">
        <f t="shared" si="17"/>
        <v>3</v>
      </c>
      <c r="W84" s="1">
        <f t="shared" si="12"/>
        <v>1</v>
      </c>
      <c r="X84" s="1">
        <f t="shared" si="13"/>
        <v>1</v>
      </c>
      <c r="Y84" s="25">
        <f t="shared" si="18"/>
        <v>0</v>
      </c>
      <c r="Z84" s="117"/>
      <c r="AA84" s="117"/>
      <c r="AB84" s="1"/>
      <c r="AC84" s="25" t="str">
        <f t="shared" si="15"/>
        <v/>
      </c>
      <c r="AD84" s="1"/>
    </row>
    <row r="85" spans="1:30" ht="12.75" customHeight="1">
      <c r="A85" s="1">
        <v>2020</v>
      </c>
      <c r="B85" s="54" t="str">
        <f t="shared" si="0"/>
        <v>I.3.20.1</v>
      </c>
      <c r="C85" s="120" t="s">
        <v>1623</v>
      </c>
      <c r="D85" s="118"/>
      <c r="E85" s="92"/>
      <c r="F85" s="118"/>
      <c r="G85" s="117"/>
      <c r="H85" s="119" t="s">
        <v>1625</v>
      </c>
      <c r="I85" s="117" t="s">
        <v>657</v>
      </c>
      <c r="J85" s="117">
        <v>3</v>
      </c>
      <c r="K85" s="117"/>
      <c r="L85" s="99">
        <f t="shared" si="1"/>
        <v>3</v>
      </c>
      <c r="M85" s="1">
        <f t="shared" si="2"/>
        <v>20</v>
      </c>
      <c r="N85" s="1">
        <f t="shared" si="3"/>
        <v>1</v>
      </c>
      <c r="O85" s="1">
        <f t="shared" si="4"/>
        <v>0</v>
      </c>
      <c r="P85" s="1">
        <f t="shared" si="5"/>
        <v>0</v>
      </c>
      <c r="Q85" s="1">
        <f t="shared" si="16"/>
        <v>0</v>
      </c>
      <c r="R85" s="1">
        <f t="shared" si="7"/>
        <v>0</v>
      </c>
      <c r="S85" s="1">
        <f t="shared" si="8"/>
        <v>0</v>
      </c>
      <c r="T85" s="1">
        <f t="shared" si="9"/>
        <v>0</v>
      </c>
      <c r="U85" s="1">
        <f t="shared" si="10"/>
        <v>1</v>
      </c>
      <c r="V85" s="1">
        <f t="shared" si="17"/>
        <v>3</v>
      </c>
      <c r="W85" s="1">
        <f t="shared" si="12"/>
        <v>1</v>
      </c>
      <c r="X85" s="1">
        <f t="shared" si="13"/>
        <v>0</v>
      </c>
      <c r="Y85" s="25">
        <f t="shared" si="18"/>
        <v>0</v>
      </c>
      <c r="Z85" s="117"/>
      <c r="AA85" s="117"/>
      <c r="AB85" s="1"/>
      <c r="AC85" s="25" t="str">
        <f t="shared" si="15"/>
        <v/>
      </c>
      <c r="AD85" s="1"/>
    </row>
    <row r="86" spans="1:30" ht="12.75" customHeight="1">
      <c r="A86" s="1">
        <v>1909</v>
      </c>
      <c r="B86" s="54" t="str">
        <f t="shared" si="0"/>
        <v>I.3.20.2</v>
      </c>
      <c r="C86" s="120" t="s">
        <v>1627</v>
      </c>
      <c r="D86" s="118"/>
      <c r="E86" s="92"/>
      <c r="F86" s="118"/>
      <c r="G86" s="117"/>
      <c r="H86" s="119" t="s">
        <v>1160</v>
      </c>
      <c r="I86" s="117" t="s">
        <v>1184</v>
      </c>
      <c r="J86" s="117">
        <v>3</v>
      </c>
      <c r="K86" s="117"/>
      <c r="L86" s="99">
        <f t="shared" si="1"/>
        <v>3</v>
      </c>
      <c r="M86" s="1">
        <f t="shared" si="2"/>
        <v>20</v>
      </c>
      <c r="N86" s="1">
        <f t="shared" si="3"/>
        <v>2</v>
      </c>
      <c r="O86" s="1">
        <f t="shared" si="4"/>
        <v>0</v>
      </c>
      <c r="P86" s="1">
        <f t="shared" si="5"/>
        <v>0</v>
      </c>
      <c r="Q86" s="1">
        <f t="shared" si="16"/>
        <v>0</v>
      </c>
      <c r="R86" s="1">
        <f t="shared" si="7"/>
        <v>0</v>
      </c>
      <c r="S86" s="1">
        <f t="shared" si="8"/>
        <v>0</v>
      </c>
      <c r="T86" s="1">
        <f t="shared" si="9"/>
        <v>0</v>
      </c>
      <c r="U86" s="1">
        <f t="shared" si="10"/>
        <v>1</v>
      </c>
      <c r="V86" s="1">
        <f t="shared" si="17"/>
        <v>3</v>
      </c>
      <c r="W86" s="1">
        <f t="shared" si="12"/>
        <v>0</v>
      </c>
      <c r="X86" s="1">
        <f t="shared" si="13"/>
        <v>0</v>
      </c>
      <c r="Y86" s="25">
        <f t="shared" si="18"/>
        <v>0</v>
      </c>
      <c r="Z86" s="117"/>
      <c r="AA86" s="117"/>
      <c r="AB86" s="1"/>
      <c r="AC86" s="25" t="str">
        <f t="shared" si="15"/>
        <v/>
      </c>
      <c r="AD86" s="1"/>
    </row>
    <row r="87" spans="1:30" ht="12.75" customHeight="1">
      <c r="A87" s="1">
        <v>2027</v>
      </c>
      <c r="B87" s="54" t="str">
        <f t="shared" si="0"/>
        <v>I.3.20.3</v>
      </c>
      <c r="C87" s="120" t="s">
        <v>1629</v>
      </c>
      <c r="D87" s="118"/>
      <c r="E87" s="92"/>
      <c r="F87" s="118"/>
      <c r="G87" s="117"/>
      <c r="H87" s="119" t="s">
        <v>1630</v>
      </c>
      <c r="I87" s="117" t="s">
        <v>562</v>
      </c>
      <c r="J87" s="117">
        <v>3</v>
      </c>
      <c r="K87" s="117"/>
      <c r="L87" s="99">
        <f t="shared" si="1"/>
        <v>3</v>
      </c>
      <c r="M87" s="1">
        <f t="shared" si="2"/>
        <v>20</v>
      </c>
      <c r="N87" s="1">
        <f t="shared" si="3"/>
        <v>3</v>
      </c>
      <c r="O87" s="1">
        <f t="shared" si="4"/>
        <v>0</v>
      </c>
      <c r="P87" s="1">
        <f t="shared" si="5"/>
        <v>0</v>
      </c>
      <c r="Q87" s="1">
        <f t="shared" si="16"/>
        <v>0</v>
      </c>
      <c r="R87" s="1">
        <f t="shared" si="7"/>
        <v>0</v>
      </c>
      <c r="S87" s="1">
        <f t="shared" si="8"/>
        <v>0</v>
      </c>
      <c r="T87" s="1">
        <f t="shared" si="9"/>
        <v>0</v>
      </c>
      <c r="U87" s="1">
        <f t="shared" si="10"/>
        <v>1</v>
      </c>
      <c r="V87" s="1">
        <f t="shared" si="17"/>
        <v>3</v>
      </c>
      <c r="W87" s="1">
        <f t="shared" si="12"/>
        <v>0</v>
      </c>
      <c r="X87" s="1">
        <f t="shared" si="13"/>
        <v>0</v>
      </c>
      <c r="Y87" s="25">
        <f t="shared" si="18"/>
        <v>0</v>
      </c>
      <c r="Z87" s="117"/>
      <c r="AA87" s="117"/>
      <c r="AB87" s="1"/>
      <c r="AC87" s="25" t="str">
        <f t="shared" si="15"/>
        <v/>
      </c>
      <c r="AD87" s="1"/>
    </row>
    <row r="88" spans="1:30" ht="12.75" customHeight="1">
      <c r="A88" s="1">
        <v>2970</v>
      </c>
      <c r="B88" s="54" t="str">
        <f t="shared" si="0"/>
        <v>I.3.21</v>
      </c>
      <c r="C88" s="151" t="s">
        <v>1632</v>
      </c>
      <c r="D88" s="152"/>
      <c r="E88" s="152"/>
      <c r="F88" s="153"/>
      <c r="G88" s="117"/>
      <c r="H88" s="119"/>
      <c r="I88" s="117"/>
      <c r="J88" s="117">
        <v>2</v>
      </c>
      <c r="K88" s="117"/>
      <c r="L88" s="99">
        <f t="shared" si="1"/>
        <v>3</v>
      </c>
      <c r="M88" s="1">
        <f t="shared" si="2"/>
        <v>21</v>
      </c>
      <c r="N88" s="1">
        <f t="shared" si="3"/>
        <v>0</v>
      </c>
      <c r="O88" s="1">
        <f t="shared" si="4"/>
        <v>0</v>
      </c>
      <c r="P88" s="1">
        <f t="shared" si="5"/>
        <v>0</v>
      </c>
      <c r="Q88" s="1">
        <f t="shared" si="16"/>
        <v>0</v>
      </c>
      <c r="R88" s="1">
        <f t="shared" si="7"/>
        <v>0</v>
      </c>
      <c r="S88" s="1">
        <f t="shared" si="8"/>
        <v>0</v>
      </c>
      <c r="T88" s="1">
        <f t="shared" si="9"/>
        <v>1</v>
      </c>
      <c r="U88" s="1">
        <f t="shared" si="10"/>
        <v>1</v>
      </c>
      <c r="V88" s="1">
        <f t="shared" si="17"/>
        <v>3</v>
      </c>
      <c r="W88" s="1">
        <f t="shared" si="12"/>
        <v>0</v>
      </c>
      <c r="X88" s="1">
        <f t="shared" si="13"/>
        <v>1</v>
      </c>
      <c r="Y88" s="25">
        <f t="shared" si="18"/>
        <v>0</v>
      </c>
      <c r="Z88" s="117"/>
      <c r="AA88" s="117"/>
      <c r="AB88" s="1"/>
      <c r="AC88" s="25" t="str">
        <f t="shared" si="15"/>
        <v/>
      </c>
      <c r="AD88" s="1"/>
    </row>
    <row r="89" spans="1:30" ht="12.75" customHeight="1">
      <c r="A89" s="1">
        <v>2674</v>
      </c>
      <c r="B89" s="54" t="str">
        <f t="shared" si="0"/>
        <v>I.3.22</v>
      </c>
      <c r="C89" s="120" t="s">
        <v>1634</v>
      </c>
      <c r="D89" s="118"/>
      <c r="E89" s="92"/>
      <c r="F89" s="92"/>
      <c r="G89" s="117" t="s">
        <v>1605</v>
      </c>
      <c r="H89" s="119" t="s">
        <v>1635</v>
      </c>
      <c r="I89" s="117" t="s">
        <v>671</v>
      </c>
      <c r="J89" s="117">
        <v>2</v>
      </c>
      <c r="K89" s="117"/>
      <c r="L89" s="99">
        <f t="shared" si="1"/>
        <v>3</v>
      </c>
      <c r="M89" s="1">
        <f t="shared" si="2"/>
        <v>22</v>
      </c>
      <c r="N89" s="1">
        <f t="shared" si="3"/>
        <v>0</v>
      </c>
      <c r="O89" s="1">
        <f t="shared" si="4"/>
        <v>0</v>
      </c>
      <c r="P89" s="1">
        <f t="shared" si="5"/>
        <v>0</v>
      </c>
      <c r="Q89" s="1">
        <f t="shared" si="16"/>
        <v>0</v>
      </c>
      <c r="R89" s="1">
        <f t="shared" si="7"/>
        <v>0</v>
      </c>
      <c r="S89" s="1">
        <f t="shared" si="8"/>
        <v>0</v>
      </c>
      <c r="T89" s="1">
        <f t="shared" si="9"/>
        <v>1</v>
      </c>
      <c r="U89" s="1">
        <f t="shared" si="10"/>
        <v>1</v>
      </c>
      <c r="V89" s="1">
        <f t="shared" si="17"/>
        <v>3</v>
      </c>
      <c r="W89" s="1">
        <f t="shared" si="12"/>
        <v>1</v>
      </c>
      <c r="X89" s="1">
        <f t="shared" si="13"/>
        <v>1</v>
      </c>
      <c r="Y89" s="25">
        <f t="shared" si="18"/>
        <v>0</v>
      </c>
      <c r="Z89" s="117"/>
      <c r="AA89" s="117"/>
      <c r="AB89" s="1"/>
      <c r="AC89" s="25" t="str">
        <f t="shared" si="15"/>
        <v/>
      </c>
      <c r="AD89" s="1"/>
    </row>
    <row r="90" spans="1:30" ht="12.75" customHeight="1">
      <c r="A90" s="1">
        <v>2172</v>
      </c>
      <c r="B90" s="54" t="str">
        <f t="shared" si="0"/>
        <v>I.3.23</v>
      </c>
      <c r="C90" s="120" t="s">
        <v>1637</v>
      </c>
      <c r="D90" s="118"/>
      <c r="E90" s="92"/>
      <c r="F90" s="118"/>
      <c r="G90" s="117" t="s">
        <v>1638</v>
      </c>
      <c r="H90" s="119" t="s">
        <v>1599</v>
      </c>
      <c r="I90" s="117" t="s">
        <v>1387</v>
      </c>
      <c r="J90" s="117">
        <v>2</v>
      </c>
      <c r="K90" s="117"/>
      <c r="L90" s="99">
        <f t="shared" si="1"/>
        <v>3</v>
      </c>
      <c r="M90" s="1">
        <f t="shared" si="2"/>
        <v>23</v>
      </c>
      <c r="N90" s="1">
        <f t="shared" si="3"/>
        <v>0</v>
      </c>
      <c r="O90" s="1">
        <f t="shared" si="4"/>
        <v>0</v>
      </c>
      <c r="P90" s="1">
        <f t="shared" si="5"/>
        <v>0</v>
      </c>
      <c r="Q90" s="1">
        <f t="shared" si="16"/>
        <v>0</v>
      </c>
      <c r="R90" s="1">
        <f t="shared" si="7"/>
        <v>0</v>
      </c>
      <c r="S90" s="1">
        <f t="shared" si="8"/>
        <v>0</v>
      </c>
      <c r="T90" s="1">
        <f t="shared" si="9"/>
        <v>1</v>
      </c>
      <c r="U90" s="1">
        <f t="shared" si="10"/>
        <v>1</v>
      </c>
      <c r="V90" s="1">
        <f t="shared" si="17"/>
        <v>3</v>
      </c>
      <c r="W90" s="1">
        <f t="shared" si="12"/>
        <v>1</v>
      </c>
      <c r="X90" s="1">
        <f t="shared" si="13"/>
        <v>1</v>
      </c>
      <c r="Y90" s="25">
        <f t="shared" si="18"/>
        <v>0</v>
      </c>
      <c r="Z90" s="117"/>
      <c r="AA90" s="117"/>
      <c r="AB90" s="1"/>
      <c r="AC90" s="25" t="str">
        <f t="shared" si="15"/>
        <v/>
      </c>
      <c r="AD90" s="1"/>
    </row>
    <row r="91" spans="1:30" ht="12.75" customHeight="1">
      <c r="A91" s="1">
        <v>2177</v>
      </c>
      <c r="B91" s="54" t="str">
        <f t="shared" si="0"/>
        <v>I.3.24</v>
      </c>
      <c r="C91" s="120" t="s">
        <v>1640</v>
      </c>
      <c r="D91" s="118"/>
      <c r="E91" s="92"/>
      <c r="F91" s="118"/>
      <c r="G91" s="117" t="s">
        <v>1151</v>
      </c>
      <c r="H91" s="119" t="s">
        <v>1641</v>
      </c>
      <c r="I91" s="117" t="s">
        <v>1360</v>
      </c>
      <c r="J91" s="117">
        <v>2</v>
      </c>
      <c r="K91" s="117"/>
      <c r="L91" s="99">
        <f t="shared" si="1"/>
        <v>3</v>
      </c>
      <c r="M91" s="1">
        <f t="shared" si="2"/>
        <v>24</v>
      </c>
      <c r="N91" s="1">
        <f t="shared" si="3"/>
        <v>0</v>
      </c>
      <c r="O91" s="1">
        <f t="shared" si="4"/>
        <v>0</v>
      </c>
      <c r="P91" s="1">
        <f t="shared" si="5"/>
        <v>0</v>
      </c>
      <c r="Q91" s="1">
        <f t="shared" si="16"/>
        <v>0</v>
      </c>
      <c r="R91" s="1">
        <f t="shared" si="7"/>
        <v>0</v>
      </c>
      <c r="S91" s="1">
        <f t="shared" si="8"/>
        <v>0</v>
      </c>
      <c r="T91" s="1">
        <f t="shared" si="9"/>
        <v>1</v>
      </c>
      <c r="U91" s="1">
        <f t="shared" si="10"/>
        <v>1</v>
      </c>
      <c r="V91" s="1">
        <f t="shared" si="17"/>
        <v>3</v>
      </c>
      <c r="W91" s="1">
        <f t="shared" si="12"/>
        <v>1</v>
      </c>
      <c r="X91" s="1">
        <f t="shared" si="13"/>
        <v>1</v>
      </c>
      <c r="Y91" s="25">
        <f t="shared" si="18"/>
        <v>0</v>
      </c>
      <c r="Z91" s="117"/>
      <c r="AA91" s="117"/>
      <c r="AB91" s="1"/>
      <c r="AC91" s="25" t="str">
        <f t="shared" si="15"/>
        <v/>
      </c>
      <c r="AD91" s="1"/>
    </row>
    <row r="92" spans="1:30" ht="12.75" customHeight="1">
      <c r="A92" s="1">
        <v>2179</v>
      </c>
      <c r="B92" s="54" t="str">
        <f t="shared" si="0"/>
        <v>I.3.24.1</v>
      </c>
      <c r="C92" s="120" t="s">
        <v>1645</v>
      </c>
      <c r="D92" s="118"/>
      <c r="E92" s="92"/>
      <c r="F92" s="118"/>
      <c r="G92" s="117" t="s">
        <v>1151</v>
      </c>
      <c r="H92" s="119" t="s">
        <v>1641</v>
      </c>
      <c r="I92" s="117" t="s">
        <v>1360</v>
      </c>
      <c r="J92" s="117">
        <v>3</v>
      </c>
      <c r="K92" s="117"/>
      <c r="L92" s="99">
        <f t="shared" si="1"/>
        <v>3</v>
      </c>
      <c r="M92" s="1">
        <f t="shared" si="2"/>
        <v>24</v>
      </c>
      <c r="N92" s="1">
        <f t="shared" si="3"/>
        <v>1</v>
      </c>
      <c r="O92" s="1">
        <f t="shared" si="4"/>
        <v>0</v>
      </c>
      <c r="P92" s="1">
        <f t="shared" si="5"/>
        <v>0</v>
      </c>
      <c r="Q92" s="1">
        <f t="shared" si="16"/>
        <v>0</v>
      </c>
      <c r="R92" s="1">
        <f t="shared" si="7"/>
        <v>0</v>
      </c>
      <c r="S92" s="1">
        <f t="shared" si="8"/>
        <v>0</v>
      </c>
      <c r="T92" s="1">
        <f t="shared" si="9"/>
        <v>1</v>
      </c>
      <c r="U92" s="1">
        <f t="shared" si="10"/>
        <v>1</v>
      </c>
      <c r="V92" s="1">
        <f t="shared" si="17"/>
        <v>3</v>
      </c>
      <c r="W92" s="1">
        <f t="shared" si="12"/>
        <v>1</v>
      </c>
      <c r="X92" s="1">
        <f t="shared" si="13"/>
        <v>1</v>
      </c>
      <c r="Y92" s="25">
        <f t="shared" si="18"/>
        <v>0</v>
      </c>
      <c r="Z92" s="117"/>
      <c r="AA92" s="117"/>
      <c r="AB92" s="1"/>
      <c r="AC92" s="25" t="str">
        <f t="shared" si="15"/>
        <v/>
      </c>
      <c r="AD92" s="1"/>
    </row>
    <row r="93" spans="1:30" ht="12.75" customHeight="1">
      <c r="A93" s="1">
        <v>2180</v>
      </c>
      <c r="B93" s="54" t="str">
        <f t="shared" si="0"/>
        <v>I.3.24.2</v>
      </c>
      <c r="C93" s="120" t="s">
        <v>1650</v>
      </c>
      <c r="D93" s="118"/>
      <c r="E93" s="92"/>
      <c r="F93" s="118"/>
      <c r="G93" s="117"/>
      <c r="H93" s="119" t="s">
        <v>1641</v>
      </c>
      <c r="I93" s="117" t="s">
        <v>1360</v>
      </c>
      <c r="J93" s="117">
        <v>3</v>
      </c>
      <c r="K93" s="117"/>
      <c r="L93" s="99">
        <f t="shared" si="1"/>
        <v>3</v>
      </c>
      <c r="M93" s="1">
        <f t="shared" si="2"/>
        <v>24</v>
      </c>
      <c r="N93" s="1">
        <f t="shared" si="3"/>
        <v>2</v>
      </c>
      <c r="O93" s="1">
        <f t="shared" si="4"/>
        <v>0</v>
      </c>
      <c r="P93" s="1">
        <f t="shared" si="5"/>
        <v>0</v>
      </c>
      <c r="Q93" s="1">
        <f t="shared" si="16"/>
        <v>0</v>
      </c>
      <c r="R93" s="1">
        <f t="shared" si="7"/>
        <v>0</v>
      </c>
      <c r="S93" s="1">
        <f t="shared" si="8"/>
        <v>0</v>
      </c>
      <c r="T93" s="1">
        <f t="shared" si="9"/>
        <v>1</v>
      </c>
      <c r="U93" s="1">
        <f t="shared" si="10"/>
        <v>1</v>
      </c>
      <c r="V93" s="1">
        <f t="shared" si="17"/>
        <v>3</v>
      </c>
      <c r="W93" s="1">
        <f t="shared" si="12"/>
        <v>1</v>
      </c>
      <c r="X93" s="1">
        <f t="shared" si="13"/>
        <v>1</v>
      </c>
      <c r="Y93" s="25">
        <f t="shared" si="18"/>
        <v>0</v>
      </c>
      <c r="Z93" s="117"/>
      <c r="AA93" s="117"/>
      <c r="AB93" s="1"/>
      <c r="AC93" s="25" t="str">
        <f t="shared" si="15"/>
        <v/>
      </c>
      <c r="AD93" s="1"/>
    </row>
    <row r="94" spans="1:30" ht="12.75" customHeight="1">
      <c r="A94" s="1">
        <v>2204</v>
      </c>
      <c r="B94" s="54" t="str">
        <f t="shared" si="0"/>
        <v>I.3.25</v>
      </c>
      <c r="C94" s="120" t="s">
        <v>673</v>
      </c>
      <c r="D94" s="118"/>
      <c r="E94" s="92"/>
      <c r="F94" s="118"/>
      <c r="G94" s="117" t="s">
        <v>521</v>
      </c>
      <c r="H94" s="119" t="s">
        <v>675</v>
      </c>
      <c r="I94" s="117" t="s">
        <v>575</v>
      </c>
      <c r="J94" s="117">
        <v>2</v>
      </c>
      <c r="K94" s="117"/>
      <c r="L94" s="99">
        <f t="shared" si="1"/>
        <v>3</v>
      </c>
      <c r="M94" s="1">
        <f t="shared" si="2"/>
        <v>25</v>
      </c>
      <c r="N94" s="1">
        <f t="shared" si="3"/>
        <v>0</v>
      </c>
      <c r="O94" s="1">
        <f t="shared" si="4"/>
        <v>0</v>
      </c>
      <c r="P94" s="1">
        <f t="shared" si="5"/>
        <v>0</v>
      </c>
      <c r="Q94" s="1">
        <f t="shared" si="16"/>
        <v>3</v>
      </c>
      <c r="R94" s="1">
        <f t="shared" si="7"/>
        <v>0</v>
      </c>
      <c r="S94" s="1">
        <f t="shared" si="8"/>
        <v>3</v>
      </c>
      <c r="T94" s="1">
        <f t="shared" si="9"/>
        <v>1</v>
      </c>
      <c r="U94" s="1">
        <f t="shared" si="10"/>
        <v>1</v>
      </c>
      <c r="V94" s="1">
        <f t="shared" si="17"/>
        <v>3</v>
      </c>
      <c r="W94" s="1">
        <f t="shared" si="12"/>
        <v>1</v>
      </c>
      <c r="X94" s="1">
        <f t="shared" si="13"/>
        <v>1</v>
      </c>
      <c r="Y94" s="25">
        <f t="shared" si="18"/>
        <v>1</v>
      </c>
      <c r="Z94" s="117"/>
      <c r="AA94" s="117"/>
      <c r="AB94" s="1"/>
      <c r="AC94" s="25" t="str">
        <f t="shared" si="15"/>
        <v/>
      </c>
      <c r="AD94" s="1"/>
    </row>
    <row r="95" spans="1:30" ht="12.75" customHeight="1">
      <c r="A95" s="1">
        <v>2206</v>
      </c>
      <c r="B95" s="54" t="str">
        <f t="shared" si="0"/>
        <v>I.3.25.1</v>
      </c>
      <c r="C95" s="120" t="s">
        <v>1658</v>
      </c>
      <c r="D95" s="118"/>
      <c r="E95" s="92"/>
      <c r="F95" s="92"/>
      <c r="G95" s="117" t="s">
        <v>1659</v>
      </c>
      <c r="H95" s="119" t="s">
        <v>1660</v>
      </c>
      <c r="I95" s="117" t="s">
        <v>1661</v>
      </c>
      <c r="J95" s="117">
        <v>3</v>
      </c>
      <c r="K95" s="117"/>
      <c r="L95" s="99">
        <f t="shared" si="1"/>
        <v>3</v>
      </c>
      <c r="M95" s="1">
        <f t="shared" si="2"/>
        <v>25</v>
      </c>
      <c r="N95" s="1">
        <f t="shared" si="3"/>
        <v>1</v>
      </c>
      <c r="O95" s="1">
        <f t="shared" si="4"/>
        <v>0</v>
      </c>
      <c r="P95" s="1">
        <f t="shared" si="5"/>
        <v>0</v>
      </c>
      <c r="Q95" s="1">
        <f t="shared" si="16"/>
        <v>0</v>
      </c>
      <c r="R95" s="1">
        <f t="shared" si="7"/>
        <v>0</v>
      </c>
      <c r="S95" s="1">
        <f t="shared" si="8"/>
        <v>0</v>
      </c>
      <c r="T95" s="1">
        <f t="shared" si="9"/>
        <v>1</v>
      </c>
      <c r="U95" s="1">
        <f t="shared" si="10"/>
        <v>1</v>
      </c>
      <c r="V95" s="1">
        <f t="shared" si="17"/>
        <v>3</v>
      </c>
      <c r="W95" s="1">
        <f t="shared" si="12"/>
        <v>1</v>
      </c>
      <c r="X95" s="1">
        <f t="shared" si="13"/>
        <v>1</v>
      </c>
      <c r="Y95" s="25">
        <f t="shared" si="18"/>
        <v>0</v>
      </c>
      <c r="Z95" s="117"/>
      <c r="AA95" s="117"/>
      <c r="AB95" s="1"/>
      <c r="AC95" s="25" t="str">
        <f t="shared" si="15"/>
        <v/>
      </c>
      <c r="AD95" s="1"/>
    </row>
    <row r="96" spans="1:30" ht="12.75" customHeight="1">
      <c r="A96" s="1">
        <v>2207</v>
      </c>
      <c r="B96" s="54" t="str">
        <f t="shared" si="0"/>
        <v>I.3.25.2</v>
      </c>
      <c r="C96" s="120" t="s">
        <v>1664</v>
      </c>
      <c r="D96" s="118"/>
      <c r="E96" s="92"/>
      <c r="F96" s="92"/>
      <c r="G96" s="117" t="s">
        <v>1659</v>
      </c>
      <c r="H96" s="119" t="s">
        <v>1666</v>
      </c>
      <c r="I96" s="117" t="s">
        <v>1667</v>
      </c>
      <c r="J96" s="117">
        <v>3</v>
      </c>
      <c r="K96" s="117"/>
      <c r="L96" s="99">
        <f t="shared" si="1"/>
        <v>3</v>
      </c>
      <c r="M96" s="1">
        <f t="shared" si="2"/>
        <v>25</v>
      </c>
      <c r="N96" s="1">
        <f t="shared" si="3"/>
        <v>2</v>
      </c>
      <c r="O96" s="1">
        <f t="shared" si="4"/>
        <v>0</v>
      </c>
      <c r="P96" s="1">
        <f t="shared" si="5"/>
        <v>0</v>
      </c>
      <c r="Q96" s="1">
        <f t="shared" si="16"/>
        <v>0</v>
      </c>
      <c r="R96" s="1">
        <f t="shared" si="7"/>
        <v>0</v>
      </c>
      <c r="S96" s="1">
        <f t="shared" si="8"/>
        <v>0</v>
      </c>
      <c r="T96" s="1">
        <f t="shared" si="9"/>
        <v>1</v>
      </c>
      <c r="U96" s="1">
        <f t="shared" si="10"/>
        <v>1</v>
      </c>
      <c r="V96" s="1">
        <f t="shared" si="17"/>
        <v>3</v>
      </c>
      <c r="W96" s="1">
        <f t="shared" si="12"/>
        <v>1</v>
      </c>
      <c r="X96" s="1">
        <f t="shared" si="13"/>
        <v>1</v>
      </c>
      <c r="Y96" s="25">
        <f t="shared" si="18"/>
        <v>0</v>
      </c>
      <c r="Z96" s="117"/>
      <c r="AA96" s="117"/>
      <c r="AB96" s="1"/>
      <c r="AC96" s="25" t="str">
        <f t="shared" si="15"/>
        <v/>
      </c>
      <c r="AD96" s="1"/>
    </row>
    <row r="97" spans="1:30" ht="12.75" customHeight="1">
      <c r="A97" s="1">
        <v>2208</v>
      </c>
      <c r="B97" s="54" t="str">
        <f t="shared" si="0"/>
        <v>I.3.25.3</v>
      </c>
      <c r="C97" s="120" t="s">
        <v>1669</v>
      </c>
      <c r="D97" s="118"/>
      <c r="E97" s="92"/>
      <c r="F97" s="92"/>
      <c r="G97" s="117"/>
      <c r="H97" s="119" t="s">
        <v>1672</v>
      </c>
      <c r="I97" s="117" t="s">
        <v>1673</v>
      </c>
      <c r="J97" s="117">
        <v>3</v>
      </c>
      <c r="K97" s="117"/>
      <c r="L97" s="99">
        <f t="shared" si="1"/>
        <v>3</v>
      </c>
      <c r="M97" s="1">
        <f t="shared" si="2"/>
        <v>25</v>
      </c>
      <c r="N97" s="1">
        <f t="shared" si="3"/>
        <v>3</v>
      </c>
      <c r="O97" s="1">
        <f t="shared" si="4"/>
        <v>0</v>
      </c>
      <c r="P97" s="1">
        <f t="shared" si="5"/>
        <v>0</v>
      </c>
      <c r="Q97" s="1">
        <f t="shared" si="16"/>
        <v>0</v>
      </c>
      <c r="R97" s="1">
        <f t="shared" si="7"/>
        <v>0</v>
      </c>
      <c r="S97" s="1">
        <f t="shared" si="8"/>
        <v>0</v>
      </c>
      <c r="T97" s="1">
        <f t="shared" si="9"/>
        <v>1</v>
      </c>
      <c r="U97" s="1">
        <f t="shared" si="10"/>
        <v>1</v>
      </c>
      <c r="V97" s="1">
        <f t="shared" si="17"/>
        <v>3</v>
      </c>
      <c r="W97" s="1">
        <f t="shared" si="12"/>
        <v>1</v>
      </c>
      <c r="X97" s="1">
        <f t="shared" si="13"/>
        <v>1</v>
      </c>
      <c r="Y97" s="25">
        <f t="shared" si="18"/>
        <v>0</v>
      </c>
      <c r="Z97" s="117"/>
      <c r="AA97" s="117"/>
      <c r="AB97" s="1"/>
      <c r="AC97" s="25" t="str">
        <f t="shared" si="15"/>
        <v/>
      </c>
      <c r="AD97" s="1"/>
    </row>
    <row r="98" spans="1:30" ht="12.75" customHeight="1">
      <c r="A98" s="1">
        <v>2209</v>
      </c>
      <c r="B98" s="54" t="str">
        <f t="shared" si="0"/>
        <v>I.3.25.4</v>
      </c>
      <c r="C98" s="120" t="s">
        <v>1674</v>
      </c>
      <c r="D98" s="118"/>
      <c r="E98" s="92"/>
      <c r="F98" s="92"/>
      <c r="G98" s="117"/>
      <c r="H98" s="119" t="s">
        <v>1101</v>
      </c>
      <c r="I98" s="117" t="s">
        <v>575</v>
      </c>
      <c r="J98" s="117">
        <v>3</v>
      </c>
      <c r="K98" s="117"/>
      <c r="L98" s="99">
        <f t="shared" si="1"/>
        <v>3</v>
      </c>
      <c r="M98" s="1">
        <f t="shared" si="2"/>
        <v>25</v>
      </c>
      <c r="N98" s="1">
        <f t="shared" si="3"/>
        <v>4</v>
      </c>
      <c r="O98" s="1">
        <f t="shared" si="4"/>
        <v>0</v>
      </c>
      <c r="P98" s="1">
        <f t="shared" si="5"/>
        <v>0</v>
      </c>
      <c r="Q98" s="1">
        <f t="shared" si="16"/>
        <v>0</v>
      </c>
      <c r="R98" s="1">
        <f t="shared" si="7"/>
        <v>0</v>
      </c>
      <c r="S98" s="1">
        <f t="shared" si="8"/>
        <v>0</v>
      </c>
      <c r="T98" s="1">
        <f t="shared" si="9"/>
        <v>1</v>
      </c>
      <c r="U98" s="1">
        <f t="shared" si="10"/>
        <v>1</v>
      </c>
      <c r="V98" s="1">
        <f t="shared" si="17"/>
        <v>3</v>
      </c>
      <c r="W98" s="1">
        <f t="shared" si="12"/>
        <v>1</v>
      </c>
      <c r="X98" s="1">
        <f t="shared" si="13"/>
        <v>1</v>
      </c>
      <c r="Y98" s="25">
        <f t="shared" si="18"/>
        <v>0</v>
      </c>
      <c r="Z98" s="117"/>
      <c r="AA98" s="117"/>
      <c r="AB98" s="1"/>
      <c r="AC98" s="25" t="str">
        <f t="shared" si="15"/>
        <v/>
      </c>
      <c r="AD98" s="1"/>
    </row>
    <row r="99" spans="1:30" ht="12.75" customHeight="1">
      <c r="A99" s="1">
        <v>2675</v>
      </c>
      <c r="B99" s="54" t="str">
        <f t="shared" si="0"/>
        <v>I.3.25.5</v>
      </c>
      <c r="C99" s="120" t="s">
        <v>1677</v>
      </c>
      <c r="D99" s="118"/>
      <c r="E99" s="92"/>
      <c r="F99" s="118"/>
      <c r="G99" s="117"/>
      <c r="H99" s="119" t="s">
        <v>1679</v>
      </c>
      <c r="I99" s="117" t="s">
        <v>662</v>
      </c>
      <c r="J99" s="117">
        <v>3</v>
      </c>
      <c r="K99" s="117"/>
      <c r="L99" s="99">
        <f t="shared" si="1"/>
        <v>3</v>
      </c>
      <c r="M99" s="1">
        <f t="shared" si="2"/>
        <v>25</v>
      </c>
      <c r="N99" s="1">
        <f t="shared" si="3"/>
        <v>5</v>
      </c>
      <c r="O99" s="1">
        <f t="shared" si="4"/>
        <v>0</v>
      </c>
      <c r="P99" s="1">
        <f t="shared" si="5"/>
        <v>0</v>
      </c>
      <c r="Q99" s="1">
        <f t="shared" si="16"/>
        <v>0</v>
      </c>
      <c r="R99" s="1">
        <f t="shared" si="7"/>
        <v>0</v>
      </c>
      <c r="S99" s="1">
        <f t="shared" si="8"/>
        <v>0</v>
      </c>
      <c r="T99" s="1">
        <f t="shared" si="9"/>
        <v>1</v>
      </c>
      <c r="U99" s="1">
        <f t="shared" si="10"/>
        <v>1</v>
      </c>
      <c r="V99" s="1">
        <f t="shared" si="17"/>
        <v>3</v>
      </c>
      <c r="W99" s="1">
        <f t="shared" si="12"/>
        <v>1</v>
      </c>
      <c r="X99" s="1">
        <f t="shared" si="13"/>
        <v>1</v>
      </c>
      <c r="Y99" s="25">
        <f t="shared" si="18"/>
        <v>0</v>
      </c>
      <c r="Z99" s="117"/>
      <c r="AA99" s="117"/>
      <c r="AB99" s="1"/>
      <c r="AC99" s="25" t="str">
        <f t="shared" si="15"/>
        <v/>
      </c>
      <c r="AD99" s="1"/>
    </row>
    <row r="100" spans="1:30" ht="12.75" customHeight="1">
      <c r="A100" s="1">
        <v>2210</v>
      </c>
      <c r="B100" s="54" t="str">
        <f t="shared" si="0"/>
        <v>I.3.25.6</v>
      </c>
      <c r="C100" s="120" t="s">
        <v>1681</v>
      </c>
      <c r="D100" s="118"/>
      <c r="E100" s="92"/>
      <c r="F100" s="118"/>
      <c r="G100" s="117" t="s">
        <v>1682</v>
      </c>
      <c r="H100" s="119" t="s">
        <v>1660</v>
      </c>
      <c r="I100" s="117" t="s">
        <v>1661</v>
      </c>
      <c r="J100" s="117">
        <v>3</v>
      </c>
      <c r="K100" s="117"/>
      <c r="L100" s="99">
        <f t="shared" si="1"/>
        <v>3</v>
      </c>
      <c r="M100" s="1">
        <f t="shared" si="2"/>
        <v>25</v>
      </c>
      <c r="N100" s="1">
        <f t="shared" si="3"/>
        <v>6</v>
      </c>
      <c r="O100" s="1">
        <f t="shared" si="4"/>
        <v>0</v>
      </c>
      <c r="P100" s="1">
        <f t="shared" si="5"/>
        <v>0</v>
      </c>
      <c r="Q100" s="1">
        <f t="shared" si="16"/>
        <v>0</v>
      </c>
      <c r="R100" s="1">
        <f t="shared" si="7"/>
        <v>0</v>
      </c>
      <c r="S100" s="1">
        <f t="shared" si="8"/>
        <v>0</v>
      </c>
      <c r="T100" s="1">
        <f t="shared" si="9"/>
        <v>1</v>
      </c>
      <c r="U100" s="1">
        <f t="shared" si="10"/>
        <v>1</v>
      </c>
      <c r="V100" s="1">
        <f t="shared" si="17"/>
        <v>3</v>
      </c>
      <c r="W100" s="1">
        <f t="shared" si="12"/>
        <v>1</v>
      </c>
      <c r="X100" s="1">
        <f t="shared" si="13"/>
        <v>1</v>
      </c>
      <c r="Y100" s="25">
        <f t="shared" si="18"/>
        <v>0</v>
      </c>
      <c r="Z100" s="117"/>
      <c r="AA100" s="117"/>
      <c r="AB100" s="1"/>
      <c r="AC100" s="25" t="str">
        <f t="shared" si="15"/>
        <v/>
      </c>
      <c r="AD100" s="1"/>
    </row>
    <row r="101" spans="1:30" ht="12.75" customHeight="1">
      <c r="A101" s="1">
        <v>2676</v>
      </c>
      <c r="B101" s="54" t="str">
        <f t="shared" si="0"/>
        <v>I.3.25.7</v>
      </c>
      <c r="C101" s="120" t="s">
        <v>1684</v>
      </c>
      <c r="D101" s="118"/>
      <c r="E101" s="92"/>
      <c r="F101" s="118"/>
      <c r="G101" s="117" t="s">
        <v>521</v>
      </c>
      <c r="H101" s="119" t="s">
        <v>1101</v>
      </c>
      <c r="I101" s="117" t="s">
        <v>575</v>
      </c>
      <c r="J101" s="117">
        <v>3</v>
      </c>
      <c r="K101" s="117"/>
      <c r="L101" s="99">
        <f t="shared" si="1"/>
        <v>3</v>
      </c>
      <c r="M101" s="1">
        <f t="shared" si="2"/>
        <v>25</v>
      </c>
      <c r="N101" s="1">
        <f t="shared" si="3"/>
        <v>7</v>
      </c>
      <c r="O101" s="1">
        <f t="shared" si="4"/>
        <v>0</v>
      </c>
      <c r="P101" s="1">
        <f t="shared" si="5"/>
        <v>0</v>
      </c>
      <c r="Q101" s="1">
        <f t="shared" si="16"/>
        <v>0</v>
      </c>
      <c r="R101" s="1">
        <f t="shared" si="7"/>
        <v>0</v>
      </c>
      <c r="S101" s="1">
        <f t="shared" si="8"/>
        <v>0</v>
      </c>
      <c r="T101" s="1">
        <f t="shared" si="9"/>
        <v>1</v>
      </c>
      <c r="U101" s="1">
        <f t="shared" si="10"/>
        <v>1</v>
      </c>
      <c r="V101" s="1">
        <f t="shared" si="17"/>
        <v>3</v>
      </c>
      <c r="W101" s="1">
        <f t="shared" si="12"/>
        <v>1</v>
      </c>
      <c r="X101" s="1">
        <f t="shared" si="13"/>
        <v>1</v>
      </c>
      <c r="Y101" s="25">
        <f t="shared" si="18"/>
        <v>0</v>
      </c>
      <c r="Z101" s="117"/>
      <c r="AA101" s="117"/>
      <c r="AB101" s="1"/>
      <c r="AC101" s="25" t="str">
        <f t="shared" si="15"/>
        <v/>
      </c>
      <c r="AD101" s="1"/>
    </row>
    <row r="102" spans="1:30" ht="12.75" customHeight="1">
      <c r="A102" s="1">
        <v>2677</v>
      </c>
      <c r="B102" s="54" t="str">
        <f t="shared" si="0"/>
        <v>I.3.25.8</v>
      </c>
      <c r="C102" s="120" t="s">
        <v>1686</v>
      </c>
      <c r="D102" s="92"/>
      <c r="E102" s="92"/>
      <c r="F102" s="92"/>
      <c r="G102" s="117" t="s">
        <v>521</v>
      </c>
      <c r="H102" s="119" t="s">
        <v>1688</v>
      </c>
      <c r="I102" s="117" t="s">
        <v>575</v>
      </c>
      <c r="J102" s="117">
        <v>3</v>
      </c>
      <c r="K102" s="117"/>
      <c r="L102" s="99">
        <f t="shared" si="1"/>
        <v>3</v>
      </c>
      <c r="M102" s="1">
        <f t="shared" si="2"/>
        <v>25</v>
      </c>
      <c r="N102" s="1">
        <f t="shared" si="3"/>
        <v>8</v>
      </c>
      <c r="O102" s="1">
        <f t="shared" si="4"/>
        <v>0</v>
      </c>
      <c r="P102" s="1">
        <f t="shared" si="5"/>
        <v>0</v>
      </c>
      <c r="Q102" s="1">
        <f t="shared" si="16"/>
        <v>0</v>
      </c>
      <c r="R102" s="1">
        <f t="shared" si="7"/>
        <v>0</v>
      </c>
      <c r="S102" s="1">
        <f t="shared" si="8"/>
        <v>0</v>
      </c>
      <c r="T102" s="1">
        <f t="shared" si="9"/>
        <v>1</v>
      </c>
      <c r="U102" s="1">
        <f t="shared" si="10"/>
        <v>1</v>
      </c>
      <c r="V102" s="1">
        <f t="shared" si="17"/>
        <v>3</v>
      </c>
      <c r="W102" s="1">
        <f t="shared" si="12"/>
        <v>1</v>
      </c>
      <c r="X102" s="1">
        <f t="shared" si="13"/>
        <v>1</v>
      </c>
      <c r="Y102" s="25">
        <f t="shared" si="18"/>
        <v>0</v>
      </c>
      <c r="Z102" s="117"/>
      <c r="AA102" s="117"/>
      <c r="AB102" s="1"/>
      <c r="AC102" s="25" t="str">
        <f t="shared" si="15"/>
        <v/>
      </c>
      <c r="AD102" s="1"/>
    </row>
    <row r="103" spans="1:30" ht="12.75" customHeight="1">
      <c r="A103" s="1">
        <v>2678</v>
      </c>
      <c r="B103" s="54" t="str">
        <f t="shared" si="0"/>
        <v>I.3.25.9</v>
      </c>
      <c r="C103" s="120" t="s">
        <v>1692</v>
      </c>
      <c r="D103" s="118"/>
      <c r="E103" s="92"/>
      <c r="F103" s="118"/>
      <c r="G103" s="117" t="s">
        <v>1695</v>
      </c>
      <c r="H103" s="119" t="s">
        <v>1096</v>
      </c>
      <c r="I103" s="117" t="s">
        <v>575</v>
      </c>
      <c r="J103" s="117">
        <v>3</v>
      </c>
      <c r="K103" s="117"/>
      <c r="L103" s="99">
        <f t="shared" si="1"/>
        <v>3</v>
      </c>
      <c r="M103" s="1">
        <f t="shared" si="2"/>
        <v>25</v>
      </c>
      <c r="N103" s="1">
        <f t="shared" si="3"/>
        <v>9</v>
      </c>
      <c r="O103" s="1">
        <f t="shared" si="4"/>
        <v>0</v>
      </c>
      <c r="P103" s="1">
        <f t="shared" si="5"/>
        <v>0</v>
      </c>
      <c r="Q103" s="1">
        <f t="shared" si="16"/>
        <v>0</v>
      </c>
      <c r="R103" s="1">
        <f t="shared" si="7"/>
        <v>0</v>
      </c>
      <c r="S103" s="1">
        <f t="shared" si="8"/>
        <v>0</v>
      </c>
      <c r="T103" s="1">
        <f t="shared" si="9"/>
        <v>1</v>
      </c>
      <c r="U103" s="1">
        <f t="shared" si="10"/>
        <v>1</v>
      </c>
      <c r="V103" s="1">
        <f t="shared" si="17"/>
        <v>3</v>
      </c>
      <c r="W103" s="1">
        <f t="shared" si="12"/>
        <v>1</v>
      </c>
      <c r="X103" s="1">
        <f t="shared" si="13"/>
        <v>1</v>
      </c>
      <c r="Y103" s="25">
        <f t="shared" si="18"/>
        <v>0</v>
      </c>
      <c r="Z103" s="117"/>
      <c r="AA103" s="117"/>
      <c r="AB103" s="1"/>
      <c r="AC103" s="25" t="str">
        <f t="shared" si="15"/>
        <v/>
      </c>
      <c r="AD103" s="1"/>
    </row>
    <row r="104" spans="1:30" ht="12.75" customHeight="1">
      <c r="A104" s="1">
        <v>2679</v>
      </c>
      <c r="B104" s="54" t="str">
        <f t="shared" si="0"/>
        <v>I.3.25.10</v>
      </c>
      <c r="C104" s="120" t="s">
        <v>1698</v>
      </c>
      <c r="D104" s="118"/>
      <c r="E104" s="92"/>
      <c r="F104" s="118"/>
      <c r="G104" s="117" t="s">
        <v>521</v>
      </c>
      <c r="H104" s="119" t="s">
        <v>1699</v>
      </c>
      <c r="I104" s="117" t="s">
        <v>575</v>
      </c>
      <c r="J104" s="117">
        <v>3</v>
      </c>
      <c r="K104" s="117"/>
      <c r="L104" s="99">
        <f t="shared" si="1"/>
        <v>3</v>
      </c>
      <c r="M104" s="1">
        <f t="shared" si="2"/>
        <v>25</v>
      </c>
      <c r="N104" s="1">
        <f t="shared" si="3"/>
        <v>10</v>
      </c>
      <c r="O104" s="1">
        <f t="shared" si="4"/>
        <v>0</v>
      </c>
      <c r="P104" s="1">
        <f t="shared" si="5"/>
        <v>0</v>
      </c>
      <c r="Q104" s="1">
        <f t="shared" si="16"/>
        <v>0</v>
      </c>
      <c r="R104" s="1">
        <f t="shared" si="7"/>
        <v>0</v>
      </c>
      <c r="S104" s="1">
        <f t="shared" si="8"/>
        <v>0</v>
      </c>
      <c r="T104" s="1">
        <f t="shared" si="9"/>
        <v>1</v>
      </c>
      <c r="U104" s="1">
        <f t="shared" si="10"/>
        <v>1</v>
      </c>
      <c r="V104" s="1">
        <f t="shared" si="17"/>
        <v>3</v>
      </c>
      <c r="W104" s="1">
        <f t="shared" si="12"/>
        <v>1</v>
      </c>
      <c r="X104" s="1">
        <f t="shared" si="13"/>
        <v>1</v>
      </c>
      <c r="Y104" s="25">
        <f t="shared" si="18"/>
        <v>0</v>
      </c>
      <c r="Z104" s="117"/>
      <c r="AA104" s="117"/>
      <c r="AB104" s="1"/>
      <c r="AC104" s="25" t="str">
        <f t="shared" si="15"/>
        <v/>
      </c>
      <c r="AD104" s="1"/>
    </row>
    <row r="105" spans="1:30" ht="12.75" customHeight="1">
      <c r="A105" s="1">
        <v>2680</v>
      </c>
      <c r="B105" s="54" t="str">
        <f t="shared" si="0"/>
        <v>I.3.25.11</v>
      </c>
      <c r="C105" s="120" t="s">
        <v>1703</v>
      </c>
      <c r="D105" s="118"/>
      <c r="E105" s="92"/>
      <c r="F105" s="92"/>
      <c r="G105" s="117" t="s">
        <v>637</v>
      </c>
      <c r="H105" s="119" t="s">
        <v>1704</v>
      </c>
      <c r="I105" s="117" t="s">
        <v>575</v>
      </c>
      <c r="J105" s="117">
        <v>3</v>
      </c>
      <c r="K105" s="117"/>
      <c r="L105" s="99">
        <f t="shared" si="1"/>
        <v>3</v>
      </c>
      <c r="M105" s="1">
        <f t="shared" si="2"/>
        <v>25</v>
      </c>
      <c r="N105" s="1">
        <f t="shared" si="3"/>
        <v>11</v>
      </c>
      <c r="O105" s="1">
        <f t="shared" si="4"/>
        <v>0</v>
      </c>
      <c r="P105" s="1">
        <f t="shared" si="5"/>
        <v>0</v>
      </c>
      <c r="Q105" s="1">
        <f t="shared" si="16"/>
        <v>0</v>
      </c>
      <c r="R105" s="1">
        <f t="shared" si="7"/>
        <v>0</v>
      </c>
      <c r="S105" s="1">
        <f t="shared" si="8"/>
        <v>0</v>
      </c>
      <c r="T105" s="1">
        <f t="shared" si="9"/>
        <v>1</v>
      </c>
      <c r="U105" s="1">
        <f t="shared" si="10"/>
        <v>1</v>
      </c>
      <c r="V105" s="1">
        <f t="shared" si="17"/>
        <v>3</v>
      </c>
      <c r="W105" s="1">
        <f t="shared" si="12"/>
        <v>1</v>
      </c>
      <c r="X105" s="1">
        <f t="shared" si="13"/>
        <v>1</v>
      </c>
      <c r="Y105" s="25">
        <f t="shared" si="18"/>
        <v>0</v>
      </c>
      <c r="Z105" s="117"/>
      <c r="AA105" s="117"/>
      <c r="AB105" s="1"/>
      <c r="AC105" s="25" t="str">
        <f t="shared" si="15"/>
        <v/>
      </c>
      <c r="AD105" s="1"/>
    </row>
    <row r="106" spans="1:30" ht="12.75" customHeight="1">
      <c r="A106" s="1">
        <v>2681</v>
      </c>
      <c r="B106" s="54" t="str">
        <f t="shared" si="0"/>
        <v>I.3.25.12</v>
      </c>
      <c r="C106" s="120" t="s">
        <v>1708</v>
      </c>
      <c r="D106" s="118"/>
      <c r="E106" s="92"/>
      <c r="F106" s="118"/>
      <c r="G106" s="117" t="s">
        <v>521</v>
      </c>
      <c r="H106" s="119" t="s">
        <v>1092</v>
      </c>
      <c r="I106" s="117" t="s">
        <v>575</v>
      </c>
      <c r="J106" s="117">
        <v>3</v>
      </c>
      <c r="K106" s="117"/>
      <c r="L106" s="99">
        <f t="shared" si="1"/>
        <v>3</v>
      </c>
      <c r="M106" s="1">
        <f t="shared" si="2"/>
        <v>25</v>
      </c>
      <c r="N106" s="1">
        <f t="shared" si="3"/>
        <v>12</v>
      </c>
      <c r="O106" s="1">
        <f t="shared" si="4"/>
        <v>0</v>
      </c>
      <c r="P106" s="1">
        <f t="shared" si="5"/>
        <v>0</v>
      </c>
      <c r="Q106" s="1">
        <f t="shared" si="16"/>
        <v>0</v>
      </c>
      <c r="R106" s="1">
        <f t="shared" si="7"/>
        <v>0</v>
      </c>
      <c r="S106" s="1">
        <f t="shared" si="8"/>
        <v>0</v>
      </c>
      <c r="T106" s="1">
        <f t="shared" si="9"/>
        <v>1</v>
      </c>
      <c r="U106" s="1">
        <f t="shared" si="10"/>
        <v>1</v>
      </c>
      <c r="V106" s="1">
        <f t="shared" si="17"/>
        <v>3</v>
      </c>
      <c r="W106" s="1">
        <f t="shared" si="12"/>
        <v>1</v>
      </c>
      <c r="X106" s="1">
        <f t="shared" si="13"/>
        <v>1</v>
      </c>
      <c r="Y106" s="25">
        <f t="shared" si="18"/>
        <v>0</v>
      </c>
      <c r="Z106" s="117"/>
      <c r="AA106" s="117"/>
      <c r="AB106" s="1"/>
      <c r="AC106" s="25" t="str">
        <f t="shared" si="15"/>
        <v/>
      </c>
      <c r="AD106" s="1"/>
    </row>
    <row r="107" spans="1:30" ht="12.75" customHeight="1">
      <c r="A107" s="1">
        <v>2682</v>
      </c>
      <c r="B107" s="54" t="str">
        <f t="shared" si="0"/>
        <v>I.3.25.13</v>
      </c>
      <c r="C107" s="120" t="s">
        <v>1712</v>
      </c>
      <c r="D107" s="118"/>
      <c r="E107" s="92"/>
      <c r="F107" s="118"/>
      <c r="G107" s="117" t="s">
        <v>521</v>
      </c>
      <c r="H107" s="119" t="s">
        <v>574</v>
      </c>
      <c r="I107" s="117" t="s">
        <v>575</v>
      </c>
      <c r="J107" s="117">
        <v>3</v>
      </c>
      <c r="K107" s="117"/>
      <c r="L107" s="99">
        <f t="shared" si="1"/>
        <v>3</v>
      </c>
      <c r="M107" s="1">
        <f t="shared" si="2"/>
        <v>25</v>
      </c>
      <c r="N107" s="1">
        <f t="shared" si="3"/>
        <v>13</v>
      </c>
      <c r="O107" s="1">
        <f t="shared" si="4"/>
        <v>0</v>
      </c>
      <c r="P107" s="1">
        <f t="shared" si="5"/>
        <v>0</v>
      </c>
      <c r="Q107" s="1">
        <f t="shared" si="16"/>
        <v>0</v>
      </c>
      <c r="R107" s="1">
        <f t="shared" si="7"/>
        <v>0</v>
      </c>
      <c r="S107" s="1">
        <f t="shared" si="8"/>
        <v>0</v>
      </c>
      <c r="T107" s="1">
        <f t="shared" si="9"/>
        <v>1</v>
      </c>
      <c r="U107" s="1">
        <f t="shared" si="10"/>
        <v>1</v>
      </c>
      <c r="V107" s="1">
        <f t="shared" si="17"/>
        <v>3</v>
      </c>
      <c r="W107" s="1">
        <f t="shared" si="12"/>
        <v>1</v>
      </c>
      <c r="X107" s="1">
        <f t="shared" si="13"/>
        <v>1</v>
      </c>
      <c r="Y107" s="25">
        <f t="shared" si="18"/>
        <v>0</v>
      </c>
      <c r="Z107" s="117"/>
      <c r="AA107" s="117"/>
      <c r="AB107" s="1"/>
      <c r="AC107" s="25" t="str">
        <f t="shared" si="15"/>
        <v/>
      </c>
      <c r="AD107" s="1"/>
    </row>
    <row r="108" spans="1:30" ht="12.75" customHeight="1">
      <c r="A108" s="1">
        <v>2212</v>
      </c>
      <c r="B108" s="54" t="str">
        <f t="shared" si="0"/>
        <v>I.3.25.14</v>
      </c>
      <c r="C108" s="120" t="s">
        <v>1715</v>
      </c>
      <c r="D108" s="118"/>
      <c r="E108" s="92"/>
      <c r="F108" s="92"/>
      <c r="G108" s="117" t="s">
        <v>521</v>
      </c>
      <c r="H108" s="119" t="s">
        <v>1096</v>
      </c>
      <c r="I108" s="117" t="s">
        <v>575</v>
      </c>
      <c r="J108" s="117">
        <v>3</v>
      </c>
      <c r="K108" s="117"/>
      <c r="L108" s="99">
        <f t="shared" si="1"/>
        <v>3</v>
      </c>
      <c r="M108" s="1">
        <f t="shared" si="2"/>
        <v>25</v>
      </c>
      <c r="N108" s="1">
        <f t="shared" si="3"/>
        <v>14</v>
      </c>
      <c r="O108" s="1">
        <f t="shared" si="4"/>
        <v>0</v>
      </c>
      <c r="P108" s="1">
        <f t="shared" si="5"/>
        <v>0</v>
      </c>
      <c r="Q108" s="1">
        <f t="shared" si="16"/>
        <v>0</v>
      </c>
      <c r="R108" s="1">
        <f t="shared" si="7"/>
        <v>0</v>
      </c>
      <c r="S108" s="1">
        <f t="shared" si="8"/>
        <v>0</v>
      </c>
      <c r="T108" s="1">
        <f t="shared" si="9"/>
        <v>1</v>
      </c>
      <c r="U108" s="1">
        <f t="shared" si="10"/>
        <v>1</v>
      </c>
      <c r="V108" s="1">
        <f t="shared" si="17"/>
        <v>3</v>
      </c>
      <c r="W108" s="1">
        <f t="shared" si="12"/>
        <v>1</v>
      </c>
      <c r="X108" s="1">
        <f t="shared" si="13"/>
        <v>1</v>
      </c>
      <c r="Y108" s="25">
        <f t="shared" si="18"/>
        <v>0</v>
      </c>
      <c r="Z108" s="117"/>
      <c r="AA108" s="117"/>
      <c r="AB108" s="1"/>
      <c r="AC108" s="25" t="str">
        <f t="shared" si="15"/>
        <v/>
      </c>
      <c r="AD108" s="1"/>
    </row>
    <row r="109" spans="1:30" ht="12.75" customHeight="1">
      <c r="A109" s="1">
        <v>2683</v>
      </c>
      <c r="B109" s="54" t="str">
        <f t="shared" si="0"/>
        <v>I.3.26</v>
      </c>
      <c r="C109" s="120" t="s">
        <v>1718</v>
      </c>
      <c r="D109" s="118"/>
      <c r="E109" s="92"/>
      <c r="F109" s="118"/>
      <c r="G109" s="117" t="s">
        <v>637</v>
      </c>
      <c r="H109" s="119" t="s">
        <v>1719</v>
      </c>
      <c r="I109" s="117" t="s">
        <v>1661</v>
      </c>
      <c r="J109" s="117">
        <v>2</v>
      </c>
      <c r="K109" s="117"/>
      <c r="L109" s="99">
        <f t="shared" si="1"/>
        <v>3</v>
      </c>
      <c r="M109" s="1">
        <f t="shared" si="2"/>
        <v>26</v>
      </c>
      <c r="N109" s="1">
        <f t="shared" si="3"/>
        <v>0</v>
      </c>
      <c r="O109" s="1">
        <f t="shared" si="4"/>
        <v>0</v>
      </c>
      <c r="P109" s="1">
        <f t="shared" si="5"/>
        <v>0</v>
      </c>
      <c r="Q109" s="1">
        <f t="shared" si="16"/>
        <v>0</v>
      </c>
      <c r="R109" s="1">
        <f t="shared" si="7"/>
        <v>0</v>
      </c>
      <c r="S109" s="1">
        <f t="shared" si="8"/>
        <v>0</v>
      </c>
      <c r="T109" s="1">
        <f t="shared" si="9"/>
        <v>1</v>
      </c>
      <c r="U109" s="1">
        <f t="shared" si="10"/>
        <v>1</v>
      </c>
      <c r="V109" s="1">
        <f t="shared" si="17"/>
        <v>3</v>
      </c>
      <c r="W109" s="1">
        <f t="shared" si="12"/>
        <v>1</v>
      </c>
      <c r="X109" s="1">
        <f t="shared" si="13"/>
        <v>1</v>
      </c>
      <c r="Y109" s="25">
        <f t="shared" si="18"/>
        <v>0</v>
      </c>
      <c r="Z109" s="117"/>
      <c r="AA109" s="117"/>
      <c r="AB109" s="1"/>
      <c r="AC109" s="25" t="str">
        <f t="shared" si="15"/>
        <v/>
      </c>
      <c r="AD109" s="1"/>
    </row>
    <row r="110" spans="1:30" ht="12.75" customHeight="1">
      <c r="A110" s="1">
        <v>2684</v>
      </c>
      <c r="B110" s="54" t="str">
        <f t="shared" si="0"/>
        <v>I.3.27</v>
      </c>
      <c r="C110" s="120" t="s">
        <v>676</v>
      </c>
      <c r="D110" s="118"/>
      <c r="E110" s="92"/>
      <c r="F110" s="92"/>
      <c r="G110" s="117" t="s">
        <v>678</v>
      </c>
      <c r="H110" s="119" t="s">
        <v>679</v>
      </c>
      <c r="I110" s="117" t="s">
        <v>662</v>
      </c>
      <c r="J110" s="117">
        <v>2</v>
      </c>
      <c r="K110" s="117"/>
      <c r="L110" s="99">
        <f t="shared" si="1"/>
        <v>3</v>
      </c>
      <c r="M110" s="1">
        <f t="shared" si="2"/>
        <v>27</v>
      </c>
      <c r="N110" s="1">
        <f t="shared" si="3"/>
        <v>0</v>
      </c>
      <c r="O110" s="1">
        <f t="shared" si="4"/>
        <v>0</v>
      </c>
      <c r="P110" s="1">
        <f t="shared" si="5"/>
        <v>0</v>
      </c>
      <c r="Q110" s="1">
        <f t="shared" si="16"/>
        <v>3</v>
      </c>
      <c r="R110" s="1">
        <f t="shared" si="7"/>
        <v>0</v>
      </c>
      <c r="S110" s="1">
        <f t="shared" si="8"/>
        <v>3</v>
      </c>
      <c r="T110" s="1">
        <f t="shared" si="9"/>
        <v>1</v>
      </c>
      <c r="U110" s="1">
        <f t="shared" si="10"/>
        <v>1</v>
      </c>
      <c r="V110" s="1">
        <f t="shared" si="17"/>
        <v>3</v>
      </c>
      <c r="W110" s="1">
        <f t="shared" si="12"/>
        <v>1</v>
      </c>
      <c r="X110" s="1">
        <f t="shared" si="13"/>
        <v>1</v>
      </c>
      <c r="Y110" s="25">
        <f t="shared" si="18"/>
        <v>1</v>
      </c>
      <c r="Z110" s="117"/>
      <c r="AA110" s="117"/>
      <c r="AB110" s="1"/>
      <c r="AC110" s="25" t="str">
        <f t="shared" si="15"/>
        <v/>
      </c>
      <c r="AD110" s="1"/>
    </row>
    <row r="111" spans="1:30" ht="12.75" customHeight="1">
      <c r="A111" s="1">
        <v>3943</v>
      </c>
      <c r="B111" s="54" t="str">
        <f t="shared" si="0"/>
        <v>I.3.28</v>
      </c>
      <c r="C111" s="120" t="s">
        <v>1725</v>
      </c>
      <c r="D111" s="118"/>
      <c r="E111" s="92"/>
      <c r="F111" s="118"/>
      <c r="G111" s="117" t="s">
        <v>1727</v>
      </c>
      <c r="H111" s="119" t="s">
        <v>1359</v>
      </c>
      <c r="I111" s="117" t="s">
        <v>1360</v>
      </c>
      <c r="J111" s="117">
        <v>2</v>
      </c>
      <c r="K111" s="117"/>
      <c r="L111" s="99">
        <f t="shared" si="1"/>
        <v>3</v>
      </c>
      <c r="M111" s="1">
        <f t="shared" si="2"/>
        <v>28</v>
      </c>
      <c r="N111" s="1">
        <f t="shared" si="3"/>
        <v>0</v>
      </c>
      <c r="O111" s="1">
        <f t="shared" si="4"/>
        <v>0</v>
      </c>
      <c r="P111" s="1">
        <f t="shared" si="5"/>
        <v>0</v>
      </c>
      <c r="Q111" s="1">
        <f t="shared" si="16"/>
        <v>0</v>
      </c>
      <c r="R111" s="1">
        <f t="shared" si="7"/>
        <v>0</v>
      </c>
      <c r="S111" s="1">
        <f t="shared" si="8"/>
        <v>0</v>
      </c>
      <c r="T111" s="1">
        <f t="shared" si="9"/>
        <v>1</v>
      </c>
      <c r="U111" s="1">
        <f t="shared" si="10"/>
        <v>1</v>
      </c>
      <c r="V111" s="1">
        <f t="shared" si="17"/>
        <v>3</v>
      </c>
      <c r="W111" s="1">
        <f t="shared" si="12"/>
        <v>1</v>
      </c>
      <c r="X111" s="1">
        <f t="shared" si="13"/>
        <v>1</v>
      </c>
      <c r="Y111" s="25">
        <f t="shared" si="18"/>
        <v>0</v>
      </c>
      <c r="Z111" s="117"/>
      <c r="AA111" s="117"/>
      <c r="AB111" s="1"/>
      <c r="AC111" s="25" t="str">
        <f t="shared" si="15"/>
        <v/>
      </c>
    </row>
    <row r="112" spans="1:30" ht="12.75" customHeight="1">
      <c r="A112" s="1">
        <v>3944</v>
      </c>
      <c r="B112" s="54" t="str">
        <f t="shared" si="0"/>
        <v>I.3.29</v>
      </c>
      <c r="C112" s="120" t="s">
        <v>1730</v>
      </c>
      <c r="D112" s="118"/>
      <c r="E112" s="92"/>
      <c r="F112" s="118"/>
      <c r="G112" s="117" t="s">
        <v>1727</v>
      </c>
      <c r="H112" s="119" t="s">
        <v>1359</v>
      </c>
      <c r="I112" s="117" t="s">
        <v>1360</v>
      </c>
      <c r="J112" s="117">
        <v>2</v>
      </c>
      <c r="K112" s="117"/>
      <c r="L112" s="99">
        <f t="shared" si="1"/>
        <v>3</v>
      </c>
      <c r="M112" s="1">
        <f t="shared" si="2"/>
        <v>29</v>
      </c>
      <c r="N112" s="1">
        <f t="shared" si="3"/>
        <v>0</v>
      </c>
      <c r="O112" s="1">
        <f t="shared" si="4"/>
        <v>0</v>
      </c>
      <c r="P112" s="1">
        <f t="shared" si="5"/>
        <v>0</v>
      </c>
      <c r="Q112" s="1">
        <f t="shared" si="16"/>
        <v>0</v>
      </c>
      <c r="R112" s="1">
        <f t="shared" si="7"/>
        <v>0</v>
      </c>
      <c r="S112" s="1">
        <f t="shared" si="8"/>
        <v>0</v>
      </c>
      <c r="T112" s="1">
        <f t="shared" si="9"/>
        <v>1</v>
      </c>
      <c r="U112" s="1">
        <f t="shared" si="10"/>
        <v>1</v>
      </c>
      <c r="V112" s="1">
        <f t="shared" si="17"/>
        <v>3</v>
      </c>
      <c r="W112" s="1">
        <f t="shared" si="12"/>
        <v>1</v>
      </c>
      <c r="X112" s="1">
        <f t="shared" si="13"/>
        <v>1</v>
      </c>
      <c r="Y112" s="25">
        <f t="shared" si="18"/>
        <v>0</v>
      </c>
      <c r="Z112" s="117"/>
      <c r="AA112" s="117"/>
      <c r="AB112" s="1"/>
      <c r="AC112" s="25" t="str">
        <f t="shared" si="15"/>
        <v/>
      </c>
    </row>
    <row r="113" spans="1:29" ht="12.75" customHeight="1">
      <c r="A113" s="1">
        <v>3945</v>
      </c>
      <c r="B113" s="54" t="str">
        <f t="shared" si="0"/>
        <v>I.3.30</v>
      </c>
      <c r="C113" s="120" t="s">
        <v>1733</v>
      </c>
      <c r="D113" s="118"/>
      <c r="E113" s="92"/>
      <c r="F113" s="118"/>
      <c r="G113" s="117"/>
      <c r="H113" s="119" t="s">
        <v>1736</v>
      </c>
      <c r="I113" s="117" t="s">
        <v>1737</v>
      </c>
      <c r="J113" s="117">
        <v>2</v>
      </c>
      <c r="K113" s="117"/>
      <c r="L113" s="99">
        <f t="shared" si="1"/>
        <v>3</v>
      </c>
      <c r="M113" s="1">
        <f t="shared" si="2"/>
        <v>30</v>
      </c>
      <c r="N113" s="1">
        <f t="shared" si="3"/>
        <v>0</v>
      </c>
      <c r="O113" s="1">
        <f t="shared" si="4"/>
        <v>0</v>
      </c>
      <c r="P113" s="1">
        <f t="shared" si="5"/>
        <v>0</v>
      </c>
      <c r="Q113" s="1">
        <f t="shared" si="16"/>
        <v>0</v>
      </c>
      <c r="R113" s="1">
        <f t="shared" si="7"/>
        <v>0</v>
      </c>
      <c r="S113" s="1">
        <f t="shared" si="8"/>
        <v>0</v>
      </c>
      <c r="T113" s="1">
        <f t="shared" si="9"/>
        <v>1</v>
      </c>
      <c r="U113" s="1">
        <f t="shared" si="10"/>
        <v>1</v>
      </c>
      <c r="V113" s="1">
        <f t="shared" si="17"/>
        <v>3</v>
      </c>
      <c r="W113" s="1">
        <f t="shared" si="12"/>
        <v>1</v>
      </c>
      <c r="X113" s="1">
        <f t="shared" si="13"/>
        <v>1</v>
      </c>
      <c r="Y113" s="25">
        <f t="shared" si="18"/>
        <v>0</v>
      </c>
      <c r="Z113" s="117"/>
      <c r="AA113" s="117"/>
      <c r="AB113" s="1"/>
      <c r="AC113" s="25" t="str">
        <f t="shared" si="15"/>
        <v/>
      </c>
    </row>
    <row r="114" spans="1:29" ht="12.75" customHeight="1">
      <c r="A114" s="1">
        <v>3946</v>
      </c>
      <c r="B114" s="54" t="str">
        <f t="shared" si="0"/>
        <v>I.3.31</v>
      </c>
      <c r="C114" s="120" t="s">
        <v>1739</v>
      </c>
      <c r="D114" s="118"/>
      <c r="E114" s="92"/>
      <c r="F114" s="118"/>
      <c r="G114" s="117" t="s">
        <v>1740</v>
      </c>
      <c r="H114" s="119" t="s">
        <v>1359</v>
      </c>
      <c r="I114" s="117" t="s">
        <v>1360</v>
      </c>
      <c r="J114" s="117">
        <v>2</v>
      </c>
      <c r="K114" s="117"/>
      <c r="L114" s="99">
        <f t="shared" si="1"/>
        <v>3</v>
      </c>
      <c r="M114" s="1">
        <f t="shared" si="2"/>
        <v>31</v>
      </c>
      <c r="N114" s="1">
        <f t="shared" si="3"/>
        <v>0</v>
      </c>
      <c r="O114" s="1">
        <f t="shared" si="4"/>
        <v>0</v>
      </c>
      <c r="P114" s="1">
        <f t="shared" si="5"/>
        <v>0</v>
      </c>
      <c r="Q114" s="1">
        <f t="shared" si="16"/>
        <v>0</v>
      </c>
      <c r="R114" s="1">
        <f t="shared" si="7"/>
        <v>0</v>
      </c>
      <c r="S114" s="1">
        <f t="shared" si="8"/>
        <v>0</v>
      </c>
      <c r="T114" s="1">
        <f t="shared" si="9"/>
        <v>1</v>
      </c>
      <c r="U114" s="1">
        <f t="shared" si="10"/>
        <v>1</v>
      </c>
      <c r="V114" s="1">
        <f t="shared" si="17"/>
        <v>3</v>
      </c>
      <c r="W114" s="1">
        <f t="shared" si="12"/>
        <v>1</v>
      </c>
      <c r="X114" s="1">
        <f t="shared" si="13"/>
        <v>1</v>
      </c>
      <c r="Y114" s="25">
        <f t="shared" si="18"/>
        <v>0</v>
      </c>
      <c r="Z114" s="117"/>
      <c r="AA114" s="117"/>
      <c r="AB114" s="1"/>
      <c r="AC114" s="25" t="str">
        <f t="shared" si="15"/>
        <v/>
      </c>
    </row>
    <row r="115" spans="1:29" ht="12.75" customHeight="1">
      <c r="A115" s="1">
        <v>3947</v>
      </c>
      <c r="B115" s="54" t="str">
        <f t="shared" si="0"/>
        <v>I.3.31.1</v>
      </c>
      <c r="C115" s="120" t="s">
        <v>1742</v>
      </c>
      <c r="D115" s="118"/>
      <c r="E115" s="92"/>
      <c r="F115" s="118"/>
      <c r="G115" s="117" t="s">
        <v>1740</v>
      </c>
      <c r="H115" s="119" t="s">
        <v>1359</v>
      </c>
      <c r="I115" s="117" t="s">
        <v>1360</v>
      </c>
      <c r="J115" s="117">
        <v>3</v>
      </c>
      <c r="K115" s="117"/>
      <c r="L115" s="99">
        <f t="shared" si="1"/>
        <v>3</v>
      </c>
      <c r="M115" s="1">
        <f t="shared" si="2"/>
        <v>31</v>
      </c>
      <c r="N115" s="1">
        <f t="shared" si="3"/>
        <v>1</v>
      </c>
      <c r="O115" s="1">
        <f t="shared" si="4"/>
        <v>0</v>
      </c>
      <c r="P115" s="1">
        <f t="shared" si="5"/>
        <v>0</v>
      </c>
      <c r="Q115" s="1">
        <f t="shared" si="16"/>
        <v>0</v>
      </c>
      <c r="R115" s="1">
        <f t="shared" si="7"/>
        <v>0</v>
      </c>
      <c r="S115" s="1">
        <f t="shared" si="8"/>
        <v>0</v>
      </c>
      <c r="T115" s="1">
        <f t="shared" si="9"/>
        <v>1</v>
      </c>
      <c r="U115" s="1">
        <f t="shared" si="10"/>
        <v>1</v>
      </c>
      <c r="V115" s="1">
        <f t="shared" si="17"/>
        <v>3</v>
      </c>
      <c r="W115" s="1">
        <f t="shared" si="12"/>
        <v>1</v>
      </c>
      <c r="X115" s="1">
        <f t="shared" si="13"/>
        <v>1</v>
      </c>
      <c r="Y115" s="25">
        <f t="shared" si="18"/>
        <v>0</v>
      </c>
      <c r="Z115" s="117"/>
      <c r="AA115" s="117"/>
      <c r="AB115" s="1"/>
      <c r="AC115" s="25" t="str">
        <f t="shared" si="15"/>
        <v/>
      </c>
    </row>
    <row r="116" spans="1:29" ht="12.75" customHeight="1">
      <c r="A116" s="1">
        <v>3948</v>
      </c>
      <c r="B116" s="54" t="str">
        <f t="shared" si="0"/>
        <v>I.3.31.2</v>
      </c>
      <c r="C116" s="120" t="s">
        <v>1745</v>
      </c>
      <c r="D116" s="118"/>
      <c r="E116" s="92"/>
      <c r="F116" s="118"/>
      <c r="G116" s="117" t="s">
        <v>1740</v>
      </c>
      <c r="H116" s="119" t="s">
        <v>1359</v>
      </c>
      <c r="I116" s="117" t="s">
        <v>1360</v>
      </c>
      <c r="J116" s="117">
        <v>3</v>
      </c>
      <c r="K116" s="117"/>
      <c r="L116" s="99">
        <f t="shared" si="1"/>
        <v>3</v>
      </c>
      <c r="M116" s="1">
        <f t="shared" si="2"/>
        <v>31</v>
      </c>
      <c r="N116" s="1">
        <f t="shared" si="3"/>
        <v>2</v>
      </c>
      <c r="O116" s="1">
        <f t="shared" si="4"/>
        <v>0</v>
      </c>
      <c r="P116" s="1">
        <f t="shared" si="5"/>
        <v>0</v>
      </c>
      <c r="Q116" s="1">
        <f t="shared" si="16"/>
        <v>0</v>
      </c>
      <c r="R116" s="1">
        <f t="shared" si="7"/>
        <v>0</v>
      </c>
      <c r="S116" s="1">
        <f t="shared" si="8"/>
        <v>0</v>
      </c>
      <c r="T116" s="1">
        <f t="shared" si="9"/>
        <v>1</v>
      </c>
      <c r="U116" s="1">
        <f t="shared" si="10"/>
        <v>1</v>
      </c>
      <c r="V116" s="1">
        <f t="shared" si="17"/>
        <v>3</v>
      </c>
      <c r="W116" s="1">
        <f t="shared" si="12"/>
        <v>1</v>
      </c>
      <c r="X116" s="1">
        <f t="shared" si="13"/>
        <v>1</v>
      </c>
      <c r="Y116" s="25">
        <f t="shared" si="18"/>
        <v>0</v>
      </c>
      <c r="Z116" s="117"/>
      <c r="AA116" s="117"/>
      <c r="AB116" s="1"/>
      <c r="AC116" s="25" t="str">
        <f t="shared" si="15"/>
        <v/>
      </c>
    </row>
    <row r="117" spans="1:29" ht="12.75" customHeight="1">
      <c r="A117" s="1">
        <v>3949</v>
      </c>
      <c r="B117" s="54" t="str">
        <f t="shared" si="0"/>
        <v>I.3.31.3</v>
      </c>
      <c r="C117" s="120" t="s">
        <v>1746</v>
      </c>
      <c r="D117" s="118"/>
      <c r="E117" s="92"/>
      <c r="F117" s="92"/>
      <c r="G117" s="117" t="s">
        <v>1740</v>
      </c>
      <c r="H117" s="119" t="s">
        <v>1747</v>
      </c>
      <c r="I117" s="117" t="s">
        <v>1748</v>
      </c>
      <c r="J117" s="117">
        <v>3</v>
      </c>
      <c r="K117" s="117"/>
      <c r="L117" s="99">
        <f t="shared" si="1"/>
        <v>3</v>
      </c>
      <c r="M117" s="1">
        <f t="shared" si="2"/>
        <v>31</v>
      </c>
      <c r="N117" s="1">
        <f t="shared" si="3"/>
        <v>3</v>
      </c>
      <c r="O117" s="1">
        <f t="shared" si="4"/>
        <v>0</v>
      </c>
      <c r="P117" s="1">
        <f t="shared" si="5"/>
        <v>0</v>
      </c>
      <c r="Q117" s="1">
        <f t="shared" si="16"/>
        <v>0</v>
      </c>
      <c r="R117" s="1">
        <f t="shared" si="7"/>
        <v>0</v>
      </c>
      <c r="S117" s="1">
        <f t="shared" si="8"/>
        <v>0</v>
      </c>
      <c r="T117" s="1">
        <f t="shared" si="9"/>
        <v>1</v>
      </c>
      <c r="U117" s="1">
        <f t="shared" si="10"/>
        <v>1</v>
      </c>
      <c r="V117" s="1">
        <f t="shared" si="17"/>
        <v>3</v>
      </c>
      <c r="W117" s="1">
        <f t="shared" si="12"/>
        <v>1</v>
      </c>
      <c r="X117" s="1">
        <f t="shared" si="13"/>
        <v>1</v>
      </c>
      <c r="Y117" s="25">
        <f t="shared" si="18"/>
        <v>0</v>
      </c>
      <c r="Z117" s="117"/>
      <c r="AA117" s="117"/>
      <c r="AB117" s="1"/>
      <c r="AC117" s="25" t="str">
        <f t="shared" si="15"/>
        <v/>
      </c>
    </row>
    <row r="118" spans="1:29" ht="12.75" customHeight="1">
      <c r="A118" s="1">
        <v>3950</v>
      </c>
      <c r="B118" s="54" t="str">
        <f t="shared" si="0"/>
        <v>I.3.31.4</v>
      </c>
      <c r="C118" s="120" t="s">
        <v>1750</v>
      </c>
      <c r="D118" s="118"/>
      <c r="E118" s="92"/>
      <c r="F118" s="118"/>
      <c r="G118" s="117"/>
      <c r="H118" s="119" t="s">
        <v>579</v>
      </c>
      <c r="I118" s="117" t="s">
        <v>575</v>
      </c>
      <c r="J118" s="117">
        <v>3</v>
      </c>
      <c r="K118" s="117"/>
      <c r="L118" s="99">
        <f t="shared" si="1"/>
        <v>3</v>
      </c>
      <c r="M118" s="1">
        <f t="shared" si="2"/>
        <v>31</v>
      </c>
      <c r="N118" s="1">
        <f t="shared" si="3"/>
        <v>4</v>
      </c>
      <c r="O118" s="1">
        <f t="shared" si="4"/>
        <v>0</v>
      </c>
      <c r="P118" s="1">
        <f t="shared" si="5"/>
        <v>0</v>
      </c>
      <c r="Q118" s="1">
        <f t="shared" si="16"/>
        <v>0</v>
      </c>
      <c r="R118" s="1">
        <f t="shared" si="7"/>
        <v>0</v>
      </c>
      <c r="S118" s="1">
        <f t="shared" si="8"/>
        <v>0</v>
      </c>
      <c r="T118" s="1">
        <f t="shared" si="9"/>
        <v>1</v>
      </c>
      <c r="U118" s="1">
        <f t="shared" si="10"/>
        <v>1</v>
      </c>
      <c r="V118" s="1">
        <f t="shared" si="17"/>
        <v>3</v>
      </c>
      <c r="W118" s="1">
        <f t="shared" si="12"/>
        <v>1</v>
      </c>
      <c r="X118" s="1">
        <f t="shared" si="13"/>
        <v>1</v>
      </c>
      <c r="Y118" s="25">
        <f t="shared" si="18"/>
        <v>0</v>
      </c>
      <c r="Z118" s="117"/>
      <c r="AA118" s="117"/>
      <c r="AB118" s="1"/>
      <c r="AC118" s="25" t="str">
        <f t="shared" si="15"/>
        <v/>
      </c>
    </row>
    <row r="119" spans="1:29" ht="12.75" customHeight="1">
      <c r="A119" s="1">
        <v>3951</v>
      </c>
      <c r="B119" s="54" t="str">
        <f t="shared" si="0"/>
        <v>I.3.32</v>
      </c>
      <c r="C119" s="120" t="s">
        <v>1752</v>
      </c>
      <c r="D119" s="118"/>
      <c r="E119" s="92"/>
      <c r="F119" s="92"/>
      <c r="G119" s="117" t="s">
        <v>655</v>
      </c>
      <c r="H119" s="119" t="s">
        <v>689</v>
      </c>
      <c r="I119" s="117" t="s">
        <v>657</v>
      </c>
      <c r="J119" s="117">
        <v>2</v>
      </c>
      <c r="K119" s="117"/>
      <c r="L119" s="99">
        <f t="shared" si="1"/>
        <v>3</v>
      </c>
      <c r="M119" s="1">
        <f t="shared" si="2"/>
        <v>32</v>
      </c>
      <c r="N119" s="1">
        <f t="shared" si="3"/>
        <v>0</v>
      </c>
      <c r="O119" s="1">
        <f t="shared" si="4"/>
        <v>0</v>
      </c>
      <c r="P119" s="1">
        <f t="shared" si="5"/>
        <v>0</v>
      </c>
      <c r="Q119" s="1">
        <f t="shared" si="16"/>
        <v>0</v>
      </c>
      <c r="R119" s="1">
        <f t="shared" si="7"/>
        <v>0</v>
      </c>
      <c r="S119" s="1">
        <f t="shared" si="8"/>
        <v>0</v>
      </c>
      <c r="T119" s="1">
        <f t="shared" si="9"/>
        <v>1</v>
      </c>
      <c r="U119" s="1">
        <f t="shared" si="10"/>
        <v>1</v>
      </c>
      <c r="V119" s="1">
        <f t="shared" si="17"/>
        <v>3</v>
      </c>
      <c r="W119" s="1">
        <f t="shared" si="12"/>
        <v>1</v>
      </c>
      <c r="X119" s="1">
        <f t="shared" si="13"/>
        <v>1</v>
      </c>
      <c r="Y119" s="25">
        <f t="shared" si="18"/>
        <v>0</v>
      </c>
      <c r="Z119" s="117"/>
      <c r="AA119" s="117"/>
      <c r="AB119" s="1"/>
      <c r="AC119" s="25" t="str">
        <f t="shared" si="15"/>
        <v/>
      </c>
    </row>
    <row r="120" spans="1:29" ht="12.75" customHeight="1">
      <c r="A120" s="1">
        <v>3936</v>
      </c>
      <c r="B120" s="54" t="str">
        <f t="shared" si="0"/>
        <v>I.3.33</v>
      </c>
      <c r="C120" s="120" t="s">
        <v>681</v>
      </c>
      <c r="D120" s="118"/>
      <c r="E120" s="92"/>
      <c r="F120" s="92"/>
      <c r="G120" s="117" t="s">
        <v>655</v>
      </c>
      <c r="H120" s="119" t="s">
        <v>656</v>
      </c>
      <c r="I120" s="117" t="s">
        <v>657</v>
      </c>
      <c r="J120" s="117">
        <v>2</v>
      </c>
      <c r="K120" s="117"/>
      <c r="L120" s="99">
        <f t="shared" si="1"/>
        <v>3</v>
      </c>
      <c r="M120" s="1">
        <f t="shared" si="2"/>
        <v>33</v>
      </c>
      <c r="N120" s="1">
        <f t="shared" si="3"/>
        <v>0</v>
      </c>
      <c r="O120" s="1">
        <f t="shared" si="4"/>
        <v>0</v>
      </c>
      <c r="P120" s="1">
        <f t="shared" si="5"/>
        <v>0</v>
      </c>
      <c r="Q120" s="1">
        <f t="shared" si="16"/>
        <v>3</v>
      </c>
      <c r="R120" s="1">
        <f t="shared" si="7"/>
        <v>0</v>
      </c>
      <c r="S120" s="1">
        <f t="shared" si="8"/>
        <v>3</v>
      </c>
      <c r="T120" s="1">
        <f t="shared" si="9"/>
        <v>1</v>
      </c>
      <c r="U120" s="1">
        <f t="shared" si="10"/>
        <v>1</v>
      </c>
      <c r="V120" s="1">
        <f t="shared" si="17"/>
        <v>3</v>
      </c>
      <c r="W120" s="1">
        <f t="shared" si="12"/>
        <v>1</v>
      </c>
      <c r="X120" s="1">
        <f t="shared" si="13"/>
        <v>1</v>
      </c>
      <c r="Y120" s="25">
        <f t="shared" si="18"/>
        <v>1</v>
      </c>
      <c r="Z120" s="117"/>
      <c r="AA120" s="117"/>
      <c r="AB120" s="1"/>
      <c r="AC120" s="25" t="str">
        <f t="shared" si="15"/>
        <v/>
      </c>
    </row>
    <row r="121" spans="1:29" ht="12.75" customHeight="1">
      <c r="A121" s="1">
        <v>3952</v>
      </c>
      <c r="B121" s="54" t="str">
        <f t="shared" si="0"/>
        <v>I.3.33.1</v>
      </c>
      <c r="C121" s="120" t="s">
        <v>1756</v>
      </c>
      <c r="D121" s="92"/>
      <c r="E121" s="92"/>
      <c r="F121" s="92"/>
      <c r="G121" s="117"/>
      <c r="H121" s="119" t="s">
        <v>689</v>
      </c>
      <c r="I121" s="117" t="s">
        <v>657</v>
      </c>
      <c r="J121" s="117">
        <v>3</v>
      </c>
      <c r="K121" s="117"/>
      <c r="L121" s="99">
        <f t="shared" si="1"/>
        <v>3</v>
      </c>
      <c r="M121" s="1">
        <f t="shared" si="2"/>
        <v>33</v>
      </c>
      <c r="N121" s="1">
        <f t="shared" si="3"/>
        <v>1</v>
      </c>
      <c r="O121" s="1">
        <f t="shared" si="4"/>
        <v>0</v>
      </c>
      <c r="P121" s="1">
        <f t="shared" si="5"/>
        <v>0</v>
      </c>
      <c r="Q121" s="1">
        <f t="shared" si="16"/>
        <v>0</v>
      </c>
      <c r="R121" s="1">
        <f t="shared" si="7"/>
        <v>0</v>
      </c>
      <c r="S121" s="1">
        <f t="shared" si="8"/>
        <v>0</v>
      </c>
      <c r="T121" s="1">
        <f t="shared" si="9"/>
        <v>1</v>
      </c>
      <c r="U121" s="1">
        <f t="shared" si="10"/>
        <v>1</v>
      </c>
      <c r="V121" s="1">
        <f t="shared" si="17"/>
        <v>3</v>
      </c>
      <c r="W121" s="1">
        <f t="shared" si="12"/>
        <v>1</v>
      </c>
      <c r="X121" s="1">
        <f t="shared" si="13"/>
        <v>1</v>
      </c>
      <c r="Y121" s="25">
        <f t="shared" si="18"/>
        <v>0</v>
      </c>
      <c r="Z121" s="117"/>
      <c r="AA121" s="117"/>
      <c r="AB121" s="1"/>
      <c r="AC121" s="25" t="str">
        <f t="shared" si="15"/>
        <v/>
      </c>
    </row>
    <row r="122" spans="1:29" ht="12.75" customHeight="1">
      <c r="A122" s="1">
        <v>3953</v>
      </c>
      <c r="B122" s="54" t="str">
        <f t="shared" si="0"/>
        <v>I.3.33.2</v>
      </c>
      <c r="C122" s="120" t="s">
        <v>1759</v>
      </c>
      <c r="D122" s="92"/>
      <c r="E122" s="92"/>
      <c r="F122" s="92"/>
      <c r="G122" s="117" t="s">
        <v>688</v>
      </c>
      <c r="H122" s="119">
        <v>14.2</v>
      </c>
      <c r="I122" s="117" t="s">
        <v>1760</v>
      </c>
      <c r="J122" s="117">
        <v>3</v>
      </c>
      <c r="K122" s="117"/>
      <c r="L122" s="99">
        <f t="shared" si="1"/>
        <v>3</v>
      </c>
      <c r="M122" s="1">
        <f t="shared" si="2"/>
        <v>33</v>
      </c>
      <c r="N122" s="1">
        <f t="shared" si="3"/>
        <v>2</v>
      </c>
      <c r="O122" s="1">
        <f t="shared" si="4"/>
        <v>0</v>
      </c>
      <c r="P122" s="1">
        <f t="shared" si="5"/>
        <v>0</v>
      </c>
      <c r="Q122" s="1">
        <f t="shared" si="16"/>
        <v>0</v>
      </c>
      <c r="R122" s="1">
        <f t="shared" si="7"/>
        <v>0</v>
      </c>
      <c r="S122" s="1">
        <f t="shared" si="8"/>
        <v>0</v>
      </c>
      <c r="T122" s="1">
        <f t="shared" si="9"/>
        <v>1</v>
      </c>
      <c r="U122" s="1">
        <f t="shared" si="10"/>
        <v>1</v>
      </c>
      <c r="V122" s="1">
        <f t="shared" si="17"/>
        <v>3</v>
      </c>
      <c r="W122" s="1">
        <f t="shared" si="12"/>
        <v>1</v>
      </c>
      <c r="X122" s="1">
        <f t="shared" si="13"/>
        <v>1</v>
      </c>
      <c r="Y122" s="25">
        <f t="shared" si="18"/>
        <v>0</v>
      </c>
      <c r="Z122" s="117"/>
      <c r="AA122" s="117"/>
      <c r="AB122" s="1"/>
      <c r="AC122" s="25" t="str">
        <f t="shared" si="15"/>
        <v/>
      </c>
    </row>
    <row r="123" spans="1:29" ht="12.75" customHeight="1">
      <c r="A123" s="1">
        <v>3954</v>
      </c>
      <c r="B123" s="54" t="str">
        <f t="shared" si="0"/>
        <v>I.3.33.3</v>
      </c>
      <c r="C123" s="120" t="s">
        <v>1763</v>
      </c>
      <c r="D123" s="92"/>
      <c r="E123" s="92"/>
      <c r="F123" s="92"/>
      <c r="G123" s="117" t="s">
        <v>688</v>
      </c>
      <c r="H123" s="119" t="s">
        <v>1764</v>
      </c>
      <c r="I123" s="117" t="s">
        <v>657</v>
      </c>
      <c r="J123" s="117">
        <v>3</v>
      </c>
      <c r="K123" s="117"/>
      <c r="L123" s="99">
        <f t="shared" si="1"/>
        <v>3</v>
      </c>
      <c r="M123" s="1">
        <f t="shared" si="2"/>
        <v>33</v>
      </c>
      <c r="N123" s="1">
        <f t="shared" si="3"/>
        <v>3</v>
      </c>
      <c r="O123" s="1">
        <f t="shared" si="4"/>
        <v>0</v>
      </c>
      <c r="P123" s="1">
        <f t="shared" si="5"/>
        <v>0</v>
      </c>
      <c r="Q123" s="1">
        <f t="shared" si="16"/>
        <v>0</v>
      </c>
      <c r="R123" s="1">
        <f t="shared" si="7"/>
        <v>0</v>
      </c>
      <c r="S123" s="1">
        <f t="shared" si="8"/>
        <v>0</v>
      </c>
      <c r="T123" s="1">
        <f t="shared" si="9"/>
        <v>1</v>
      </c>
      <c r="U123" s="1">
        <f t="shared" si="10"/>
        <v>1</v>
      </c>
      <c r="V123" s="1">
        <f t="shared" si="17"/>
        <v>3</v>
      </c>
      <c r="W123" s="1">
        <f t="shared" si="12"/>
        <v>1</v>
      </c>
      <c r="X123" s="1">
        <f t="shared" si="13"/>
        <v>1</v>
      </c>
      <c r="Y123" s="25">
        <f t="shared" si="18"/>
        <v>0</v>
      </c>
      <c r="Z123" s="117"/>
      <c r="AA123" s="117"/>
      <c r="AB123" s="1"/>
      <c r="AC123" s="25" t="str">
        <f t="shared" si="15"/>
        <v/>
      </c>
    </row>
    <row r="124" spans="1:29" ht="12.75" customHeight="1">
      <c r="A124" s="1">
        <v>3955</v>
      </c>
      <c r="B124" s="54" t="str">
        <f t="shared" si="0"/>
        <v>I.3.33.4</v>
      </c>
      <c r="C124" s="120" t="s">
        <v>1765</v>
      </c>
      <c r="D124" s="92"/>
      <c r="E124" s="92"/>
      <c r="F124" s="92"/>
      <c r="G124" s="117" t="s">
        <v>688</v>
      </c>
      <c r="H124" s="119" t="s">
        <v>1747</v>
      </c>
      <c r="I124" s="117" t="s">
        <v>1748</v>
      </c>
      <c r="J124" s="117">
        <v>3</v>
      </c>
      <c r="K124" s="117"/>
      <c r="L124" s="99">
        <f t="shared" si="1"/>
        <v>3</v>
      </c>
      <c r="M124" s="1">
        <f t="shared" si="2"/>
        <v>33</v>
      </c>
      <c r="N124" s="1">
        <f t="shared" si="3"/>
        <v>4</v>
      </c>
      <c r="O124" s="1">
        <f t="shared" si="4"/>
        <v>0</v>
      </c>
      <c r="P124" s="1">
        <f t="shared" si="5"/>
        <v>0</v>
      </c>
      <c r="Q124" s="1">
        <f t="shared" si="16"/>
        <v>0</v>
      </c>
      <c r="R124" s="1">
        <f t="shared" si="7"/>
        <v>0</v>
      </c>
      <c r="S124" s="1">
        <f t="shared" si="8"/>
        <v>0</v>
      </c>
      <c r="T124" s="1">
        <f t="shared" si="9"/>
        <v>1</v>
      </c>
      <c r="U124" s="1">
        <f t="shared" si="10"/>
        <v>1</v>
      </c>
      <c r="V124" s="1">
        <f t="shared" si="17"/>
        <v>3</v>
      </c>
      <c r="W124" s="1">
        <f t="shared" si="12"/>
        <v>1</v>
      </c>
      <c r="X124" s="1">
        <f t="shared" si="13"/>
        <v>1</v>
      </c>
      <c r="Y124" s="25">
        <f t="shared" si="18"/>
        <v>0</v>
      </c>
      <c r="Z124" s="117"/>
      <c r="AA124" s="117"/>
      <c r="AB124" s="1"/>
      <c r="AC124" s="25" t="str">
        <f t="shared" si="15"/>
        <v/>
      </c>
    </row>
    <row r="125" spans="1:29" ht="12.75" customHeight="1">
      <c r="A125" s="1">
        <v>4269</v>
      </c>
      <c r="B125" s="54" t="str">
        <f t="shared" si="0"/>
        <v>I.3.33.4.1</v>
      </c>
      <c r="C125" s="120" t="s">
        <v>1769</v>
      </c>
      <c r="D125" s="92"/>
      <c r="E125" s="92"/>
      <c r="F125" s="92"/>
      <c r="G125" s="117" t="s">
        <v>688</v>
      </c>
      <c r="H125" s="119"/>
      <c r="I125" s="117"/>
      <c r="J125" s="117">
        <v>4</v>
      </c>
      <c r="K125" s="117"/>
      <c r="L125" s="99">
        <f t="shared" si="1"/>
        <v>3</v>
      </c>
      <c r="M125" s="1">
        <f t="shared" si="2"/>
        <v>33</v>
      </c>
      <c r="N125" s="1">
        <f t="shared" si="3"/>
        <v>4</v>
      </c>
      <c r="O125" s="1">
        <f t="shared" si="4"/>
        <v>1</v>
      </c>
      <c r="P125" s="1">
        <f t="shared" si="5"/>
        <v>0</v>
      </c>
      <c r="Q125" s="1">
        <f t="shared" si="16"/>
        <v>0</v>
      </c>
      <c r="R125" s="1">
        <f t="shared" si="7"/>
        <v>0</v>
      </c>
      <c r="S125" s="1">
        <f t="shared" si="8"/>
        <v>0</v>
      </c>
      <c r="T125" s="1">
        <f t="shared" si="9"/>
        <v>1</v>
      </c>
      <c r="U125" s="1">
        <f t="shared" si="10"/>
        <v>1</v>
      </c>
      <c r="V125" s="1">
        <f t="shared" si="17"/>
        <v>3</v>
      </c>
      <c r="W125" s="1">
        <f t="shared" si="12"/>
        <v>1</v>
      </c>
      <c r="X125" s="1">
        <f t="shared" si="13"/>
        <v>1</v>
      </c>
      <c r="Y125" s="25">
        <f t="shared" si="18"/>
        <v>0</v>
      </c>
      <c r="Z125" s="117"/>
      <c r="AA125" s="117"/>
      <c r="AB125" s="1"/>
      <c r="AC125" s="25" t="str">
        <f t="shared" si="15"/>
        <v/>
      </c>
    </row>
    <row r="126" spans="1:29" ht="12.75" customHeight="1">
      <c r="A126" s="1">
        <v>4270</v>
      </c>
      <c r="B126" s="54" t="str">
        <f t="shared" si="0"/>
        <v>I.3.33.4.2</v>
      </c>
      <c r="C126" s="120" t="s">
        <v>1774</v>
      </c>
      <c r="D126" s="92"/>
      <c r="E126" s="92"/>
      <c r="F126" s="92"/>
      <c r="G126" s="117" t="s">
        <v>688</v>
      </c>
      <c r="H126" s="119"/>
      <c r="I126" s="117"/>
      <c r="J126" s="117">
        <v>4</v>
      </c>
      <c r="K126" s="117"/>
      <c r="L126" s="99">
        <f t="shared" si="1"/>
        <v>3</v>
      </c>
      <c r="M126" s="1">
        <f t="shared" si="2"/>
        <v>33</v>
      </c>
      <c r="N126" s="1">
        <f t="shared" si="3"/>
        <v>4</v>
      </c>
      <c r="O126" s="1">
        <f t="shared" si="4"/>
        <v>2</v>
      </c>
      <c r="P126" s="1">
        <f t="shared" si="5"/>
        <v>0</v>
      </c>
      <c r="Q126" s="1">
        <f t="shared" si="16"/>
        <v>0</v>
      </c>
      <c r="R126" s="1">
        <f t="shared" si="7"/>
        <v>0</v>
      </c>
      <c r="S126" s="1">
        <f t="shared" si="8"/>
        <v>0</v>
      </c>
      <c r="T126" s="1">
        <f t="shared" si="9"/>
        <v>1</v>
      </c>
      <c r="U126" s="1">
        <f t="shared" si="10"/>
        <v>1</v>
      </c>
      <c r="V126" s="1">
        <f t="shared" si="17"/>
        <v>3</v>
      </c>
      <c r="W126" s="1">
        <f t="shared" si="12"/>
        <v>1</v>
      </c>
      <c r="X126" s="1">
        <f t="shared" si="13"/>
        <v>1</v>
      </c>
      <c r="Y126" s="25">
        <f t="shared" si="18"/>
        <v>0</v>
      </c>
      <c r="Z126" s="117"/>
      <c r="AA126" s="117"/>
      <c r="AB126" s="1"/>
      <c r="AC126" s="25" t="str">
        <f t="shared" si="15"/>
        <v/>
      </c>
    </row>
    <row r="127" spans="1:29" ht="12.75" customHeight="1">
      <c r="A127" s="1">
        <v>4271</v>
      </c>
      <c r="B127" s="54" t="str">
        <f t="shared" si="0"/>
        <v>I.3.33.4.3</v>
      </c>
      <c r="C127" s="120" t="s">
        <v>1776</v>
      </c>
      <c r="D127" s="92"/>
      <c r="E127" s="92"/>
      <c r="F127" s="92"/>
      <c r="G127" s="117" t="s">
        <v>688</v>
      </c>
      <c r="H127" s="119"/>
      <c r="I127" s="117"/>
      <c r="J127" s="117">
        <v>4</v>
      </c>
      <c r="K127" s="117"/>
      <c r="L127" s="99">
        <f t="shared" si="1"/>
        <v>3</v>
      </c>
      <c r="M127" s="1">
        <f t="shared" si="2"/>
        <v>33</v>
      </c>
      <c r="N127" s="1">
        <f t="shared" si="3"/>
        <v>4</v>
      </c>
      <c r="O127" s="1">
        <f t="shared" si="4"/>
        <v>3</v>
      </c>
      <c r="P127" s="1">
        <f t="shared" si="5"/>
        <v>0</v>
      </c>
      <c r="Q127" s="1">
        <f t="shared" si="16"/>
        <v>0</v>
      </c>
      <c r="R127" s="1">
        <f t="shared" si="7"/>
        <v>0</v>
      </c>
      <c r="S127" s="1">
        <f t="shared" si="8"/>
        <v>0</v>
      </c>
      <c r="T127" s="1">
        <f t="shared" si="9"/>
        <v>1</v>
      </c>
      <c r="U127" s="1">
        <f t="shared" si="10"/>
        <v>1</v>
      </c>
      <c r="V127" s="1">
        <f t="shared" si="17"/>
        <v>3</v>
      </c>
      <c r="W127" s="1">
        <f t="shared" si="12"/>
        <v>1</v>
      </c>
      <c r="X127" s="1">
        <f t="shared" si="13"/>
        <v>1</v>
      </c>
      <c r="Y127" s="25">
        <f t="shared" si="18"/>
        <v>0</v>
      </c>
      <c r="Z127" s="117"/>
      <c r="AA127" s="117"/>
      <c r="AB127" s="1"/>
      <c r="AC127" s="25" t="str">
        <f t="shared" si="15"/>
        <v/>
      </c>
    </row>
    <row r="128" spans="1:29" ht="12.75" customHeight="1">
      <c r="A128" s="1">
        <v>4272</v>
      </c>
      <c r="B128" s="54" t="str">
        <f t="shared" si="0"/>
        <v>I.3.33.4.4</v>
      </c>
      <c r="C128" s="120" t="s">
        <v>1778</v>
      </c>
      <c r="D128" s="92"/>
      <c r="E128" s="92"/>
      <c r="F128" s="92"/>
      <c r="G128" s="117" t="s">
        <v>688</v>
      </c>
      <c r="H128" s="119"/>
      <c r="I128" s="117"/>
      <c r="J128" s="117">
        <v>4</v>
      </c>
      <c r="K128" s="117"/>
      <c r="L128" s="99">
        <f t="shared" si="1"/>
        <v>3</v>
      </c>
      <c r="M128" s="1">
        <f t="shared" si="2"/>
        <v>33</v>
      </c>
      <c r="N128" s="1">
        <f t="shared" si="3"/>
        <v>4</v>
      </c>
      <c r="O128" s="1">
        <f t="shared" si="4"/>
        <v>4</v>
      </c>
      <c r="P128" s="1">
        <f t="shared" si="5"/>
        <v>0</v>
      </c>
      <c r="Q128" s="1">
        <f t="shared" si="16"/>
        <v>0</v>
      </c>
      <c r="R128" s="1">
        <f t="shared" si="7"/>
        <v>0</v>
      </c>
      <c r="S128" s="1">
        <f t="shared" si="8"/>
        <v>0</v>
      </c>
      <c r="T128" s="1">
        <f t="shared" si="9"/>
        <v>1</v>
      </c>
      <c r="U128" s="1">
        <f t="shared" si="10"/>
        <v>1</v>
      </c>
      <c r="V128" s="1">
        <f t="shared" si="17"/>
        <v>3</v>
      </c>
      <c r="W128" s="1">
        <f t="shared" si="12"/>
        <v>1</v>
      </c>
      <c r="X128" s="1">
        <f t="shared" si="13"/>
        <v>1</v>
      </c>
      <c r="Y128" s="25">
        <f t="shared" si="18"/>
        <v>0</v>
      </c>
      <c r="Z128" s="117"/>
      <c r="AA128" s="117"/>
      <c r="AB128" s="1"/>
      <c r="AC128" s="25" t="str">
        <f t="shared" si="15"/>
        <v/>
      </c>
    </row>
    <row r="129" spans="1:29" ht="12.75" customHeight="1">
      <c r="A129" s="1">
        <v>4273</v>
      </c>
      <c r="B129" s="54" t="str">
        <f t="shared" si="0"/>
        <v>I.3.33.4.5</v>
      </c>
      <c r="C129" s="120" t="s">
        <v>1781</v>
      </c>
      <c r="D129" s="92"/>
      <c r="E129" s="92"/>
      <c r="F129" s="92"/>
      <c r="G129" s="117" t="s">
        <v>688</v>
      </c>
      <c r="H129" s="119"/>
      <c r="I129" s="117"/>
      <c r="J129" s="117">
        <v>4</v>
      </c>
      <c r="K129" s="117"/>
      <c r="L129" s="99">
        <f t="shared" si="1"/>
        <v>3</v>
      </c>
      <c r="M129" s="1">
        <f t="shared" si="2"/>
        <v>33</v>
      </c>
      <c r="N129" s="1">
        <f t="shared" si="3"/>
        <v>4</v>
      </c>
      <c r="O129" s="1">
        <f t="shared" si="4"/>
        <v>5</v>
      </c>
      <c r="P129" s="1">
        <f t="shared" si="5"/>
        <v>0</v>
      </c>
      <c r="Q129" s="1">
        <f t="shared" si="16"/>
        <v>0</v>
      </c>
      <c r="R129" s="1">
        <f t="shared" si="7"/>
        <v>0</v>
      </c>
      <c r="S129" s="1">
        <f t="shared" si="8"/>
        <v>0</v>
      </c>
      <c r="T129" s="1">
        <f t="shared" si="9"/>
        <v>1</v>
      </c>
      <c r="U129" s="1">
        <f t="shared" si="10"/>
        <v>1</v>
      </c>
      <c r="V129" s="1">
        <f t="shared" si="17"/>
        <v>3</v>
      </c>
      <c r="W129" s="1">
        <f t="shared" si="12"/>
        <v>1</v>
      </c>
      <c r="X129" s="1">
        <f t="shared" si="13"/>
        <v>1</v>
      </c>
      <c r="Y129" s="25">
        <f t="shared" si="18"/>
        <v>0</v>
      </c>
      <c r="Z129" s="117"/>
      <c r="AA129" s="117"/>
      <c r="AB129" s="1"/>
      <c r="AC129" s="25" t="str">
        <f t="shared" si="15"/>
        <v/>
      </c>
    </row>
    <row r="130" spans="1:29" ht="12.75" customHeight="1">
      <c r="A130" s="1">
        <v>3956</v>
      </c>
      <c r="B130" s="54" t="str">
        <f t="shared" si="0"/>
        <v>I.3.33.5</v>
      </c>
      <c r="C130" s="120" t="s">
        <v>1784</v>
      </c>
      <c r="D130" s="92"/>
      <c r="E130" s="92"/>
      <c r="F130" s="92"/>
      <c r="G130" s="117" t="s">
        <v>688</v>
      </c>
      <c r="H130" s="119" t="s">
        <v>1747</v>
      </c>
      <c r="I130" s="117" t="s">
        <v>1748</v>
      </c>
      <c r="J130" s="117">
        <v>3</v>
      </c>
      <c r="K130" s="117"/>
      <c r="L130" s="99">
        <f t="shared" si="1"/>
        <v>3</v>
      </c>
      <c r="M130" s="1">
        <f t="shared" si="2"/>
        <v>33</v>
      </c>
      <c r="N130" s="1">
        <f t="shared" si="3"/>
        <v>5</v>
      </c>
      <c r="O130" s="1">
        <f t="shared" si="4"/>
        <v>0</v>
      </c>
      <c r="P130" s="1">
        <f t="shared" si="5"/>
        <v>0</v>
      </c>
      <c r="Q130" s="1">
        <f t="shared" si="16"/>
        <v>0</v>
      </c>
      <c r="R130" s="1">
        <f t="shared" si="7"/>
        <v>0</v>
      </c>
      <c r="S130" s="1">
        <f t="shared" si="8"/>
        <v>0</v>
      </c>
      <c r="T130" s="1">
        <f t="shared" si="9"/>
        <v>1</v>
      </c>
      <c r="U130" s="1">
        <f t="shared" si="10"/>
        <v>1</v>
      </c>
      <c r="V130" s="1">
        <f t="shared" si="17"/>
        <v>3</v>
      </c>
      <c r="W130" s="1">
        <f t="shared" si="12"/>
        <v>1</v>
      </c>
      <c r="X130" s="1">
        <f t="shared" si="13"/>
        <v>1</v>
      </c>
      <c r="Y130" s="25">
        <f t="shared" si="18"/>
        <v>0</v>
      </c>
      <c r="Z130" s="117"/>
      <c r="AA130" s="117"/>
      <c r="AB130" s="1"/>
      <c r="AC130" s="25" t="str">
        <f t="shared" si="15"/>
        <v/>
      </c>
    </row>
    <row r="131" spans="1:29" ht="12.75" customHeight="1">
      <c r="A131" s="1">
        <v>3957</v>
      </c>
      <c r="B131" s="54" t="str">
        <f t="shared" si="0"/>
        <v>I.3.33.6</v>
      </c>
      <c r="C131" s="120" t="s">
        <v>1786</v>
      </c>
      <c r="D131" s="92"/>
      <c r="E131" s="92"/>
      <c r="F131" s="92"/>
      <c r="G131" s="117" t="s">
        <v>1788</v>
      </c>
      <c r="H131" s="119" t="s">
        <v>475</v>
      </c>
      <c r="I131" s="117" t="s">
        <v>1789</v>
      </c>
      <c r="J131" s="117">
        <v>3</v>
      </c>
      <c r="K131" s="117"/>
      <c r="L131" s="99">
        <f t="shared" si="1"/>
        <v>3</v>
      </c>
      <c r="M131" s="1">
        <f t="shared" si="2"/>
        <v>33</v>
      </c>
      <c r="N131" s="1">
        <f t="shared" si="3"/>
        <v>6</v>
      </c>
      <c r="O131" s="1">
        <f t="shared" si="4"/>
        <v>0</v>
      </c>
      <c r="P131" s="1">
        <f t="shared" si="5"/>
        <v>0</v>
      </c>
      <c r="Q131" s="1">
        <f t="shared" si="16"/>
        <v>0</v>
      </c>
      <c r="R131" s="1">
        <f t="shared" si="7"/>
        <v>0</v>
      </c>
      <c r="S131" s="1">
        <f t="shared" si="8"/>
        <v>0</v>
      </c>
      <c r="T131" s="1">
        <f t="shared" si="9"/>
        <v>1</v>
      </c>
      <c r="U131" s="1">
        <f t="shared" si="10"/>
        <v>1</v>
      </c>
      <c r="V131" s="1">
        <f t="shared" si="17"/>
        <v>3</v>
      </c>
      <c r="W131" s="1">
        <f t="shared" si="12"/>
        <v>1</v>
      </c>
      <c r="X131" s="1">
        <f t="shared" si="13"/>
        <v>1</v>
      </c>
      <c r="Y131" s="25">
        <f t="shared" si="18"/>
        <v>0</v>
      </c>
      <c r="Z131" s="117"/>
      <c r="AA131" s="117"/>
      <c r="AB131" s="1"/>
      <c r="AC131" s="25" t="str">
        <f t="shared" si="15"/>
        <v/>
      </c>
    </row>
    <row r="132" spans="1:29" ht="12.75" customHeight="1">
      <c r="A132" s="1">
        <v>3958</v>
      </c>
      <c r="B132" s="54" t="str">
        <f t="shared" si="0"/>
        <v>I.3.33.7</v>
      </c>
      <c r="C132" s="120" t="s">
        <v>1792</v>
      </c>
      <c r="D132" s="92"/>
      <c r="E132" s="92"/>
      <c r="F132" s="92"/>
      <c r="G132" s="117"/>
      <c r="H132" s="119" t="s">
        <v>1519</v>
      </c>
      <c r="I132" s="117" t="s">
        <v>1521</v>
      </c>
      <c r="J132" s="117">
        <v>3</v>
      </c>
      <c r="K132" s="117"/>
      <c r="L132" s="99">
        <f t="shared" si="1"/>
        <v>3</v>
      </c>
      <c r="M132" s="1">
        <f t="shared" si="2"/>
        <v>33</v>
      </c>
      <c r="N132" s="1">
        <f t="shared" si="3"/>
        <v>7</v>
      </c>
      <c r="O132" s="1">
        <f t="shared" si="4"/>
        <v>0</v>
      </c>
      <c r="P132" s="1">
        <f t="shared" si="5"/>
        <v>0</v>
      </c>
      <c r="Q132" s="1">
        <f t="shared" si="16"/>
        <v>0</v>
      </c>
      <c r="R132" s="1">
        <f t="shared" si="7"/>
        <v>0</v>
      </c>
      <c r="S132" s="1">
        <f t="shared" si="8"/>
        <v>0</v>
      </c>
      <c r="T132" s="1">
        <f t="shared" si="9"/>
        <v>1</v>
      </c>
      <c r="U132" s="1">
        <f t="shared" si="10"/>
        <v>1</v>
      </c>
      <c r="V132" s="1">
        <f t="shared" si="17"/>
        <v>3</v>
      </c>
      <c r="W132" s="1">
        <f t="shared" si="12"/>
        <v>1</v>
      </c>
      <c r="X132" s="1">
        <f t="shared" si="13"/>
        <v>1</v>
      </c>
      <c r="Y132" s="25">
        <f t="shared" si="18"/>
        <v>0</v>
      </c>
      <c r="Z132" s="117"/>
      <c r="AA132" s="117"/>
      <c r="AB132" s="1"/>
      <c r="AC132" s="25" t="str">
        <f t="shared" si="15"/>
        <v/>
      </c>
    </row>
    <row r="133" spans="1:29" ht="12.75" customHeight="1">
      <c r="A133" s="1">
        <v>3959</v>
      </c>
      <c r="B133" s="54" t="str">
        <f t="shared" si="0"/>
        <v>I.3.33.8</v>
      </c>
      <c r="C133" s="120" t="s">
        <v>1795</v>
      </c>
      <c r="D133" s="92"/>
      <c r="E133" s="92"/>
      <c r="F133" s="92"/>
      <c r="G133" s="117"/>
      <c r="H133" s="119" t="s">
        <v>1796</v>
      </c>
      <c r="I133" s="117" t="s">
        <v>1590</v>
      </c>
      <c r="J133" s="117">
        <v>3</v>
      </c>
      <c r="K133" s="117"/>
      <c r="L133" s="99">
        <f t="shared" si="1"/>
        <v>3</v>
      </c>
      <c r="M133" s="1">
        <f t="shared" si="2"/>
        <v>33</v>
      </c>
      <c r="N133" s="1">
        <f t="shared" si="3"/>
        <v>8</v>
      </c>
      <c r="O133" s="1">
        <f t="shared" si="4"/>
        <v>0</v>
      </c>
      <c r="P133" s="1">
        <f t="shared" si="5"/>
        <v>0</v>
      </c>
      <c r="Q133" s="1">
        <f t="shared" ref="Q133:Q196" si="19">IF(OR(Master="Master",J133=0,K133=1),0,IF(ISNA(VLOOKUP(A133,L2_Array,22,FALSE)),0,VLOOKUP(A133,L2_Array,22,FALSE)))</f>
        <v>0</v>
      </c>
      <c r="R133" s="1">
        <f t="shared" si="7"/>
        <v>0</v>
      </c>
      <c r="S133" s="1">
        <f t="shared" si="8"/>
        <v>0</v>
      </c>
      <c r="T133" s="1">
        <f t="shared" si="9"/>
        <v>1</v>
      </c>
      <c r="U133" s="1">
        <f t="shared" si="10"/>
        <v>1</v>
      </c>
      <c r="V133" s="1">
        <f t="shared" ref="V133:V196" si="20">IF(Master="Master",R133,IF(V132="",S133,IF(OR(AND(U133&gt;0,S133&lt;V132),AND(U133=1,S133&lt;=V132)),V132,S133)))</f>
        <v>3</v>
      </c>
      <c r="W133" s="1">
        <f t="shared" si="12"/>
        <v>1</v>
      </c>
      <c r="X133" s="1">
        <f t="shared" si="13"/>
        <v>1</v>
      </c>
      <c r="Y133" s="25">
        <f t="shared" ref="Y133:Y196" si="21">IF(ISNA(VLOOKUP(A133,L2_Array,1,FALSE)),0,1)</f>
        <v>0</v>
      </c>
      <c r="Z133" s="117"/>
      <c r="AA133" s="117"/>
      <c r="AB133" s="1"/>
      <c r="AC133" s="25" t="str">
        <f t="shared" si="15"/>
        <v/>
      </c>
    </row>
    <row r="134" spans="1:29" ht="12.75" customHeight="1">
      <c r="A134" s="1">
        <v>3960</v>
      </c>
      <c r="B134" s="54" t="str">
        <f t="shared" si="0"/>
        <v>I.3.33.9</v>
      </c>
      <c r="C134" s="120" t="s">
        <v>1799</v>
      </c>
      <c r="D134" s="92"/>
      <c r="E134" s="92"/>
      <c r="F134" s="92"/>
      <c r="G134" s="117"/>
      <c r="H134" s="119" t="s">
        <v>1800</v>
      </c>
      <c r="I134" s="117" t="s">
        <v>1590</v>
      </c>
      <c r="J134" s="117">
        <v>3</v>
      </c>
      <c r="K134" s="117"/>
      <c r="L134" s="99">
        <f t="shared" si="1"/>
        <v>3</v>
      </c>
      <c r="M134" s="1">
        <f t="shared" si="2"/>
        <v>33</v>
      </c>
      <c r="N134" s="1">
        <f t="shared" si="3"/>
        <v>9</v>
      </c>
      <c r="O134" s="1">
        <f t="shared" si="4"/>
        <v>0</v>
      </c>
      <c r="P134" s="1">
        <f t="shared" si="5"/>
        <v>0</v>
      </c>
      <c r="Q134" s="1">
        <f t="shared" si="19"/>
        <v>0</v>
      </c>
      <c r="R134" s="1">
        <f t="shared" si="7"/>
        <v>0</v>
      </c>
      <c r="S134" s="1">
        <f t="shared" si="8"/>
        <v>0</v>
      </c>
      <c r="T134" s="1">
        <f t="shared" si="9"/>
        <v>1</v>
      </c>
      <c r="U134" s="1">
        <f t="shared" si="10"/>
        <v>1</v>
      </c>
      <c r="V134" s="1">
        <f t="shared" si="20"/>
        <v>3</v>
      </c>
      <c r="W134" s="1">
        <f t="shared" si="12"/>
        <v>1</v>
      </c>
      <c r="X134" s="1">
        <f t="shared" si="13"/>
        <v>1</v>
      </c>
      <c r="Y134" s="25">
        <f t="shared" si="21"/>
        <v>0</v>
      </c>
      <c r="Z134" s="117"/>
      <c r="AA134" s="117"/>
      <c r="AB134" s="1"/>
      <c r="AC134" s="25" t="str">
        <f t="shared" si="15"/>
        <v/>
      </c>
    </row>
    <row r="135" spans="1:29" ht="12.75" customHeight="1">
      <c r="A135" s="1">
        <v>3961</v>
      </c>
      <c r="B135" s="54" t="str">
        <f t="shared" si="0"/>
        <v>I.3.33.10</v>
      </c>
      <c r="C135" s="120" t="s">
        <v>1803</v>
      </c>
      <c r="D135" s="92"/>
      <c r="E135" s="92"/>
      <c r="F135" s="92"/>
      <c r="G135" s="117" t="s">
        <v>688</v>
      </c>
      <c r="H135" s="119" t="s">
        <v>1804</v>
      </c>
      <c r="I135" s="117" t="s">
        <v>1590</v>
      </c>
      <c r="J135" s="117">
        <v>3</v>
      </c>
      <c r="K135" s="117"/>
      <c r="L135" s="99">
        <f t="shared" si="1"/>
        <v>3</v>
      </c>
      <c r="M135" s="1">
        <f t="shared" si="2"/>
        <v>33</v>
      </c>
      <c r="N135" s="1">
        <f t="shared" si="3"/>
        <v>10</v>
      </c>
      <c r="O135" s="1">
        <f t="shared" si="4"/>
        <v>0</v>
      </c>
      <c r="P135" s="1">
        <f t="shared" si="5"/>
        <v>0</v>
      </c>
      <c r="Q135" s="1">
        <f t="shared" si="19"/>
        <v>0</v>
      </c>
      <c r="R135" s="1">
        <f t="shared" si="7"/>
        <v>0</v>
      </c>
      <c r="S135" s="1">
        <f t="shared" si="8"/>
        <v>0</v>
      </c>
      <c r="T135" s="1">
        <f t="shared" si="9"/>
        <v>1</v>
      </c>
      <c r="U135" s="1">
        <f t="shared" si="10"/>
        <v>1</v>
      </c>
      <c r="V135" s="1">
        <f t="shared" si="20"/>
        <v>3</v>
      </c>
      <c r="W135" s="1">
        <f t="shared" si="12"/>
        <v>1</v>
      </c>
      <c r="X135" s="1">
        <f t="shared" si="13"/>
        <v>1</v>
      </c>
      <c r="Y135" s="25">
        <f t="shared" si="21"/>
        <v>0</v>
      </c>
      <c r="Z135" s="117"/>
      <c r="AA135" s="117"/>
      <c r="AB135" s="1"/>
      <c r="AC135" s="25" t="str">
        <f t="shared" si="15"/>
        <v/>
      </c>
    </row>
    <row r="136" spans="1:29" ht="12.75" customHeight="1">
      <c r="A136" s="1">
        <v>3962</v>
      </c>
      <c r="B136" s="54" t="str">
        <f t="shared" si="0"/>
        <v>I.3.34</v>
      </c>
      <c r="C136" s="120" t="s">
        <v>1807</v>
      </c>
      <c r="D136" s="118"/>
      <c r="E136" s="92"/>
      <c r="F136" s="92"/>
      <c r="G136" s="117" t="s">
        <v>692</v>
      </c>
      <c r="H136" s="119"/>
      <c r="I136" s="117"/>
      <c r="J136" s="117">
        <v>2</v>
      </c>
      <c r="K136" s="117"/>
      <c r="L136" s="99">
        <f t="shared" si="1"/>
        <v>3</v>
      </c>
      <c r="M136" s="1">
        <f t="shared" si="2"/>
        <v>34</v>
      </c>
      <c r="N136" s="1">
        <f t="shared" si="3"/>
        <v>0</v>
      </c>
      <c r="O136" s="1">
        <f t="shared" si="4"/>
        <v>0</v>
      </c>
      <c r="P136" s="1">
        <f t="shared" si="5"/>
        <v>0</v>
      </c>
      <c r="Q136" s="1">
        <f t="shared" si="19"/>
        <v>0</v>
      </c>
      <c r="R136" s="1">
        <f t="shared" si="7"/>
        <v>0</v>
      </c>
      <c r="S136" s="1">
        <f t="shared" si="8"/>
        <v>0</v>
      </c>
      <c r="T136" s="1">
        <f t="shared" si="9"/>
        <v>1</v>
      </c>
      <c r="U136" s="1">
        <f t="shared" si="10"/>
        <v>1</v>
      </c>
      <c r="V136" s="1">
        <f t="shared" si="20"/>
        <v>3</v>
      </c>
      <c r="W136" s="1">
        <f t="shared" si="12"/>
        <v>1</v>
      </c>
      <c r="X136" s="1">
        <f t="shared" si="13"/>
        <v>1</v>
      </c>
      <c r="Y136" s="25">
        <f t="shared" si="21"/>
        <v>0</v>
      </c>
      <c r="Z136" s="117"/>
      <c r="AA136" s="117"/>
      <c r="AB136" s="1"/>
      <c r="AC136" s="25" t="str">
        <f t="shared" si="15"/>
        <v/>
      </c>
    </row>
    <row r="137" spans="1:29" ht="12.75" customHeight="1">
      <c r="A137" s="1">
        <v>3963</v>
      </c>
      <c r="B137" s="54" t="str">
        <f t="shared" si="0"/>
        <v>I.3.34.1</v>
      </c>
      <c r="C137" s="120" t="s">
        <v>1810</v>
      </c>
      <c r="D137" s="118"/>
      <c r="E137" s="92"/>
      <c r="F137" s="92"/>
      <c r="G137" s="117" t="s">
        <v>692</v>
      </c>
      <c r="H137" s="119"/>
      <c r="I137" s="117"/>
      <c r="J137" s="117">
        <v>3</v>
      </c>
      <c r="K137" s="117"/>
      <c r="L137" s="99">
        <f t="shared" si="1"/>
        <v>3</v>
      </c>
      <c r="M137" s="1">
        <f t="shared" si="2"/>
        <v>34</v>
      </c>
      <c r="N137" s="1">
        <f t="shared" si="3"/>
        <v>1</v>
      </c>
      <c r="O137" s="1">
        <f t="shared" si="4"/>
        <v>0</v>
      </c>
      <c r="P137" s="1">
        <f t="shared" si="5"/>
        <v>0</v>
      </c>
      <c r="Q137" s="1">
        <f t="shared" si="19"/>
        <v>0</v>
      </c>
      <c r="R137" s="1">
        <f t="shared" si="7"/>
        <v>0</v>
      </c>
      <c r="S137" s="1">
        <f t="shared" si="8"/>
        <v>0</v>
      </c>
      <c r="T137" s="1">
        <f t="shared" si="9"/>
        <v>1</v>
      </c>
      <c r="U137" s="1">
        <f t="shared" si="10"/>
        <v>1</v>
      </c>
      <c r="V137" s="1">
        <f t="shared" si="20"/>
        <v>3</v>
      </c>
      <c r="W137" s="1">
        <f t="shared" si="12"/>
        <v>1</v>
      </c>
      <c r="X137" s="1">
        <f t="shared" si="13"/>
        <v>1</v>
      </c>
      <c r="Y137" s="25">
        <f t="shared" si="21"/>
        <v>0</v>
      </c>
      <c r="Z137" s="117"/>
      <c r="AA137" s="117"/>
      <c r="AB137" s="1"/>
      <c r="AC137" s="25" t="str">
        <f t="shared" si="15"/>
        <v/>
      </c>
    </row>
    <row r="138" spans="1:29" ht="12.75" customHeight="1">
      <c r="A138" s="1">
        <v>3964</v>
      </c>
      <c r="B138" s="54" t="str">
        <f t="shared" si="0"/>
        <v>I.3.34.2</v>
      </c>
      <c r="C138" s="120" t="s">
        <v>1813</v>
      </c>
      <c r="D138" s="118"/>
      <c r="E138" s="92"/>
      <c r="F138" s="92"/>
      <c r="G138" s="117" t="s">
        <v>692</v>
      </c>
      <c r="H138" s="119" t="s">
        <v>1736</v>
      </c>
      <c r="I138" s="117" t="s">
        <v>1814</v>
      </c>
      <c r="J138" s="117">
        <v>3</v>
      </c>
      <c r="K138" s="117"/>
      <c r="L138" s="99">
        <f t="shared" si="1"/>
        <v>3</v>
      </c>
      <c r="M138" s="1">
        <f t="shared" si="2"/>
        <v>34</v>
      </c>
      <c r="N138" s="1">
        <f t="shared" si="3"/>
        <v>2</v>
      </c>
      <c r="O138" s="1">
        <f t="shared" si="4"/>
        <v>0</v>
      </c>
      <c r="P138" s="1">
        <f t="shared" si="5"/>
        <v>0</v>
      </c>
      <c r="Q138" s="1">
        <f t="shared" si="19"/>
        <v>0</v>
      </c>
      <c r="R138" s="1">
        <f t="shared" si="7"/>
        <v>0</v>
      </c>
      <c r="S138" s="1">
        <f t="shared" si="8"/>
        <v>0</v>
      </c>
      <c r="T138" s="1">
        <f t="shared" si="9"/>
        <v>1</v>
      </c>
      <c r="U138" s="1">
        <f t="shared" si="10"/>
        <v>1</v>
      </c>
      <c r="V138" s="1">
        <f t="shared" si="20"/>
        <v>3</v>
      </c>
      <c r="W138" s="1">
        <f t="shared" si="12"/>
        <v>1</v>
      </c>
      <c r="X138" s="1">
        <f t="shared" si="13"/>
        <v>1</v>
      </c>
      <c r="Y138" s="25">
        <f t="shared" si="21"/>
        <v>0</v>
      </c>
      <c r="Z138" s="117"/>
      <c r="AA138" s="117"/>
      <c r="AB138" s="1"/>
      <c r="AC138" s="25" t="str">
        <f t="shared" si="15"/>
        <v/>
      </c>
    </row>
    <row r="139" spans="1:29" ht="12.75" customHeight="1">
      <c r="A139" s="1">
        <v>3965</v>
      </c>
      <c r="B139" s="54" t="str">
        <f t="shared" si="0"/>
        <v>I.3.34.2.1</v>
      </c>
      <c r="C139" s="120" t="s">
        <v>1817</v>
      </c>
      <c r="D139" s="118"/>
      <c r="E139" s="92"/>
      <c r="F139" s="92"/>
      <c r="G139" s="117" t="s">
        <v>692</v>
      </c>
      <c r="H139" s="119" t="s">
        <v>1818</v>
      </c>
      <c r="I139" s="117" t="s">
        <v>1521</v>
      </c>
      <c r="J139" s="117">
        <v>4</v>
      </c>
      <c r="K139" s="117"/>
      <c r="L139" s="99">
        <f t="shared" si="1"/>
        <v>3</v>
      </c>
      <c r="M139" s="1">
        <f t="shared" si="2"/>
        <v>34</v>
      </c>
      <c r="N139" s="1">
        <f t="shared" si="3"/>
        <v>2</v>
      </c>
      <c r="O139" s="1">
        <f t="shared" si="4"/>
        <v>1</v>
      </c>
      <c r="P139" s="1">
        <f t="shared" si="5"/>
        <v>0</v>
      </c>
      <c r="Q139" s="1">
        <f t="shared" si="19"/>
        <v>0</v>
      </c>
      <c r="R139" s="1">
        <f t="shared" si="7"/>
        <v>0</v>
      </c>
      <c r="S139" s="1">
        <f t="shared" si="8"/>
        <v>0</v>
      </c>
      <c r="T139" s="1">
        <f t="shared" si="9"/>
        <v>1</v>
      </c>
      <c r="U139" s="1">
        <f t="shared" si="10"/>
        <v>1</v>
      </c>
      <c r="V139" s="1">
        <f t="shared" si="20"/>
        <v>3</v>
      </c>
      <c r="W139" s="1">
        <f t="shared" si="12"/>
        <v>1</v>
      </c>
      <c r="X139" s="1">
        <f t="shared" si="13"/>
        <v>1</v>
      </c>
      <c r="Y139" s="25">
        <f t="shared" si="21"/>
        <v>0</v>
      </c>
      <c r="Z139" s="117"/>
      <c r="AA139" s="117"/>
      <c r="AB139" s="1"/>
      <c r="AC139" s="25" t="str">
        <f t="shared" si="15"/>
        <v/>
      </c>
    </row>
    <row r="140" spans="1:29" ht="12.75" customHeight="1">
      <c r="A140" s="1">
        <v>3966</v>
      </c>
      <c r="B140" s="54" t="str">
        <f t="shared" si="0"/>
        <v>I.3.34.3</v>
      </c>
      <c r="C140" s="120" t="s">
        <v>1821</v>
      </c>
      <c r="D140" s="118"/>
      <c r="E140" s="92"/>
      <c r="F140" s="92"/>
      <c r="G140" s="117" t="s">
        <v>692</v>
      </c>
      <c r="H140" s="119" t="s">
        <v>1747</v>
      </c>
      <c r="I140" s="117" t="s">
        <v>1748</v>
      </c>
      <c r="J140" s="117">
        <v>3</v>
      </c>
      <c r="K140" s="117"/>
      <c r="L140" s="99">
        <f t="shared" si="1"/>
        <v>3</v>
      </c>
      <c r="M140" s="1">
        <f t="shared" si="2"/>
        <v>34</v>
      </c>
      <c r="N140" s="1">
        <f t="shared" si="3"/>
        <v>3</v>
      </c>
      <c r="O140" s="1">
        <f t="shared" si="4"/>
        <v>0</v>
      </c>
      <c r="P140" s="1">
        <f t="shared" si="5"/>
        <v>0</v>
      </c>
      <c r="Q140" s="1">
        <f t="shared" si="19"/>
        <v>0</v>
      </c>
      <c r="R140" s="1">
        <f t="shared" si="7"/>
        <v>0</v>
      </c>
      <c r="S140" s="1">
        <f t="shared" si="8"/>
        <v>0</v>
      </c>
      <c r="T140" s="1">
        <f t="shared" si="9"/>
        <v>1</v>
      </c>
      <c r="U140" s="1">
        <f t="shared" si="10"/>
        <v>1</v>
      </c>
      <c r="V140" s="1">
        <f t="shared" si="20"/>
        <v>3</v>
      </c>
      <c r="W140" s="1">
        <f t="shared" si="12"/>
        <v>1</v>
      </c>
      <c r="X140" s="1">
        <f t="shared" si="13"/>
        <v>1</v>
      </c>
      <c r="Y140" s="25">
        <f t="shared" si="21"/>
        <v>0</v>
      </c>
      <c r="Z140" s="117"/>
      <c r="AA140" s="117"/>
      <c r="AB140" s="1"/>
      <c r="AC140" s="25" t="str">
        <f t="shared" si="15"/>
        <v/>
      </c>
    </row>
    <row r="141" spans="1:29" ht="12.75" customHeight="1">
      <c r="A141" s="1">
        <v>3967</v>
      </c>
      <c r="B141" s="54" t="str">
        <f t="shared" si="0"/>
        <v>I.3.34.3.1</v>
      </c>
      <c r="C141" s="120" t="s">
        <v>1824</v>
      </c>
      <c r="D141" s="118"/>
      <c r="E141" s="92"/>
      <c r="F141" s="92"/>
      <c r="G141" s="117" t="s">
        <v>692</v>
      </c>
      <c r="H141" s="119"/>
      <c r="I141" s="117"/>
      <c r="J141" s="117">
        <v>4</v>
      </c>
      <c r="K141" s="117"/>
      <c r="L141" s="99">
        <f t="shared" si="1"/>
        <v>3</v>
      </c>
      <c r="M141" s="1">
        <f t="shared" si="2"/>
        <v>34</v>
      </c>
      <c r="N141" s="1">
        <f t="shared" si="3"/>
        <v>3</v>
      </c>
      <c r="O141" s="1">
        <f t="shared" si="4"/>
        <v>1</v>
      </c>
      <c r="P141" s="1">
        <f t="shared" si="5"/>
        <v>0</v>
      </c>
      <c r="Q141" s="1">
        <f t="shared" si="19"/>
        <v>0</v>
      </c>
      <c r="R141" s="1">
        <f t="shared" si="7"/>
        <v>0</v>
      </c>
      <c r="S141" s="1">
        <f t="shared" si="8"/>
        <v>0</v>
      </c>
      <c r="T141" s="1">
        <f t="shared" si="9"/>
        <v>1</v>
      </c>
      <c r="U141" s="1">
        <f t="shared" si="10"/>
        <v>1</v>
      </c>
      <c r="V141" s="1">
        <f t="shared" si="20"/>
        <v>3</v>
      </c>
      <c r="W141" s="1">
        <f t="shared" si="12"/>
        <v>1</v>
      </c>
      <c r="X141" s="1">
        <f t="shared" si="13"/>
        <v>1</v>
      </c>
      <c r="Y141" s="25">
        <f t="shared" si="21"/>
        <v>0</v>
      </c>
      <c r="Z141" s="117"/>
      <c r="AA141" s="117"/>
      <c r="AB141" s="1"/>
      <c r="AC141" s="25" t="str">
        <f t="shared" si="15"/>
        <v/>
      </c>
    </row>
    <row r="142" spans="1:29" ht="12.75" customHeight="1">
      <c r="A142" s="1">
        <v>3968</v>
      </c>
      <c r="B142" s="54" t="str">
        <f t="shared" si="0"/>
        <v>I.3.34.4</v>
      </c>
      <c r="C142" s="120" t="s">
        <v>1828</v>
      </c>
      <c r="D142" s="92"/>
      <c r="E142" s="92"/>
      <c r="F142" s="92"/>
      <c r="G142" s="117" t="s">
        <v>692</v>
      </c>
      <c r="H142" s="119" t="s">
        <v>1747</v>
      </c>
      <c r="I142" s="117" t="s">
        <v>1748</v>
      </c>
      <c r="J142" s="117">
        <v>3</v>
      </c>
      <c r="K142" s="117"/>
      <c r="L142" s="99">
        <f t="shared" si="1"/>
        <v>3</v>
      </c>
      <c r="M142" s="1">
        <f t="shared" si="2"/>
        <v>34</v>
      </c>
      <c r="N142" s="1">
        <f t="shared" si="3"/>
        <v>4</v>
      </c>
      <c r="O142" s="1">
        <f t="shared" si="4"/>
        <v>0</v>
      </c>
      <c r="P142" s="1">
        <f t="shared" si="5"/>
        <v>0</v>
      </c>
      <c r="Q142" s="1">
        <f t="shared" si="19"/>
        <v>0</v>
      </c>
      <c r="R142" s="1">
        <f t="shared" si="7"/>
        <v>0</v>
      </c>
      <c r="S142" s="1">
        <f t="shared" si="8"/>
        <v>0</v>
      </c>
      <c r="T142" s="1">
        <f t="shared" si="9"/>
        <v>1</v>
      </c>
      <c r="U142" s="1">
        <f t="shared" si="10"/>
        <v>1</v>
      </c>
      <c r="V142" s="1">
        <f t="shared" si="20"/>
        <v>3</v>
      </c>
      <c r="W142" s="1">
        <f t="shared" si="12"/>
        <v>1</v>
      </c>
      <c r="X142" s="1">
        <f t="shared" si="13"/>
        <v>1</v>
      </c>
      <c r="Y142" s="25">
        <f t="shared" si="21"/>
        <v>0</v>
      </c>
      <c r="Z142" s="117"/>
      <c r="AA142" s="117"/>
      <c r="AB142" s="1"/>
      <c r="AC142" s="25" t="str">
        <f t="shared" si="15"/>
        <v/>
      </c>
    </row>
    <row r="143" spans="1:29" ht="12.75" customHeight="1">
      <c r="A143" s="1">
        <v>3969</v>
      </c>
      <c r="B143" s="54" t="str">
        <f t="shared" si="0"/>
        <v>I.3.34.5</v>
      </c>
      <c r="C143" s="120" t="s">
        <v>1831</v>
      </c>
      <c r="D143" s="118"/>
      <c r="E143" s="92"/>
      <c r="F143" s="92"/>
      <c r="G143" s="117" t="s">
        <v>692</v>
      </c>
      <c r="H143" s="119"/>
      <c r="I143" s="117"/>
      <c r="J143" s="117">
        <v>3</v>
      </c>
      <c r="K143" s="117"/>
      <c r="L143" s="99">
        <f t="shared" si="1"/>
        <v>3</v>
      </c>
      <c r="M143" s="1">
        <f t="shared" si="2"/>
        <v>34</v>
      </c>
      <c r="N143" s="1">
        <f t="shared" si="3"/>
        <v>5</v>
      </c>
      <c r="O143" s="1">
        <f t="shared" si="4"/>
        <v>0</v>
      </c>
      <c r="P143" s="1">
        <f t="shared" si="5"/>
        <v>0</v>
      </c>
      <c r="Q143" s="1">
        <f t="shared" si="19"/>
        <v>0</v>
      </c>
      <c r="R143" s="1">
        <f t="shared" si="7"/>
        <v>0</v>
      </c>
      <c r="S143" s="1">
        <f t="shared" si="8"/>
        <v>0</v>
      </c>
      <c r="T143" s="1">
        <f t="shared" si="9"/>
        <v>1</v>
      </c>
      <c r="U143" s="1">
        <f t="shared" si="10"/>
        <v>1</v>
      </c>
      <c r="V143" s="1">
        <f t="shared" si="20"/>
        <v>3</v>
      </c>
      <c r="W143" s="1">
        <f t="shared" si="12"/>
        <v>1</v>
      </c>
      <c r="X143" s="1">
        <f t="shared" si="13"/>
        <v>1</v>
      </c>
      <c r="Y143" s="25">
        <f t="shared" si="21"/>
        <v>0</v>
      </c>
      <c r="Z143" s="117"/>
      <c r="AA143" s="117"/>
      <c r="AB143" s="1"/>
      <c r="AC143" s="25" t="str">
        <f t="shared" si="15"/>
        <v/>
      </c>
    </row>
    <row r="144" spans="1:29" ht="12.75" customHeight="1">
      <c r="A144" s="1">
        <v>3970</v>
      </c>
      <c r="B144" s="54" t="str">
        <f t="shared" si="0"/>
        <v>I.3.35</v>
      </c>
      <c r="C144" s="120" t="s">
        <v>686</v>
      </c>
      <c r="D144" s="118"/>
      <c r="E144" s="92"/>
      <c r="F144" s="92"/>
      <c r="G144" s="117" t="s">
        <v>688</v>
      </c>
      <c r="H144" s="119" t="s">
        <v>689</v>
      </c>
      <c r="I144" s="117" t="s">
        <v>657</v>
      </c>
      <c r="J144" s="117">
        <v>2</v>
      </c>
      <c r="K144" s="117"/>
      <c r="L144" s="99">
        <f t="shared" si="1"/>
        <v>3</v>
      </c>
      <c r="M144" s="1">
        <f t="shared" si="2"/>
        <v>35</v>
      </c>
      <c r="N144" s="1">
        <f t="shared" si="3"/>
        <v>0</v>
      </c>
      <c r="O144" s="1">
        <f t="shared" si="4"/>
        <v>0</v>
      </c>
      <c r="P144" s="1">
        <f t="shared" si="5"/>
        <v>0</v>
      </c>
      <c r="Q144" s="1">
        <f t="shared" si="19"/>
        <v>3</v>
      </c>
      <c r="R144" s="1">
        <f t="shared" si="7"/>
        <v>0</v>
      </c>
      <c r="S144" s="1">
        <f t="shared" si="8"/>
        <v>3</v>
      </c>
      <c r="T144" s="1">
        <f t="shared" si="9"/>
        <v>1</v>
      </c>
      <c r="U144" s="1">
        <f t="shared" si="10"/>
        <v>1</v>
      </c>
      <c r="V144" s="1">
        <f t="shared" si="20"/>
        <v>3</v>
      </c>
      <c r="W144" s="1">
        <f t="shared" si="12"/>
        <v>1</v>
      </c>
      <c r="X144" s="1">
        <f t="shared" si="13"/>
        <v>1</v>
      </c>
      <c r="Y144" s="25">
        <f t="shared" si="21"/>
        <v>1</v>
      </c>
      <c r="Z144" s="117"/>
      <c r="AA144" s="117"/>
      <c r="AB144" s="1"/>
      <c r="AC144" s="25" t="str">
        <f t="shared" si="15"/>
        <v/>
      </c>
    </row>
    <row r="145" spans="1:30" ht="12.75" customHeight="1">
      <c r="A145" s="1">
        <v>3979</v>
      </c>
      <c r="B145" s="54" t="str">
        <f t="shared" si="0"/>
        <v>I.3.35.1</v>
      </c>
      <c r="C145" s="120" t="s">
        <v>1835</v>
      </c>
      <c r="D145" s="92"/>
      <c r="E145" s="92"/>
      <c r="F145" s="92"/>
      <c r="G145" s="117" t="s">
        <v>692</v>
      </c>
      <c r="H145" s="119"/>
      <c r="I145" s="117"/>
      <c r="J145" s="117">
        <v>3</v>
      </c>
      <c r="K145" s="117"/>
      <c r="L145" s="99">
        <f t="shared" si="1"/>
        <v>3</v>
      </c>
      <c r="M145" s="1">
        <f t="shared" si="2"/>
        <v>35</v>
      </c>
      <c r="N145" s="1">
        <f t="shared" si="3"/>
        <v>1</v>
      </c>
      <c r="O145" s="1">
        <f t="shared" si="4"/>
        <v>0</v>
      </c>
      <c r="P145" s="1">
        <f t="shared" si="5"/>
        <v>0</v>
      </c>
      <c r="Q145" s="1">
        <f t="shared" si="19"/>
        <v>0</v>
      </c>
      <c r="R145" s="1">
        <f t="shared" si="7"/>
        <v>0</v>
      </c>
      <c r="S145" s="1">
        <f t="shared" si="8"/>
        <v>0</v>
      </c>
      <c r="T145" s="1">
        <f t="shared" si="9"/>
        <v>1</v>
      </c>
      <c r="U145" s="1">
        <f t="shared" si="10"/>
        <v>1</v>
      </c>
      <c r="V145" s="1">
        <f t="shared" si="20"/>
        <v>3</v>
      </c>
      <c r="W145" s="1">
        <f t="shared" si="12"/>
        <v>1</v>
      </c>
      <c r="X145" s="1">
        <f t="shared" si="13"/>
        <v>1</v>
      </c>
      <c r="Y145" s="25">
        <f t="shared" si="21"/>
        <v>0</v>
      </c>
      <c r="Z145" s="117"/>
      <c r="AA145" s="117"/>
      <c r="AB145" s="1"/>
      <c r="AC145" s="25" t="str">
        <f t="shared" si="15"/>
        <v/>
      </c>
    </row>
    <row r="146" spans="1:30" ht="12.75" customHeight="1">
      <c r="A146" s="1">
        <v>3982</v>
      </c>
      <c r="B146" s="54" t="str">
        <f t="shared" si="0"/>
        <v>I.3.35.2</v>
      </c>
      <c r="C146" s="120" t="s">
        <v>1838</v>
      </c>
      <c r="D146" s="92"/>
      <c r="E146" s="92"/>
      <c r="F146" s="92"/>
      <c r="G146" s="117" t="s">
        <v>692</v>
      </c>
      <c r="H146" s="119" t="s">
        <v>1839</v>
      </c>
      <c r="I146" s="117" t="s">
        <v>1840</v>
      </c>
      <c r="J146" s="117">
        <v>3</v>
      </c>
      <c r="K146" s="117"/>
      <c r="L146" s="99">
        <f t="shared" si="1"/>
        <v>3</v>
      </c>
      <c r="M146" s="1">
        <f t="shared" si="2"/>
        <v>35</v>
      </c>
      <c r="N146" s="1">
        <f t="shared" si="3"/>
        <v>2</v>
      </c>
      <c r="O146" s="1">
        <f t="shared" si="4"/>
        <v>0</v>
      </c>
      <c r="P146" s="1">
        <f t="shared" si="5"/>
        <v>0</v>
      </c>
      <c r="Q146" s="1">
        <f t="shared" si="19"/>
        <v>0</v>
      </c>
      <c r="R146" s="1">
        <f t="shared" si="7"/>
        <v>0</v>
      </c>
      <c r="S146" s="1">
        <f t="shared" si="8"/>
        <v>0</v>
      </c>
      <c r="T146" s="1">
        <f t="shared" si="9"/>
        <v>1</v>
      </c>
      <c r="U146" s="1">
        <f t="shared" si="10"/>
        <v>1</v>
      </c>
      <c r="V146" s="1">
        <f t="shared" si="20"/>
        <v>3</v>
      </c>
      <c r="W146" s="1">
        <f t="shared" si="12"/>
        <v>1</v>
      </c>
      <c r="X146" s="1">
        <f t="shared" si="13"/>
        <v>1</v>
      </c>
      <c r="Y146" s="25">
        <f t="shared" si="21"/>
        <v>0</v>
      </c>
      <c r="Z146" s="117"/>
      <c r="AA146" s="117"/>
      <c r="AB146" s="1"/>
      <c r="AC146" s="25" t="str">
        <f t="shared" si="15"/>
        <v/>
      </c>
    </row>
    <row r="147" spans="1:30" ht="12.75" customHeight="1">
      <c r="A147" s="1">
        <v>3983</v>
      </c>
      <c r="B147" s="54" t="str">
        <f t="shared" si="0"/>
        <v>I.3.36</v>
      </c>
      <c r="C147" s="120" t="s">
        <v>1843</v>
      </c>
      <c r="D147" s="118"/>
      <c r="E147" s="92"/>
      <c r="F147" s="92"/>
      <c r="G147" s="117"/>
      <c r="H147" s="119" t="s">
        <v>1844</v>
      </c>
      <c r="I147" s="117" t="s">
        <v>1845</v>
      </c>
      <c r="J147" s="117">
        <v>2</v>
      </c>
      <c r="K147" s="117"/>
      <c r="L147" s="99">
        <f t="shared" si="1"/>
        <v>3</v>
      </c>
      <c r="M147" s="1">
        <f t="shared" si="2"/>
        <v>36</v>
      </c>
      <c r="N147" s="1">
        <f t="shared" si="3"/>
        <v>0</v>
      </c>
      <c r="O147" s="1">
        <f t="shared" si="4"/>
        <v>0</v>
      </c>
      <c r="P147" s="1">
        <f t="shared" si="5"/>
        <v>0</v>
      </c>
      <c r="Q147" s="1">
        <f t="shared" si="19"/>
        <v>0</v>
      </c>
      <c r="R147" s="1">
        <f t="shared" si="7"/>
        <v>0</v>
      </c>
      <c r="S147" s="1">
        <f t="shared" si="8"/>
        <v>0</v>
      </c>
      <c r="T147" s="1">
        <f t="shared" si="9"/>
        <v>1</v>
      </c>
      <c r="U147" s="1">
        <f t="shared" si="10"/>
        <v>1</v>
      </c>
      <c r="V147" s="1">
        <f t="shared" si="20"/>
        <v>3</v>
      </c>
      <c r="W147" s="1">
        <f t="shared" si="12"/>
        <v>1</v>
      </c>
      <c r="X147" s="1">
        <f t="shared" si="13"/>
        <v>1</v>
      </c>
      <c r="Y147" s="25">
        <f t="shared" si="21"/>
        <v>0</v>
      </c>
      <c r="Z147" s="117"/>
      <c r="AA147" s="117"/>
      <c r="AB147" s="1"/>
      <c r="AC147" s="25" t="str">
        <f t="shared" si="15"/>
        <v/>
      </c>
    </row>
    <row r="148" spans="1:30" ht="12.75" customHeight="1">
      <c r="A148" s="1">
        <v>3984</v>
      </c>
      <c r="B148" s="54" t="str">
        <f t="shared" si="0"/>
        <v>I.3.36.1</v>
      </c>
      <c r="C148" s="120" t="s">
        <v>1848</v>
      </c>
      <c r="D148" s="118"/>
      <c r="E148" s="92"/>
      <c r="F148" s="92"/>
      <c r="G148" s="117"/>
      <c r="H148" s="119" t="s">
        <v>1844</v>
      </c>
      <c r="I148" s="117" t="s">
        <v>1845</v>
      </c>
      <c r="J148" s="117">
        <v>3</v>
      </c>
      <c r="K148" s="117"/>
      <c r="L148" s="99">
        <f t="shared" si="1"/>
        <v>3</v>
      </c>
      <c r="M148" s="1">
        <f t="shared" si="2"/>
        <v>36</v>
      </c>
      <c r="N148" s="1">
        <f t="shared" si="3"/>
        <v>1</v>
      </c>
      <c r="O148" s="1">
        <f t="shared" si="4"/>
        <v>0</v>
      </c>
      <c r="P148" s="1">
        <f t="shared" si="5"/>
        <v>0</v>
      </c>
      <c r="Q148" s="1">
        <f t="shared" si="19"/>
        <v>0</v>
      </c>
      <c r="R148" s="1">
        <f t="shared" si="7"/>
        <v>0</v>
      </c>
      <c r="S148" s="1">
        <f t="shared" si="8"/>
        <v>0</v>
      </c>
      <c r="T148" s="1">
        <f t="shared" si="9"/>
        <v>1</v>
      </c>
      <c r="U148" s="1">
        <f t="shared" si="10"/>
        <v>1</v>
      </c>
      <c r="V148" s="1">
        <f t="shared" si="20"/>
        <v>3</v>
      </c>
      <c r="W148" s="1">
        <f t="shared" si="12"/>
        <v>1</v>
      </c>
      <c r="X148" s="1">
        <f t="shared" si="13"/>
        <v>1</v>
      </c>
      <c r="Y148" s="25">
        <f t="shared" si="21"/>
        <v>0</v>
      </c>
      <c r="Z148" s="117"/>
      <c r="AA148" s="117"/>
      <c r="AB148" s="1"/>
      <c r="AC148" s="25" t="str">
        <f t="shared" si="15"/>
        <v/>
      </c>
      <c r="AD148" s="36"/>
    </row>
    <row r="149" spans="1:30" ht="12.75" customHeight="1">
      <c r="A149" s="1">
        <v>3986</v>
      </c>
      <c r="B149" s="54" t="str">
        <f t="shared" si="0"/>
        <v>I.3.37</v>
      </c>
      <c r="C149" s="120" t="s">
        <v>1851</v>
      </c>
      <c r="D149" s="118"/>
      <c r="E149" s="92"/>
      <c r="F149" s="92"/>
      <c r="G149" s="117"/>
      <c r="H149" s="119">
        <v>14.1</v>
      </c>
      <c r="I149" s="117" t="s">
        <v>1852</v>
      </c>
      <c r="J149" s="117">
        <v>2</v>
      </c>
      <c r="K149" s="117"/>
      <c r="L149" s="99">
        <f t="shared" si="1"/>
        <v>3</v>
      </c>
      <c r="M149" s="1">
        <f t="shared" si="2"/>
        <v>37</v>
      </c>
      <c r="N149" s="1">
        <f t="shared" si="3"/>
        <v>0</v>
      </c>
      <c r="O149" s="1">
        <f t="shared" si="4"/>
        <v>0</v>
      </c>
      <c r="P149" s="1">
        <f t="shared" si="5"/>
        <v>0</v>
      </c>
      <c r="Q149" s="1">
        <f t="shared" si="19"/>
        <v>0</v>
      </c>
      <c r="R149" s="1">
        <f t="shared" si="7"/>
        <v>0</v>
      </c>
      <c r="S149" s="1">
        <f t="shared" si="8"/>
        <v>0</v>
      </c>
      <c r="T149" s="1">
        <f t="shared" si="9"/>
        <v>1</v>
      </c>
      <c r="U149" s="1">
        <f t="shared" si="10"/>
        <v>1</v>
      </c>
      <c r="V149" s="1">
        <f t="shared" si="20"/>
        <v>3</v>
      </c>
      <c r="W149" s="1">
        <f t="shared" si="12"/>
        <v>1</v>
      </c>
      <c r="X149" s="1">
        <f t="shared" si="13"/>
        <v>1</v>
      </c>
      <c r="Y149" s="25">
        <f t="shared" si="21"/>
        <v>0</v>
      </c>
      <c r="Z149" s="117"/>
      <c r="AA149" s="117"/>
      <c r="AB149" s="1"/>
      <c r="AC149" s="25" t="str">
        <f t="shared" si="15"/>
        <v/>
      </c>
      <c r="AD149" s="36"/>
    </row>
    <row r="150" spans="1:30" ht="12.75" customHeight="1">
      <c r="A150" s="1">
        <v>3987</v>
      </c>
      <c r="B150" s="54" t="str">
        <f t="shared" si="0"/>
        <v>I.3.38</v>
      </c>
      <c r="C150" s="120" t="s">
        <v>1854</v>
      </c>
      <c r="D150" s="118"/>
      <c r="E150" s="92"/>
      <c r="F150" s="118"/>
      <c r="G150" s="117"/>
      <c r="H150" s="119"/>
      <c r="I150" s="117"/>
      <c r="J150" s="117">
        <v>2</v>
      </c>
      <c r="K150" s="117"/>
      <c r="L150" s="99">
        <f t="shared" si="1"/>
        <v>3</v>
      </c>
      <c r="M150" s="1">
        <f t="shared" si="2"/>
        <v>38</v>
      </c>
      <c r="N150" s="1">
        <f t="shared" si="3"/>
        <v>0</v>
      </c>
      <c r="O150" s="1">
        <f t="shared" si="4"/>
        <v>0</v>
      </c>
      <c r="P150" s="1">
        <f t="shared" si="5"/>
        <v>0</v>
      </c>
      <c r="Q150" s="1">
        <f t="shared" si="19"/>
        <v>0</v>
      </c>
      <c r="R150" s="1">
        <f t="shared" si="7"/>
        <v>0</v>
      </c>
      <c r="S150" s="1">
        <f t="shared" si="8"/>
        <v>0</v>
      </c>
      <c r="T150" s="1">
        <f t="shared" si="9"/>
        <v>1</v>
      </c>
      <c r="U150" s="1">
        <f t="shared" si="10"/>
        <v>1</v>
      </c>
      <c r="V150" s="1">
        <f t="shared" si="20"/>
        <v>3</v>
      </c>
      <c r="W150" s="1">
        <f t="shared" si="12"/>
        <v>1</v>
      </c>
      <c r="X150" s="1">
        <f t="shared" si="13"/>
        <v>1</v>
      </c>
      <c r="Y150" s="25">
        <f t="shared" si="21"/>
        <v>0</v>
      </c>
      <c r="Z150" s="117"/>
      <c r="AA150" s="117"/>
      <c r="AB150" s="1"/>
      <c r="AC150" s="25" t="str">
        <f t="shared" si="15"/>
        <v/>
      </c>
      <c r="AD150" s="36"/>
    </row>
    <row r="151" spans="1:30" ht="12.75" customHeight="1">
      <c r="A151" s="1">
        <v>3989</v>
      </c>
      <c r="B151" s="54" t="str">
        <f t="shared" si="0"/>
        <v>I.3.38.1</v>
      </c>
      <c r="C151" s="120" t="s">
        <v>1856</v>
      </c>
      <c r="D151" s="118"/>
      <c r="E151" s="92"/>
      <c r="F151" s="92"/>
      <c r="G151" s="117" t="s">
        <v>692</v>
      </c>
      <c r="H151" s="119" t="s">
        <v>1073</v>
      </c>
      <c r="I151" s="117" t="s">
        <v>565</v>
      </c>
      <c r="J151" s="117">
        <v>3</v>
      </c>
      <c r="K151" s="117"/>
      <c r="L151" s="99">
        <f t="shared" si="1"/>
        <v>3</v>
      </c>
      <c r="M151" s="1">
        <f t="shared" si="2"/>
        <v>38</v>
      </c>
      <c r="N151" s="1">
        <f t="shared" si="3"/>
        <v>1</v>
      </c>
      <c r="O151" s="1">
        <f t="shared" si="4"/>
        <v>0</v>
      </c>
      <c r="P151" s="1">
        <f t="shared" si="5"/>
        <v>0</v>
      </c>
      <c r="Q151" s="1">
        <f t="shared" si="19"/>
        <v>0</v>
      </c>
      <c r="R151" s="1">
        <f t="shared" si="7"/>
        <v>0</v>
      </c>
      <c r="S151" s="1">
        <f t="shared" si="8"/>
        <v>0</v>
      </c>
      <c r="T151" s="1">
        <f t="shared" si="9"/>
        <v>1</v>
      </c>
      <c r="U151" s="1">
        <f t="shared" si="10"/>
        <v>1</v>
      </c>
      <c r="V151" s="1">
        <f t="shared" si="20"/>
        <v>3</v>
      </c>
      <c r="W151" s="1">
        <f t="shared" si="12"/>
        <v>1</v>
      </c>
      <c r="X151" s="1">
        <f t="shared" si="13"/>
        <v>1</v>
      </c>
      <c r="Y151" s="25">
        <f t="shared" si="21"/>
        <v>0</v>
      </c>
      <c r="Z151" s="117"/>
      <c r="AA151" s="117"/>
      <c r="AB151" s="1"/>
      <c r="AC151" s="25" t="str">
        <f t="shared" si="15"/>
        <v/>
      </c>
      <c r="AD151" s="36"/>
    </row>
    <row r="152" spans="1:30" ht="12.75" customHeight="1">
      <c r="A152" s="1">
        <v>3990</v>
      </c>
      <c r="B152" s="54" t="str">
        <f t="shared" si="0"/>
        <v>I.3.39</v>
      </c>
      <c r="C152" s="120" t="s">
        <v>691</v>
      </c>
      <c r="D152" s="118"/>
      <c r="E152" s="92"/>
      <c r="F152" s="92"/>
      <c r="G152" s="117" t="s">
        <v>692</v>
      </c>
      <c r="H152" s="119" t="s">
        <v>693</v>
      </c>
      <c r="I152" s="117" t="s">
        <v>694</v>
      </c>
      <c r="J152" s="117">
        <v>2</v>
      </c>
      <c r="K152" s="117"/>
      <c r="L152" s="99">
        <f t="shared" si="1"/>
        <v>3</v>
      </c>
      <c r="M152" s="1">
        <f t="shared" si="2"/>
        <v>39</v>
      </c>
      <c r="N152" s="1">
        <f t="shared" si="3"/>
        <v>0</v>
      </c>
      <c r="O152" s="1">
        <f t="shared" si="4"/>
        <v>0</v>
      </c>
      <c r="P152" s="1">
        <f t="shared" si="5"/>
        <v>0</v>
      </c>
      <c r="Q152" s="1">
        <f t="shared" si="19"/>
        <v>1</v>
      </c>
      <c r="R152" s="1">
        <f t="shared" si="7"/>
        <v>0</v>
      </c>
      <c r="S152" s="1">
        <f t="shared" si="8"/>
        <v>1</v>
      </c>
      <c r="T152" s="1">
        <f t="shared" si="9"/>
        <v>1</v>
      </c>
      <c r="U152" s="1">
        <f t="shared" si="10"/>
        <v>1</v>
      </c>
      <c r="V152" s="1">
        <f t="shared" si="20"/>
        <v>3</v>
      </c>
      <c r="W152" s="1">
        <f t="shared" si="12"/>
        <v>1</v>
      </c>
      <c r="X152" s="1">
        <f t="shared" si="13"/>
        <v>1</v>
      </c>
      <c r="Y152" s="25">
        <f t="shared" si="21"/>
        <v>1</v>
      </c>
      <c r="Z152" s="117"/>
      <c r="AA152" s="117"/>
      <c r="AB152" s="1"/>
      <c r="AC152" s="25" t="str">
        <f t="shared" si="15"/>
        <v/>
      </c>
      <c r="AD152" s="36"/>
    </row>
    <row r="153" spans="1:30" ht="12.75" customHeight="1">
      <c r="A153" s="1">
        <v>3991</v>
      </c>
      <c r="B153" s="54" t="str">
        <f t="shared" si="0"/>
        <v>I.3.40</v>
      </c>
      <c r="C153" s="120" t="s">
        <v>1862</v>
      </c>
      <c r="D153" s="118"/>
      <c r="E153" s="92"/>
      <c r="F153" s="92"/>
      <c r="G153" s="117" t="s">
        <v>692</v>
      </c>
      <c r="H153" s="119" t="s">
        <v>693</v>
      </c>
      <c r="I153" s="117" t="s">
        <v>694</v>
      </c>
      <c r="J153" s="117">
        <v>2</v>
      </c>
      <c r="K153" s="117"/>
      <c r="L153" s="99">
        <f t="shared" si="1"/>
        <v>3</v>
      </c>
      <c r="M153" s="1">
        <f t="shared" si="2"/>
        <v>40</v>
      </c>
      <c r="N153" s="1">
        <f t="shared" si="3"/>
        <v>0</v>
      </c>
      <c r="O153" s="1">
        <f t="shared" si="4"/>
        <v>0</v>
      </c>
      <c r="P153" s="1">
        <f t="shared" si="5"/>
        <v>0</v>
      </c>
      <c r="Q153" s="1">
        <f t="shared" si="19"/>
        <v>0</v>
      </c>
      <c r="R153" s="1">
        <f t="shared" si="7"/>
        <v>0</v>
      </c>
      <c r="S153" s="1">
        <f t="shared" si="8"/>
        <v>0</v>
      </c>
      <c r="T153" s="1">
        <f t="shared" si="9"/>
        <v>1</v>
      </c>
      <c r="U153" s="1">
        <f t="shared" si="10"/>
        <v>1</v>
      </c>
      <c r="V153" s="1">
        <f t="shared" si="20"/>
        <v>3</v>
      </c>
      <c r="W153" s="1">
        <f t="shared" si="12"/>
        <v>1</v>
      </c>
      <c r="X153" s="1">
        <f t="shared" si="13"/>
        <v>1</v>
      </c>
      <c r="Y153" s="25">
        <f t="shared" si="21"/>
        <v>0</v>
      </c>
      <c r="Z153" s="117"/>
      <c r="AA153" s="117"/>
      <c r="AB153" s="1"/>
      <c r="AC153" s="25" t="str">
        <f t="shared" si="15"/>
        <v/>
      </c>
      <c r="AD153" s="36"/>
    </row>
    <row r="154" spans="1:30" ht="12.75" customHeight="1">
      <c r="A154" s="1">
        <v>4117</v>
      </c>
      <c r="B154" s="54" t="str">
        <f t="shared" si="0"/>
        <v>I.3.41</v>
      </c>
      <c r="C154" s="120" t="s">
        <v>1864</v>
      </c>
      <c r="D154" s="118"/>
      <c r="E154" s="92"/>
      <c r="F154" s="118"/>
      <c r="G154" s="117"/>
      <c r="H154" s="119"/>
      <c r="I154" s="117"/>
      <c r="J154" s="117">
        <v>2</v>
      </c>
      <c r="K154" s="117"/>
      <c r="L154" s="99">
        <f t="shared" si="1"/>
        <v>3</v>
      </c>
      <c r="M154" s="1">
        <f t="shared" si="2"/>
        <v>41</v>
      </c>
      <c r="N154" s="1">
        <f t="shared" si="3"/>
        <v>0</v>
      </c>
      <c r="O154" s="1">
        <f t="shared" si="4"/>
        <v>0</v>
      </c>
      <c r="P154" s="1">
        <f t="shared" si="5"/>
        <v>0</v>
      </c>
      <c r="Q154" s="1">
        <f t="shared" si="19"/>
        <v>0</v>
      </c>
      <c r="R154" s="1">
        <f t="shared" si="7"/>
        <v>0</v>
      </c>
      <c r="S154" s="1">
        <f t="shared" si="8"/>
        <v>0</v>
      </c>
      <c r="T154" s="1">
        <f t="shared" si="9"/>
        <v>1</v>
      </c>
      <c r="U154" s="1">
        <f t="shared" si="10"/>
        <v>1</v>
      </c>
      <c r="V154" s="1">
        <f t="shared" si="20"/>
        <v>3</v>
      </c>
      <c r="W154" s="1">
        <f t="shared" si="12"/>
        <v>1</v>
      </c>
      <c r="X154" s="1">
        <f t="shared" si="13"/>
        <v>1</v>
      </c>
      <c r="Y154" s="25">
        <f t="shared" si="21"/>
        <v>0</v>
      </c>
      <c r="Z154" s="117"/>
      <c r="AA154" s="117"/>
      <c r="AB154" s="1"/>
      <c r="AC154" s="25" t="str">
        <f t="shared" si="15"/>
        <v/>
      </c>
      <c r="AD154" s="36"/>
    </row>
    <row r="155" spans="1:30" ht="12.75" customHeight="1">
      <c r="A155" s="1">
        <v>4118</v>
      </c>
      <c r="B155" s="54" t="str">
        <f t="shared" si="0"/>
        <v>I.3.41.1</v>
      </c>
      <c r="C155" s="120" t="s">
        <v>1866</v>
      </c>
      <c r="D155" s="118"/>
      <c r="E155" s="92"/>
      <c r="F155" s="92"/>
      <c r="G155" s="117"/>
      <c r="H155" s="119"/>
      <c r="I155" s="117"/>
      <c r="J155" s="117">
        <v>3</v>
      </c>
      <c r="K155" s="117"/>
      <c r="L155" s="99">
        <f t="shared" si="1"/>
        <v>3</v>
      </c>
      <c r="M155" s="1">
        <f t="shared" si="2"/>
        <v>41</v>
      </c>
      <c r="N155" s="1">
        <f t="shared" si="3"/>
        <v>1</v>
      </c>
      <c r="O155" s="1">
        <f t="shared" si="4"/>
        <v>0</v>
      </c>
      <c r="P155" s="1">
        <f t="shared" si="5"/>
        <v>0</v>
      </c>
      <c r="Q155" s="1">
        <f t="shared" si="19"/>
        <v>0</v>
      </c>
      <c r="R155" s="1">
        <f t="shared" si="7"/>
        <v>0</v>
      </c>
      <c r="S155" s="1">
        <f t="shared" si="8"/>
        <v>0</v>
      </c>
      <c r="T155" s="1">
        <f t="shared" si="9"/>
        <v>1</v>
      </c>
      <c r="U155" s="1">
        <f t="shared" si="10"/>
        <v>1</v>
      </c>
      <c r="V155" s="1">
        <f t="shared" si="20"/>
        <v>3</v>
      </c>
      <c r="W155" s="1">
        <f t="shared" si="12"/>
        <v>1</v>
      </c>
      <c r="X155" s="1">
        <f t="shared" si="13"/>
        <v>1</v>
      </c>
      <c r="Y155" s="25">
        <f t="shared" si="21"/>
        <v>0</v>
      </c>
      <c r="Z155" s="117"/>
      <c r="AA155" s="117"/>
      <c r="AB155" s="1"/>
      <c r="AC155" s="25" t="str">
        <f t="shared" si="15"/>
        <v/>
      </c>
      <c r="AD155" s="36"/>
    </row>
    <row r="156" spans="1:30" ht="12.75" customHeight="1">
      <c r="A156" s="1">
        <v>4119</v>
      </c>
      <c r="B156" s="54" t="str">
        <f t="shared" si="0"/>
        <v>I.3.41.2</v>
      </c>
      <c r="C156" s="120" t="s">
        <v>1868</v>
      </c>
      <c r="D156" s="118"/>
      <c r="E156" s="92"/>
      <c r="F156" s="92"/>
      <c r="G156" s="117"/>
      <c r="H156" s="119"/>
      <c r="I156" s="117"/>
      <c r="J156" s="117">
        <v>3</v>
      </c>
      <c r="K156" s="117"/>
      <c r="L156" s="99">
        <f t="shared" si="1"/>
        <v>3</v>
      </c>
      <c r="M156" s="1">
        <f t="shared" si="2"/>
        <v>41</v>
      </c>
      <c r="N156" s="1">
        <f t="shared" si="3"/>
        <v>2</v>
      </c>
      <c r="O156" s="1">
        <f t="shared" si="4"/>
        <v>0</v>
      </c>
      <c r="P156" s="1">
        <f t="shared" si="5"/>
        <v>0</v>
      </c>
      <c r="Q156" s="1">
        <f t="shared" si="19"/>
        <v>0</v>
      </c>
      <c r="R156" s="1">
        <f t="shared" si="7"/>
        <v>0</v>
      </c>
      <c r="S156" s="1">
        <f t="shared" si="8"/>
        <v>0</v>
      </c>
      <c r="T156" s="1">
        <f t="shared" si="9"/>
        <v>1</v>
      </c>
      <c r="U156" s="1">
        <f t="shared" si="10"/>
        <v>1</v>
      </c>
      <c r="V156" s="1">
        <f t="shared" si="20"/>
        <v>3</v>
      </c>
      <c r="W156" s="1">
        <f t="shared" si="12"/>
        <v>1</v>
      </c>
      <c r="X156" s="1">
        <f t="shared" si="13"/>
        <v>1</v>
      </c>
      <c r="Y156" s="25">
        <f t="shared" si="21"/>
        <v>0</v>
      </c>
      <c r="Z156" s="117"/>
      <c r="AA156" s="117"/>
      <c r="AB156" s="1"/>
      <c r="AC156" s="25" t="str">
        <f t="shared" si="15"/>
        <v/>
      </c>
      <c r="AD156" s="36"/>
    </row>
    <row r="157" spans="1:30" ht="12.75" customHeight="1">
      <c r="A157" s="1">
        <v>4120</v>
      </c>
      <c r="B157" s="54" t="str">
        <f t="shared" si="0"/>
        <v>I.3.41.3</v>
      </c>
      <c r="C157" s="120" t="s">
        <v>1870</v>
      </c>
      <c r="D157" s="118"/>
      <c r="E157" s="92"/>
      <c r="F157" s="92"/>
      <c r="G157" s="117"/>
      <c r="H157" s="119"/>
      <c r="I157" s="117"/>
      <c r="J157" s="117">
        <v>3</v>
      </c>
      <c r="K157" s="117"/>
      <c r="L157" s="99">
        <f t="shared" si="1"/>
        <v>3</v>
      </c>
      <c r="M157" s="1">
        <f t="shared" si="2"/>
        <v>41</v>
      </c>
      <c r="N157" s="1">
        <f t="shared" si="3"/>
        <v>3</v>
      </c>
      <c r="O157" s="1">
        <f t="shared" si="4"/>
        <v>0</v>
      </c>
      <c r="P157" s="1">
        <f t="shared" si="5"/>
        <v>0</v>
      </c>
      <c r="Q157" s="1">
        <f t="shared" si="19"/>
        <v>0</v>
      </c>
      <c r="R157" s="1">
        <f t="shared" si="7"/>
        <v>0</v>
      </c>
      <c r="S157" s="1">
        <f t="shared" si="8"/>
        <v>0</v>
      </c>
      <c r="T157" s="1">
        <f t="shared" si="9"/>
        <v>1</v>
      </c>
      <c r="U157" s="1">
        <f t="shared" si="10"/>
        <v>1</v>
      </c>
      <c r="V157" s="1">
        <f t="shared" si="20"/>
        <v>3</v>
      </c>
      <c r="W157" s="1">
        <f t="shared" si="12"/>
        <v>1</v>
      </c>
      <c r="X157" s="1">
        <f t="shared" si="13"/>
        <v>1</v>
      </c>
      <c r="Y157" s="25">
        <f t="shared" si="21"/>
        <v>0</v>
      </c>
      <c r="Z157" s="117"/>
      <c r="AA157" s="117"/>
      <c r="AB157" s="1"/>
      <c r="AC157" s="25" t="str">
        <f t="shared" si="15"/>
        <v/>
      </c>
      <c r="AD157" s="36"/>
    </row>
    <row r="158" spans="1:30" ht="12.75" customHeight="1">
      <c r="A158" s="1">
        <v>4121</v>
      </c>
      <c r="B158" s="54" t="str">
        <f t="shared" si="0"/>
        <v>I.3.41.4</v>
      </c>
      <c r="C158" s="120" t="s">
        <v>1872</v>
      </c>
      <c r="D158" s="118"/>
      <c r="E158" s="92"/>
      <c r="F158" s="92"/>
      <c r="G158" s="117"/>
      <c r="H158" s="119"/>
      <c r="I158" s="117"/>
      <c r="J158" s="117">
        <v>3</v>
      </c>
      <c r="K158" s="117"/>
      <c r="L158" s="99">
        <f t="shared" si="1"/>
        <v>3</v>
      </c>
      <c r="M158" s="1">
        <f t="shared" si="2"/>
        <v>41</v>
      </c>
      <c r="N158" s="1">
        <f t="shared" si="3"/>
        <v>4</v>
      </c>
      <c r="O158" s="1">
        <f t="shared" si="4"/>
        <v>0</v>
      </c>
      <c r="P158" s="1">
        <f t="shared" si="5"/>
        <v>0</v>
      </c>
      <c r="Q158" s="1">
        <f t="shared" si="19"/>
        <v>0</v>
      </c>
      <c r="R158" s="1">
        <f t="shared" si="7"/>
        <v>0</v>
      </c>
      <c r="S158" s="1">
        <f t="shared" si="8"/>
        <v>0</v>
      </c>
      <c r="T158" s="1">
        <f t="shared" si="9"/>
        <v>1</v>
      </c>
      <c r="U158" s="1">
        <f t="shared" si="10"/>
        <v>1</v>
      </c>
      <c r="V158" s="1">
        <f t="shared" si="20"/>
        <v>3</v>
      </c>
      <c r="W158" s="1">
        <f t="shared" si="12"/>
        <v>1</v>
      </c>
      <c r="X158" s="1">
        <f t="shared" si="13"/>
        <v>1</v>
      </c>
      <c r="Y158" s="25">
        <f t="shared" si="21"/>
        <v>0</v>
      </c>
      <c r="Z158" s="117"/>
      <c r="AA158" s="117"/>
      <c r="AB158" s="1"/>
      <c r="AC158" s="25" t="str">
        <f t="shared" si="15"/>
        <v/>
      </c>
      <c r="AD158" s="36"/>
    </row>
    <row r="159" spans="1:30" ht="12.75" customHeight="1">
      <c r="A159" s="1">
        <v>3394</v>
      </c>
      <c r="B159" s="54" t="str">
        <f t="shared" si="0"/>
        <v>I.3.42</v>
      </c>
      <c r="C159" s="120" t="s">
        <v>695</v>
      </c>
      <c r="D159" s="118"/>
      <c r="E159" s="92"/>
      <c r="F159" s="92"/>
      <c r="G159" s="117" t="s">
        <v>697</v>
      </c>
      <c r="H159" s="119" t="s">
        <v>698</v>
      </c>
      <c r="I159" s="117" t="s">
        <v>699</v>
      </c>
      <c r="J159" s="117">
        <v>2</v>
      </c>
      <c r="K159" s="117"/>
      <c r="L159" s="99">
        <f t="shared" si="1"/>
        <v>3</v>
      </c>
      <c r="M159" s="1">
        <f t="shared" si="2"/>
        <v>42</v>
      </c>
      <c r="N159" s="1">
        <f t="shared" si="3"/>
        <v>0</v>
      </c>
      <c r="O159" s="1">
        <f t="shared" si="4"/>
        <v>0</v>
      </c>
      <c r="P159" s="1">
        <f t="shared" si="5"/>
        <v>0</v>
      </c>
      <c r="Q159" s="1">
        <f t="shared" si="19"/>
        <v>1</v>
      </c>
      <c r="R159" s="1">
        <f t="shared" si="7"/>
        <v>0</v>
      </c>
      <c r="S159" s="1">
        <f t="shared" si="8"/>
        <v>1</v>
      </c>
      <c r="T159" s="1">
        <f t="shared" si="9"/>
        <v>1</v>
      </c>
      <c r="U159" s="1">
        <f t="shared" si="10"/>
        <v>1</v>
      </c>
      <c r="V159" s="1">
        <f t="shared" si="20"/>
        <v>3</v>
      </c>
      <c r="W159" s="1">
        <f t="shared" si="12"/>
        <v>1</v>
      </c>
      <c r="X159" s="1">
        <f t="shared" si="13"/>
        <v>1</v>
      </c>
      <c r="Y159" s="25">
        <f t="shared" si="21"/>
        <v>1</v>
      </c>
      <c r="Z159" s="117"/>
      <c r="AA159" s="117"/>
      <c r="AB159" s="1"/>
      <c r="AC159" s="25" t="str">
        <f t="shared" si="15"/>
        <v/>
      </c>
      <c r="AD159" s="36"/>
    </row>
    <row r="160" spans="1:30" ht="12.75" customHeight="1">
      <c r="A160" s="1">
        <v>3397</v>
      </c>
      <c r="B160" s="54" t="str">
        <f t="shared" si="0"/>
        <v>I.3.42.1</v>
      </c>
      <c r="C160" s="120" t="s">
        <v>1874</v>
      </c>
      <c r="D160" s="118"/>
      <c r="E160" s="92"/>
      <c r="F160" s="92"/>
      <c r="G160" s="117" t="s">
        <v>697</v>
      </c>
      <c r="H160" s="119"/>
      <c r="I160" s="117"/>
      <c r="J160" s="117">
        <v>3</v>
      </c>
      <c r="K160" s="117"/>
      <c r="L160" s="99">
        <f t="shared" si="1"/>
        <v>3</v>
      </c>
      <c r="M160" s="1">
        <f t="shared" si="2"/>
        <v>42</v>
      </c>
      <c r="N160" s="1">
        <f t="shared" si="3"/>
        <v>1</v>
      </c>
      <c r="O160" s="1">
        <f t="shared" si="4"/>
        <v>0</v>
      </c>
      <c r="P160" s="1">
        <f t="shared" si="5"/>
        <v>0</v>
      </c>
      <c r="Q160" s="1">
        <f t="shared" si="19"/>
        <v>0</v>
      </c>
      <c r="R160" s="1">
        <f t="shared" si="7"/>
        <v>0</v>
      </c>
      <c r="S160" s="1">
        <f t="shared" si="8"/>
        <v>0</v>
      </c>
      <c r="T160" s="1">
        <f t="shared" si="9"/>
        <v>1</v>
      </c>
      <c r="U160" s="1">
        <f t="shared" si="10"/>
        <v>1</v>
      </c>
      <c r="V160" s="1">
        <f t="shared" si="20"/>
        <v>3</v>
      </c>
      <c r="W160" s="1">
        <f t="shared" si="12"/>
        <v>1</v>
      </c>
      <c r="X160" s="1">
        <f t="shared" si="13"/>
        <v>1</v>
      </c>
      <c r="Y160" s="25">
        <f t="shared" si="21"/>
        <v>0</v>
      </c>
      <c r="Z160" s="117"/>
      <c r="AA160" s="117"/>
      <c r="AB160" s="1"/>
      <c r="AC160" s="25" t="str">
        <f t="shared" si="15"/>
        <v/>
      </c>
      <c r="AD160" s="36"/>
    </row>
    <row r="161" spans="1:30" ht="12.75" customHeight="1">
      <c r="A161" s="1">
        <v>3398</v>
      </c>
      <c r="B161" s="54" t="str">
        <f t="shared" si="0"/>
        <v>I.3.42.2</v>
      </c>
      <c r="C161" s="120" t="s">
        <v>1876</v>
      </c>
      <c r="D161" s="118"/>
      <c r="E161" s="92"/>
      <c r="F161" s="118"/>
      <c r="G161" s="117" t="s">
        <v>697</v>
      </c>
      <c r="H161" s="119"/>
      <c r="I161" s="117"/>
      <c r="J161" s="117">
        <v>3</v>
      </c>
      <c r="K161" s="117"/>
      <c r="L161" s="99">
        <f t="shared" si="1"/>
        <v>3</v>
      </c>
      <c r="M161" s="1">
        <f t="shared" si="2"/>
        <v>42</v>
      </c>
      <c r="N161" s="1">
        <f t="shared" si="3"/>
        <v>2</v>
      </c>
      <c r="O161" s="1">
        <f t="shared" si="4"/>
        <v>0</v>
      </c>
      <c r="P161" s="1">
        <f t="shared" si="5"/>
        <v>0</v>
      </c>
      <c r="Q161" s="1">
        <f t="shared" si="19"/>
        <v>0</v>
      </c>
      <c r="R161" s="1">
        <f t="shared" si="7"/>
        <v>0</v>
      </c>
      <c r="S161" s="1">
        <f t="shared" si="8"/>
        <v>0</v>
      </c>
      <c r="T161" s="1">
        <f t="shared" si="9"/>
        <v>1</v>
      </c>
      <c r="U161" s="1">
        <f t="shared" si="10"/>
        <v>1</v>
      </c>
      <c r="V161" s="1">
        <f t="shared" si="20"/>
        <v>3</v>
      </c>
      <c r="W161" s="1">
        <f t="shared" si="12"/>
        <v>1</v>
      </c>
      <c r="X161" s="1">
        <f t="shared" si="13"/>
        <v>1</v>
      </c>
      <c r="Y161" s="25">
        <f t="shared" si="21"/>
        <v>0</v>
      </c>
      <c r="Z161" s="117"/>
      <c r="AA161" s="117"/>
      <c r="AB161" s="1"/>
      <c r="AC161" s="25" t="str">
        <f t="shared" si="15"/>
        <v/>
      </c>
      <c r="AD161" s="36"/>
    </row>
    <row r="162" spans="1:30" ht="12.75" customHeight="1">
      <c r="A162" s="1">
        <v>3399</v>
      </c>
      <c r="B162" s="54" t="str">
        <f t="shared" si="0"/>
        <v>I.3.42.3</v>
      </c>
      <c r="C162" s="120" t="s">
        <v>1878</v>
      </c>
      <c r="D162" s="118"/>
      <c r="E162" s="92"/>
      <c r="F162" s="118"/>
      <c r="G162" s="117" t="s">
        <v>697</v>
      </c>
      <c r="H162" s="119"/>
      <c r="I162" s="117"/>
      <c r="J162" s="117">
        <v>3</v>
      </c>
      <c r="K162" s="117"/>
      <c r="L162" s="99">
        <f t="shared" si="1"/>
        <v>3</v>
      </c>
      <c r="M162" s="1">
        <f t="shared" si="2"/>
        <v>42</v>
      </c>
      <c r="N162" s="1">
        <f t="shared" si="3"/>
        <v>3</v>
      </c>
      <c r="O162" s="1">
        <f t="shared" si="4"/>
        <v>0</v>
      </c>
      <c r="P162" s="1">
        <f t="shared" si="5"/>
        <v>0</v>
      </c>
      <c r="Q162" s="1">
        <f t="shared" si="19"/>
        <v>0</v>
      </c>
      <c r="R162" s="1">
        <f t="shared" si="7"/>
        <v>0</v>
      </c>
      <c r="S162" s="1">
        <f t="shared" si="8"/>
        <v>0</v>
      </c>
      <c r="T162" s="1">
        <f t="shared" si="9"/>
        <v>1</v>
      </c>
      <c r="U162" s="1">
        <f t="shared" si="10"/>
        <v>1</v>
      </c>
      <c r="V162" s="1">
        <f t="shared" si="20"/>
        <v>3</v>
      </c>
      <c r="W162" s="1">
        <f t="shared" si="12"/>
        <v>1</v>
      </c>
      <c r="X162" s="1">
        <f t="shared" si="13"/>
        <v>1</v>
      </c>
      <c r="Y162" s="25">
        <f t="shared" si="21"/>
        <v>0</v>
      </c>
      <c r="Z162" s="117"/>
      <c r="AA162" s="117"/>
      <c r="AB162" s="1"/>
      <c r="AC162" s="25" t="str">
        <f t="shared" si="15"/>
        <v/>
      </c>
      <c r="AD162" s="36"/>
    </row>
    <row r="163" spans="1:30" ht="12.75" customHeight="1">
      <c r="A163" s="1">
        <v>4274</v>
      </c>
      <c r="B163" s="54" t="str">
        <f t="shared" si="0"/>
        <v>I.3.42.4</v>
      </c>
      <c r="C163" s="120" t="s">
        <v>1880</v>
      </c>
      <c r="D163" s="118"/>
      <c r="E163" s="92"/>
      <c r="F163" s="92"/>
      <c r="G163" s="117"/>
      <c r="H163" s="119"/>
      <c r="I163" s="117"/>
      <c r="J163" s="117">
        <v>3</v>
      </c>
      <c r="K163" s="117"/>
      <c r="L163" s="99">
        <f t="shared" si="1"/>
        <v>3</v>
      </c>
      <c r="M163" s="1">
        <f t="shared" si="2"/>
        <v>42</v>
      </c>
      <c r="N163" s="1">
        <f t="shared" si="3"/>
        <v>4</v>
      </c>
      <c r="O163" s="1">
        <f t="shared" si="4"/>
        <v>0</v>
      </c>
      <c r="P163" s="1">
        <f t="shared" si="5"/>
        <v>0</v>
      </c>
      <c r="Q163" s="1">
        <f t="shared" si="19"/>
        <v>0</v>
      </c>
      <c r="R163" s="1">
        <f t="shared" si="7"/>
        <v>0</v>
      </c>
      <c r="S163" s="1">
        <f t="shared" si="8"/>
        <v>0</v>
      </c>
      <c r="T163" s="1">
        <f t="shared" si="9"/>
        <v>1</v>
      </c>
      <c r="U163" s="1">
        <f t="shared" si="10"/>
        <v>1</v>
      </c>
      <c r="V163" s="1">
        <f t="shared" si="20"/>
        <v>3</v>
      </c>
      <c r="W163" s="1">
        <f t="shared" si="12"/>
        <v>1</v>
      </c>
      <c r="X163" s="1">
        <f t="shared" si="13"/>
        <v>1</v>
      </c>
      <c r="Y163" s="25">
        <f t="shared" si="21"/>
        <v>0</v>
      </c>
      <c r="Z163" s="117"/>
      <c r="AA163" s="117"/>
      <c r="AB163" s="1"/>
      <c r="AC163" s="25" t="str">
        <f t="shared" si="15"/>
        <v/>
      </c>
      <c r="AD163" s="36"/>
    </row>
    <row r="164" spans="1:30" ht="12.75" customHeight="1">
      <c r="A164" s="1">
        <v>3400</v>
      </c>
      <c r="B164" s="54" t="str">
        <f t="shared" si="0"/>
        <v>I.3.42.5</v>
      </c>
      <c r="C164" s="120" t="s">
        <v>1010</v>
      </c>
      <c r="D164" s="118"/>
      <c r="E164" s="92"/>
      <c r="F164" s="118"/>
      <c r="G164" s="117" t="s">
        <v>697</v>
      </c>
      <c r="H164" s="119"/>
      <c r="I164" s="117"/>
      <c r="J164" s="117">
        <v>3</v>
      </c>
      <c r="K164" s="117"/>
      <c r="L164" s="99">
        <f t="shared" si="1"/>
        <v>3</v>
      </c>
      <c r="M164" s="1">
        <f t="shared" si="2"/>
        <v>42</v>
      </c>
      <c r="N164" s="1">
        <f t="shared" si="3"/>
        <v>5</v>
      </c>
      <c r="O164" s="1">
        <f t="shared" si="4"/>
        <v>0</v>
      </c>
      <c r="P164" s="1">
        <f t="shared" si="5"/>
        <v>0</v>
      </c>
      <c r="Q164" s="1">
        <f t="shared" si="19"/>
        <v>0</v>
      </c>
      <c r="R164" s="1">
        <f t="shared" si="7"/>
        <v>0</v>
      </c>
      <c r="S164" s="1">
        <f t="shared" si="8"/>
        <v>0</v>
      </c>
      <c r="T164" s="1">
        <f t="shared" si="9"/>
        <v>1</v>
      </c>
      <c r="U164" s="1">
        <f t="shared" si="10"/>
        <v>1</v>
      </c>
      <c r="V164" s="1">
        <f t="shared" si="20"/>
        <v>3</v>
      </c>
      <c r="W164" s="1">
        <f t="shared" si="12"/>
        <v>1</v>
      </c>
      <c r="X164" s="1">
        <f t="shared" si="13"/>
        <v>1</v>
      </c>
      <c r="Y164" s="25">
        <f t="shared" si="21"/>
        <v>0</v>
      </c>
      <c r="Z164" s="117"/>
      <c r="AA164" s="117"/>
      <c r="AB164" s="1"/>
      <c r="AC164" s="25" t="str">
        <f t="shared" si="15"/>
        <v/>
      </c>
      <c r="AD164" s="36"/>
    </row>
    <row r="165" spans="1:30" ht="12.75" customHeight="1">
      <c r="A165" s="1">
        <v>3427</v>
      </c>
      <c r="B165" s="54" t="str">
        <f t="shared" si="0"/>
        <v>I.3.43</v>
      </c>
      <c r="C165" s="120" t="s">
        <v>1883</v>
      </c>
      <c r="D165" s="92"/>
      <c r="E165" s="92"/>
      <c r="F165" s="92"/>
      <c r="G165" s="117" t="s">
        <v>655</v>
      </c>
      <c r="H165" s="119" t="s">
        <v>698</v>
      </c>
      <c r="I165" s="117" t="s">
        <v>699</v>
      </c>
      <c r="J165" s="117">
        <v>2</v>
      </c>
      <c r="K165" s="117"/>
      <c r="L165" s="99">
        <f t="shared" si="1"/>
        <v>3</v>
      </c>
      <c r="M165" s="1">
        <f t="shared" si="2"/>
        <v>43</v>
      </c>
      <c r="N165" s="1">
        <f t="shared" si="3"/>
        <v>0</v>
      </c>
      <c r="O165" s="1">
        <f t="shared" si="4"/>
        <v>0</v>
      </c>
      <c r="P165" s="1">
        <f t="shared" si="5"/>
        <v>0</v>
      </c>
      <c r="Q165" s="1">
        <f t="shared" si="19"/>
        <v>0</v>
      </c>
      <c r="R165" s="1">
        <f t="shared" si="7"/>
        <v>0</v>
      </c>
      <c r="S165" s="1">
        <f t="shared" si="8"/>
        <v>0</v>
      </c>
      <c r="T165" s="1">
        <f t="shared" si="9"/>
        <v>1</v>
      </c>
      <c r="U165" s="1">
        <f t="shared" si="10"/>
        <v>1</v>
      </c>
      <c r="V165" s="1">
        <f t="shared" si="20"/>
        <v>3</v>
      </c>
      <c r="W165" s="1">
        <f t="shared" si="12"/>
        <v>1</v>
      </c>
      <c r="X165" s="1">
        <f t="shared" si="13"/>
        <v>1</v>
      </c>
      <c r="Y165" s="25">
        <f t="shared" si="21"/>
        <v>0</v>
      </c>
      <c r="Z165" s="117"/>
      <c r="AA165" s="117"/>
      <c r="AB165" s="1"/>
      <c r="AC165" s="25" t="str">
        <f t="shared" si="15"/>
        <v/>
      </c>
      <c r="AD165" s="36"/>
    </row>
    <row r="166" spans="1:30" ht="12.75" customHeight="1">
      <c r="A166" s="1">
        <v>3428</v>
      </c>
      <c r="B166" s="54" t="str">
        <f t="shared" si="0"/>
        <v>I.3.43.1</v>
      </c>
      <c r="C166" s="120" t="s">
        <v>1886</v>
      </c>
      <c r="D166" s="92"/>
      <c r="E166" s="92"/>
      <c r="F166" s="92"/>
      <c r="G166" s="117"/>
      <c r="H166" s="119"/>
      <c r="I166" s="117"/>
      <c r="J166" s="117">
        <v>3</v>
      </c>
      <c r="K166" s="117"/>
      <c r="L166" s="99">
        <f t="shared" si="1"/>
        <v>3</v>
      </c>
      <c r="M166" s="1">
        <f t="shared" si="2"/>
        <v>43</v>
      </c>
      <c r="N166" s="1">
        <f t="shared" si="3"/>
        <v>1</v>
      </c>
      <c r="O166" s="1">
        <f t="shared" si="4"/>
        <v>0</v>
      </c>
      <c r="P166" s="1">
        <f t="shared" si="5"/>
        <v>0</v>
      </c>
      <c r="Q166" s="1">
        <f t="shared" si="19"/>
        <v>0</v>
      </c>
      <c r="R166" s="1">
        <f t="shared" si="7"/>
        <v>0</v>
      </c>
      <c r="S166" s="1">
        <f t="shared" si="8"/>
        <v>0</v>
      </c>
      <c r="T166" s="1">
        <f t="shared" si="9"/>
        <v>1</v>
      </c>
      <c r="U166" s="1">
        <f t="shared" si="10"/>
        <v>1</v>
      </c>
      <c r="V166" s="1">
        <f t="shared" si="20"/>
        <v>3</v>
      </c>
      <c r="W166" s="1">
        <f t="shared" si="12"/>
        <v>1</v>
      </c>
      <c r="X166" s="1">
        <f t="shared" si="13"/>
        <v>1</v>
      </c>
      <c r="Y166" s="25">
        <f t="shared" si="21"/>
        <v>0</v>
      </c>
      <c r="Z166" s="117"/>
      <c r="AA166" s="117"/>
      <c r="AB166" s="1"/>
      <c r="AC166" s="25" t="str">
        <f t="shared" si="15"/>
        <v/>
      </c>
      <c r="AD166" s="36"/>
    </row>
    <row r="167" spans="1:30" ht="12.75" customHeight="1">
      <c r="A167" s="1">
        <v>3429</v>
      </c>
      <c r="B167" s="54" t="str">
        <f t="shared" si="0"/>
        <v>I.3.43.2</v>
      </c>
      <c r="C167" s="120" t="s">
        <v>1419</v>
      </c>
      <c r="D167" s="92"/>
      <c r="E167" s="92"/>
      <c r="F167" s="92"/>
      <c r="G167" s="117"/>
      <c r="H167" s="119"/>
      <c r="I167" s="117"/>
      <c r="J167" s="117">
        <v>3</v>
      </c>
      <c r="K167" s="117"/>
      <c r="L167" s="99">
        <f t="shared" si="1"/>
        <v>3</v>
      </c>
      <c r="M167" s="1">
        <f t="shared" si="2"/>
        <v>43</v>
      </c>
      <c r="N167" s="1">
        <f t="shared" si="3"/>
        <v>2</v>
      </c>
      <c r="O167" s="1">
        <f t="shared" si="4"/>
        <v>0</v>
      </c>
      <c r="P167" s="1">
        <f t="shared" si="5"/>
        <v>0</v>
      </c>
      <c r="Q167" s="1">
        <f t="shared" si="19"/>
        <v>0</v>
      </c>
      <c r="R167" s="1">
        <f t="shared" si="7"/>
        <v>0</v>
      </c>
      <c r="S167" s="1">
        <f t="shared" si="8"/>
        <v>0</v>
      </c>
      <c r="T167" s="1">
        <f t="shared" si="9"/>
        <v>1</v>
      </c>
      <c r="U167" s="1">
        <f t="shared" si="10"/>
        <v>1</v>
      </c>
      <c r="V167" s="1">
        <f t="shared" si="20"/>
        <v>3</v>
      </c>
      <c r="W167" s="1">
        <f t="shared" si="12"/>
        <v>1</v>
      </c>
      <c r="X167" s="1">
        <f t="shared" si="13"/>
        <v>1</v>
      </c>
      <c r="Y167" s="25">
        <f t="shared" si="21"/>
        <v>0</v>
      </c>
      <c r="Z167" s="117"/>
      <c r="AA167" s="117"/>
      <c r="AB167" s="1"/>
      <c r="AC167" s="25" t="str">
        <f t="shared" si="15"/>
        <v/>
      </c>
      <c r="AD167" s="36"/>
    </row>
    <row r="168" spans="1:30" ht="12.75" customHeight="1">
      <c r="A168" s="1">
        <v>3430</v>
      </c>
      <c r="B168" s="54" t="str">
        <f t="shared" si="0"/>
        <v>I.3.43.3</v>
      </c>
      <c r="C168" s="120" t="s">
        <v>1422</v>
      </c>
      <c r="D168" s="92"/>
      <c r="E168" s="92"/>
      <c r="F168" s="92"/>
      <c r="G168" s="117"/>
      <c r="H168" s="119"/>
      <c r="I168" s="117"/>
      <c r="J168" s="117">
        <v>3</v>
      </c>
      <c r="K168" s="117"/>
      <c r="L168" s="99">
        <f t="shared" si="1"/>
        <v>3</v>
      </c>
      <c r="M168" s="1">
        <f t="shared" si="2"/>
        <v>43</v>
      </c>
      <c r="N168" s="1">
        <f t="shared" si="3"/>
        <v>3</v>
      </c>
      <c r="O168" s="1">
        <f t="shared" si="4"/>
        <v>0</v>
      </c>
      <c r="P168" s="1">
        <f t="shared" si="5"/>
        <v>0</v>
      </c>
      <c r="Q168" s="1">
        <f t="shared" si="19"/>
        <v>0</v>
      </c>
      <c r="R168" s="1">
        <f t="shared" si="7"/>
        <v>0</v>
      </c>
      <c r="S168" s="1">
        <f t="shared" si="8"/>
        <v>0</v>
      </c>
      <c r="T168" s="1">
        <f t="shared" si="9"/>
        <v>1</v>
      </c>
      <c r="U168" s="1">
        <f t="shared" si="10"/>
        <v>1</v>
      </c>
      <c r="V168" s="1">
        <f t="shared" si="20"/>
        <v>3</v>
      </c>
      <c r="W168" s="1">
        <f t="shared" si="12"/>
        <v>1</v>
      </c>
      <c r="X168" s="1">
        <f t="shared" si="13"/>
        <v>1</v>
      </c>
      <c r="Y168" s="25">
        <f t="shared" si="21"/>
        <v>0</v>
      </c>
      <c r="Z168" s="117"/>
      <c r="AA168" s="117"/>
      <c r="AB168" s="1"/>
      <c r="AC168" s="25" t="str">
        <f t="shared" si="15"/>
        <v/>
      </c>
      <c r="AD168" s="36"/>
    </row>
    <row r="169" spans="1:30" ht="12.75" customHeight="1">
      <c r="A169" s="1">
        <v>3431</v>
      </c>
      <c r="B169" s="54" t="str">
        <f t="shared" si="0"/>
        <v>I.3.43.4</v>
      </c>
      <c r="C169" s="120" t="s">
        <v>1425</v>
      </c>
      <c r="D169" s="92"/>
      <c r="E169" s="92"/>
      <c r="F169" s="92"/>
      <c r="G169" s="117"/>
      <c r="H169" s="119"/>
      <c r="I169" s="117"/>
      <c r="J169" s="117">
        <v>3</v>
      </c>
      <c r="K169" s="117"/>
      <c r="L169" s="99">
        <f t="shared" si="1"/>
        <v>3</v>
      </c>
      <c r="M169" s="1">
        <f t="shared" si="2"/>
        <v>43</v>
      </c>
      <c r="N169" s="1">
        <f t="shared" si="3"/>
        <v>4</v>
      </c>
      <c r="O169" s="1">
        <f t="shared" si="4"/>
        <v>0</v>
      </c>
      <c r="P169" s="1">
        <f t="shared" si="5"/>
        <v>0</v>
      </c>
      <c r="Q169" s="1">
        <f t="shared" si="19"/>
        <v>0</v>
      </c>
      <c r="R169" s="1">
        <f t="shared" si="7"/>
        <v>0</v>
      </c>
      <c r="S169" s="1">
        <f t="shared" si="8"/>
        <v>0</v>
      </c>
      <c r="T169" s="1">
        <f t="shared" si="9"/>
        <v>1</v>
      </c>
      <c r="U169" s="1">
        <f t="shared" si="10"/>
        <v>1</v>
      </c>
      <c r="V169" s="1">
        <f t="shared" si="20"/>
        <v>3</v>
      </c>
      <c r="W169" s="1">
        <f t="shared" si="12"/>
        <v>1</v>
      </c>
      <c r="X169" s="1">
        <f t="shared" si="13"/>
        <v>1</v>
      </c>
      <c r="Y169" s="25">
        <f t="shared" si="21"/>
        <v>0</v>
      </c>
      <c r="Z169" s="117"/>
      <c r="AA169" s="117"/>
      <c r="AB169" s="1"/>
      <c r="AC169" s="25" t="str">
        <f t="shared" si="15"/>
        <v/>
      </c>
      <c r="AD169" s="36"/>
    </row>
    <row r="170" spans="1:30" ht="12.75" customHeight="1">
      <c r="A170" s="1">
        <v>3432</v>
      </c>
      <c r="B170" s="54" t="str">
        <f t="shared" si="0"/>
        <v>I.3.43.5</v>
      </c>
      <c r="C170" s="120" t="s">
        <v>1429</v>
      </c>
      <c r="D170" s="118"/>
      <c r="E170" s="92"/>
      <c r="F170" s="118"/>
      <c r="G170" s="117"/>
      <c r="H170" s="119"/>
      <c r="I170" s="117"/>
      <c r="J170" s="117">
        <v>3</v>
      </c>
      <c r="K170" s="117"/>
      <c r="L170" s="99">
        <f t="shared" si="1"/>
        <v>3</v>
      </c>
      <c r="M170" s="1">
        <f t="shared" si="2"/>
        <v>43</v>
      </c>
      <c r="N170" s="1">
        <f t="shared" si="3"/>
        <v>5</v>
      </c>
      <c r="O170" s="1">
        <f t="shared" si="4"/>
        <v>0</v>
      </c>
      <c r="P170" s="1">
        <f t="shared" si="5"/>
        <v>0</v>
      </c>
      <c r="Q170" s="1">
        <f t="shared" si="19"/>
        <v>0</v>
      </c>
      <c r="R170" s="1">
        <f t="shared" si="7"/>
        <v>0</v>
      </c>
      <c r="S170" s="1">
        <f t="shared" si="8"/>
        <v>0</v>
      </c>
      <c r="T170" s="1">
        <f t="shared" si="9"/>
        <v>1</v>
      </c>
      <c r="U170" s="1">
        <f t="shared" si="10"/>
        <v>1</v>
      </c>
      <c r="V170" s="1">
        <f t="shared" si="20"/>
        <v>3</v>
      </c>
      <c r="W170" s="1">
        <f t="shared" si="12"/>
        <v>1</v>
      </c>
      <c r="X170" s="1">
        <f t="shared" si="13"/>
        <v>1</v>
      </c>
      <c r="Y170" s="25">
        <f t="shared" si="21"/>
        <v>0</v>
      </c>
      <c r="Z170" s="117"/>
      <c r="AA170" s="117"/>
      <c r="AB170" s="1"/>
      <c r="AC170" s="25" t="str">
        <f t="shared" si="15"/>
        <v/>
      </c>
      <c r="AD170" s="36"/>
    </row>
    <row r="171" spans="1:30" ht="12.75" customHeight="1">
      <c r="A171" s="1">
        <v>3433</v>
      </c>
      <c r="B171" s="54" t="str">
        <f t="shared" si="0"/>
        <v>I.3.43.6</v>
      </c>
      <c r="C171" s="120" t="s">
        <v>1894</v>
      </c>
      <c r="D171" s="92"/>
      <c r="E171" s="92"/>
      <c r="F171" s="92"/>
      <c r="G171" s="117"/>
      <c r="H171" s="119"/>
      <c r="I171" s="117"/>
      <c r="J171" s="117">
        <v>3</v>
      </c>
      <c r="K171" s="117"/>
      <c r="L171" s="99">
        <f t="shared" si="1"/>
        <v>3</v>
      </c>
      <c r="M171" s="1">
        <f t="shared" si="2"/>
        <v>43</v>
      </c>
      <c r="N171" s="1">
        <f t="shared" si="3"/>
        <v>6</v>
      </c>
      <c r="O171" s="1">
        <f t="shared" si="4"/>
        <v>0</v>
      </c>
      <c r="P171" s="1">
        <f t="shared" si="5"/>
        <v>0</v>
      </c>
      <c r="Q171" s="1">
        <f t="shared" si="19"/>
        <v>0</v>
      </c>
      <c r="R171" s="1">
        <f t="shared" si="7"/>
        <v>0</v>
      </c>
      <c r="S171" s="1">
        <f t="shared" si="8"/>
        <v>0</v>
      </c>
      <c r="T171" s="1">
        <f t="shared" si="9"/>
        <v>1</v>
      </c>
      <c r="U171" s="1">
        <f t="shared" si="10"/>
        <v>1</v>
      </c>
      <c r="V171" s="1">
        <f t="shared" si="20"/>
        <v>3</v>
      </c>
      <c r="W171" s="1">
        <f t="shared" si="12"/>
        <v>1</v>
      </c>
      <c r="X171" s="1">
        <f t="shared" si="13"/>
        <v>1</v>
      </c>
      <c r="Y171" s="25">
        <f t="shared" si="21"/>
        <v>0</v>
      </c>
      <c r="Z171" s="117"/>
      <c r="AA171" s="117"/>
      <c r="AB171" s="1"/>
      <c r="AC171" s="25" t="str">
        <f t="shared" si="15"/>
        <v/>
      </c>
      <c r="AD171" s="36"/>
    </row>
    <row r="172" spans="1:30" ht="12.75" customHeight="1">
      <c r="A172" s="1">
        <v>3434</v>
      </c>
      <c r="B172" s="54" t="str">
        <f t="shared" si="0"/>
        <v>I.3.43.7</v>
      </c>
      <c r="C172" s="120" t="s">
        <v>1896</v>
      </c>
      <c r="D172" s="92"/>
      <c r="E172" s="92"/>
      <c r="F172" s="92"/>
      <c r="G172" s="117"/>
      <c r="H172" s="119"/>
      <c r="I172" s="117"/>
      <c r="J172" s="117">
        <v>3</v>
      </c>
      <c r="K172" s="117"/>
      <c r="L172" s="99">
        <f t="shared" si="1"/>
        <v>3</v>
      </c>
      <c r="M172" s="1">
        <f t="shared" si="2"/>
        <v>43</v>
      </c>
      <c r="N172" s="1">
        <f t="shared" si="3"/>
        <v>7</v>
      </c>
      <c r="O172" s="1">
        <f t="shared" si="4"/>
        <v>0</v>
      </c>
      <c r="P172" s="1">
        <f t="shared" si="5"/>
        <v>0</v>
      </c>
      <c r="Q172" s="1">
        <f t="shared" si="19"/>
        <v>0</v>
      </c>
      <c r="R172" s="1">
        <f t="shared" si="7"/>
        <v>0</v>
      </c>
      <c r="S172" s="1">
        <f t="shared" si="8"/>
        <v>0</v>
      </c>
      <c r="T172" s="1">
        <f t="shared" si="9"/>
        <v>1</v>
      </c>
      <c r="U172" s="1">
        <f t="shared" si="10"/>
        <v>1</v>
      </c>
      <c r="V172" s="1">
        <f t="shared" si="20"/>
        <v>3</v>
      </c>
      <c r="W172" s="1">
        <f t="shared" si="12"/>
        <v>1</v>
      </c>
      <c r="X172" s="1">
        <f t="shared" si="13"/>
        <v>1</v>
      </c>
      <c r="Y172" s="25">
        <f t="shared" si="21"/>
        <v>0</v>
      </c>
      <c r="Z172" s="117"/>
      <c r="AA172" s="117"/>
      <c r="AB172" s="1"/>
      <c r="AC172" s="25" t="str">
        <f t="shared" si="15"/>
        <v/>
      </c>
      <c r="AD172" s="36"/>
    </row>
    <row r="173" spans="1:30" ht="12.75" customHeight="1">
      <c r="A173" s="1">
        <v>3435</v>
      </c>
      <c r="B173" s="54" t="str">
        <f t="shared" si="0"/>
        <v>I.3.43.8</v>
      </c>
      <c r="C173" s="120" t="s">
        <v>1010</v>
      </c>
      <c r="D173" s="92"/>
      <c r="E173" s="92"/>
      <c r="F173" s="92"/>
      <c r="G173" s="117"/>
      <c r="H173" s="119"/>
      <c r="I173" s="117"/>
      <c r="J173" s="117">
        <v>3</v>
      </c>
      <c r="K173" s="117"/>
      <c r="L173" s="99">
        <f t="shared" si="1"/>
        <v>3</v>
      </c>
      <c r="M173" s="1">
        <f t="shared" si="2"/>
        <v>43</v>
      </c>
      <c r="N173" s="1">
        <f t="shared" si="3"/>
        <v>8</v>
      </c>
      <c r="O173" s="1">
        <f t="shared" si="4"/>
        <v>0</v>
      </c>
      <c r="P173" s="1">
        <f t="shared" si="5"/>
        <v>0</v>
      </c>
      <c r="Q173" s="1">
        <f t="shared" si="19"/>
        <v>0</v>
      </c>
      <c r="R173" s="1">
        <f t="shared" si="7"/>
        <v>0</v>
      </c>
      <c r="S173" s="1">
        <f t="shared" si="8"/>
        <v>0</v>
      </c>
      <c r="T173" s="1">
        <f t="shared" si="9"/>
        <v>1</v>
      </c>
      <c r="U173" s="1">
        <f t="shared" si="10"/>
        <v>1</v>
      </c>
      <c r="V173" s="1">
        <f t="shared" si="20"/>
        <v>3</v>
      </c>
      <c r="W173" s="1">
        <f t="shared" si="12"/>
        <v>1</v>
      </c>
      <c r="X173" s="1">
        <f t="shared" si="13"/>
        <v>1</v>
      </c>
      <c r="Y173" s="25">
        <f t="shared" si="21"/>
        <v>0</v>
      </c>
      <c r="Z173" s="117"/>
      <c r="AA173" s="117"/>
      <c r="AB173" s="1"/>
      <c r="AC173" s="25" t="str">
        <f t="shared" si="15"/>
        <v/>
      </c>
      <c r="AD173" s="36"/>
    </row>
    <row r="174" spans="1:30" ht="12.75" customHeight="1">
      <c r="A174" s="1">
        <v>3445</v>
      </c>
      <c r="B174" s="54" t="str">
        <f t="shared" si="0"/>
        <v>I.3.44</v>
      </c>
      <c r="C174" s="120" t="s">
        <v>1899</v>
      </c>
      <c r="D174" s="92"/>
      <c r="E174" s="92"/>
      <c r="F174" s="92"/>
      <c r="G174" s="117" t="s">
        <v>697</v>
      </c>
      <c r="H174" s="119" t="s">
        <v>1900</v>
      </c>
      <c r="I174" s="117" t="s">
        <v>1901</v>
      </c>
      <c r="J174" s="117">
        <v>2</v>
      </c>
      <c r="K174" s="117"/>
      <c r="L174" s="99">
        <f t="shared" si="1"/>
        <v>3</v>
      </c>
      <c r="M174" s="1">
        <f t="shared" si="2"/>
        <v>44</v>
      </c>
      <c r="N174" s="1">
        <f t="shared" si="3"/>
        <v>0</v>
      </c>
      <c r="O174" s="1">
        <f t="shared" si="4"/>
        <v>0</v>
      </c>
      <c r="P174" s="1">
        <f t="shared" si="5"/>
        <v>0</v>
      </c>
      <c r="Q174" s="1">
        <f t="shared" si="19"/>
        <v>0</v>
      </c>
      <c r="R174" s="1">
        <f t="shared" si="7"/>
        <v>0</v>
      </c>
      <c r="S174" s="1">
        <f t="shared" si="8"/>
        <v>0</v>
      </c>
      <c r="T174" s="1">
        <f t="shared" si="9"/>
        <v>1</v>
      </c>
      <c r="U174" s="1">
        <f t="shared" si="10"/>
        <v>1</v>
      </c>
      <c r="V174" s="1">
        <f t="shared" si="20"/>
        <v>3</v>
      </c>
      <c r="W174" s="1">
        <f t="shared" si="12"/>
        <v>1</v>
      </c>
      <c r="X174" s="1">
        <f t="shared" si="13"/>
        <v>1</v>
      </c>
      <c r="Y174" s="25">
        <f t="shared" si="21"/>
        <v>0</v>
      </c>
      <c r="Z174" s="117"/>
      <c r="AA174" s="117"/>
      <c r="AB174" s="1"/>
      <c r="AC174" s="25" t="str">
        <f t="shared" si="15"/>
        <v/>
      </c>
      <c r="AD174" s="36"/>
    </row>
    <row r="175" spans="1:30" ht="12.75" customHeight="1">
      <c r="A175" s="1">
        <v>3446</v>
      </c>
      <c r="B175" s="54" t="str">
        <f t="shared" si="0"/>
        <v>I.3.44.1</v>
      </c>
      <c r="C175" s="120" t="s">
        <v>1886</v>
      </c>
      <c r="D175" s="92"/>
      <c r="E175" s="92"/>
      <c r="F175" s="92"/>
      <c r="G175" s="117"/>
      <c r="H175" s="119"/>
      <c r="I175" s="117"/>
      <c r="J175" s="117">
        <v>3</v>
      </c>
      <c r="K175" s="117"/>
      <c r="L175" s="99">
        <f t="shared" si="1"/>
        <v>3</v>
      </c>
      <c r="M175" s="1">
        <f t="shared" si="2"/>
        <v>44</v>
      </c>
      <c r="N175" s="1">
        <f t="shared" si="3"/>
        <v>1</v>
      </c>
      <c r="O175" s="1">
        <f t="shared" si="4"/>
        <v>0</v>
      </c>
      <c r="P175" s="1">
        <f t="shared" si="5"/>
        <v>0</v>
      </c>
      <c r="Q175" s="1">
        <f t="shared" si="19"/>
        <v>0</v>
      </c>
      <c r="R175" s="1">
        <f t="shared" si="7"/>
        <v>0</v>
      </c>
      <c r="S175" s="1">
        <f t="shared" si="8"/>
        <v>0</v>
      </c>
      <c r="T175" s="1">
        <f t="shared" si="9"/>
        <v>1</v>
      </c>
      <c r="U175" s="1">
        <f t="shared" si="10"/>
        <v>1</v>
      </c>
      <c r="V175" s="1">
        <f t="shared" si="20"/>
        <v>3</v>
      </c>
      <c r="W175" s="1">
        <f t="shared" si="12"/>
        <v>1</v>
      </c>
      <c r="X175" s="1">
        <f t="shared" si="13"/>
        <v>1</v>
      </c>
      <c r="Y175" s="25">
        <f t="shared" si="21"/>
        <v>0</v>
      </c>
      <c r="Z175" s="117"/>
      <c r="AA175" s="117"/>
      <c r="AB175" s="1"/>
      <c r="AC175" s="25" t="str">
        <f t="shared" si="15"/>
        <v/>
      </c>
      <c r="AD175" s="36"/>
    </row>
    <row r="176" spans="1:30" ht="12.75" customHeight="1">
      <c r="A176" s="1">
        <v>3490</v>
      </c>
      <c r="B176" s="54" t="str">
        <f t="shared" si="0"/>
        <v>I.3.45</v>
      </c>
      <c r="C176" s="120" t="s">
        <v>1904</v>
      </c>
      <c r="D176" s="118"/>
      <c r="E176" s="92"/>
      <c r="F176" s="92"/>
      <c r="G176" s="117" t="s">
        <v>432</v>
      </c>
      <c r="H176" s="119"/>
      <c r="I176" s="117"/>
      <c r="J176" s="117">
        <v>2</v>
      </c>
      <c r="K176" s="117"/>
      <c r="L176" s="99">
        <f t="shared" si="1"/>
        <v>3</v>
      </c>
      <c r="M176" s="1">
        <f t="shared" si="2"/>
        <v>45</v>
      </c>
      <c r="N176" s="1">
        <f t="shared" si="3"/>
        <v>0</v>
      </c>
      <c r="O176" s="1">
        <f t="shared" si="4"/>
        <v>0</v>
      </c>
      <c r="P176" s="1">
        <f t="shared" si="5"/>
        <v>0</v>
      </c>
      <c r="Q176" s="1">
        <f t="shared" si="19"/>
        <v>0</v>
      </c>
      <c r="R176" s="1">
        <f t="shared" si="7"/>
        <v>0</v>
      </c>
      <c r="S176" s="1">
        <f t="shared" si="8"/>
        <v>0</v>
      </c>
      <c r="T176" s="1">
        <f t="shared" si="9"/>
        <v>1</v>
      </c>
      <c r="U176" s="1">
        <f t="shared" si="10"/>
        <v>1</v>
      </c>
      <c r="V176" s="1">
        <f t="shared" si="20"/>
        <v>3</v>
      </c>
      <c r="W176" s="1">
        <f t="shared" si="12"/>
        <v>1</v>
      </c>
      <c r="X176" s="1">
        <f t="shared" si="13"/>
        <v>1</v>
      </c>
      <c r="Y176" s="25">
        <f t="shared" si="21"/>
        <v>0</v>
      </c>
      <c r="Z176" s="117"/>
      <c r="AA176" s="117"/>
      <c r="AB176" s="1"/>
      <c r="AC176" s="25" t="str">
        <f t="shared" si="15"/>
        <v/>
      </c>
      <c r="AD176" s="36"/>
    </row>
    <row r="177" spans="1:30" ht="12.75" customHeight="1">
      <c r="A177" s="1">
        <v>3491</v>
      </c>
      <c r="B177" s="54" t="str">
        <f t="shared" si="0"/>
        <v>I.3.45.1</v>
      </c>
      <c r="C177" s="120" t="s">
        <v>1907</v>
      </c>
      <c r="D177" s="92"/>
      <c r="E177" s="92"/>
      <c r="F177" s="92"/>
      <c r="G177" s="117" t="s">
        <v>697</v>
      </c>
      <c r="H177" s="119" t="s">
        <v>698</v>
      </c>
      <c r="I177" s="117" t="s">
        <v>699</v>
      </c>
      <c r="J177" s="117">
        <v>3</v>
      </c>
      <c r="K177" s="117"/>
      <c r="L177" s="99">
        <f t="shared" si="1"/>
        <v>3</v>
      </c>
      <c r="M177" s="1">
        <f t="shared" si="2"/>
        <v>45</v>
      </c>
      <c r="N177" s="1">
        <f t="shared" si="3"/>
        <v>1</v>
      </c>
      <c r="O177" s="1">
        <f t="shared" si="4"/>
        <v>0</v>
      </c>
      <c r="P177" s="1">
        <f t="shared" si="5"/>
        <v>0</v>
      </c>
      <c r="Q177" s="1">
        <f t="shared" si="19"/>
        <v>0</v>
      </c>
      <c r="R177" s="1">
        <f t="shared" si="7"/>
        <v>0</v>
      </c>
      <c r="S177" s="1">
        <f t="shared" si="8"/>
        <v>0</v>
      </c>
      <c r="T177" s="1">
        <f t="shared" si="9"/>
        <v>1</v>
      </c>
      <c r="U177" s="1">
        <f t="shared" si="10"/>
        <v>1</v>
      </c>
      <c r="V177" s="1">
        <f t="shared" si="20"/>
        <v>3</v>
      </c>
      <c r="W177" s="1">
        <f t="shared" si="12"/>
        <v>1</v>
      </c>
      <c r="X177" s="1">
        <f t="shared" si="13"/>
        <v>1</v>
      </c>
      <c r="Y177" s="25">
        <f t="shared" si="21"/>
        <v>0</v>
      </c>
      <c r="Z177" s="117"/>
      <c r="AA177" s="117"/>
      <c r="AB177" s="1"/>
      <c r="AC177" s="25" t="str">
        <f t="shared" si="15"/>
        <v/>
      </c>
      <c r="AD177" s="36"/>
    </row>
    <row r="178" spans="1:30" ht="12.75" customHeight="1">
      <c r="A178" s="1">
        <v>3492</v>
      </c>
      <c r="B178" s="54" t="str">
        <f t="shared" si="0"/>
        <v>I.3.45.1.1</v>
      </c>
      <c r="C178" s="120" t="s">
        <v>1909</v>
      </c>
      <c r="D178" s="92"/>
      <c r="E178" s="92"/>
      <c r="F178" s="92"/>
      <c r="G178" s="117" t="s">
        <v>697</v>
      </c>
      <c r="H178" s="119" t="s">
        <v>698</v>
      </c>
      <c r="I178" s="117" t="s">
        <v>699</v>
      </c>
      <c r="J178" s="117">
        <v>4</v>
      </c>
      <c r="K178" s="117"/>
      <c r="L178" s="99">
        <f t="shared" si="1"/>
        <v>3</v>
      </c>
      <c r="M178" s="1">
        <f t="shared" si="2"/>
        <v>45</v>
      </c>
      <c r="N178" s="1">
        <f t="shared" si="3"/>
        <v>1</v>
      </c>
      <c r="O178" s="1">
        <f t="shared" si="4"/>
        <v>1</v>
      </c>
      <c r="P178" s="1">
        <f t="shared" si="5"/>
        <v>0</v>
      </c>
      <c r="Q178" s="1">
        <f t="shared" si="19"/>
        <v>0</v>
      </c>
      <c r="R178" s="1">
        <f t="shared" si="7"/>
        <v>0</v>
      </c>
      <c r="S178" s="1">
        <f t="shared" si="8"/>
        <v>0</v>
      </c>
      <c r="T178" s="1">
        <f t="shared" si="9"/>
        <v>1</v>
      </c>
      <c r="U178" s="1">
        <f t="shared" si="10"/>
        <v>1</v>
      </c>
      <c r="V178" s="1">
        <f t="shared" si="20"/>
        <v>3</v>
      </c>
      <c r="W178" s="1">
        <f t="shared" si="12"/>
        <v>1</v>
      </c>
      <c r="X178" s="1">
        <f t="shared" si="13"/>
        <v>1</v>
      </c>
      <c r="Y178" s="25">
        <f t="shared" si="21"/>
        <v>0</v>
      </c>
      <c r="Z178" s="117"/>
      <c r="AA178" s="117"/>
      <c r="AB178" s="1"/>
      <c r="AC178" s="25" t="str">
        <f t="shared" si="15"/>
        <v/>
      </c>
      <c r="AD178" s="36"/>
    </row>
    <row r="179" spans="1:30" ht="12.75" customHeight="1">
      <c r="A179" s="1">
        <v>3493</v>
      </c>
      <c r="B179" s="54" t="str">
        <f t="shared" si="0"/>
        <v>I.3.45.1.2</v>
      </c>
      <c r="C179" s="120" t="s">
        <v>1911</v>
      </c>
      <c r="D179" s="92"/>
      <c r="E179" s="92"/>
      <c r="F179" s="92"/>
      <c r="G179" s="117" t="s">
        <v>697</v>
      </c>
      <c r="H179" s="119" t="s">
        <v>698</v>
      </c>
      <c r="I179" s="117" t="s">
        <v>699</v>
      </c>
      <c r="J179" s="117">
        <v>4</v>
      </c>
      <c r="K179" s="117"/>
      <c r="L179" s="99">
        <f t="shared" si="1"/>
        <v>3</v>
      </c>
      <c r="M179" s="1">
        <f t="shared" si="2"/>
        <v>45</v>
      </c>
      <c r="N179" s="1">
        <f t="shared" si="3"/>
        <v>1</v>
      </c>
      <c r="O179" s="1">
        <f t="shared" si="4"/>
        <v>2</v>
      </c>
      <c r="P179" s="1">
        <f t="shared" si="5"/>
        <v>0</v>
      </c>
      <c r="Q179" s="1">
        <f t="shared" si="19"/>
        <v>0</v>
      </c>
      <c r="R179" s="1">
        <f t="shared" si="7"/>
        <v>0</v>
      </c>
      <c r="S179" s="1">
        <f t="shared" si="8"/>
        <v>0</v>
      </c>
      <c r="T179" s="1">
        <f t="shared" si="9"/>
        <v>1</v>
      </c>
      <c r="U179" s="1">
        <f t="shared" si="10"/>
        <v>1</v>
      </c>
      <c r="V179" s="1">
        <f t="shared" si="20"/>
        <v>3</v>
      </c>
      <c r="W179" s="1">
        <f t="shared" si="12"/>
        <v>1</v>
      </c>
      <c r="X179" s="1">
        <f t="shared" si="13"/>
        <v>1</v>
      </c>
      <c r="Y179" s="25">
        <f t="shared" si="21"/>
        <v>0</v>
      </c>
      <c r="Z179" s="117"/>
      <c r="AA179" s="117"/>
      <c r="AB179" s="1"/>
      <c r="AC179" s="25" t="str">
        <f t="shared" si="15"/>
        <v/>
      </c>
      <c r="AD179" s="36"/>
    </row>
    <row r="180" spans="1:30" ht="12.75" customHeight="1">
      <c r="A180" s="1">
        <v>4275</v>
      </c>
      <c r="B180" s="54" t="str">
        <f t="shared" si="0"/>
        <v>I.3.45.1.3</v>
      </c>
      <c r="C180" s="120" t="s">
        <v>1913</v>
      </c>
      <c r="D180" s="92"/>
      <c r="E180" s="92"/>
      <c r="F180" s="92"/>
      <c r="G180" s="117" t="s">
        <v>697</v>
      </c>
      <c r="H180" s="119"/>
      <c r="I180" s="117"/>
      <c r="J180" s="117">
        <v>4</v>
      </c>
      <c r="K180" s="117"/>
      <c r="L180" s="99">
        <f t="shared" si="1"/>
        <v>3</v>
      </c>
      <c r="M180" s="1">
        <f t="shared" si="2"/>
        <v>45</v>
      </c>
      <c r="N180" s="1">
        <f t="shared" si="3"/>
        <v>1</v>
      </c>
      <c r="O180" s="1">
        <f t="shared" si="4"/>
        <v>3</v>
      </c>
      <c r="P180" s="1">
        <f t="shared" si="5"/>
        <v>0</v>
      </c>
      <c r="Q180" s="1">
        <f t="shared" si="19"/>
        <v>0</v>
      </c>
      <c r="R180" s="1">
        <f t="shared" si="7"/>
        <v>0</v>
      </c>
      <c r="S180" s="1">
        <f t="shared" si="8"/>
        <v>0</v>
      </c>
      <c r="T180" s="1">
        <f t="shared" si="9"/>
        <v>1</v>
      </c>
      <c r="U180" s="1">
        <f t="shared" si="10"/>
        <v>1</v>
      </c>
      <c r="V180" s="1">
        <f t="shared" si="20"/>
        <v>3</v>
      </c>
      <c r="W180" s="1">
        <f t="shared" si="12"/>
        <v>1</v>
      </c>
      <c r="X180" s="1">
        <f t="shared" si="13"/>
        <v>1</v>
      </c>
      <c r="Y180" s="25">
        <f t="shared" si="21"/>
        <v>0</v>
      </c>
      <c r="Z180" s="117"/>
      <c r="AA180" s="117"/>
      <c r="AB180" s="1"/>
      <c r="AC180" s="25" t="str">
        <f t="shared" si="15"/>
        <v/>
      </c>
      <c r="AD180" s="36"/>
    </row>
    <row r="181" spans="1:30" ht="12.75" customHeight="1">
      <c r="A181" s="1">
        <v>3494</v>
      </c>
      <c r="B181" s="54" t="str">
        <f t="shared" si="0"/>
        <v>I.3.45.1.4</v>
      </c>
      <c r="C181" s="120" t="s">
        <v>1914</v>
      </c>
      <c r="D181" s="92"/>
      <c r="E181" s="92"/>
      <c r="F181" s="92"/>
      <c r="G181" s="117" t="s">
        <v>697</v>
      </c>
      <c r="H181" s="119" t="s">
        <v>698</v>
      </c>
      <c r="I181" s="117" t="s">
        <v>699</v>
      </c>
      <c r="J181" s="117">
        <v>4</v>
      </c>
      <c r="K181" s="117"/>
      <c r="L181" s="99">
        <f t="shared" si="1"/>
        <v>3</v>
      </c>
      <c r="M181" s="1">
        <f t="shared" si="2"/>
        <v>45</v>
      </c>
      <c r="N181" s="1">
        <f t="shared" si="3"/>
        <v>1</v>
      </c>
      <c r="O181" s="1">
        <f t="shared" si="4"/>
        <v>4</v>
      </c>
      <c r="P181" s="1">
        <f t="shared" si="5"/>
        <v>0</v>
      </c>
      <c r="Q181" s="1">
        <f t="shared" si="19"/>
        <v>0</v>
      </c>
      <c r="R181" s="1">
        <f t="shared" si="7"/>
        <v>0</v>
      </c>
      <c r="S181" s="1">
        <f t="shared" si="8"/>
        <v>0</v>
      </c>
      <c r="T181" s="1">
        <f t="shared" si="9"/>
        <v>1</v>
      </c>
      <c r="U181" s="1">
        <f t="shared" si="10"/>
        <v>1</v>
      </c>
      <c r="V181" s="1">
        <f t="shared" si="20"/>
        <v>3</v>
      </c>
      <c r="W181" s="1">
        <f t="shared" si="12"/>
        <v>1</v>
      </c>
      <c r="X181" s="1">
        <f t="shared" si="13"/>
        <v>1</v>
      </c>
      <c r="Y181" s="25">
        <f t="shared" si="21"/>
        <v>0</v>
      </c>
      <c r="Z181" s="117"/>
      <c r="AA181" s="117"/>
      <c r="AB181" s="1"/>
      <c r="AC181" s="25" t="str">
        <f t="shared" si="15"/>
        <v/>
      </c>
      <c r="AD181" s="36"/>
    </row>
    <row r="182" spans="1:30" ht="12.75" customHeight="1">
      <c r="A182" s="1">
        <v>3495</v>
      </c>
      <c r="B182" s="54" t="str">
        <f t="shared" si="0"/>
        <v>I.3.45.2</v>
      </c>
      <c r="C182" s="120" t="s">
        <v>1918</v>
      </c>
      <c r="D182" s="92"/>
      <c r="E182" s="92"/>
      <c r="F182" s="92"/>
      <c r="G182" s="117"/>
      <c r="H182" s="119" t="s">
        <v>956</v>
      </c>
      <c r="I182" s="117" t="s">
        <v>572</v>
      </c>
      <c r="J182" s="117">
        <v>3</v>
      </c>
      <c r="K182" s="117"/>
      <c r="L182" s="99">
        <f t="shared" si="1"/>
        <v>3</v>
      </c>
      <c r="M182" s="1">
        <f t="shared" si="2"/>
        <v>45</v>
      </c>
      <c r="N182" s="1">
        <f t="shared" si="3"/>
        <v>2</v>
      </c>
      <c r="O182" s="1">
        <f t="shared" si="4"/>
        <v>0</v>
      </c>
      <c r="P182" s="1">
        <f t="shared" si="5"/>
        <v>0</v>
      </c>
      <c r="Q182" s="1">
        <f t="shared" si="19"/>
        <v>0</v>
      </c>
      <c r="R182" s="1">
        <f t="shared" si="7"/>
        <v>0</v>
      </c>
      <c r="S182" s="1">
        <f t="shared" si="8"/>
        <v>0</v>
      </c>
      <c r="T182" s="1">
        <f t="shared" si="9"/>
        <v>1</v>
      </c>
      <c r="U182" s="1">
        <f t="shared" si="10"/>
        <v>1</v>
      </c>
      <c r="V182" s="1">
        <f t="shared" si="20"/>
        <v>3</v>
      </c>
      <c r="W182" s="1">
        <f t="shared" si="12"/>
        <v>1</v>
      </c>
      <c r="X182" s="1">
        <f t="shared" si="13"/>
        <v>1</v>
      </c>
      <c r="Y182" s="25">
        <f t="shared" si="21"/>
        <v>0</v>
      </c>
      <c r="Z182" s="117"/>
      <c r="AA182" s="117"/>
      <c r="AB182" s="1"/>
      <c r="AC182" s="25" t="str">
        <f t="shared" si="15"/>
        <v/>
      </c>
      <c r="AD182" s="36"/>
    </row>
    <row r="183" spans="1:30" ht="12.75" customHeight="1">
      <c r="A183" s="1">
        <v>3496</v>
      </c>
      <c r="B183" s="54" t="str">
        <f t="shared" si="0"/>
        <v>I.3.45.2.1</v>
      </c>
      <c r="C183" s="120" t="s">
        <v>1921</v>
      </c>
      <c r="D183" s="92"/>
      <c r="E183" s="92"/>
      <c r="F183" s="92"/>
      <c r="G183" s="117"/>
      <c r="H183" s="119"/>
      <c r="I183" s="117"/>
      <c r="J183" s="117">
        <v>4</v>
      </c>
      <c r="K183" s="117"/>
      <c r="L183" s="99">
        <f t="shared" si="1"/>
        <v>3</v>
      </c>
      <c r="M183" s="1">
        <f t="shared" si="2"/>
        <v>45</v>
      </c>
      <c r="N183" s="1">
        <f t="shared" si="3"/>
        <v>2</v>
      </c>
      <c r="O183" s="1">
        <f t="shared" si="4"/>
        <v>1</v>
      </c>
      <c r="P183" s="1">
        <f t="shared" si="5"/>
        <v>0</v>
      </c>
      <c r="Q183" s="1">
        <f t="shared" si="19"/>
        <v>0</v>
      </c>
      <c r="R183" s="1">
        <f t="shared" si="7"/>
        <v>0</v>
      </c>
      <c r="S183" s="1">
        <f t="shared" si="8"/>
        <v>0</v>
      </c>
      <c r="T183" s="1">
        <f t="shared" si="9"/>
        <v>1</v>
      </c>
      <c r="U183" s="1">
        <f t="shared" si="10"/>
        <v>1</v>
      </c>
      <c r="V183" s="1">
        <f t="shared" si="20"/>
        <v>3</v>
      </c>
      <c r="W183" s="1">
        <f t="shared" si="12"/>
        <v>1</v>
      </c>
      <c r="X183" s="1">
        <f t="shared" si="13"/>
        <v>1</v>
      </c>
      <c r="Y183" s="25">
        <f t="shared" si="21"/>
        <v>0</v>
      </c>
      <c r="Z183" s="117"/>
      <c r="AA183" s="117"/>
      <c r="AB183" s="1"/>
      <c r="AC183" s="25" t="str">
        <f t="shared" si="15"/>
        <v/>
      </c>
      <c r="AD183" s="36"/>
    </row>
    <row r="184" spans="1:30" ht="12.75" customHeight="1">
      <c r="A184" s="1">
        <v>3497</v>
      </c>
      <c r="B184" s="54" t="str">
        <f t="shared" si="0"/>
        <v>I.3.45.2.2</v>
      </c>
      <c r="C184" s="120" t="s">
        <v>1922</v>
      </c>
      <c r="D184" s="92"/>
      <c r="E184" s="92"/>
      <c r="F184" s="92"/>
      <c r="G184" s="117"/>
      <c r="H184" s="119"/>
      <c r="I184" s="117"/>
      <c r="J184" s="117">
        <v>4</v>
      </c>
      <c r="K184" s="117"/>
      <c r="L184" s="99">
        <f t="shared" si="1"/>
        <v>3</v>
      </c>
      <c r="M184" s="1">
        <f t="shared" si="2"/>
        <v>45</v>
      </c>
      <c r="N184" s="1">
        <f t="shared" si="3"/>
        <v>2</v>
      </c>
      <c r="O184" s="1">
        <f t="shared" si="4"/>
        <v>2</v>
      </c>
      <c r="P184" s="1">
        <f t="shared" si="5"/>
        <v>0</v>
      </c>
      <c r="Q184" s="1">
        <f t="shared" si="19"/>
        <v>0</v>
      </c>
      <c r="R184" s="1">
        <f t="shared" si="7"/>
        <v>0</v>
      </c>
      <c r="S184" s="1">
        <f t="shared" si="8"/>
        <v>0</v>
      </c>
      <c r="T184" s="1">
        <f t="shared" si="9"/>
        <v>1</v>
      </c>
      <c r="U184" s="1">
        <f t="shared" si="10"/>
        <v>1</v>
      </c>
      <c r="V184" s="1">
        <f t="shared" si="20"/>
        <v>3</v>
      </c>
      <c r="W184" s="1">
        <f t="shared" si="12"/>
        <v>1</v>
      </c>
      <c r="X184" s="1">
        <f t="shared" si="13"/>
        <v>1</v>
      </c>
      <c r="Y184" s="25">
        <f t="shared" si="21"/>
        <v>0</v>
      </c>
      <c r="Z184" s="117"/>
      <c r="AA184" s="117"/>
      <c r="AB184" s="1"/>
      <c r="AC184" s="25" t="str">
        <f t="shared" si="15"/>
        <v/>
      </c>
      <c r="AD184" s="36"/>
    </row>
    <row r="185" spans="1:30" ht="12.75" customHeight="1">
      <c r="A185" s="1">
        <v>3498</v>
      </c>
      <c r="B185" s="54" t="str">
        <f t="shared" si="0"/>
        <v>I.3.45.2.3</v>
      </c>
      <c r="C185" s="120" t="s">
        <v>1924</v>
      </c>
      <c r="D185" s="92"/>
      <c r="E185" s="92"/>
      <c r="F185" s="92"/>
      <c r="G185" s="117"/>
      <c r="H185" s="119"/>
      <c r="I185" s="117"/>
      <c r="J185" s="117">
        <v>4</v>
      </c>
      <c r="K185" s="117"/>
      <c r="L185" s="99">
        <f t="shared" si="1"/>
        <v>3</v>
      </c>
      <c r="M185" s="1">
        <f t="shared" si="2"/>
        <v>45</v>
      </c>
      <c r="N185" s="1">
        <f t="shared" si="3"/>
        <v>2</v>
      </c>
      <c r="O185" s="1">
        <f t="shared" si="4"/>
        <v>3</v>
      </c>
      <c r="P185" s="1">
        <f t="shared" si="5"/>
        <v>0</v>
      </c>
      <c r="Q185" s="1">
        <f t="shared" si="19"/>
        <v>0</v>
      </c>
      <c r="R185" s="1">
        <f t="shared" si="7"/>
        <v>0</v>
      </c>
      <c r="S185" s="1">
        <f t="shared" si="8"/>
        <v>0</v>
      </c>
      <c r="T185" s="1">
        <f t="shared" si="9"/>
        <v>1</v>
      </c>
      <c r="U185" s="1">
        <f t="shared" si="10"/>
        <v>1</v>
      </c>
      <c r="V185" s="1">
        <f t="shared" si="20"/>
        <v>3</v>
      </c>
      <c r="W185" s="1">
        <f t="shared" si="12"/>
        <v>1</v>
      </c>
      <c r="X185" s="1">
        <f t="shared" si="13"/>
        <v>1</v>
      </c>
      <c r="Y185" s="25">
        <f t="shared" si="21"/>
        <v>0</v>
      </c>
      <c r="Z185" s="117"/>
      <c r="AA185" s="117"/>
      <c r="AB185" s="1"/>
      <c r="AC185" s="25" t="str">
        <f t="shared" si="15"/>
        <v/>
      </c>
      <c r="AD185" s="36"/>
    </row>
    <row r="186" spans="1:30" ht="12.75" customHeight="1">
      <c r="A186" s="1">
        <v>3499</v>
      </c>
      <c r="B186" s="54" t="str">
        <f t="shared" si="0"/>
        <v>I.3.45.2.4</v>
      </c>
      <c r="C186" s="120" t="s">
        <v>1926</v>
      </c>
      <c r="D186" s="92"/>
      <c r="E186" s="92"/>
      <c r="F186" s="92"/>
      <c r="G186" s="117"/>
      <c r="H186" s="119"/>
      <c r="I186" s="117"/>
      <c r="J186" s="117">
        <v>4</v>
      </c>
      <c r="K186" s="117"/>
      <c r="L186" s="99">
        <f t="shared" si="1"/>
        <v>3</v>
      </c>
      <c r="M186" s="1">
        <f t="shared" si="2"/>
        <v>45</v>
      </c>
      <c r="N186" s="1">
        <f t="shared" si="3"/>
        <v>2</v>
      </c>
      <c r="O186" s="1">
        <f t="shared" si="4"/>
        <v>4</v>
      </c>
      <c r="P186" s="1">
        <f t="shared" si="5"/>
        <v>0</v>
      </c>
      <c r="Q186" s="1">
        <f t="shared" si="19"/>
        <v>0</v>
      </c>
      <c r="R186" s="1">
        <f t="shared" si="7"/>
        <v>0</v>
      </c>
      <c r="S186" s="1">
        <f t="shared" si="8"/>
        <v>0</v>
      </c>
      <c r="T186" s="1">
        <f t="shared" si="9"/>
        <v>1</v>
      </c>
      <c r="U186" s="1">
        <f t="shared" si="10"/>
        <v>1</v>
      </c>
      <c r="V186" s="1">
        <f t="shared" si="20"/>
        <v>3</v>
      </c>
      <c r="W186" s="1">
        <f t="shared" si="12"/>
        <v>1</v>
      </c>
      <c r="X186" s="1">
        <f t="shared" si="13"/>
        <v>1</v>
      </c>
      <c r="Y186" s="25">
        <f t="shared" si="21"/>
        <v>0</v>
      </c>
      <c r="Z186" s="117"/>
      <c r="AA186" s="117"/>
      <c r="AB186" s="1"/>
      <c r="AC186" s="25" t="str">
        <f t="shared" si="15"/>
        <v/>
      </c>
      <c r="AD186" s="36"/>
    </row>
    <row r="187" spans="1:30" ht="12.75" customHeight="1">
      <c r="A187" s="1">
        <v>3500</v>
      </c>
      <c r="B187" s="54" t="str">
        <f t="shared" si="0"/>
        <v>I.3.45.2.5</v>
      </c>
      <c r="C187" s="120" t="s">
        <v>1928</v>
      </c>
      <c r="D187" s="92"/>
      <c r="E187" s="92"/>
      <c r="F187" s="92"/>
      <c r="G187" s="117"/>
      <c r="H187" s="119"/>
      <c r="I187" s="117"/>
      <c r="J187" s="117">
        <v>4</v>
      </c>
      <c r="K187" s="117"/>
      <c r="L187" s="99">
        <f t="shared" si="1"/>
        <v>3</v>
      </c>
      <c r="M187" s="1">
        <f t="shared" si="2"/>
        <v>45</v>
      </c>
      <c r="N187" s="1">
        <f t="shared" si="3"/>
        <v>2</v>
      </c>
      <c r="O187" s="1">
        <f t="shared" si="4"/>
        <v>5</v>
      </c>
      <c r="P187" s="1">
        <f t="shared" si="5"/>
        <v>0</v>
      </c>
      <c r="Q187" s="1">
        <f t="shared" si="19"/>
        <v>0</v>
      </c>
      <c r="R187" s="1">
        <f t="shared" si="7"/>
        <v>0</v>
      </c>
      <c r="S187" s="1">
        <f t="shared" si="8"/>
        <v>0</v>
      </c>
      <c r="T187" s="1">
        <f t="shared" si="9"/>
        <v>1</v>
      </c>
      <c r="U187" s="1">
        <f t="shared" si="10"/>
        <v>1</v>
      </c>
      <c r="V187" s="1">
        <f t="shared" si="20"/>
        <v>3</v>
      </c>
      <c r="W187" s="1">
        <f t="shared" si="12"/>
        <v>1</v>
      </c>
      <c r="X187" s="1">
        <f t="shared" si="13"/>
        <v>1</v>
      </c>
      <c r="Y187" s="25">
        <f t="shared" si="21"/>
        <v>0</v>
      </c>
      <c r="Z187" s="117"/>
      <c r="AA187" s="117"/>
      <c r="AB187" s="1"/>
      <c r="AC187" s="25" t="str">
        <f t="shared" si="15"/>
        <v/>
      </c>
      <c r="AD187" s="36"/>
    </row>
    <row r="188" spans="1:30" ht="12.75" customHeight="1">
      <c r="A188" s="1">
        <v>3501</v>
      </c>
      <c r="B188" s="54" t="str">
        <f t="shared" si="0"/>
        <v>I.3.45.2.6</v>
      </c>
      <c r="C188" s="120" t="s">
        <v>1930</v>
      </c>
      <c r="D188" s="92"/>
      <c r="E188" s="92"/>
      <c r="F188" s="92"/>
      <c r="G188" s="117"/>
      <c r="H188" s="119"/>
      <c r="I188" s="117"/>
      <c r="J188" s="117">
        <v>4</v>
      </c>
      <c r="K188" s="117"/>
      <c r="L188" s="99">
        <f t="shared" si="1"/>
        <v>3</v>
      </c>
      <c r="M188" s="1">
        <f t="shared" si="2"/>
        <v>45</v>
      </c>
      <c r="N188" s="1">
        <f t="shared" si="3"/>
        <v>2</v>
      </c>
      <c r="O188" s="1">
        <f t="shared" si="4"/>
        <v>6</v>
      </c>
      <c r="P188" s="1">
        <f t="shared" si="5"/>
        <v>0</v>
      </c>
      <c r="Q188" s="1">
        <f t="shared" si="19"/>
        <v>0</v>
      </c>
      <c r="R188" s="1">
        <f t="shared" si="7"/>
        <v>0</v>
      </c>
      <c r="S188" s="1">
        <f t="shared" si="8"/>
        <v>0</v>
      </c>
      <c r="T188" s="1">
        <f t="shared" si="9"/>
        <v>1</v>
      </c>
      <c r="U188" s="1">
        <f t="shared" si="10"/>
        <v>1</v>
      </c>
      <c r="V188" s="1">
        <f t="shared" si="20"/>
        <v>3</v>
      </c>
      <c r="W188" s="1">
        <f t="shared" si="12"/>
        <v>1</v>
      </c>
      <c r="X188" s="1">
        <f t="shared" si="13"/>
        <v>1</v>
      </c>
      <c r="Y188" s="25">
        <f t="shared" si="21"/>
        <v>0</v>
      </c>
      <c r="Z188" s="117"/>
      <c r="AA188" s="117"/>
      <c r="AB188" s="1"/>
      <c r="AC188" s="25" t="str">
        <f t="shared" si="15"/>
        <v/>
      </c>
      <c r="AD188" s="36"/>
    </row>
    <row r="189" spans="1:30" ht="12.75" customHeight="1">
      <c r="A189" s="1">
        <v>3502</v>
      </c>
      <c r="B189" s="54" t="str">
        <f t="shared" si="0"/>
        <v>I.3.45.2.7</v>
      </c>
      <c r="C189" s="120" t="s">
        <v>1933</v>
      </c>
      <c r="D189" s="92"/>
      <c r="E189" s="92"/>
      <c r="F189" s="92"/>
      <c r="G189" s="117"/>
      <c r="H189" s="119"/>
      <c r="I189" s="117"/>
      <c r="J189" s="117">
        <v>4</v>
      </c>
      <c r="K189" s="117"/>
      <c r="L189" s="99">
        <f t="shared" si="1"/>
        <v>3</v>
      </c>
      <c r="M189" s="1">
        <f t="shared" si="2"/>
        <v>45</v>
      </c>
      <c r="N189" s="1">
        <f t="shared" si="3"/>
        <v>2</v>
      </c>
      <c r="O189" s="1">
        <f t="shared" si="4"/>
        <v>7</v>
      </c>
      <c r="P189" s="1">
        <f t="shared" si="5"/>
        <v>0</v>
      </c>
      <c r="Q189" s="1">
        <f t="shared" si="19"/>
        <v>0</v>
      </c>
      <c r="R189" s="1">
        <f t="shared" si="7"/>
        <v>0</v>
      </c>
      <c r="S189" s="1">
        <f t="shared" si="8"/>
        <v>0</v>
      </c>
      <c r="T189" s="1">
        <f t="shared" si="9"/>
        <v>1</v>
      </c>
      <c r="U189" s="1">
        <f t="shared" si="10"/>
        <v>1</v>
      </c>
      <c r="V189" s="1">
        <f t="shared" si="20"/>
        <v>3</v>
      </c>
      <c r="W189" s="1">
        <f t="shared" si="12"/>
        <v>1</v>
      </c>
      <c r="X189" s="1">
        <f t="shared" si="13"/>
        <v>1</v>
      </c>
      <c r="Y189" s="25">
        <f t="shared" si="21"/>
        <v>0</v>
      </c>
      <c r="Z189" s="117"/>
      <c r="AA189" s="117"/>
      <c r="AB189" s="1"/>
      <c r="AC189" s="25" t="str">
        <f t="shared" si="15"/>
        <v/>
      </c>
      <c r="AD189" s="36"/>
    </row>
    <row r="190" spans="1:30" ht="12.75" customHeight="1">
      <c r="A190" s="1">
        <v>4276</v>
      </c>
      <c r="B190" s="54" t="str">
        <f t="shared" si="0"/>
        <v>I.3.45.2.8</v>
      </c>
      <c r="C190" s="120" t="s">
        <v>1935</v>
      </c>
      <c r="D190" s="92"/>
      <c r="E190" s="92"/>
      <c r="F190" s="92"/>
      <c r="G190" s="117"/>
      <c r="H190" s="119"/>
      <c r="I190" s="117"/>
      <c r="J190" s="117">
        <v>4</v>
      </c>
      <c r="K190" s="117"/>
      <c r="L190" s="99">
        <f t="shared" si="1"/>
        <v>3</v>
      </c>
      <c r="M190" s="1">
        <f t="shared" si="2"/>
        <v>45</v>
      </c>
      <c r="N190" s="1">
        <f t="shared" si="3"/>
        <v>2</v>
      </c>
      <c r="O190" s="1">
        <f t="shared" si="4"/>
        <v>8</v>
      </c>
      <c r="P190" s="1">
        <f t="shared" si="5"/>
        <v>0</v>
      </c>
      <c r="Q190" s="1">
        <f t="shared" si="19"/>
        <v>0</v>
      </c>
      <c r="R190" s="1">
        <f t="shared" si="7"/>
        <v>0</v>
      </c>
      <c r="S190" s="1">
        <f t="shared" si="8"/>
        <v>0</v>
      </c>
      <c r="T190" s="1">
        <f t="shared" si="9"/>
        <v>1</v>
      </c>
      <c r="U190" s="1">
        <f t="shared" si="10"/>
        <v>1</v>
      </c>
      <c r="V190" s="1">
        <f t="shared" si="20"/>
        <v>3</v>
      </c>
      <c r="W190" s="1">
        <f t="shared" si="12"/>
        <v>1</v>
      </c>
      <c r="X190" s="1">
        <f t="shared" si="13"/>
        <v>1</v>
      </c>
      <c r="Y190" s="25">
        <f t="shared" si="21"/>
        <v>0</v>
      </c>
      <c r="Z190" s="117"/>
      <c r="AA190" s="117"/>
      <c r="AB190" s="1"/>
      <c r="AC190" s="25" t="str">
        <f t="shared" si="15"/>
        <v/>
      </c>
      <c r="AD190" s="36"/>
    </row>
    <row r="191" spans="1:30" ht="12.75" customHeight="1">
      <c r="A191" s="1">
        <v>3503</v>
      </c>
      <c r="B191" s="54" t="str">
        <f t="shared" si="0"/>
        <v>I.3.45.3</v>
      </c>
      <c r="C191" s="120" t="s">
        <v>1936</v>
      </c>
      <c r="D191" s="92"/>
      <c r="E191" s="92"/>
      <c r="F191" s="92"/>
      <c r="G191" s="117" t="s">
        <v>697</v>
      </c>
      <c r="H191" s="119" t="s">
        <v>1937</v>
      </c>
      <c r="I191" s="117" t="s">
        <v>887</v>
      </c>
      <c r="J191" s="117">
        <v>3</v>
      </c>
      <c r="K191" s="117"/>
      <c r="L191" s="99">
        <f t="shared" si="1"/>
        <v>3</v>
      </c>
      <c r="M191" s="1">
        <f t="shared" si="2"/>
        <v>45</v>
      </c>
      <c r="N191" s="1">
        <f t="shared" si="3"/>
        <v>3</v>
      </c>
      <c r="O191" s="1">
        <f t="shared" si="4"/>
        <v>0</v>
      </c>
      <c r="P191" s="1">
        <f t="shared" si="5"/>
        <v>0</v>
      </c>
      <c r="Q191" s="1">
        <f t="shared" si="19"/>
        <v>0</v>
      </c>
      <c r="R191" s="1">
        <f t="shared" si="7"/>
        <v>0</v>
      </c>
      <c r="S191" s="1">
        <f t="shared" si="8"/>
        <v>0</v>
      </c>
      <c r="T191" s="1">
        <f t="shared" si="9"/>
        <v>1</v>
      </c>
      <c r="U191" s="1">
        <f t="shared" si="10"/>
        <v>1</v>
      </c>
      <c r="V191" s="1">
        <f t="shared" si="20"/>
        <v>3</v>
      </c>
      <c r="W191" s="1">
        <f t="shared" si="12"/>
        <v>1</v>
      </c>
      <c r="X191" s="1">
        <f t="shared" si="13"/>
        <v>1</v>
      </c>
      <c r="Y191" s="25">
        <f t="shared" si="21"/>
        <v>0</v>
      </c>
      <c r="Z191" s="117"/>
      <c r="AA191" s="117"/>
      <c r="AB191" s="1"/>
      <c r="AC191" s="25" t="str">
        <f t="shared" si="15"/>
        <v/>
      </c>
      <c r="AD191" s="36"/>
    </row>
    <row r="192" spans="1:30" ht="12.75" customHeight="1">
      <c r="A192" s="1">
        <v>3504</v>
      </c>
      <c r="B192" s="54" t="str">
        <f t="shared" si="0"/>
        <v>I.3.45.3.1</v>
      </c>
      <c r="C192" s="120" t="s">
        <v>1938</v>
      </c>
      <c r="D192" s="92"/>
      <c r="E192" s="92"/>
      <c r="F192" s="92"/>
      <c r="G192" s="117" t="s">
        <v>697</v>
      </c>
      <c r="H192" s="119" t="s">
        <v>1937</v>
      </c>
      <c r="I192" s="117" t="s">
        <v>887</v>
      </c>
      <c r="J192" s="117">
        <v>4</v>
      </c>
      <c r="K192" s="117"/>
      <c r="L192" s="99">
        <f t="shared" si="1"/>
        <v>3</v>
      </c>
      <c r="M192" s="1">
        <f t="shared" si="2"/>
        <v>45</v>
      </c>
      <c r="N192" s="1">
        <f t="shared" si="3"/>
        <v>3</v>
      </c>
      <c r="O192" s="1">
        <f t="shared" si="4"/>
        <v>1</v>
      </c>
      <c r="P192" s="1">
        <f t="shared" si="5"/>
        <v>0</v>
      </c>
      <c r="Q192" s="1">
        <f t="shared" si="19"/>
        <v>0</v>
      </c>
      <c r="R192" s="1">
        <f t="shared" si="7"/>
        <v>0</v>
      </c>
      <c r="S192" s="1">
        <f t="shared" si="8"/>
        <v>0</v>
      </c>
      <c r="T192" s="1">
        <f t="shared" si="9"/>
        <v>1</v>
      </c>
      <c r="U192" s="1">
        <f t="shared" si="10"/>
        <v>1</v>
      </c>
      <c r="V192" s="1">
        <f t="shared" si="20"/>
        <v>3</v>
      </c>
      <c r="W192" s="1">
        <f t="shared" si="12"/>
        <v>1</v>
      </c>
      <c r="X192" s="1">
        <f t="shared" si="13"/>
        <v>1</v>
      </c>
      <c r="Y192" s="25">
        <f t="shared" si="21"/>
        <v>0</v>
      </c>
      <c r="Z192" s="117"/>
      <c r="AA192" s="117"/>
      <c r="AB192" s="1"/>
      <c r="AC192" s="25" t="str">
        <f t="shared" si="15"/>
        <v/>
      </c>
      <c r="AD192" s="36"/>
    </row>
    <row r="193" spans="1:30" ht="12.75" customHeight="1">
      <c r="A193" s="1">
        <v>3505</v>
      </c>
      <c r="B193" s="54" t="str">
        <f t="shared" si="0"/>
        <v>I.3.45.3.2</v>
      </c>
      <c r="C193" s="120" t="s">
        <v>1939</v>
      </c>
      <c r="D193" s="92"/>
      <c r="E193" s="92"/>
      <c r="F193" s="92"/>
      <c r="G193" s="117"/>
      <c r="H193" s="119" t="s">
        <v>1937</v>
      </c>
      <c r="I193" s="117" t="s">
        <v>887</v>
      </c>
      <c r="J193" s="117">
        <v>4</v>
      </c>
      <c r="K193" s="117"/>
      <c r="L193" s="99">
        <f t="shared" si="1"/>
        <v>3</v>
      </c>
      <c r="M193" s="1">
        <f t="shared" si="2"/>
        <v>45</v>
      </c>
      <c r="N193" s="1">
        <f t="shared" si="3"/>
        <v>3</v>
      </c>
      <c r="O193" s="1">
        <f t="shared" si="4"/>
        <v>2</v>
      </c>
      <c r="P193" s="1">
        <f t="shared" si="5"/>
        <v>0</v>
      </c>
      <c r="Q193" s="1">
        <f t="shared" si="19"/>
        <v>0</v>
      </c>
      <c r="R193" s="1">
        <f t="shared" si="7"/>
        <v>0</v>
      </c>
      <c r="S193" s="1">
        <f t="shared" si="8"/>
        <v>0</v>
      </c>
      <c r="T193" s="1">
        <f t="shared" si="9"/>
        <v>1</v>
      </c>
      <c r="U193" s="1">
        <f t="shared" si="10"/>
        <v>1</v>
      </c>
      <c r="V193" s="1">
        <f t="shared" si="20"/>
        <v>3</v>
      </c>
      <c r="W193" s="1">
        <f t="shared" si="12"/>
        <v>1</v>
      </c>
      <c r="X193" s="1">
        <f t="shared" si="13"/>
        <v>1</v>
      </c>
      <c r="Y193" s="25">
        <f t="shared" si="21"/>
        <v>0</v>
      </c>
      <c r="Z193" s="117"/>
      <c r="AA193" s="117"/>
      <c r="AB193" s="1"/>
      <c r="AC193" s="25" t="str">
        <f t="shared" si="15"/>
        <v/>
      </c>
      <c r="AD193" s="36"/>
    </row>
    <row r="194" spans="1:30" ht="12.75" customHeight="1">
      <c r="A194" s="1">
        <v>3506</v>
      </c>
      <c r="B194" s="54" t="str">
        <f t="shared" si="0"/>
        <v>I.3.45.3.3</v>
      </c>
      <c r="C194" s="120" t="s">
        <v>1940</v>
      </c>
      <c r="D194" s="92"/>
      <c r="E194" s="92"/>
      <c r="F194" s="92"/>
      <c r="G194" s="117" t="s">
        <v>637</v>
      </c>
      <c r="H194" s="119" t="s">
        <v>552</v>
      </c>
      <c r="I194" s="117" t="s">
        <v>441</v>
      </c>
      <c r="J194" s="117">
        <v>4</v>
      </c>
      <c r="K194" s="117"/>
      <c r="L194" s="99">
        <f t="shared" si="1"/>
        <v>3</v>
      </c>
      <c r="M194" s="1">
        <f t="shared" si="2"/>
        <v>45</v>
      </c>
      <c r="N194" s="1">
        <f t="shared" si="3"/>
        <v>3</v>
      </c>
      <c r="O194" s="1">
        <f t="shared" si="4"/>
        <v>3</v>
      </c>
      <c r="P194" s="1">
        <f t="shared" si="5"/>
        <v>0</v>
      </c>
      <c r="Q194" s="1">
        <f t="shared" si="19"/>
        <v>0</v>
      </c>
      <c r="R194" s="1">
        <f t="shared" si="7"/>
        <v>0</v>
      </c>
      <c r="S194" s="1">
        <f t="shared" si="8"/>
        <v>0</v>
      </c>
      <c r="T194" s="1">
        <f t="shared" si="9"/>
        <v>1</v>
      </c>
      <c r="U194" s="1">
        <f t="shared" si="10"/>
        <v>1</v>
      </c>
      <c r="V194" s="1">
        <f t="shared" si="20"/>
        <v>3</v>
      </c>
      <c r="W194" s="1">
        <f t="shared" si="12"/>
        <v>1</v>
      </c>
      <c r="X194" s="1">
        <f t="shared" si="13"/>
        <v>1</v>
      </c>
      <c r="Y194" s="25">
        <f t="shared" si="21"/>
        <v>0</v>
      </c>
      <c r="Z194" s="117"/>
      <c r="AA194" s="117"/>
      <c r="AB194" s="1"/>
      <c r="AC194" s="25" t="str">
        <f t="shared" si="15"/>
        <v/>
      </c>
      <c r="AD194" s="36"/>
    </row>
    <row r="195" spans="1:30" ht="12.75" customHeight="1">
      <c r="A195" s="1">
        <v>3507</v>
      </c>
      <c r="B195" s="54" t="str">
        <f t="shared" si="0"/>
        <v>I.3.45.3.4</v>
      </c>
      <c r="C195" s="120" t="s">
        <v>1944</v>
      </c>
      <c r="D195" s="92"/>
      <c r="E195" s="92"/>
      <c r="F195" s="92"/>
      <c r="G195" s="117"/>
      <c r="H195" s="119" t="s">
        <v>1945</v>
      </c>
      <c r="I195" s="117" t="s">
        <v>1583</v>
      </c>
      <c r="J195" s="117">
        <v>4</v>
      </c>
      <c r="K195" s="117"/>
      <c r="L195" s="99">
        <f t="shared" si="1"/>
        <v>3</v>
      </c>
      <c r="M195" s="1">
        <f t="shared" si="2"/>
        <v>45</v>
      </c>
      <c r="N195" s="1">
        <f t="shared" si="3"/>
        <v>3</v>
      </c>
      <c r="O195" s="1">
        <f t="shared" si="4"/>
        <v>4</v>
      </c>
      <c r="P195" s="1">
        <f t="shared" si="5"/>
        <v>0</v>
      </c>
      <c r="Q195" s="1">
        <f t="shared" si="19"/>
        <v>0</v>
      </c>
      <c r="R195" s="1">
        <f t="shared" si="7"/>
        <v>0</v>
      </c>
      <c r="S195" s="1">
        <f t="shared" si="8"/>
        <v>0</v>
      </c>
      <c r="T195" s="1">
        <f t="shared" si="9"/>
        <v>1</v>
      </c>
      <c r="U195" s="1">
        <f t="shared" si="10"/>
        <v>1</v>
      </c>
      <c r="V195" s="1">
        <f t="shared" si="20"/>
        <v>3</v>
      </c>
      <c r="W195" s="1">
        <f t="shared" si="12"/>
        <v>1</v>
      </c>
      <c r="X195" s="1">
        <f t="shared" si="13"/>
        <v>1</v>
      </c>
      <c r="Y195" s="25">
        <f t="shared" si="21"/>
        <v>0</v>
      </c>
      <c r="Z195" s="117"/>
      <c r="AA195" s="117"/>
      <c r="AB195" s="1"/>
      <c r="AC195" s="25" t="str">
        <f t="shared" si="15"/>
        <v/>
      </c>
      <c r="AD195" s="36"/>
    </row>
    <row r="196" spans="1:30" ht="12.75" customHeight="1">
      <c r="A196" s="1">
        <v>3508</v>
      </c>
      <c r="B196" s="54" t="str">
        <f t="shared" si="0"/>
        <v>I.3.45.3.5</v>
      </c>
      <c r="C196" s="120" t="s">
        <v>1948</v>
      </c>
      <c r="D196" s="92"/>
      <c r="E196" s="92"/>
      <c r="F196" s="92"/>
      <c r="G196" s="117"/>
      <c r="H196" s="119" t="s">
        <v>552</v>
      </c>
      <c r="I196" s="117" t="s">
        <v>441</v>
      </c>
      <c r="J196" s="117">
        <v>4</v>
      </c>
      <c r="K196" s="117"/>
      <c r="L196" s="99">
        <f t="shared" si="1"/>
        <v>3</v>
      </c>
      <c r="M196" s="1">
        <f t="shared" si="2"/>
        <v>45</v>
      </c>
      <c r="N196" s="1">
        <f t="shared" si="3"/>
        <v>3</v>
      </c>
      <c r="O196" s="1">
        <f t="shared" si="4"/>
        <v>5</v>
      </c>
      <c r="P196" s="1">
        <f t="shared" si="5"/>
        <v>0</v>
      </c>
      <c r="Q196" s="1">
        <f t="shared" si="19"/>
        <v>0</v>
      </c>
      <c r="R196" s="1">
        <f t="shared" si="7"/>
        <v>0</v>
      </c>
      <c r="S196" s="1">
        <f t="shared" si="8"/>
        <v>0</v>
      </c>
      <c r="T196" s="1">
        <f t="shared" si="9"/>
        <v>1</v>
      </c>
      <c r="U196" s="1">
        <f t="shared" si="10"/>
        <v>1</v>
      </c>
      <c r="V196" s="1">
        <f t="shared" si="20"/>
        <v>3</v>
      </c>
      <c r="W196" s="1">
        <f t="shared" si="12"/>
        <v>1</v>
      </c>
      <c r="X196" s="1">
        <f t="shared" si="13"/>
        <v>1</v>
      </c>
      <c r="Y196" s="25">
        <f t="shared" si="21"/>
        <v>0</v>
      </c>
      <c r="Z196" s="117"/>
      <c r="AA196" s="117"/>
      <c r="AB196" s="1"/>
      <c r="AC196" s="25" t="str">
        <f t="shared" si="15"/>
        <v/>
      </c>
      <c r="AD196" s="36"/>
    </row>
    <row r="197" spans="1:30" ht="12.75" customHeight="1">
      <c r="A197" s="1">
        <v>3509</v>
      </c>
      <c r="B197" s="54" t="str">
        <f t="shared" si="0"/>
        <v>I.3.45.3.6</v>
      </c>
      <c r="C197" s="120" t="s">
        <v>1953</v>
      </c>
      <c r="D197" s="92"/>
      <c r="E197" s="92"/>
      <c r="F197" s="92"/>
      <c r="G197" s="117"/>
      <c r="H197" s="119" t="s">
        <v>1945</v>
      </c>
      <c r="I197" s="117" t="s">
        <v>1583</v>
      </c>
      <c r="J197" s="117">
        <v>4</v>
      </c>
      <c r="K197" s="117"/>
      <c r="L197" s="99">
        <f t="shared" si="1"/>
        <v>3</v>
      </c>
      <c r="M197" s="1">
        <f t="shared" si="2"/>
        <v>45</v>
      </c>
      <c r="N197" s="1">
        <f t="shared" si="3"/>
        <v>3</v>
      </c>
      <c r="O197" s="1">
        <f t="shared" si="4"/>
        <v>6</v>
      </c>
      <c r="P197" s="1">
        <f t="shared" si="5"/>
        <v>0</v>
      </c>
      <c r="Q197" s="1">
        <f t="shared" ref="Q197:Q219" si="22">IF(OR(Master="Master",J197=0,K197=1),0,IF(ISNA(VLOOKUP(A197,L2_Array,22,FALSE)),0,VLOOKUP(A197,L2_Array,22,FALSE)))</f>
        <v>0</v>
      </c>
      <c r="R197" s="1">
        <f t="shared" si="7"/>
        <v>0</v>
      </c>
      <c r="S197" s="1">
        <f t="shared" si="8"/>
        <v>0</v>
      </c>
      <c r="T197" s="1">
        <f t="shared" si="9"/>
        <v>1</v>
      </c>
      <c r="U197" s="1">
        <f t="shared" si="10"/>
        <v>1</v>
      </c>
      <c r="V197" s="1">
        <f t="shared" ref="V197:V260" si="23">IF(Master="Master",R197,IF(V196="",S197,IF(OR(AND(U197&gt;0,S197&lt;V196),AND(U197=1,S197&lt;=V196)),V196,S197)))</f>
        <v>3</v>
      </c>
      <c r="W197" s="1">
        <f t="shared" si="12"/>
        <v>1</v>
      </c>
      <c r="X197" s="1">
        <f t="shared" si="13"/>
        <v>1</v>
      </c>
      <c r="Y197" s="25">
        <f t="shared" ref="Y197:Y219" si="24">IF(ISNA(VLOOKUP(A197,L2_Array,1,FALSE)),0,1)</f>
        <v>0</v>
      </c>
      <c r="Z197" s="117"/>
      <c r="AA197" s="117"/>
      <c r="AB197" s="1"/>
      <c r="AC197" s="25" t="str">
        <f t="shared" si="15"/>
        <v/>
      </c>
      <c r="AD197" s="36"/>
    </row>
    <row r="198" spans="1:30" ht="12.75" customHeight="1">
      <c r="A198" s="1">
        <v>3510</v>
      </c>
      <c r="B198" s="54" t="str">
        <f t="shared" si="0"/>
        <v>I.3.45.4</v>
      </c>
      <c r="C198" s="120" t="s">
        <v>1955</v>
      </c>
      <c r="D198" s="92"/>
      <c r="E198" s="92"/>
      <c r="F198" s="92"/>
      <c r="G198" s="117"/>
      <c r="H198" s="119" t="s">
        <v>552</v>
      </c>
      <c r="I198" s="117" t="s">
        <v>441</v>
      </c>
      <c r="J198" s="117">
        <v>3</v>
      </c>
      <c r="K198" s="117"/>
      <c r="L198" s="99">
        <f t="shared" si="1"/>
        <v>3</v>
      </c>
      <c r="M198" s="1">
        <f t="shared" si="2"/>
        <v>45</v>
      </c>
      <c r="N198" s="1">
        <f t="shared" si="3"/>
        <v>4</v>
      </c>
      <c r="O198" s="1">
        <f t="shared" si="4"/>
        <v>0</v>
      </c>
      <c r="P198" s="1">
        <f t="shared" si="5"/>
        <v>0</v>
      </c>
      <c r="Q198" s="1">
        <f t="shared" si="22"/>
        <v>0</v>
      </c>
      <c r="R198" s="1">
        <f t="shared" si="7"/>
        <v>0</v>
      </c>
      <c r="S198" s="1">
        <f t="shared" si="8"/>
        <v>0</v>
      </c>
      <c r="T198" s="1">
        <f t="shared" si="9"/>
        <v>1</v>
      </c>
      <c r="U198" s="1">
        <f t="shared" si="10"/>
        <v>1</v>
      </c>
      <c r="V198" s="1">
        <f t="shared" si="23"/>
        <v>3</v>
      </c>
      <c r="W198" s="1">
        <f t="shared" si="12"/>
        <v>1</v>
      </c>
      <c r="X198" s="1">
        <f t="shared" si="13"/>
        <v>1</v>
      </c>
      <c r="Y198" s="25">
        <f t="shared" si="24"/>
        <v>0</v>
      </c>
      <c r="Z198" s="117"/>
      <c r="AA198" s="117"/>
      <c r="AB198" s="1"/>
      <c r="AC198" s="25" t="str">
        <f t="shared" si="15"/>
        <v/>
      </c>
      <c r="AD198" s="36"/>
    </row>
    <row r="199" spans="1:30" ht="12.75" customHeight="1">
      <c r="A199" s="1">
        <v>3511</v>
      </c>
      <c r="B199" s="54" t="str">
        <f t="shared" si="0"/>
        <v>I.3.45.5</v>
      </c>
      <c r="C199" s="120" t="s">
        <v>1958</v>
      </c>
      <c r="D199" s="92"/>
      <c r="E199" s="92"/>
      <c r="F199" s="92"/>
      <c r="G199" s="117"/>
      <c r="H199" s="119" t="s">
        <v>1945</v>
      </c>
      <c r="I199" s="117" t="s">
        <v>1583</v>
      </c>
      <c r="J199" s="117">
        <v>3</v>
      </c>
      <c r="K199" s="117"/>
      <c r="L199" s="99">
        <f t="shared" si="1"/>
        <v>3</v>
      </c>
      <c r="M199" s="1">
        <f t="shared" si="2"/>
        <v>45</v>
      </c>
      <c r="N199" s="1">
        <f t="shared" si="3"/>
        <v>5</v>
      </c>
      <c r="O199" s="1">
        <f t="shared" si="4"/>
        <v>0</v>
      </c>
      <c r="P199" s="1">
        <f t="shared" si="5"/>
        <v>0</v>
      </c>
      <c r="Q199" s="1">
        <f t="shared" si="22"/>
        <v>0</v>
      </c>
      <c r="R199" s="1">
        <f t="shared" si="7"/>
        <v>0</v>
      </c>
      <c r="S199" s="1">
        <f t="shared" si="8"/>
        <v>0</v>
      </c>
      <c r="T199" s="1">
        <f t="shared" si="9"/>
        <v>1</v>
      </c>
      <c r="U199" s="1">
        <f t="shared" si="10"/>
        <v>1</v>
      </c>
      <c r="V199" s="1">
        <f t="shared" si="23"/>
        <v>3</v>
      </c>
      <c r="W199" s="1">
        <f t="shared" si="12"/>
        <v>1</v>
      </c>
      <c r="X199" s="1">
        <f t="shared" si="13"/>
        <v>1</v>
      </c>
      <c r="Y199" s="25">
        <f t="shared" si="24"/>
        <v>0</v>
      </c>
      <c r="Z199" s="117"/>
      <c r="AA199" s="117"/>
      <c r="AB199" s="1"/>
      <c r="AC199" s="25" t="str">
        <f t="shared" si="15"/>
        <v/>
      </c>
      <c r="AD199" s="36"/>
    </row>
    <row r="200" spans="1:30" ht="12.75" customHeight="1">
      <c r="A200" s="1">
        <v>3512</v>
      </c>
      <c r="B200" s="54" t="str">
        <f t="shared" si="0"/>
        <v>I.3.45.6</v>
      </c>
      <c r="C200" s="120" t="s">
        <v>1960</v>
      </c>
      <c r="D200" s="92"/>
      <c r="E200" s="92"/>
      <c r="F200" s="92"/>
      <c r="G200" s="117"/>
      <c r="H200" s="119" t="s">
        <v>1961</v>
      </c>
      <c r="I200" s="117" t="s">
        <v>1962</v>
      </c>
      <c r="J200" s="117">
        <v>3</v>
      </c>
      <c r="K200" s="117"/>
      <c r="L200" s="99">
        <f t="shared" si="1"/>
        <v>3</v>
      </c>
      <c r="M200" s="1">
        <f t="shared" si="2"/>
        <v>45</v>
      </c>
      <c r="N200" s="1">
        <f t="shared" si="3"/>
        <v>6</v>
      </c>
      <c r="O200" s="1">
        <f t="shared" si="4"/>
        <v>0</v>
      </c>
      <c r="P200" s="1">
        <f t="shared" si="5"/>
        <v>0</v>
      </c>
      <c r="Q200" s="1">
        <f t="shared" si="22"/>
        <v>0</v>
      </c>
      <c r="R200" s="1">
        <f t="shared" si="7"/>
        <v>0</v>
      </c>
      <c r="S200" s="1">
        <f t="shared" si="8"/>
        <v>0</v>
      </c>
      <c r="T200" s="1">
        <f t="shared" si="9"/>
        <v>1</v>
      </c>
      <c r="U200" s="1">
        <f t="shared" si="10"/>
        <v>1</v>
      </c>
      <c r="V200" s="1">
        <f t="shared" si="23"/>
        <v>3</v>
      </c>
      <c r="W200" s="1">
        <f t="shared" si="12"/>
        <v>1</v>
      </c>
      <c r="X200" s="1">
        <f t="shared" si="13"/>
        <v>1</v>
      </c>
      <c r="Y200" s="25">
        <f t="shared" si="24"/>
        <v>0</v>
      </c>
      <c r="Z200" s="117"/>
      <c r="AA200" s="117"/>
      <c r="AB200" s="1"/>
      <c r="AC200" s="25" t="str">
        <f t="shared" si="15"/>
        <v/>
      </c>
      <c r="AD200" s="36"/>
    </row>
    <row r="201" spans="1:30" ht="12.75" customHeight="1">
      <c r="A201" s="1">
        <v>3514</v>
      </c>
      <c r="B201" s="54" t="str">
        <f t="shared" si="0"/>
        <v>I.3.45.7</v>
      </c>
      <c r="C201" s="120" t="s">
        <v>1964</v>
      </c>
      <c r="D201" s="92"/>
      <c r="E201" s="92"/>
      <c r="F201" s="92"/>
      <c r="G201" s="117"/>
      <c r="H201" s="119" t="s">
        <v>1961</v>
      </c>
      <c r="I201" s="117" t="s">
        <v>1962</v>
      </c>
      <c r="J201" s="117">
        <v>3</v>
      </c>
      <c r="K201" s="117"/>
      <c r="L201" s="99">
        <f t="shared" si="1"/>
        <v>3</v>
      </c>
      <c r="M201" s="1">
        <f t="shared" si="2"/>
        <v>45</v>
      </c>
      <c r="N201" s="1">
        <f t="shared" si="3"/>
        <v>7</v>
      </c>
      <c r="O201" s="1">
        <f t="shared" si="4"/>
        <v>0</v>
      </c>
      <c r="P201" s="1">
        <f t="shared" si="5"/>
        <v>0</v>
      </c>
      <c r="Q201" s="1">
        <f t="shared" si="22"/>
        <v>0</v>
      </c>
      <c r="R201" s="1">
        <f t="shared" si="7"/>
        <v>0</v>
      </c>
      <c r="S201" s="1">
        <f t="shared" si="8"/>
        <v>0</v>
      </c>
      <c r="T201" s="1">
        <f t="shared" si="9"/>
        <v>1</v>
      </c>
      <c r="U201" s="1">
        <f t="shared" si="10"/>
        <v>1</v>
      </c>
      <c r="V201" s="1">
        <f t="shared" si="23"/>
        <v>3</v>
      </c>
      <c r="W201" s="1">
        <f t="shared" si="12"/>
        <v>1</v>
      </c>
      <c r="X201" s="1">
        <f t="shared" si="13"/>
        <v>1</v>
      </c>
      <c r="Y201" s="25">
        <f t="shared" si="24"/>
        <v>0</v>
      </c>
      <c r="Z201" s="117"/>
      <c r="AA201" s="117"/>
      <c r="AB201" s="1"/>
      <c r="AC201" s="25" t="str">
        <f t="shared" si="15"/>
        <v/>
      </c>
      <c r="AD201" s="36"/>
    </row>
    <row r="202" spans="1:30" ht="12.75" customHeight="1">
      <c r="A202" s="1">
        <v>4277</v>
      </c>
      <c r="B202" s="54" t="str">
        <f t="shared" si="0"/>
        <v>I.3.45.8</v>
      </c>
      <c r="C202" s="120" t="s">
        <v>1967</v>
      </c>
      <c r="D202" s="92"/>
      <c r="E202" s="92"/>
      <c r="F202" s="92"/>
      <c r="G202" s="117"/>
      <c r="H202" s="119"/>
      <c r="I202" s="117"/>
      <c r="J202" s="117">
        <v>3</v>
      </c>
      <c r="K202" s="117"/>
      <c r="L202" s="99">
        <f t="shared" si="1"/>
        <v>3</v>
      </c>
      <c r="M202" s="1">
        <f t="shared" si="2"/>
        <v>45</v>
      </c>
      <c r="N202" s="1">
        <f t="shared" si="3"/>
        <v>8</v>
      </c>
      <c r="O202" s="1">
        <f t="shared" si="4"/>
        <v>0</v>
      </c>
      <c r="P202" s="1">
        <f t="shared" si="5"/>
        <v>0</v>
      </c>
      <c r="Q202" s="1">
        <f t="shared" si="22"/>
        <v>0</v>
      </c>
      <c r="R202" s="1">
        <f t="shared" si="7"/>
        <v>0</v>
      </c>
      <c r="S202" s="1">
        <f t="shared" si="8"/>
        <v>0</v>
      </c>
      <c r="T202" s="1">
        <f t="shared" si="9"/>
        <v>1</v>
      </c>
      <c r="U202" s="1">
        <f t="shared" si="10"/>
        <v>1</v>
      </c>
      <c r="V202" s="1">
        <f t="shared" si="23"/>
        <v>3</v>
      </c>
      <c r="W202" s="1">
        <f t="shared" si="12"/>
        <v>1</v>
      </c>
      <c r="X202" s="1">
        <f t="shared" si="13"/>
        <v>1</v>
      </c>
      <c r="Y202" s="25">
        <f t="shared" si="24"/>
        <v>0</v>
      </c>
      <c r="Z202" s="117"/>
      <c r="AA202" s="117"/>
      <c r="AB202" s="1"/>
      <c r="AC202" s="25" t="str">
        <f t="shared" si="15"/>
        <v/>
      </c>
      <c r="AD202" s="36"/>
    </row>
    <row r="203" spans="1:30" ht="12.75" customHeight="1">
      <c r="A203" s="1">
        <v>4278</v>
      </c>
      <c r="B203" s="54" t="str">
        <f t="shared" si="0"/>
        <v>I.3.45.9</v>
      </c>
      <c r="C203" s="120" t="s">
        <v>1970</v>
      </c>
      <c r="D203" s="92"/>
      <c r="E203" s="92"/>
      <c r="F203" s="92"/>
      <c r="G203" s="117"/>
      <c r="H203" s="119"/>
      <c r="I203" s="117"/>
      <c r="J203" s="117">
        <v>3</v>
      </c>
      <c r="K203" s="117"/>
      <c r="L203" s="99">
        <f t="shared" si="1"/>
        <v>3</v>
      </c>
      <c r="M203" s="1">
        <f t="shared" si="2"/>
        <v>45</v>
      </c>
      <c r="N203" s="1">
        <f t="shared" si="3"/>
        <v>9</v>
      </c>
      <c r="O203" s="1">
        <f t="shared" si="4"/>
        <v>0</v>
      </c>
      <c r="P203" s="1">
        <f t="shared" si="5"/>
        <v>0</v>
      </c>
      <c r="Q203" s="1">
        <f t="shared" si="22"/>
        <v>0</v>
      </c>
      <c r="R203" s="1">
        <f t="shared" si="7"/>
        <v>0</v>
      </c>
      <c r="S203" s="1">
        <f t="shared" si="8"/>
        <v>0</v>
      </c>
      <c r="T203" s="1">
        <f t="shared" si="9"/>
        <v>1</v>
      </c>
      <c r="U203" s="1">
        <f t="shared" si="10"/>
        <v>1</v>
      </c>
      <c r="V203" s="1">
        <f t="shared" si="23"/>
        <v>3</v>
      </c>
      <c r="W203" s="1">
        <f t="shared" si="12"/>
        <v>1</v>
      </c>
      <c r="X203" s="1">
        <f t="shared" si="13"/>
        <v>1</v>
      </c>
      <c r="Y203" s="25">
        <f t="shared" si="24"/>
        <v>0</v>
      </c>
      <c r="Z203" s="117"/>
      <c r="AA203" s="117"/>
      <c r="AB203" s="1"/>
      <c r="AC203" s="25" t="str">
        <f t="shared" si="15"/>
        <v/>
      </c>
      <c r="AD203" s="36"/>
    </row>
    <row r="204" spans="1:30" ht="12.75" customHeight="1">
      <c r="A204" s="1">
        <v>4279</v>
      </c>
      <c r="B204" s="54" t="str">
        <f t="shared" si="0"/>
        <v>I.3.45.10</v>
      </c>
      <c r="C204" s="120" t="s">
        <v>1973</v>
      </c>
      <c r="D204" s="92"/>
      <c r="E204" s="92"/>
      <c r="F204" s="92"/>
      <c r="G204" s="117"/>
      <c r="H204" s="119"/>
      <c r="I204" s="117"/>
      <c r="J204" s="117">
        <v>3</v>
      </c>
      <c r="K204" s="117"/>
      <c r="L204" s="99">
        <f t="shared" si="1"/>
        <v>3</v>
      </c>
      <c r="M204" s="1">
        <f t="shared" si="2"/>
        <v>45</v>
      </c>
      <c r="N204" s="1">
        <f t="shared" si="3"/>
        <v>10</v>
      </c>
      <c r="O204" s="1">
        <f t="shared" si="4"/>
        <v>0</v>
      </c>
      <c r="P204" s="1">
        <f t="shared" si="5"/>
        <v>0</v>
      </c>
      <c r="Q204" s="1">
        <f t="shared" si="22"/>
        <v>0</v>
      </c>
      <c r="R204" s="1">
        <f t="shared" si="7"/>
        <v>0</v>
      </c>
      <c r="S204" s="1">
        <f t="shared" si="8"/>
        <v>0</v>
      </c>
      <c r="T204" s="1">
        <f t="shared" si="9"/>
        <v>1</v>
      </c>
      <c r="U204" s="1">
        <f t="shared" si="10"/>
        <v>1</v>
      </c>
      <c r="V204" s="1">
        <f t="shared" si="23"/>
        <v>3</v>
      </c>
      <c r="W204" s="1">
        <f t="shared" si="12"/>
        <v>1</v>
      </c>
      <c r="X204" s="1">
        <f t="shared" si="13"/>
        <v>1</v>
      </c>
      <c r="Y204" s="25">
        <f t="shared" si="24"/>
        <v>0</v>
      </c>
      <c r="Z204" s="117"/>
      <c r="AA204" s="117"/>
      <c r="AB204" s="1"/>
      <c r="AC204" s="25" t="str">
        <f t="shared" si="15"/>
        <v/>
      </c>
      <c r="AD204" s="36"/>
    </row>
    <row r="205" spans="1:30" ht="12.75" customHeight="1">
      <c r="A205" s="1">
        <v>3826</v>
      </c>
      <c r="B205" s="54" t="str">
        <f t="shared" si="0"/>
        <v>I.4</v>
      </c>
      <c r="C205" s="117" t="s">
        <v>701</v>
      </c>
      <c r="D205" s="92"/>
      <c r="E205" s="92"/>
      <c r="F205" s="92"/>
      <c r="G205" s="117"/>
      <c r="H205" s="119"/>
      <c r="I205" s="117"/>
      <c r="J205" s="117">
        <v>1</v>
      </c>
      <c r="K205" s="117"/>
      <c r="L205" s="99">
        <f t="shared" si="1"/>
        <v>4</v>
      </c>
      <c r="M205" s="1">
        <f t="shared" si="2"/>
        <v>0</v>
      </c>
      <c r="N205" s="1">
        <f t="shared" si="3"/>
        <v>0</v>
      </c>
      <c r="O205" s="1">
        <f t="shared" si="4"/>
        <v>0</v>
      </c>
      <c r="P205" s="1">
        <f t="shared" si="5"/>
        <v>0</v>
      </c>
      <c r="Q205" s="1">
        <f t="shared" si="22"/>
        <v>2</v>
      </c>
      <c r="R205" s="1">
        <f t="shared" si="7"/>
        <v>0</v>
      </c>
      <c r="S205" s="1">
        <f t="shared" si="8"/>
        <v>2</v>
      </c>
      <c r="T205" s="1">
        <f t="shared" si="9"/>
        <v>1</v>
      </c>
      <c r="U205" s="1">
        <f t="shared" si="10"/>
        <v>1</v>
      </c>
      <c r="V205" s="1">
        <f t="shared" si="23"/>
        <v>3</v>
      </c>
      <c r="W205" s="1">
        <f t="shared" si="12"/>
        <v>1</v>
      </c>
      <c r="X205" s="1">
        <f t="shared" si="13"/>
        <v>1</v>
      </c>
      <c r="Y205" s="25">
        <f t="shared" si="24"/>
        <v>1</v>
      </c>
      <c r="Z205" s="117"/>
      <c r="AA205" s="117"/>
      <c r="AB205" s="1"/>
      <c r="AC205" s="25">
        <f t="shared" si="15"/>
        <v>1</v>
      </c>
      <c r="AD205" s="36"/>
    </row>
    <row r="206" spans="1:30" ht="12.75" customHeight="1">
      <c r="A206" s="1">
        <v>3829</v>
      </c>
      <c r="B206" s="54" t="str">
        <f t="shared" si="0"/>
        <v>I.4.1</v>
      </c>
      <c r="C206" s="120" t="s">
        <v>1979</v>
      </c>
      <c r="D206" s="92"/>
      <c r="E206" s="92"/>
      <c r="F206" s="92"/>
      <c r="G206" s="117"/>
      <c r="H206" s="119"/>
      <c r="I206" s="117"/>
      <c r="J206" s="117">
        <v>2</v>
      </c>
      <c r="K206" s="117"/>
      <c r="L206" s="99">
        <f t="shared" si="1"/>
        <v>4</v>
      </c>
      <c r="M206" s="1">
        <f t="shared" si="2"/>
        <v>1</v>
      </c>
      <c r="N206" s="1">
        <f t="shared" si="3"/>
        <v>0</v>
      </c>
      <c r="O206" s="1">
        <f t="shared" si="4"/>
        <v>0</v>
      </c>
      <c r="P206" s="1">
        <f t="shared" si="5"/>
        <v>0</v>
      </c>
      <c r="Q206" s="1">
        <f t="shared" si="22"/>
        <v>0</v>
      </c>
      <c r="R206" s="1">
        <f t="shared" si="7"/>
        <v>0</v>
      </c>
      <c r="S206" s="1">
        <f t="shared" si="8"/>
        <v>0</v>
      </c>
      <c r="T206" s="1">
        <f t="shared" si="9"/>
        <v>1</v>
      </c>
      <c r="U206" s="1">
        <f t="shared" si="10"/>
        <v>1</v>
      </c>
      <c r="V206" s="1">
        <f t="shared" si="23"/>
        <v>3</v>
      </c>
      <c r="W206" s="1">
        <f t="shared" si="12"/>
        <v>1</v>
      </c>
      <c r="X206" s="1">
        <f t="shared" si="13"/>
        <v>1</v>
      </c>
      <c r="Y206" s="25">
        <f t="shared" si="24"/>
        <v>0</v>
      </c>
      <c r="Z206" s="117"/>
      <c r="AA206" s="117"/>
      <c r="AB206" s="1"/>
      <c r="AC206" s="25" t="str">
        <f t="shared" si="15"/>
        <v/>
      </c>
      <c r="AD206" s="36"/>
    </row>
    <row r="207" spans="1:30" ht="12.75" customHeight="1">
      <c r="A207" s="1">
        <v>3830</v>
      </c>
      <c r="B207" s="54" t="str">
        <f t="shared" si="0"/>
        <v>I.4.1.1</v>
      </c>
      <c r="C207" s="120" t="s">
        <v>1983</v>
      </c>
      <c r="D207" s="92"/>
      <c r="E207" s="92"/>
      <c r="F207" s="92"/>
      <c r="G207" s="117"/>
      <c r="H207" s="119"/>
      <c r="I207" s="117"/>
      <c r="J207" s="117">
        <v>3</v>
      </c>
      <c r="K207" s="117"/>
      <c r="L207" s="99">
        <f t="shared" si="1"/>
        <v>4</v>
      </c>
      <c r="M207" s="1">
        <f t="shared" si="2"/>
        <v>1</v>
      </c>
      <c r="N207" s="1">
        <f t="shared" si="3"/>
        <v>1</v>
      </c>
      <c r="O207" s="1">
        <f t="shared" si="4"/>
        <v>0</v>
      </c>
      <c r="P207" s="1">
        <f t="shared" si="5"/>
        <v>0</v>
      </c>
      <c r="Q207" s="1">
        <f t="shared" si="22"/>
        <v>0</v>
      </c>
      <c r="R207" s="1">
        <f t="shared" si="7"/>
        <v>0</v>
      </c>
      <c r="S207" s="1">
        <f t="shared" si="8"/>
        <v>0</v>
      </c>
      <c r="T207" s="1">
        <f t="shared" si="9"/>
        <v>1</v>
      </c>
      <c r="U207" s="1">
        <f t="shared" si="10"/>
        <v>1</v>
      </c>
      <c r="V207" s="1">
        <f t="shared" si="23"/>
        <v>3</v>
      </c>
      <c r="W207" s="1">
        <f t="shared" si="12"/>
        <v>1</v>
      </c>
      <c r="X207" s="1">
        <f t="shared" si="13"/>
        <v>1</v>
      </c>
      <c r="Y207" s="25">
        <f t="shared" si="24"/>
        <v>0</v>
      </c>
      <c r="Z207" s="117"/>
      <c r="AA207" s="117"/>
      <c r="AB207" s="1"/>
      <c r="AC207" s="25" t="str">
        <f t="shared" si="15"/>
        <v/>
      </c>
      <c r="AD207" s="36"/>
    </row>
    <row r="208" spans="1:30" ht="12.75" customHeight="1">
      <c r="A208" s="1">
        <v>3831</v>
      </c>
      <c r="B208" s="54" t="str">
        <f t="shared" si="0"/>
        <v>I.4.1.2</v>
      </c>
      <c r="C208" s="120" t="s">
        <v>1986</v>
      </c>
      <c r="D208" s="92"/>
      <c r="E208" s="92"/>
      <c r="F208" s="92"/>
      <c r="G208" s="117"/>
      <c r="H208" s="119"/>
      <c r="I208" s="117"/>
      <c r="J208" s="117">
        <v>3</v>
      </c>
      <c r="K208" s="117"/>
      <c r="L208" s="99">
        <f t="shared" si="1"/>
        <v>4</v>
      </c>
      <c r="M208" s="1">
        <f t="shared" si="2"/>
        <v>1</v>
      </c>
      <c r="N208" s="1">
        <f t="shared" si="3"/>
        <v>2</v>
      </c>
      <c r="O208" s="1">
        <f t="shared" si="4"/>
        <v>0</v>
      </c>
      <c r="P208" s="1">
        <f t="shared" si="5"/>
        <v>0</v>
      </c>
      <c r="Q208" s="1">
        <f t="shared" si="22"/>
        <v>0</v>
      </c>
      <c r="R208" s="1">
        <f t="shared" si="7"/>
        <v>0</v>
      </c>
      <c r="S208" s="1">
        <f t="shared" si="8"/>
        <v>0</v>
      </c>
      <c r="T208" s="1">
        <f t="shared" si="9"/>
        <v>1</v>
      </c>
      <c r="U208" s="1">
        <f t="shared" si="10"/>
        <v>1</v>
      </c>
      <c r="V208" s="1">
        <f t="shared" si="23"/>
        <v>3</v>
      </c>
      <c r="W208" s="1">
        <f t="shared" si="12"/>
        <v>1</v>
      </c>
      <c r="X208" s="1">
        <f t="shared" si="13"/>
        <v>1</v>
      </c>
      <c r="Y208" s="25">
        <f t="shared" si="24"/>
        <v>0</v>
      </c>
      <c r="Z208" s="117"/>
      <c r="AA208" s="117"/>
      <c r="AB208" s="1"/>
      <c r="AC208" s="25" t="str">
        <f t="shared" si="15"/>
        <v/>
      </c>
      <c r="AD208" s="36"/>
    </row>
    <row r="209" spans="1:30" ht="12.75" customHeight="1">
      <c r="A209" s="1">
        <v>3832</v>
      </c>
      <c r="B209" s="54" t="str">
        <f t="shared" si="0"/>
        <v>I.4.1.3</v>
      </c>
      <c r="C209" s="120" t="s">
        <v>1988</v>
      </c>
      <c r="D209" s="92"/>
      <c r="E209" s="92"/>
      <c r="F209" s="92"/>
      <c r="G209" s="117"/>
      <c r="H209" s="119"/>
      <c r="I209" s="117"/>
      <c r="J209" s="117">
        <v>3</v>
      </c>
      <c r="K209" s="117"/>
      <c r="L209" s="99">
        <f t="shared" si="1"/>
        <v>4</v>
      </c>
      <c r="M209" s="1">
        <f t="shared" si="2"/>
        <v>1</v>
      </c>
      <c r="N209" s="1">
        <f t="shared" si="3"/>
        <v>3</v>
      </c>
      <c r="O209" s="1">
        <f t="shared" si="4"/>
        <v>0</v>
      </c>
      <c r="P209" s="1">
        <f t="shared" si="5"/>
        <v>0</v>
      </c>
      <c r="Q209" s="1">
        <f t="shared" si="22"/>
        <v>0</v>
      </c>
      <c r="R209" s="1">
        <f t="shared" si="7"/>
        <v>0</v>
      </c>
      <c r="S209" s="1">
        <f t="shared" si="8"/>
        <v>0</v>
      </c>
      <c r="T209" s="1">
        <f t="shared" si="9"/>
        <v>1</v>
      </c>
      <c r="U209" s="1">
        <f t="shared" si="10"/>
        <v>1</v>
      </c>
      <c r="V209" s="1">
        <f t="shared" si="23"/>
        <v>3</v>
      </c>
      <c r="W209" s="1">
        <f t="shared" si="12"/>
        <v>1</v>
      </c>
      <c r="X209" s="1">
        <f t="shared" si="13"/>
        <v>1</v>
      </c>
      <c r="Y209" s="25">
        <f t="shared" si="24"/>
        <v>0</v>
      </c>
      <c r="Z209" s="117"/>
      <c r="AA209" s="117"/>
      <c r="AB209" s="1"/>
      <c r="AC209" s="25" t="str">
        <f t="shared" si="15"/>
        <v/>
      </c>
      <c r="AD209" s="36"/>
    </row>
    <row r="210" spans="1:30" ht="12.75" customHeight="1">
      <c r="A210" s="1">
        <v>3833</v>
      </c>
      <c r="B210" s="54" t="str">
        <f t="shared" si="0"/>
        <v>I.4.1.4</v>
      </c>
      <c r="C210" s="120" t="s">
        <v>1991</v>
      </c>
      <c r="D210" s="92"/>
      <c r="E210" s="92"/>
      <c r="F210" s="92"/>
      <c r="G210" s="117"/>
      <c r="H210" s="119"/>
      <c r="I210" s="117"/>
      <c r="J210" s="117">
        <v>3</v>
      </c>
      <c r="K210" s="117"/>
      <c r="L210" s="99">
        <f t="shared" si="1"/>
        <v>4</v>
      </c>
      <c r="M210" s="1">
        <f t="shared" si="2"/>
        <v>1</v>
      </c>
      <c r="N210" s="1">
        <f t="shared" si="3"/>
        <v>4</v>
      </c>
      <c r="O210" s="1">
        <f t="shared" si="4"/>
        <v>0</v>
      </c>
      <c r="P210" s="1">
        <f t="shared" si="5"/>
        <v>0</v>
      </c>
      <c r="Q210" s="1">
        <f t="shared" si="22"/>
        <v>0</v>
      </c>
      <c r="R210" s="1">
        <f t="shared" si="7"/>
        <v>0</v>
      </c>
      <c r="S210" s="1">
        <f t="shared" si="8"/>
        <v>0</v>
      </c>
      <c r="T210" s="1">
        <f t="shared" si="9"/>
        <v>1</v>
      </c>
      <c r="U210" s="1">
        <f t="shared" si="10"/>
        <v>1</v>
      </c>
      <c r="V210" s="1">
        <f t="shared" si="23"/>
        <v>3</v>
      </c>
      <c r="W210" s="1">
        <f t="shared" si="12"/>
        <v>1</v>
      </c>
      <c r="X210" s="1">
        <f t="shared" si="13"/>
        <v>1</v>
      </c>
      <c r="Y210" s="25">
        <f t="shared" si="24"/>
        <v>0</v>
      </c>
      <c r="Z210" s="117"/>
      <c r="AA210" s="117"/>
      <c r="AB210" s="1"/>
      <c r="AC210" s="25" t="str">
        <f t="shared" si="15"/>
        <v/>
      </c>
      <c r="AD210" s="36"/>
    </row>
    <row r="211" spans="1:30" ht="12.75" customHeight="1">
      <c r="A211" s="1">
        <v>4102</v>
      </c>
      <c r="B211" s="54" t="str">
        <f t="shared" si="0"/>
        <v>I.4.2</v>
      </c>
      <c r="C211" s="120" t="s">
        <v>1994</v>
      </c>
      <c r="D211" s="92"/>
      <c r="E211" s="92"/>
      <c r="F211" s="92"/>
      <c r="G211" s="117"/>
      <c r="H211" s="119"/>
      <c r="I211" s="117"/>
      <c r="J211" s="117">
        <v>2</v>
      </c>
      <c r="K211" s="117"/>
      <c r="L211" s="99">
        <f t="shared" si="1"/>
        <v>4</v>
      </c>
      <c r="M211" s="1">
        <f t="shared" si="2"/>
        <v>2</v>
      </c>
      <c r="N211" s="1">
        <f t="shared" si="3"/>
        <v>0</v>
      </c>
      <c r="O211" s="1">
        <f t="shared" si="4"/>
        <v>0</v>
      </c>
      <c r="P211" s="1">
        <f t="shared" si="5"/>
        <v>0</v>
      </c>
      <c r="Q211" s="1">
        <f t="shared" si="22"/>
        <v>0</v>
      </c>
      <c r="R211" s="1">
        <f t="shared" si="7"/>
        <v>0</v>
      </c>
      <c r="S211" s="1">
        <f t="shared" si="8"/>
        <v>0</v>
      </c>
      <c r="T211" s="1">
        <f t="shared" si="9"/>
        <v>1</v>
      </c>
      <c r="U211" s="1">
        <f t="shared" si="10"/>
        <v>1</v>
      </c>
      <c r="V211" s="1">
        <f t="shared" si="23"/>
        <v>3</v>
      </c>
      <c r="W211" s="1">
        <f t="shared" si="12"/>
        <v>1</v>
      </c>
      <c r="X211" s="1">
        <f t="shared" si="13"/>
        <v>1</v>
      </c>
      <c r="Y211" s="25">
        <f t="shared" si="24"/>
        <v>0</v>
      </c>
      <c r="Z211" s="117"/>
      <c r="AA211" s="117"/>
      <c r="AB211" s="1"/>
      <c r="AC211" s="25" t="str">
        <f t="shared" si="15"/>
        <v/>
      </c>
      <c r="AD211" s="36"/>
    </row>
    <row r="212" spans="1:30" ht="12.75" customHeight="1">
      <c r="A212" s="1">
        <v>4103</v>
      </c>
      <c r="B212" s="54" t="str">
        <f t="shared" si="0"/>
        <v>I.4.3</v>
      </c>
      <c r="C212" s="120" t="s">
        <v>1996</v>
      </c>
      <c r="D212" s="92"/>
      <c r="E212" s="92"/>
      <c r="F212" s="92"/>
      <c r="G212" s="117"/>
      <c r="H212" s="119"/>
      <c r="I212" s="117"/>
      <c r="J212" s="117">
        <v>2</v>
      </c>
      <c r="K212" s="117"/>
      <c r="L212" s="99">
        <f t="shared" si="1"/>
        <v>4</v>
      </c>
      <c r="M212" s="1">
        <f t="shared" si="2"/>
        <v>3</v>
      </c>
      <c r="N212" s="1">
        <f t="shared" si="3"/>
        <v>0</v>
      </c>
      <c r="O212" s="1">
        <f t="shared" si="4"/>
        <v>0</v>
      </c>
      <c r="P212" s="1">
        <f t="shared" si="5"/>
        <v>0</v>
      </c>
      <c r="Q212" s="1">
        <f t="shared" si="22"/>
        <v>0</v>
      </c>
      <c r="R212" s="1">
        <f t="shared" si="7"/>
        <v>0</v>
      </c>
      <c r="S212" s="1">
        <f t="shared" si="8"/>
        <v>0</v>
      </c>
      <c r="T212" s="1">
        <f t="shared" si="9"/>
        <v>1</v>
      </c>
      <c r="U212" s="1">
        <f t="shared" si="10"/>
        <v>1</v>
      </c>
      <c r="V212" s="1">
        <f t="shared" si="23"/>
        <v>3</v>
      </c>
      <c r="W212" s="1">
        <f t="shared" si="12"/>
        <v>1</v>
      </c>
      <c r="X212" s="1">
        <f t="shared" si="13"/>
        <v>1</v>
      </c>
      <c r="Y212" s="25">
        <f t="shared" si="24"/>
        <v>0</v>
      </c>
      <c r="Z212" s="117"/>
      <c r="AA212" s="117"/>
      <c r="AB212" s="1"/>
      <c r="AC212" s="25" t="str">
        <f t="shared" si="15"/>
        <v/>
      </c>
      <c r="AD212" s="36"/>
    </row>
    <row r="213" spans="1:30" ht="12.75" customHeight="1">
      <c r="A213" s="1">
        <v>4104</v>
      </c>
      <c r="B213" s="54" t="str">
        <f t="shared" si="0"/>
        <v>I.4.4</v>
      </c>
      <c r="C213" s="120" t="s">
        <v>2000</v>
      </c>
      <c r="D213" s="92"/>
      <c r="E213" s="92"/>
      <c r="F213" s="92"/>
      <c r="G213" s="117"/>
      <c r="H213" s="119"/>
      <c r="I213" s="117"/>
      <c r="J213" s="117">
        <v>2</v>
      </c>
      <c r="K213" s="117"/>
      <c r="L213" s="99">
        <f t="shared" si="1"/>
        <v>4</v>
      </c>
      <c r="M213" s="1">
        <f t="shared" si="2"/>
        <v>4</v>
      </c>
      <c r="N213" s="1">
        <f t="shared" si="3"/>
        <v>0</v>
      </c>
      <c r="O213" s="1">
        <f t="shared" si="4"/>
        <v>0</v>
      </c>
      <c r="P213" s="1">
        <f t="shared" si="5"/>
        <v>0</v>
      </c>
      <c r="Q213" s="1">
        <f t="shared" si="22"/>
        <v>0</v>
      </c>
      <c r="R213" s="1">
        <f t="shared" si="7"/>
        <v>0</v>
      </c>
      <c r="S213" s="1">
        <f t="shared" si="8"/>
        <v>0</v>
      </c>
      <c r="T213" s="1">
        <f t="shared" si="9"/>
        <v>1</v>
      </c>
      <c r="U213" s="1">
        <f t="shared" si="10"/>
        <v>1</v>
      </c>
      <c r="V213" s="1">
        <f t="shared" si="23"/>
        <v>3</v>
      </c>
      <c r="W213" s="1">
        <f t="shared" si="12"/>
        <v>1</v>
      </c>
      <c r="X213" s="1">
        <f t="shared" si="13"/>
        <v>1</v>
      </c>
      <c r="Y213" s="25">
        <f t="shared" si="24"/>
        <v>0</v>
      </c>
      <c r="Z213" s="117"/>
      <c r="AA213" s="117"/>
      <c r="AB213" s="1"/>
      <c r="AC213" s="25" t="str">
        <f t="shared" si="15"/>
        <v/>
      </c>
      <c r="AD213" s="36"/>
    </row>
    <row r="214" spans="1:30" ht="12.75" customHeight="1">
      <c r="A214" s="1">
        <v>4105</v>
      </c>
      <c r="B214" s="54" t="str">
        <f t="shared" si="0"/>
        <v>I.4.5</v>
      </c>
      <c r="C214" s="120" t="s">
        <v>2003</v>
      </c>
      <c r="D214" s="92"/>
      <c r="E214" s="92"/>
      <c r="F214" s="92"/>
      <c r="G214" s="117"/>
      <c r="H214" s="119"/>
      <c r="I214" s="117"/>
      <c r="J214" s="117">
        <v>2</v>
      </c>
      <c r="K214" s="117"/>
      <c r="L214" s="99">
        <f t="shared" si="1"/>
        <v>4</v>
      </c>
      <c r="M214" s="1">
        <f t="shared" si="2"/>
        <v>5</v>
      </c>
      <c r="N214" s="1">
        <f t="shared" si="3"/>
        <v>0</v>
      </c>
      <c r="O214" s="1">
        <f t="shared" si="4"/>
        <v>0</v>
      </c>
      <c r="P214" s="1">
        <f t="shared" si="5"/>
        <v>0</v>
      </c>
      <c r="Q214" s="1">
        <f t="shared" si="22"/>
        <v>0</v>
      </c>
      <c r="R214" s="1">
        <f t="shared" si="7"/>
        <v>0</v>
      </c>
      <c r="S214" s="1">
        <f t="shared" si="8"/>
        <v>0</v>
      </c>
      <c r="T214" s="1">
        <f t="shared" si="9"/>
        <v>1</v>
      </c>
      <c r="U214" s="1">
        <f t="shared" si="10"/>
        <v>1</v>
      </c>
      <c r="V214" s="1">
        <f t="shared" si="23"/>
        <v>3</v>
      </c>
      <c r="W214" s="1">
        <f t="shared" si="12"/>
        <v>1</v>
      </c>
      <c r="X214" s="1">
        <f t="shared" si="13"/>
        <v>1</v>
      </c>
      <c r="Y214" s="25">
        <f t="shared" si="24"/>
        <v>0</v>
      </c>
      <c r="Z214" s="117"/>
      <c r="AA214" s="117"/>
      <c r="AB214" s="1"/>
      <c r="AC214" s="25" t="str">
        <f t="shared" si="15"/>
        <v/>
      </c>
      <c r="AD214" s="36"/>
    </row>
    <row r="215" spans="1:30" ht="12.75" customHeight="1">
      <c r="A215" s="1">
        <v>4106</v>
      </c>
      <c r="B215" s="54" t="str">
        <f t="shared" si="0"/>
        <v>I.4.6</v>
      </c>
      <c r="C215" s="120" t="s">
        <v>2006</v>
      </c>
      <c r="D215" s="92"/>
      <c r="E215" s="92"/>
      <c r="F215" s="92"/>
      <c r="G215" s="117"/>
      <c r="H215" s="119"/>
      <c r="I215" s="117"/>
      <c r="J215" s="117">
        <v>2</v>
      </c>
      <c r="K215" s="117"/>
      <c r="L215" s="99">
        <f t="shared" si="1"/>
        <v>4</v>
      </c>
      <c r="M215" s="1">
        <f t="shared" si="2"/>
        <v>6</v>
      </c>
      <c r="N215" s="1">
        <f t="shared" si="3"/>
        <v>0</v>
      </c>
      <c r="O215" s="1">
        <f t="shared" si="4"/>
        <v>0</v>
      </c>
      <c r="P215" s="1">
        <f t="shared" si="5"/>
        <v>0</v>
      </c>
      <c r="Q215" s="1">
        <f t="shared" si="22"/>
        <v>0</v>
      </c>
      <c r="R215" s="1">
        <f t="shared" si="7"/>
        <v>0</v>
      </c>
      <c r="S215" s="1">
        <f t="shared" si="8"/>
        <v>0</v>
      </c>
      <c r="T215" s="1">
        <f t="shared" si="9"/>
        <v>1</v>
      </c>
      <c r="U215" s="1">
        <f t="shared" si="10"/>
        <v>1</v>
      </c>
      <c r="V215" s="1">
        <f t="shared" si="23"/>
        <v>3</v>
      </c>
      <c r="W215" s="1">
        <f t="shared" si="12"/>
        <v>1</v>
      </c>
      <c r="X215" s="1">
        <f t="shared" si="13"/>
        <v>1</v>
      </c>
      <c r="Y215" s="25">
        <f t="shared" si="24"/>
        <v>0</v>
      </c>
      <c r="Z215" s="117"/>
      <c r="AA215" s="117"/>
      <c r="AB215" s="1"/>
      <c r="AC215" s="25" t="str">
        <f t="shared" si="15"/>
        <v/>
      </c>
      <c r="AD215" s="36"/>
    </row>
    <row r="216" spans="1:30" ht="12.75" customHeight="1">
      <c r="A216" s="1">
        <v>4107</v>
      </c>
      <c r="B216" s="54" t="str">
        <f t="shared" si="0"/>
        <v>I.4.7</v>
      </c>
      <c r="C216" s="120" t="s">
        <v>2009</v>
      </c>
      <c r="D216" s="92"/>
      <c r="E216" s="92"/>
      <c r="F216" s="92"/>
      <c r="G216" s="117"/>
      <c r="H216" s="119"/>
      <c r="I216" s="117"/>
      <c r="J216" s="117">
        <v>2</v>
      </c>
      <c r="K216" s="117"/>
      <c r="L216" s="99">
        <f t="shared" si="1"/>
        <v>4</v>
      </c>
      <c r="M216" s="1">
        <f t="shared" si="2"/>
        <v>7</v>
      </c>
      <c r="N216" s="1">
        <f t="shared" si="3"/>
        <v>0</v>
      </c>
      <c r="O216" s="1">
        <f t="shared" si="4"/>
        <v>0</v>
      </c>
      <c r="P216" s="1">
        <f t="shared" si="5"/>
        <v>0</v>
      </c>
      <c r="Q216" s="1">
        <f t="shared" si="22"/>
        <v>0</v>
      </c>
      <c r="R216" s="1">
        <f t="shared" si="7"/>
        <v>0</v>
      </c>
      <c r="S216" s="1">
        <f t="shared" si="8"/>
        <v>0</v>
      </c>
      <c r="T216" s="1">
        <f t="shared" si="9"/>
        <v>1</v>
      </c>
      <c r="U216" s="1">
        <f t="shared" si="10"/>
        <v>1</v>
      </c>
      <c r="V216" s="1">
        <f t="shared" si="23"/>
        <v>3</v>
      </c>
      <c r="W216" s="1">
        <f t="shared" si="12"/>
        <v>1</v>
      </c>
      <c r="X216" s="1">
        <f t="shared" si="13"/>
        <v>1</v>
      </c>
      <c r="Y216" s="25">
        <f t="shared" si="24"/>
        <v>0</v>
      </c>
      <c r="Z216" s="117"/>
      <c r="AA216" s="117"/>
      <c r="AB216" s="1"/>
      <c r="AC216" s="25" t="str">
        <f t="shared" si="15"/>
        <v/>
      </c>
      <c r="AD216" s="36"/>
    </row>
    <row r="217" spans="1:30" ht="12.75" customHeight="1">
      <c r="A217" s="1">
        <v>4108</v>
      </c>
      <c r="B217" s="54" t="str">
        <f t="shared" si="0"/>
        <v>I.4.8</v>
      </c>
      <c r="C217" s="120" t="s">
        <v>2010</v>
      </c>
      <c r="D217" s="92"/>
      <c r="E217" s="92"/>
      <c r="F217" s="92"/>
      <c r="G217" s="117"/>
      <c r="H217" s="119"/>
      <c r="I217" s="117"/>
      <c r="J217" s="117">
        <v>2</v>
      </c>
      <c r="K217" s="117"/>
      <c r="L217" s="99">
        <f t="shared" si="1"/>
        <v>4</v>
      </c>
      <c r="M217" s="1">
        <f t="shared" si="2"/>
        <v>8</v>
      </c>
      <c r="N217" s="1">
        <f t="shared" si="3"/>
        <v>0</v>
      </c>
      <c r="O217" s="1">
        <f t="shared" si="4"/>
        <v>0</v>
      </c>
      <c r="P217" s="1">
        <f t="shared" si="5"/>
        <v>0</v>
      </c>
      <c r="Q217" s="1">
        <f t="shared" si="22"/>
        <v>0</v>
      </c>
      <c r="R217" s="1">
        <f t="shared" si="7"/>
        <v>0</v>
      </c>
      <c r="S217" s="1">
        <f t="shared" si="8"/>
        <v>0</v>
      </c>
      <c r="T217" s="1">
        <f t="shared" si="9"/>
        <v>1</v>
      </c>
      <c r="U217" s="1">
        <f t="shared" si="10"/>
        <v>1</v>
      </c>
      <c r="V217" s="1">
        <f t="shared" si="23"/>
        <v>3</v>
      </c>
      <c r="W217" s="1">
        <f t="shared" si="12"/>
        <v>1</v>
      </c>
      <c r="X217" s="1">
        <f t="shared" si="13"/>
        <v>1</v>
      </c>
      <c r="Y217" s="25">
        <f t="shared" si="24"/>
        <v>0</v>
      </c>
      <c r="Z217" s="117"/>
      <c r="AA217" s="117"/>
      <c r="AB217" s="1"/>
      <c r="AC217" s="25" t="str">
        <f t="shared" si="15"/>
        <v/>
      </c>
      <c r="AD217" s="36"/>
    </row>
    <row r="218" spans="1:30" ht="12.75" customHeight="1">
      <c r="A218" s="1">
        <v>4109</v>
      </c>
      <c r="B218" s="54" t="str">
        <f t="shared" si="0"/>
        <v>I.4.8.1</v>
      </c>
      <c r="C218" s="120" t="s">
        <v>2015</v>
      </c>
      <c r="D218" s="92"/>
      <c r="E218" s="92"/>
      <c r="F218" s="92"/>
      <c r="G218" s="117"/>
      <c r="H218" s="119"/>
      <c r="I218" s="117"/>
      <c r="J218" s="117">
        <v>3</v>
      </c>
      <c r="K218" s="117"/>
      <c r="L218" s="99">
        <f t="shared" si="1"/>
        <v>4</v>
      </c>
      <c r="M218" s="1">
        <f t="shared" si="2"/>
        <v>8</v>
      </c>
      <c r="N218" s="1">
        <f t="shared" si="3"/>
        <v>1</v>
      </c>
      <c r="O218" s="1">
        <f t="shared" si="4"/>
        <v>0</v>
      </c>
      <c r="P218" s="1">
        <f t="shared" si="5"/>
        <v>0</v>
      </c>
      <c r="Q218" s="1">
        <f t="shared" si="22"/>
        <v>0</v>
      </c>
      <c r="R218" s="1">
        <f t="shared" si="7"/>
        <v>0</v>
      </c>
      <c r="S218" s="1">
        <f t="shared" si="8"/>
        <v>0</v>
      </c>
      <c r="T218" s="1">
        <f t="shared" si="9"/>
        <v>1</v>
      </c>
      <c r="U218" s="1">
        <f t="shared" si="10"/>
        <v>1</v>
      </c>
      <c r="V218" s="1">
        <f t="shared" si="23"/>
        <v>3</v>
      </c>
      <c r="W218" s="1">
        <f t="shared" si="12"/>
        <v>1</v>
      </c>
      <c r="X218" s="1">
        <f t="shared" si="13"/>
        <v>1</v>
      </c>
      <c r="Y218" s="25">
        <f t="shared" si="24"/>
        <v>0</v>
      </c>
      <c r="Z218" s="117"/>
      <c r="AA218" s="117"/>
      <c r="AB218" s="1"/>
      <c r="AC218" s="25" t="str">
        <f t="shared" si="15"/>
        <v/>
      </c>
      <c r="AD218" s="36"/>
    </row>
    <row r="219" spans="1:30" ht="12.75" customHeight="1">
      <c r="A219" s="1">
        <v>4110</v>
      </c>
      <c r="B219" s="54" t="str">
        <f t="shared" si="0"/>
        <v>I.4.9</v>
      </c>
      <c r="C219" s="120" t="s">
        <v>2017</v>
      </c>
      <c r="D219" s="92"/>
      <c r="E219" s="92"/>
      <c r="F219" s="92"/>
      <c r="G219" s="117"/>
      <c r="H219" s="119"/>
      <c r="I219" s="117"/>
      <c r="J219" s="117">
        <v>2</v>
      </c>
      <c r="K219" s="117"/>
      <c r="L219" s="99">
        <f t="shared" si="1"/>
        <v>4</v>
      </c>
      <c r="M219" s="1">
        <f t="shared" si="2"/>
        <v>9</v>
      </c>
      <c r="N219" s="1">
        <f t="shared" si="3"/>
        <v>0</v>
      </c>
      <c r="O219" s="1">
        <f t="shared" si="4"/>
        <v>0</v>
      </c>
      <c r="P219" s="1">
        <f t="shared" si="5"/>
        <v>0</v>
      </c>
      <c r="Q219" s="1">
        <f t="shared" si="22"/>
        <v>0</v>
      </c>
      <c r="R219" s="1">
        <f t="shared" si="7"/>
        <v>0</v>
      </c>
      <c r="S219" s="1">
        <f t="shared" si="8"/>
        <v>0</v>
      </c>
      <c r="T219" s="1">
        <f t="shared" si="9"/>
        <v>1</v>
      </c>
      <c r="U219" s="1">
        <f t="shared" si="10"/>
        <v>1</v>
      </c>
      <c r="V219" s="1">
        <f t="shared" si="23"/>
        <v>3</v>
      </c>
      <c r="W219" s="1">
        <f t="shared" si="12"/>
        <v>1</v>
      </c>
      <c r="X219" s="1">
        <f t="shared" si="13"/>
        <v>1</v>
      </c>
      <c r="Y219" s="25">
        <f t="shared" si="24"/>
        <v>0</v>
      </c>
      <c r="Z219" s="117"/>
      <c r="AA219" s="117"/>
      <c r="AB219" s="1"/>
      <c r="AC219" s="25" t="str">
        <f t="shared" si="15"/>
        <v/>
      </c>
      <c r="AD219" s="36"/>
    </row>
    <row r="220" spans="1:30" ht="12.75" customHeight="1"/>
    <row r="221" spans="1:30" ht="12.75" customHeight="1"/>
    <row r="222" spans="1:30" ht="12.75" customHeight="1"/>
    <row r="223" spans="1:30" ht="12.75" customHeight="1"/>
    <row r="224" spans="1:30"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B3:I3"/>
    <mergeCell ref="H4:I4"/>
  </mergeCells>
  <conditionalFormatting sqref="B5:C219">
    <cfRule type="expression" dxfId="235" priority="1" stopIfTrue="1">
      <formula>$Y5=1</formula>
    </cfRule>
  </conditionalFormatting>
  <conditionalFormatting sqref="A5:A219">
    <cfRule type="expression" dxfId="234" priority="2" stopIfTrue="1">
      <formula>A5=""</formula>
    </cfRule>
  </conditionalFormatting>
  <conditionalFormatting sqref="H1 I1:I2 Z1:AA2 B1:G2">
    <cfRule type="expression" dxfId="233" priority="3" stopIfTrue="1">
      <formula>OR($D$2&lt;1,$D$2="0%")</formula>
    </cfRule>
  </conditionalFormatting>
  <conditionalFormatting sqref="H1 I1:I2 Z1:AA2 B1:G2">
    <cfRule type="expression" dxfId="232" priority="4" stopIfTrue="1">
      <formula>$D$2=1</formula>
    </cfRule>
  </conditionalFormatting>
  <conditionalFormatting sqref="E5:E219">
    <cfRule type="expression" dxfId="231" priority="5">
      <formula>$AD5&lt;&gt;""</formula>
    </cfRule>
  </conditionalFormatting>
  <conditionalFormatting sqref="J5:J219">
    <cfRule type="expression" dxfId="230" priority="6" stopIfTrue="1">
      <formula>J5*J6/J5-J5&gt;1</formula>
    </cfRule>
  </conditionalFormatting>
  <conditionalFormatting sqref="D5:F219">
    <cfRule type="expression" dxfId="229" priority="7" stopIfTrue="1">
      <formula>$K5&lt;&gt;""</formula>
    </cfRule>
  </conditionalFormatting>
  <conditionalFormatting sqref="D5:D219">
    <cfRule type="expression" dxfId="228" priority="8" stopIfTrue="1">
      <formula>V5=1</formula>
    </cfRule>
  </conditionalFormatting>
  <conditionalFormatting sqref="D5:D219">
    <cfRule type="expression" dxfId="227" priority="9" stopIfTrue="1">
      <formula>V5=3</formula>
    </cfRule>
  </conditionalFormatting>
  <conditionalFormatting sqref="D5:D219">
    <cfRule type="expression" dxfId="226" priority="10" stopIfTrue="1">
      <formula>V5=2</formula>
    </cfRule>
  </conditionalFormatting>
  <dataValidations count="3">
    <dataValidation type="list" allowBlank="1" showInputMessage="1" showErrorMessage="1" prompt="Select Yes, No or N/A - If N/A is chosen an explanation MUST be provided in the Additional Information cell." sqref="D5:D83 D85:D219" xr:uid="{00000000-0002-0000-1100-000000000000}">
      <formula1>Binary</formula1>
    </dataValidation>
    <dataValidation type="list" allowBlank="1" showInputMessage="1" showErrorMessage="1" promptTitle="Select 1 - 5 - 1" prompt="Informal, ad hoc process without formal implementation_x000a_2 - Partially in place with no approved plans to further implement_x000a_3 - Partially in place with approved plans to further implement_x000a_4 - In place with exclusions_x000a_5 - In place wit" sqref="E5:E83 E85:E219" xr:uid="{00000000-0002-0000-1100-000001000000}">
      <formula1>ScaledLarge</formula1>
    </dataValidation>
    <dataValidation type="list" allowBlank="1" showErrorMessage="1" sqref="H2" xr:uid="{00000000-0002-0000-1100-000002000000}">
      <formula1>TabAuto</formula1>
    </dataValidation>
  </dataValidations>
  <pageMargins left="0.25" right="0.25" top="0.75" bottom="0.75" header="0" footer="0"/>
  <pageSetup fitToHeight="0" orientation="landscape"/>
  <headerFooter>
    <oddHeader>&amp;LShared Assessments Program&amp;CStandardized Information Gathering (SIG) Questionnaire&amp;R Version 2017</oddHeader>
    <oddFooter>&amp;L&amp;A&amp;CPage &amp;P of  Page(s)</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D1000"/>
  <sheetViews>
    <sheetView showGridLines="0" workbookViewId="0">
      <pane ySplit="4" topLeftCell="A5" activePane="bottomLeft" state="frozen"/>
      <selection pane="bottomLeft" activeCell="B6" sqref="B6"/>
    </sheetView>
  </sheetViews>
  <sheetFormatPr defaultColWidth="14.42578125" defaultRowHeight="15" customHeight="1"/>
  <cols>
    <col min="1" max="1" width="5.140625" hidden="1" customWidth="1"/>
    <col min="2" max="2" width="13.42578125" customWidth="1"/>
    <col min="3" max="3" width="67" customWidth="1"/>
    <col min="4" max="5" width="11.42578125" customWidth="1"/>
    <col min="6" max="6" width="40.7109375" customWidth="1"/>
    <col min="7" max="7" width="27.85546875" customWidth="1"/>
    <col min="8" max="8" width="10.28515625" customWidth="1"/>
    <col min="9" max="9" width="28.140625" customWidth="1"/>
    <col min="10" max="25" width="2.85546875" hidden="1" customWidth="1"/>
    <col min="26" max="26" width="14.140625" hidden="1" customWidth="1"/>
    <col min="27" max="27" width="28.140625" hidden="1" customWidth="1"/>
    <col min="28" max="28" width="8.85546875" customWidth="1"/>
    <col min="29" max="29" width="2.85546875" hidden="1" customWidth="1"/>
    <col min="30" max="30" width="3.85546875" hidden="1" customWidth="1"/>
  </cols>
  <sheetData>
    <row r="1" spans="1:30" ht="12.75" customHeight="1">
      <c r="A1" s="1">
        <v>12</v>
      </c>
      <c r="B1" s="60" t="s">
        <v>703</v>
      </c>
      <c r="C1" s="94"/>
      <c r="D1" s="97"/>
      <c r="E1" s="97"/>
      <c r="F1" s="97"/>
      <c r="G1" s="96"/>
      <c r="H1" s="97"/>
      <c r="I1" s="39" t="str">
        <f>IF(Master&lt;&gt;"Master","",Master)</f>
        <v/>
      </c>
      <c r="J1" s="97"/>
      <c r="K1" s="97"/>
      <c r="L1" s="97"/>
      <c r="M1" s="97"/>
      <c r="N1" s="97"/>
      <c r="O1" s="97"/>
      <c r="P1" s="97"/>
      <c r="Q1" s="97" t="str">
        <f>LEFT(B1,1)</f>
        <v>J</v>
      </c>
      <c r="R1" s="97"/>
      <c r="S1" s="97"/>
      <c r="T1" s="97"/>
      <c r="U1" s="97"/>
      <c r="V1" s="97"/>
      <c r="W1" s="97"/>
      <c r="X1" s="97"/>
      <c r="Y1" s="97">
        <f>COUNTA(X:X)+2</f>
        <v>49</v>
      </c>
      <c r="Z1" s="97"/>
      <c r="AA1" s="123"/>
      <c r="AB1" s="99"/>
      <c r="AC1" s="97"/>
      <c r="AD1" s="1"/>
    </row>
    <row r="2" spans="1:30" ht="12.75" customHeight="1">
      <c r="A2" s="1"/>
      <c r="B2" s="100"/>
      <c r="C2" s="101"/>
      <c r="D2" s="102">
        <f>IF(X2=0,"0%",X2/T2)</f>
        <v>0.1388888888888889</v>
      </c>
      <c r="E2" s="101" t="s">
        <v>144</v>
      </c>
      <c r="F2" s="101"/>
      <c r="G2" s="103" t="s">
        <v>245</v>
      </c>
      <c r="H2" s="104" t="s">
        <v>246</v>
      </c>
      <c r="I2" s="105"/>
      <c r="J2" s="105">
        <f>COUNTA(J5:J49)</f>
        <v>45</v>
      </c>
      <c r="K2" s="105"/>
      <c r="L2" s="105"/>
      <c r="M2" s="105"/>
      <c r="N2" s="105"/>
      <c r="O2" s="105"/>
      <c r="P2" s="105"/>
      <c r="Q2" s="105"/>
      <c r="R2" s="105"/>
      <c r="S2" s="105"/>
      <c r="T2" s="105">
        <f>COUNTIF(T5:T49,1)</f>
        <v>36</v>
      </c>
      <c r="U2" s="105"/>
      <c r="V2" s="105"/>
      <c r="W2" s="105"/>
      <c r="X2" s="105">
        <f>COUNTIF(X5:X49,1)</f>
        <v>5</v>
      </c>
      <c r="Y2" s="105"/>
      <c r="Z2" s="105"/>
      <c r="AA2" s="125"/>
      <c r="AB2" s="99"/>
      <c r="AC2" s="1"/>
      <c r="AD2" s="1"/>
    </row>
    <row r="3" spans="1:30" ht="62.25" customHeight="1">
      <c r="A3" s="107" t="s">
        <v>141</v>
      </c>
      <c r="B3" s="212" t="s">
        <v>248</v>
      </c>
      <c r="C3" s="213"/>
      <c r="D3" s="213"/>
      <c r="E3" s="213"/>
      <c r="F3" s="213"/>
      <c r="G3" s="213"/>
      <c r="H3" s="213"/>
      <c r="I3" s="213"/>
      <c r="J3" s="107" t="s">
        <v>292</v>
      </c>
      <c r="K3" s="107" t="s">
        <v>293</v>
      </c>
      <c r="L3" s="1">
        <v>1</v>
      </c>
      <c r="M3" s="1">
        <v>2</v>
      </c>
      <c r="N3" s="1">
        <v>3</v>
      </c>
      <c r="O3" s="1">
        <v>4</v>
      </c>
      <c r="P3" s="1">
        <v>5</v>
      </c>
      <c r="Q3" s="107" t="s">
        <v>253</v>
      </c>
      <c r="R3" s="107" t="s">
        <v>254</v>
      </c>
      <c r="S3" s="107" t="s">
        <v>255</v>
      </c>
      <c r="T3" s="107" t="s">
        <v>294</v>
      </c>
      <c r="U3" s="107" t="s">
        <v>256</v>
      </c>
      <c r="V3" s="107" t="s">
        <v>257</v>
      </c>
      <c r="W3" s="107" t="s">
        <v>295</v>
      </c>
      <c r="X3" s="107" t="s">
        <v>296</v>
      </c>
      <c r="Y3" s="107" t="s">
        <v>297</v>
      </c>
      <c r="Z3" s="1"/>
      <c r="AA3" s="1"/>
      <c r="AB3" s="109" t="s">
        <v>260</v>
      </c>
      <c r="AC3" s="107" t="s">
        <v>258</v>
      </c>
      <c r="AD3" s="107" t="s">
        <v>268</v>
      </c>
    </row>
    <row r="4" spans="1:30" ht="12.75" customHeight="1">
      <c r="A4" s="1">
        <f>MAX(A5:A49)</f>
        <v>4281</v>
      </c>
      <c r="B4" s="49" t="s">
        <v>269</v>
      </c>
      <c r="C4" s="128" t="s">
        <v>146</v>
      </c>
      <c r="D4" s="49" t="s">
        <v>149</v>
      </c>
      <c r="E4" s="49" t="s">
        <v>271</v>
      </c>
      <c r="F4" s="49" t="s">
        <v>272</v>
      </c>
      <c r="G4" s="49" t="s">
        <v>273</v>
      </c>
      <c r="H4" s="208" t="s">
        <v>274</v>
      </c>
      <c r="I4" s="214"/>
      <c r="J4" s="54"/>
      <c r="K4" s="54"/>
      <c r="L4" s="149"/>
      <c r="M4" s="25"/>
      <c r="N4" s="25"/>
      <c r="O4" s="25"/>
      <c r="P4" s="25"/>
      <c r="Q4" s="25"/>
      <c r="R4" s="25"/>
      <c r="S4" s="25"/>
      <c r="T4" s="25"/>
      <c r="U4" s="25"/>
      <c r="V4" s="25"/>
      <c r="W4" s="25"/>
      <c r="X4" s="25"/>
      <c r="Y4" s="150"/>
      <c r="Z4" s="11"/>
      <c r="AA4" s="11"/>
      <c r="AB4" s="1"/>
      <c r="AC4" s="25"/>
      <c r="AD4" s="1"/>
    </row>
    <row r="5" spans="1:30" ht="12.75" customHeight="1">
      <c r="A5" s="1">
        <v>2241</v>
      </c>
      <c r="B5" s="54" t="str">
        <f t="shared" ref="B5:B49" si="0">IF(J5=0,"",IF(J5=1,Q$1&amp;"."&amp;L5,IF(J5=2,Q$1&amp;"."&amp;L5&amp;"."&amp;M5,IF(J5=3,Q$1&amp;"."&amp;L5&amp;"."&amp;M5&amp;"."&amp;N5,IF(J5=4,Q$1&amp;"."&amp;L5&amp;"."&amp;M5&amp;"."&amp;N5&amp;"."&amp;O5,IF(J5=5,Q$1&amp;"."&amp;L5&amp;"."&amp;M5&amp;"."&amp;N5&amp;"."&amp;O5&amp;"."&amp;P5))))))</f>
        <v>J.1</v>
      </c>
      <c r="C5" s="117" t="s">
        <v>1438</v>
      </c>
      <c r="D5" s="118"/>
      <c r="E5" s="92"/>
      <c r="F5" s="92"/>
      <c r="G5" s="117" t="s">
        <v>707</v>
      </c>
      <c r="H5" s="119">
        <v>16</v>
      </c>
      <c r="I5" s="117" t="s">
        <v>708</v>
      </c>
      <c r="J5" s="54">
        <v>1</v>
      </c>
      <c r="K5" s="54"/>
      <c r="L5" s="99">
        <f t="shared" ref="L5:L49" si="1">IF(L4="",1,IF(J5=1,L4+1,L4))</f>
        <v>1</v>
      </c>
      <c r="M5" s="1">
        <f t="shared" ref="M5:M49" si="2">IF(M4="",0,IF(L4&lt;&gt;L5,0,IF($J5=2,M4+1,M4)))</f>
        <v>0</v>
      </c>
      <c r="N5" s="1">
        <f t="shared" ref="N5:N49" si="3">IF(N4="",0,IF(M4&lt;&gt;M5,0,IF($J5=3,N4+1,N4)))</f>
        <v>0</v>
      </c>
      <c r="O5" s="1">
        <f t="shared" ref="O5:O49" si="4">IF(O4="",0,IF(N4&lt;&gt;N5,0,IF($J5=4,O4+1,O4)))</f>
        <v>0</v>
      </c>
      <c r="P5" s="1">
        <f t="shared" ref="P5:P49" si="5">IF(P4="",0,IF(O4&lt;&gt;O5,0,IF($J5=5,P4+1,P4)))</f>
        <v>0</v>
      </c>
      <c r="Q5" s="1">
        <f t="shared" ref="Q5:Q49" si="6">IF(OR(Master="Master",J5=0,K5=1),0,IF(ISNA(VLOOKUP(A5,L2_Array,22,FALSE)),0,VLOOKUP(A5,L2_Array,22,FALSE)))</f>
        <v>1</v>
      </c>
      <c r="R5" s="1">
        <f t="shared" ref="R5:R49" si="7">IF(J5="","",IF(D5="Yes",1,IF(D5="No",2,IF(D5="N/A",3,0))))</f>
        <v>0</v>
      </c>
      <c r="S5" s="1">
        <f t="shared" ref="S5:S49" si="8">IF(J5="","",IF(Q5&gt;0,Q5,IF(R5&gt;0,R5,0)))</f>
        <v>1</v>
      </c>
      <c r="T5" s="1">
        <f t="shared" ref="T5:T49" si="9">IF(J5="","",IF(OR(J5=1,T4=""),1,IF(OR(AND(K4=1,(J5-J3&lt;&gt;0)),AND(T4=0,J4=J5),AND(K4=1,J5=J3)),0,1)))</f>
        <v>1</v>
      </c>
      <c r="U5" s="1">
        <f t="shared" ref="U5:U49" si="10">IF(J5="",U4,IF(AND(S5&gt;1,OR(U4="",U4=0,U4&gt;=J5)),J5,IF(J5&gt;U4,U4,0)))</f>
        <v>0</v>
      </c>
      <c r="V5" s="1">
        <f t="shared" ref="V5:V49" si="11">IF(Master="Master",R5,IF(V4="",S5,IF(OR(AND(U5&gt;0,S5&lt;V4),AND(U5=1,S5&lt;=V4)),V4,S5)))</f>
        <v>1</v>
      </c>
      <c r="W5" s="1">
        <f t="shared" ref="W5:W49" si="12">IF(J5="","",IF(OR(AND(T4=1,U5=1),S5&gt;0,AND(T6=0,W6=1)),1,0))</f>
        <v>1</v>
      </c>
      <c r="X5" s="1">
        <f t="shared" ref="X5:X49" si="13">IF(J5="","",IF(OR(AND(U5&gt;0,T5=1),AND(T5=1,W5=1)),1,0))</f>
        <v>1</v>
      </c>
      <c r="Y5" s="25">
        <f t="shared" ref="Y5:Y49" si="14">IF(ISNA(VLOOKUP(A5,L2_Array,1,FALSE)),0,1)</f>
        <v>1</v>
      </c>
      <c r="Z5" s="117"/>
      <c r="AA5" s="117"/>
      <c r="AB5" s="1"/>
      <c r="AC5" s="25">
        <f t="shared" ref="AC5:AC49" si="15">IF(AND(J5=1,S5=1),2,IF(AND(V4=1,L5=L4),2,IF(AND(AC4=2,L5=L4),2,IF(J5=1,1,""))))</f>
        <v>2</v>
      </c>
      <c r="AD5" s="1"/>
    </row>
    <row r="6" spans="1:30" ht="12.75" customHeight="1">
      <c r="A6" s="1">
        <v>2698</v>
      </c>
      <c r="B6" s="54" t="str">
        <f t="shared" si="0"/>
        <v>J.1.1</v>
      </c>
      <c r="C6" s="120" t="s">
        <v>1441</v>
      </c>
      <c r="D6" s="118"/>
      <c r="E6" s="92"/>
      <c r="F6" s="92"/>
      <c r="G6" s="117" t="s">
        <v>707</v>
      </c>
      <c r="H6" s="119" t="s">
        <v>1442</v>
      </c>
      <c r="I6" s="117" t="s">
        <v>715</v>
      </c>
      <c r="J6" s="54">
        <v>2</v>
      </c>
      <c r="K6" s="117"/>
      <c r="L6" s="99">
        <f t="shared" si="1"/>
        <v>1</v>
      </c>
      <c r="M6" s="1">
        <f t="shared" si="2"/>
        <v>1</v>
      </c>
      <c r="N6" s="1">
        <f t="shared" si="3"/>
        <v>0</v>
      </c>
      <c r="O6" s="1">
        <f t="shared" si="4"/>
        <v>0</v>
      </c>
      <c r="P6" s="1">
        <f t="shared" si="5"/>
        <v>0</v>
      </c>
      <c r="Q6" s="1">
        <f t="shared" si="6"/>
        <v>0</v>
      </c>
      <c r="R6" s="1">
        <f t="shared" si="7"/>
        <v>0</v>
      </c>
      <c r="S6" s="1">
        <f t="shared" si="8"/>
        <v>0</v>
      </c>
      <c r="T6" s="1">
        <f t="shared" si="9"/>
        <v>1</v>
      </c>
      <c r="U6" s="1">
        <f t="shared" si="10"/>
        <v>0</v>
      </c>
      <c r="V6" s="1">
        <f t="shared" si="11"/>
        <v>0</v>
      </c>
      <c r="W6" s="1">
        <f t="shared" si="12"/>
        <v>0</v>
      </c>
      <c r="X6" s="1">
        <f t="shared" si="13"/>
        <v>0</v>
      </c>
      <c r="Y6" s="25">
        <f t="shared" si="14"/>
        <v>0</v>
      </c>
      <c r="Z6" s="117"/>
      <c r="AA6" s="117"/>
      <c r="AB6" s="1"/>
      <c r="AC6" s="25">
        <f t="shared" si="15"/>
        <v>2</v>
      </c>
      <c r="AD6" s="1"/>
    </row>
    <row r="7" spans="1:30" ht="12.75" customHeight="1">
      <c r="A7" s="1">
        <v>4280</v>
      </c>
      <c r="B7" s="54" t="str">
        <f t="shared" si="0"/>
        <v>J.1.1.1</v>
      </c>
      <c r="C7" s="120" t="s">
        <v>1444</v>
      </c>
      <c r="D7" s="118"/>
      <c r="E7" s="92"/>
      <c r="F7" s="92"/>
      <c r="G7" s="117"/>
      <c r="H7" s="119"/>
      <c r="I7" s="117"/>
      <c r="J7" s="54">
        <v>3</v>
      </c>
      <c r="K7" s="117"/>
      <c r="L7" s="99">
        <f t="shared" si="1"/>
        <v>1</v>
      </c>
      <c r="M7" s="1">
        <f t="shared" si="2"/>
        <v>1</v>
      </c>
      <c r="N7" s="1">
        <f t="shared" si="3"/>
        <v>1</v>
      </c>
      <c r="O7" s="1">
        <f t="shared" si="4"/>
        <v>0</v>
      </c>
      <c r="P7" s="1">
        <f t="shared" si="5"/>
        <v>0</v>
      </c>
      <c r="Q7" s="1">
        <f t="shared" si="6"/>
        <v>0</v>
      </c>
      <c r="R7" s="1">
        <f t="shared" si="7"/>
        <v>0</v>
      </c>
      <c r="S7" s="1">
        <f t="shared" si="8"/>
        <v>0</v>
      </c>
      <c r="T7" s="1">
        <f t="shared" si="9"/>
        <v>1</v>
      </c>
      <c r="U7" s="1">
        <f t="shared" si="10"/>
        <v>0</v>
      </c>
      <c r="V7" s="1">
        <f t="shared" si="11"/>
        <v>0</v>
      </c>
      <c r="W7" s="1">
        <f t="shared" si="12"/>
        <v>0</v>
      </c>
      <c r="X7" s="1">
        <f t="shared" si="13"/>
        <v>0</v>
      </c>
      <c r="Y7" s="25">
        <f t="shared" si="14"/>
        <v>0</v>
      </c>
      <c r="Z7" s="117"/>
      <c r="AA7" s="117"/>
      <c r="AB7" s="1"/>
      <c r="AC7" s="25">
        <f t="shared" si="15"/>
        <v>2</v>
      </c>
      <c r="AD7" s="1"/>
    </row>
    <row r="8" spans="1:30" ht="12.75" customHeight="1">
      <c r="A8" s="1">
        <v>3234</v>
      </c>
      <c r="B8" s="54" t="str">
        <f t="shared" si="0"/>
        <v>J.1.1.2</v>
      </c>
      <c r="C8" s="120" t="s">
        <v>709</v>
      </c>
      <c r="D8" s="118"/>
      <c r="E8" s="92"/>
      <c r="F8" s="92"/>
      <c r="G8" s="117" t="s">
        <v>710</v>
      </c>
      <c r="H8" s="119">
        <v>16.100000000000001</v>
      </c>
      <c r="I8" s="117" t="s">
        <v>711</v>
      </c>
      <c r="J8" s="54">
        <v>3</v>
      </c>
      <c r="K8" s="117"/>
      <c r="L8" s="99">
        <f t="shared" si="1"/>
        <v>1</v>
      </c>
      <c r="M8" s="1">
        <f t="shared" si="2"/>
        <v>1</v>
      </c>
      <c r="N8" s="1">
        <f t="shared" si="3"/>
        <v>2</v>
      </c>
      <c r="O8" s="1">
        <f t="shared" si="4"/>
        <v>0</v>
      </c>
      <c r="P8" s="1">
        <f t="shared" si="5"/>
        <v>0</v>
      </c>
      <c r="Q8" s="1">
        <f t="shared" si="6"/>
        <v>1</v>
      </c>
      <c r="R8" s="1">
        <f t="shared" si="7"/>
        <v>0</v>
      </c>
      <c r="S8" s="1">
        <f t="shared" si="8"/>
        <v>1</v>
      </c>
      <c r="T8" s="1">
        <f t="shared" si="9"/>
        <v>1</v>
      </c>
      <c r="U8" s="1">
        <f t="shared" si="10"/>
        <v>0</v>
      </c>
      <c r="V8" s="1">
        <f t="shared" si="11"/>
        <v>1</v>
      </c>
      <c r="W8" s="1">
        <f t="shared" si="12"/>
        <v>1</v>
      </c>
      <c r="X8" s="1">
        <f t="shared" si="13"/>
        <v>1</v>
      </c>
      <c r="Y8" s="25">
        <f t="shared" si="14"/>
        <v>1</v>
      </c>
      <c r="Z8" s="117"/>
      <c r="AA8" s="117"/>
      <c r="AB8" s="1"/>
      <c r="AC8" s="25">
        <f t="shared" si="15"/>
        <v>2</v>
      </c>
      <c r="AD8" s="1"/>
    </row>
    <row r="9" spans="1:30" ht="12.75" customHeight="1">
      <c r="A9" s="1">
        <v>2246</v>
      </c>
      <c r="B9" s="54" t="str">
        <f t="shared" si="0"/>
        <v>J.1.2</v>
      </c>
      <c r="C9" s="120" t="s">
        <v>1448</v>
      </c>
      <c r="D9" s="118"/>
      <c r="E9" s="92"/>
      <c r="F9" s="92"/>
      <c r="G9" s="117" t="s">
        <v>703</v>
      </c>
      <c r="H9" s="119" t="s">
        <v>714</v>
      </c>
      <c r="I9" s="117" t="s">
        <v>715</v>
      </c>
      <c r="J9" s="54">
        <v>2</v>
      </c>
      <c r="K9" s="117"/>
      <c r="L9" s="99">
        <f t="shared" si="1"/>
        <v>1</v>
      </c>
      <c r="M9" s="1">
        <f t="shared" si="2"/>
        <v>2</v>
      </c>
      <c r="N9" s="1">
        <f t="shared" si="3"/>
        <v>0</v>
      </c>
      <c r="O9" s="1">
        <f t="shared" si="4"/>
        <v>0</v>
      </c>
      <c r="P9" s="1">
        <f t="shared" si="5"/>
        <v>0</v>
      </c>
      <c r="Q9" s="1">
        <f t="shared" si="6"/>
        <v>1</v>
      </c>
      <c r="R9" s="1">
        <f t="shared" si="7"/>
        <v>0</v>
      </c>
      <c r="S9" s="1">
        <f t="shared" si="8"/>
        <v>1</v>
      </c>
      <c r="T9" s="1">
        <f t="shared" si="9"/>
        <v>1</v>
      </c>
      <c r="U9" s="1">
        <f t="shared" si="10"/>
        <v>0</v>
      </c>
      <c r="V9" s="1">
        <f t="shared" si="11"/>
        <v>1</v>
      </c>
      <c r="W9" s="1">
        <f t="shared" si="12"/>
        <v>1</v>
      </c>
      <c r="X9" s="1">
        <f t="shared" si="13"/>
        <v>1</v>
      </c>
      <c r="Y9" s="25">
        <f t="shared" si="14"/>
        <v>1</v>
      </c>
      <c r="Z9" s="117"/>
      <c r="AA9" s="117"/>
      <c r="AB9" s="1"/>
      <c r="AC9" s="25">
        <f t="shared" si="15"/>
        <v>2</v>
      </c>
      <c r="AD9" s="1"/>
    </row>
    <row r="10" spans="1:30" ht="12.75" customHeight="1">
      <c r="A10" s="1">
        <v>2274</v>
      </c>
      <c r="B10" s="54" t="str">
        <f t="shared" si="0"/>
        <v>J.1.2.1</v>
      </c>
      <c r="C10" s="120" t="s">
        <v>1450</v>
      </c>
      <c r="D10" s="118"/>
      <c r="E10" s="92"/>
      <c r="F10" s="92"/>
      <c r="G10" s="117" t="s">
        <v>1451</v>
      </c>
      <c r="H10" s="119" t="s">
        <v>1452</v>
      </c>
      <c r="I10" s="117" t="s">
        <v>715</v>
      </c>
      <c r="J10" s="54">
        <v>3</v>
      </c>
      <c r="K10" s="117"/>
      <c r="L10" s="99">
        <f t="shared" si="1"/>
        <v>1</v>
      </c>
      <c r="M10" s="1">
        <f t="shared" si="2"/>
        <v>2</v>
      </c>
      <c r="N10" s="1">
        <f t="shared" si="3"/>
        <v>1</v>
      </c>
      <c r="O10" s="1">
        <f t="shared" si="4"/>
        <v>0</v>
      </c>
      <c r="P10" s="1">
        <f t="shared" si="5"/>
        <v>0</v>
      </c>
      <c r="Q10" s="1">
        <f t="shared" si="6"/>
        <v>0</v>
      </c>
      <c r="R10" s="1">
        <f t="shared" si="7"/>
        <v>0</v>
      </c>
      <c r="S10" s="1">
        <f t="shared" si="8"/>
        <v>0</v>
      </c>
      <c r="T10" s="1">
        <f t="shared" si="9"/>
        <v>1</v>
      </c>
      <c r="U10" s="1">
        <f t="shared" si="10"/>
        <v>0</v>
      </c>
      <c r="V10" s="1">
        <f t="shared" si="11"/>
        <v>0</v>
      </c>
      <c r="W10" s="1">
        <f t="shared" si="12"/>
        <v>0</v>
      </c>
      <c r="X10" s="1">
        <f t="shared" si="13"/>
        <v>0</v>
      </c>
      <c r="Y10" s="25">
        <f t="shared" si="14"/>
        <v>0</v>
      </c>
      <c r="Z10" s="117"/>
      <c r="AA10" s="117"/>
      <c r="AB10" s="1"/>
      <c r="AC10" s="25">
        <f t="shared" si="15"/>
        <v>2</v>
      </c>
      <c r="AD10" s="1"/>
    </row>
    <row r="11" spans="1:30" ht="12.75" customHeight="1">
      <c r="A11" s="1">
        <v>2699</v>
      </c>
      <c r="B11" s="54" t="str">
        <f t="shared" si="0"/>
        <v>J.1.2.2</v>
      </c>
      <c r="C11" s="120" t="s">
        <v>1454</v>
      </c>
      <c r="D11" s="118"/>
      <c r="E11" s="92"/>
      <c r="F11" s="92"/>
      <c r="G11" s="117" t="s">
        <v>707</v>
      </c>
      <c r="H11" s="119" t="s">
        <v>1455</v>
      </c>
      <c r="I11" s="117" t="s">
        <v>715</v>
      </c>
      <c r="J11" s="54">
        <v>3</v>
      </c>
      <c r="K11" s="117"/>
      <c r="L11" s="99">
        <f t="shared" si="1"/>
        <v>1</v>
      </c>
      <c r="M11" s="1">
        <f t="shared" si="2"/>
        <v>2</v>
      </c>
      <c r="N11" s="1">
        <f t="shared" si="3"/>
        <v>2</v>
      </c>
      <c r="O11" s="1">
        <f t="shared" si="4"/>
        <v>0</v>
      </c>
      <c r="P11" s="1">
        <f t="shared" si="5"/>
        <v>0</v>
      </c>
      <c r="Q11" s="1">
        <f t="shared" si="6"/>
        <v>0</v>
      </c>
      <c r="R11" s="1">
        <f t="shared" si="7"/>
        <v>0</v>
      </c>
      <c r="S11" s="1">
        <f t="shared" si="8"/>
        <v>0</v>
      </c>
      <c r="T11" s="1">
        <f t="shared" si="9"/>
        <v>1</v>
      </c>
      <c r="U11" s="1">
        <f t="shared" si="10"/>
        <v>0</v>
      </c>
      <c r="V11" s="1">
        <f t="shared" si="11"/>
        <v>0</v>
      </c>
      <c r="W11" s="1">
        <f t="shared" si="12"/>
        <v>0</v>
      </c>
      <c r="X11" s="1">
        <f t="shared" si="13"/>
        <v>0</v>
      </c>
      <c r="Y11" s="25">
        <f t="shared" si="14"/>
        <v>0</v>
      </c>
      <c r="Z11" s="117"/>
      <c r="AA11" s="117"/>
      <c r="AB11" s="1"/>
      <c r="AC11" s="25">
        <f t="shared" si="15"/>
        <v>2</v>
      </c>
      <c r="AD11" s="1"/>
    </row>
    <row r="12" spans="1:30" ht="12.75" customHeight="1">
      <c r="A12" s="1">
        <v>2276</v>
      </c>
      <c r="B12" s="54" t="str">
        <f t="shared" si="0"/>
        <v>J.1.2.3</v>
      </c>
      <c r="C12" s="120" t="s">
        <v>1457</v>
      </c>
      <c r="D12" s="118"/>
      <c r="E12" s="92"/>
      <c r="F12" s="92"/>
      <c r="G12" s="117" t="s">
        <v>707</v>
      </c>
      <c r="H12" s="119" t="s">
        <v>1458</v>
      </c>
      <c r="I12" s="117" t="s">
        <v>1459</v>
      </c>
      <c r="J12" s="54">
        <v>3</v>
      </c>
      <c r="K12" s="117"/>
      <c r="L12" s="99">
        <f t="shared" si="1"/>
        <v>1</v>
      </c>
      <c r="M12" s="1">
        <f t="shared" si="2"/>
        <v>2</v>
      </c>
      <c r="N12" s="1">
        <f t="shared" si="3"/>
        <v>3</v>
      </c>
      <c r="O12" s="1">
        <f t="shared" si="4"/>
        <v>0</v>
      </c>
      <c r="P12" s="1">
        <f t="shared" si="5"/>
        <v>0</v>
      </c>
      <c r="Q12" s="1">
        <f t="shared" si="6"/>
        <v>0</v>
      </c>
      <c r="R12" s="1">
        <f t="shared" si="7"/>
        <v>0</v>
      </c>
      <c r="S12" s="1">
        <f t="shared" si="8"/>
        <v>0</v>
      </c>
      <c r="T12" s="1">
        <f t="shared" si="9"/>
        <v>1</v>
      </c>
      <c r="U12" s="1">
        <f t="shared" si="10"/>
        <v>0</v>
      </c>
      <c r="V12" s="1">
        <f t="shared" si="11"/>
        <v>0</v>
      </c>
      <c r="W12" s="1">
        <f t="shared" si="12"/>
        <v>0</v>
      </c>
      <c r="X12" s="1">
        <f t="shared" si="13"/>
        <v>0</v>
      </c>
      <c r="Y12" s="25">
        <f t="shared" si="14"/>
        <v>0</v>
      </c>
      <c r="Z12" s="117"/>
      <c r="AA12" s="117"/>
      <c r="AB12" s="1"/>
      <c r="AC12" s="25">
        <f t="shared" si="15"/>
        <v>2</v>
      </c>
      <c r="AD12" s="1"/>
    </row>
    <row r="13" spans="1:30" ht="12.75" customHeight="1">
      <c r="A13" s="1">
        <v>2280</v>
      </c>
      <c r="B13" s="54" t="str">
        <f t="shared" si="0"/>
        <v>J.1.2.4</v>
      </c>
      <c r="C13" s="120" t="s">
        <v>1462</v>
      </c>
      <c r="D13" s="118"/>
      <c r="E13" s="92"/>
      <c r="F13" s="92"/>
      <c r="G13" s="117" t="s">
        <v>1463</v>
      </c>
      <c r="H13" s="119" t="s">
        <v>1464</v>
      </c>
      <c r="I13" s="117" t="s">
        <v>1465</v>
      </c>
      <c r="J13" s="54">
        <v>3</v>
      </c>
      <c r="K13" s="117"/>
      <c r="L13" s="99">
        <f t="shared" si="1"/>
        <v>1</v>
      </c>
      <c r="M13" s="1">
        <f t="shared" si="2"/>
        <v>2</v>
      </c>
      <c r="N13" s="1">
        <f t="shared" si="3"/>
        <v>4</v>
      </c>
      <c r="O13" s="1">
        <f t="shared" si="4"/>
        <v>0</v>
      </c>
      <c r="P13" s="1">
        <f t="shared" si="5"/>
        <v>0</v>
      </c>
      <c r="Q13" s="1">
        <f t="shared" si="6"/>
        <v>0</v>
      </c>
      <c r="R13" s="1">
        <f t="shared" si="7"/>
        <v>0</v>
      </c>
      <c r="S13" s="1">
        <f t="shared" si="8"/>
        <v>0</v>
      </c>
      <c r="T13" s="1">
        <f t="shared" si="9"/>
        <v>1</v>
      </c>
      <c r="U13" s="1">
        <f t="shared" si="10"/>
        <v>0</v>
      </c>
      <c r="V13" s="1">
        <f t="shared" si="11"/>
        <v>0</v>
      </c>
      <c r="W13" s="1">
        <f t="shared" si="12"/>
        <v>0</v>
      </c>
      <c r="X13" s="1">
        <f t="shared" si="13"/>
        <v>0</v>
      </c>
      <c r="Y13" s="25">
        <f t="shared" si="14"/>
        <v>0</v>
      </c>
      <c r="Z13" s="117"/>
      <c r="AA13" s="117"/>
      <c r="AB13" s="1"/>
      <c r="AC13" s="25">
        <f t="shared" si="15"/>
        <v>2</v>
      </c>
      <c r="AD13" s="1"/>
    </row>
    <row r="14" spans="1:30" ht="12.75" customHeight="1">
      <c r="A14" s="1">
        <v>2702</v>
      </c>
      <c r="B14" s="54" t="str">
        <f t="shared" si="0"/>
        <v>J.1.2.5</v>
      </c>
      <c r="C14" s="120" t="s">
        <v>1468</v>
      </c>
      <c r="D14" s="118"/>
      <c r="E14" s="92"/>
      <c r="F14" s="92"/>
      <c r="G14" s="117" t="s">
        <v>1451</v>
      </c>
      <c r="H14" s="119" t="s">
        <v>1469</v>
      </c>
      <c r="I14" s="117" t="s">
        <v>715</v>
      </c>
      <c r="J14" s="54">
        <v>3</v>
      </c>
      <c r="K14" s="117"/>
      <c r="L14" s="99">
        <f t="shared" si="1"/>
        <v>1</v>
      </c>
      <c r="M14" s="1">
        <f t="shared" si="2"/>
        <v>2</v>
      </c>
      <c r="N14" s="1">
        <f t="shared" si="3"/>
        <v>5</v>
      </c>
      <c r="O14" s="1">
        <f t="shared" si="4"/>
        <v>0</v>
      </c>
      <c r="P14" s="1">
        <f t="shared" si="5"/>
        <v>0</v>
      </c>
      <c r="Q14" s="1">
        <f t="shared" si="6"/>
        <v>0</v>
      </c>
      <c r="R14" s="1">
        <f t="shared" si="7"/>
        <v>0</v>
      </c>
      <c r="S14" s="1">
        <f t="shared" si="8"/>
        <v>0</v>
      </c>
      <c r="T14" s="1">
        <f t="shared" si="9"/>
        <v>1</v>
      </c>
      <c r="U14" s="1">
        <f t="shared" si="10"/>
        <v>0</v>
      </c>
      <c r="V14" s="1">
        <f t="shared" si="11"/>
        <v>0</v>
      </c>
      <c r="W14" s="1">
        <f t="shared" si="12"/>
        <v>0</v>
      </c>
      <c r="X14" s="1">
        <f t="shared" si="13"/>
        <v>0</v>
      </c>
      <c r="Y14" s="25">
        <f t="shared" si="14"/>
        <v>0</v>
      </c>
      <c r="Z14" s="117"/>
      <c r="AA14" s="117"/>
      <c r="AB14" s="1"/>
      <c r="AC14" s="25">
        <f t="shared" si="15"/>
        <v>2</v>
      </c>
      <c r="AD14" s="1"/>
    </row>
    <row r="15" spans="1:30" ht="12.75" customHeight="1">
      <c r="A15" s="1">
        <v>2703</v>
      </c>
      <c r="B15" s="54" t="str">
        <f t="shared" si="0"/>
        <v>J.1.2.6</v>
      </c>
      <c r="C15" s="120" t="s">
        <v>1471</v>
      </c>
      <c r="D15" s="118"/>
      <c r="E15" s="92"/>
      <c r="F15" s="92"/>
      <c r="G15" s="117" t="s">
        <v>1463</v>
      </c>
      <c r="H15" s="119" t="s">
        <v>1452</v>
      </c>
      <c r="I15" s="117" t="s">
        <v>715</v>
      </c>
      <c r="J15" s="54">
        <v>3</v>
      </c>
      <c r="K15" s="117"/>
      <c r="L15" s="99">
        <f t="shared" si="1"/>
        <v>1</v>
      </c>
      <c r="M15" s="1">
        <f t="shared" si="2"/>
        <v>2</v>
      </c>
      <c r="N15" s="1">
        <f t="shared" si="3"/>
        <v>6</v>
      </c>
      <c r="O15" s="1">
        <f t="shared" si="4"/>
        <v>0</v>
      </c>
      <c r="P15" s="1">
        <f t="shared" si="5"/>
        <v>0</v>
      </c>
      <c r="Q15" s="1">
        <f t="shared" si="6"/>
        <v>0</v>
      </c>
      <c r="R15" s="1">
        <f t="shared" si="7"/>
        <v>0</v>
      </c>
      <c r="S15" s="1">
        <f t="shared" si="8"/>
        <v>0</v>
      </c>
      <c r="T15" s="1">
        <f t="shared" si="9"/>
        <v>1</v>
      </c>
      <c r="U15" s="1">
        <f t="shared" si="10"/>
        <v>0</v>
      </c>
      <c r="V15" s="1">
        <f t="shared" si="11"/>
        <v>0</v>
      </c>
      <c r="W15" s="1">
        <f t="shared" si="12"/>
        <v>0</v>
      </c>
      <c r="X15" s="1">
        <f t="shared" si="13"/>
        <v>0</v>
      </c>
      <c r="Y15" s="25">
        <f t="shared" si="14"/>
        <v>0</v>
      </c>
      <c r="Z15" s="117"/>
      <c r="AA15" s="117"/>
      <c r="AB15" s="1"/>
      <c r="AC15" s="25">
        <f t="shared" si="15"/>
        <v>2</v>
      </c>
      <c r="AD15" s="1"/>
    </row>
    <row r="16" spans="1:30" ht="12.75" customHeight="1">
      <c r="A16" s="1">
        <v>2704</v>
      </c>
      <c r="B16" s="54" t="str">
        <f t="shared" si="0"/>
        <v>J.1.2.7</v>
      </c>
      <c r="C16" s="120" t="s">
        <v>1473</v>
      </c>
      <c r="D16" s="118"/>
      <c r="E16" s="92"/>
      <c r="F16" s="92"/>
      <c r="G16" s="117" t="s">
        <v>707</v>
      </c>
      <c r="H16" s="119" t="s">
        <v>1474</v>
      </c>
      <c r="I16" s="117" t="s">
        <v>715</v>
      </c>
      <c r="J16" s="54">
        <v>3</v>
      </c>
      <c r="K16" s="117"/>
      <c r="L16" s="99">
        <f t="shared" si="1"/>
        <v>1</v>
      </c>
      <c r="M16" s="1">
        <f t="shared" si="2"/>
        <v>2</v>
      </c>
      <c r="N16" s="1">
        <f t="shared" si="3"/>
        <v>7</v>
      </c>
      <c r="O16" s="1">
        <f t="shared" si="4"/>
        <v>0</v>
      </c>
      <c r="P16" s="1">
        <f t="shared" si="5"/>
        <v>0</v>
      </c>
      <c r="Q16" s="1">
        <f t="shared" si="6"/>
        <v>0</v>
      </c>
      <c r="R16" s="1">
        <f t="shared" si="7"/>
        <v>0</v>
      </c>
      <c r="S16" s="1">
        <f t="shared" si="8"/>
        <v>0</v>
      </c>
      <c r="T16" s="1">
        <f t="shared" si="9"/>
        <v>1</v>
      </c>
      <c r="U16" s="1">
        <f t="shared" si="10"/>
        <v>0</v>
      </c>
      <c r="V16" s="1">
        <f t="shared" si="11"/>
        <v>0</v>
      </c>
      <c r="W16" s="1">
        <f t="shared" si="12"/>
        <v>0</v>
      </c>
      <c r="X16" s="1">
        <f t="shared" si="13"/>
        <v>0</v>
      </c>
      <c r="Y16" s="25">
        <f t="shared" si="14"/>
        <v>0</v>
      </c>
      <c r="Z16" s="117"/>
      <c r="AA16" s="117"/>
      <c r="AB16" s="1"/>
      <c r="AC16" s="25">
        <f t="shared" si="15"/>
        <v>2</v>
      </c>
      <c r="AD16" s="1"/>
    </row>
    <row r="17" spans="1:30" ht="12.75" customHeight="1">
      <c r="A17" s="1">
        <v>2705</v>
      </c>
      <c r="B17" s="54" t="str">
        <f t="shared" si="0"/>
        <v>J.1.2.8</v>
      </c>
      <c r="C17" s="120" t="s">
        <v>1477</v>
      </c>
      <c r="D17" s="118"/>
      <c r="E17" s="92"/>
      <c r="F17" s="92"/>
      <c r="G17" s="117"/>
      <c r="H17" s="119" t="s">
        <v>1478</v>
      </c>
      <c r="I17" s="117" t="s">
        <v>715</v>
      </c>
      <c r="J17" s="54">
        <v>3</v>
      </c>
      <c r="K17" s="117"/>
      <c r="L17" s="99">
        <f t="shared" si="1"/>
        <v>1</v>
      </c>
      <c r="M17" s="1">
        <f t="shared" si="2"/>
        <v>2</v>
      </c>
      <c r="N17" s="1">
        <f t="shared" si="3"/>
        <v>8</v>
      </c>
      <c r="O17" s="1">
        <f t="shared" si="4"/>
        <v>0</v>
      </c>
      <c r="P17" s="1">
        <f t="shared" si="5"/>
        <v>0</v>
      </c>
      <c r="Q17" s="1">
        <f t="shared" si="6"/>
        <v>0</v>
      </c>
      <c r="R17" s="1">
        <f t="shared" si="7"/>
        <v>0</v>
      </c>
      <c r="S17" s="1">
        <f t="shared" si="8"/>
        <v>0</v>
      </c>
      <c r="T17" s="1">
        <f t="shared" si="9"/>
        <v>1</v>
      </c>
      <c r="U17" s="1">
        <f t="shared" si="10"/>
        <v>0</v>
      </c>
      <c r="V17" s="1">
        <f t="shared" si="11"/>
        <v>0</v>
      </c>
      <c r="W17" s="1">
        <f t="shared" si="12"/>
        <v>0</v>
      </c>
      <c r="X17" s="1">
        <f t="shared" si="13"/>
        <v>0</v>
      </c>
      <c r="Y17" s="25">
        <f t="shared" si="14"/>
        <v>0</v>
      </c>
      <c r="Z17" s="117"/>
      <c r="AA17" s="117"/>
      <c r="AB17" s="1"/>
      <c r="AC17" s="25">
        <f t="shared" si="15"/>
        <v>2</v>
      </c>
      <c r="AD17" s="1"/>
    </row>
    <row r="18" spans="1:30" ht="12.75" customHeight="1">
      <c r="A18" s="1">
        <v>2273</v>
      </c>
      <c r="B18" s="54" t="str">
        <f t="shared" si="0"/>
        <v>J.1.2.9</v>
      </c>
      <c r="C18" s="120" t="s">
        <v>1482</v>
      </c>
      <c r="D18" s="118"/>
      <c r="E18" s="92"/>
      <c r="F18" s="92"/>
      <c r="G18" s="117" t="s">
        <v>1451</v>
      </c>
      <c r="H18" s="119" t="s">
        <v>1483</v>
      </c>
      <c r="I18" s="117" t="s">
        <v>715</v>
      </c>
      <c r="J18" s="54">
        <v>3</v>
      </c>
      <c r="K18" s="117"/>
      <c r="L18" s="99">
        <f t="shared" si="1"/>
        <v>1</v>
      </c>
      <c r="M18" s="1">
        <f t="shared" si="2"/>
        <v>2</v>
      </c>
      <c r="N18" s="1">
        <f t="shared" si="3"/>
        <v>9</v>
      </c>
      <c r="O18" s="1">
        <f t="shared" si="4"/>
        <v>0</v>
      </c>
      <c r="P18" s="1">
        <f t="shared" si="5"/>
        <v>0</v>
      </c>
      <c r="Q18" s="1">
        <f t="shared" si="6"/>
        <v>0</v>
      </c>
      <c r="R18" s="1">
        <f t="shared" si="7"/>
        <v>0</v>
      </c>
      <c r="S18" s="1">
        <f t="shared" si="8"/>
        <v>0</v>
      </c>
      <c r="T18" s="1">
        <f t="shared" si="9"/>
        <v>1</v>
      </c>
      <c r="U18" s="1">
        <f t="shared" si="10"/>
        <v>0</v>
      </c>
      <c r="V18" s="1">
        <f t="shared" si="11"/>
        <v>0</v>
      </c>
      <c r="W18" s="1">
        <f t="shared" si="12"/>
        <v>0</v>
      </c>
      <c r="X18" s="1">
        <f t="shared" si="13"/>
        <v>0</v>
      </c>
      <c r="Y18" s="25">
        <f t="shared" si="14"/>
        <v>0</v>
      </c>
      <c r="Z18" s="117"/>
      <c r="AA18" s="117"/>
      <c r="AB18" s="1"/>
      <c r="AC18" s="25">
        <f t="shared" si="15"/>
        <v>2</v>
      </c>
      <c r="AD18" s="1"/>
    </row>
    <row r="19" spans="1:30" ht="12.75" customHeight="1">
      <c r="A19" s="1">
        <v>2275</v>
      </c>
      <c r="B19" s="54" t="str">
        <f t="shared" si="0"/>
        <v>J.1.2.10</v>
      </c>
      <c r="C19" s="120" t="s">
        <v>1485</v>
      </c>
      <c r="D19" s="118"/>
      <c r="E19" s="92"/>
      <c r="F19" s="92"/>
      <c r="G19" s="117" t="s">
        <v>1486</v>
      </c>
      <c r="H19" s="119" t="s">
        <v>1458</v>
      </c>
      <c r="I19" s="117" t="s">
        <v>1459</v>
      </c>
      <c r="J19" s="54">
        <v>3</v>
      </c>
      <c r="K19" s="117"/>
      <c r="L19" s="99">
        <f t="shared" si="1"/>
        <v>1</v>
      </c>
      <c r="M19" s="1">
        <f t="shared" si="2"/>
        <v>2</v>
      </c>
      <c r="N19" s="1">
        <f t="shared" si="3"/>
        <v>10</v>
      </c>
      <c r="O19" s="1">
        <f t="shared" si="4"/>
        <v>0</v>
      </c>
      <c r="P19" s="1">
        <f t="shared" si="5"/>
        <v>0</v>
      </c>
      <c r="Q19" s="1">
        <f t="shared" si="6"/>
        <v>0</v>
      </c>
      <c r="R19" s="1">
        <f t="shared" si="7"/>
        <v>0</v>
      </c>
      <c r="S19" s="1">
        <f t="shared" si="8"/>
        <v>0</v>
      </c>
      <c r="T19" s="1">
        <f t="shared" si="9"/>
        <v>1</v>
      </c>
      <c r="U19" s="1">
        <f t="shared" si="10"/>
        <v>0</v>
      </c>
      <c r="V19" s="1">
        <f t="shared" si="11"/>
        <v>0</v>
      </c>
      <c r="W19" s="1">
        <f t="shared" si="12"/>
        <v>0</v>
      </c>
      <c r="X19" s="1">
        <f t="shared" si="13"/>
        <v>0</v>
      </c>
      <c r="Y19" s="25">
        <f t="shared" si="14"/>
        <v>0</v>
      </c>
      <c r="Z19" s="117"/>
      <c r="AA19" s="117"/>
      <c r="AB19" s="1"/>
      <c r="AC19" s="25">
        <f t="shared" si="15"/>
        <v>2</v>
      </c>
      <c r="AD19" s="1"/>
    </row>
    <row r="20" spans="1:30" ht="12.75" customHeight="1">
      <c r="A20" s="1">
        <v>2249</v>
      </c>
      <c r="B20" s="54" t="str">
        <f t="shared" si="0"/>
        <v>J.1.3</v>
      </c>
      <c r="C20" s="120" t="s">
        <v>1488</v>
      </c>
      <c r="D20" s="118"/>
      <c r="E20" s="92"/>
      <c r="F20" s="92"/>
      <c r="G20" s="117" t="s">
        <v>1489</v>
      </c>
      <c r="H20" s="119" t="s">
        <v>1490</v>
      </c>
      <c r="I20" s="117" t="s">
        <v>715</v>
      </c>
      <c r="J20" s="54">
        <v>2</v>
      </c>
      <c r="K20" s="117"/>
      <c r="L20" s="99">
        <f t="shared" si="1"/>
        <v>1</v>
      </c>
      <c r="M20" s="1">
        <f t="shared" si="2"/>
        <v>3</v>
      </c>
      <c r="N20" s="1">
        <f t="shared" si="3"/>
        <v>0</v>
      </c>
      <c r="O20" s="1">
        <f t="shared" si="4"/>
        <v>0</v>
      </c>
      <c r="P20" s="1">
        <f t="shared" si="5"/>
        <v>0</v>
      </c>
      <c r="Q20" s="1">
        <f t="shared" si="6"/>
        <v>0</v>
      </c>
      <c r="R20" s="1">
        <f t="shared" si="7"/>
        <v>0</v>
      </c>
      <c r="S20" s="1">
        <f t="shared" si="8"/>
        <v>0</v>
      </c>
      <c r="T20" s="1">
        <f t="shared" si="9"/>
        <v>1</v>
      </c>
      <c r="U20" s="1">
        <f t="shared" si="10"/>
        <v>0</v>
      </c>
      <c r="V20" s="1">
        <f t="shared" si="11"/>
        <v>0</v>
      </c>
      <c r="W20" s="1">
        <f t="shared" si="12"/>
        <v>0</v>
      </c>
      <c r="X20" s="1">
        <f t="shared" si="13"/>
        <v>0</v>
      </c>
      <c r="Y20" s="25">
        <f t="shared" si="14"/>
        <v>0</v>
      </c>
      <c r="Z20" s="117"/>
      <c r="AA20" s="117"/>
      <c r="AB20" s="1"/>
      <c r="AC20" s="25">
        <f t="shared" si="15"/>
        <v>2</v>
      </c>
      <c r="AD20" s="1"/>
    </row>
    <row r="21" spans="1:30" ht="12.75" customHeight="1">
      <c r="A21" s="1">
        <v>2266</v>
      </c>
      <c r="B21" s="54" t="str">
        <f t="shared" si="0"/>
        <v>J.1.3.1</v>
      </c>
      <c r="C21" s="120" t="s">
        <v>1493</v>
      </c>
      <c r="D21" s="118"/>
      <c r="E21" s="92"/>
      <c r="F21" s="92"/>
      <c r="G21" s="117" t="s">
        <v>1489</v>
      </c>
      <c r="H21" s="119" t="s">
        <v>1494</v>
      </c>
      <c r="I21" s="117" t="s">
        <v>1495</v>
      </c>
      <c r="J21" s="54">
        <v>3</v>
      </c>
      <c r="K21" s="117"/>
      <c r="L21" s="99">
        <f t="shared" si="1"/>
        <v>1</v>
      </c>
      <c r="M21" s="1">
        <f t="shared" si="2"/>
        <v>3</v>
      </c>
      <c r="N21" s="1">
        <f t="shared" si="3"/>
        <v>1</v>
      </c>
      <c r="O21" s="1">
        <f t="shared" si="4"/>
        <v>0</v>
      </c>
      <c r="P21" s="1">
        <f t="shared" si="5"/>
        <v>0</v>
      </c>
      <c r="Q21" s="1">
        <f t="shared" si="6"/>
        <v>0</v>
      </c>
      <c r="R21" s="1">
        <f t="shared" si="7"/>
        <v>0</v>
      </c>
      <c r="S21" s="1">
        <f t="shared" si="8"/>
        <v>0</v>
      </c>
      <c r="T21" s="1">
        <f t="shared" si="9"/>
        <v>1</v>
      </c>
      <c r="U21" s="1">
        <f t="shared" si="10"/>
        <v>0</v>
      </c>
      <c r="V21" s="1">
        <f t="shared" si="11"/>
        <v>0</v>
      </c>
      <c r="W21" s="1">
        <f t="shared" si="12"/>
        <v>0</v>
      </c>
      <c r="X21" s="1">
        <f t="shared" si="13"/>
        <v>0</v>
      </c>
      <c r="Y21" s="25">
        <f t="shared" si="14"/>
        <v>0</v>
      </c>
      <c r="Z21" s="117"/>
      <c r="AA21" s="117"/>
      <c r="AB21" s="1"/>
      <c r="AC21" s="25">
        <f t="shared" si="15"/>
        <v>2</v>
      </c>
      <c r="AD21" s="1"/>
    </row>
    <row r="22" spans="1:30" ht="12.75" customHeight="1">
      <c r="A22" s="1">
        <v>2259</v>
      </c>
      <c r="B22" s="54" t="str">
        <f t="shared" si="0"/>
        <v>J.1.3.2</v>
      </c>
      <c r="C22" s="120" t="s">
        <v>1498</v>
      </c>
      <c r="D22" s="118"/>
      <c r="E22" s="92"/>
      <c r="F22" s="92"/>
      <c r="G22" s="117" t="s">
        <v>1489</v>
      </c>
      <c r="H22" s="119" t="s">
        <v>1499</v>
      </c>
      <c r="I22" s="117" t="s">
        <v>1495</v>
      </c>
      <c r="J22" s="54">
        <v>3</v>
      </c>
      <c r="K22" s="117"/>
      <c r="L22" s="99">
        <f t="shared" si="1"/>
        <v>1</v>
      </c>
      <c r="M22" s="1">
        <f t="shared" si="2"/>
        <v>3</v>
      </c>
      <c r="N22" s="1">
        <f t="shared" si="3"/>
        <v>2</v>
      </c>
      <c r="O22" s="1">
        <f t="shared" si="4"/>
        <v>0</v>
      </c>
      <c r="P22" s="1">
        <f t="shared" si="5"/>
        <v>0</v>
      </c>
      <c r="Q22" s="1">
        <f t="shared" si="6"/>
        <v>0</v>
      </c>
      <c r="R22" s="1">
        <f t="shared" si="7"/>
        <v>0</v>
      </c>
      <c r="S22" s="1">
        <f t="shared" si="8"/>
        <v>0</v>
      </c>
      <c r="T22" s="1">
        <f t="shared" si="9"/>
        <v>1</v>
      </c>
      <c r="U22" s="1">
        <f t="shared" si="10"/>
        <v>0</v>
      </c>
      <c r="V22" s="1">
        <f t="shared" si="11"/>
        <v>0</v>
      </c>
      <c r="W22" s="1">
        <f t="shared" si="12"/>
        <v>0</v>
      </c>
      <c r="X22" s="1">
        <f t="shared" si="13"/>
        <v>0</v>
      </c>
      <c r="Y22" s="25">
        <f t="shared" si="14"/>
        <v>0</v>
      </c>
      <c r="Z22" s="117"/>
      <c r="AA22" s="117"/>
      <c r="AB22" s="1"/>
      <c r="AC22" s="25">
        <f t="shared" si="15"/>
        <v>2</v>
      </c>
      <c r="AD22" s="1"/>
    </row>
    <row r="23" spans="1:30" ht="12.75" customHeight="1">
      <c r="A23" s="1">
        <v>2264</v>
      </c>
      <c r="B23" s="54" t="str">
        <f t="shared" si="0"/>
        <v>J.1.3.3</v>
      </c>
      <c r="C23" s="120" t="s">
        <v>1503</v>
      </c>
      <c r="D23" s="118"/>
      <c r="E23" s="92"/>
      <c r="F23" s="92"/>
      <c r="G23" s="117" t="s">
        <v>1489</v>
      </c>
      <c r="H23" s="119" t="s">
        <v>1504</v>
      </c>
      <c r="I23" s="117" t="s">
        <v>1495</v>
      </c>
      <c r="J23" s="54">
        <v>3</v>
      </c>
      <c r="K23" s="117"/>
      <c r="L23" s="99">
        <f t="shared" si="1"/>
        <v>1</v>
      </c>
      <c r="M23" s="1">
        <f t="shared" si="2"/>
        <v>3</v>
      </c>
      <c r="N23" s="1">
        <f t="shared" si="3"/>
        <v>3</v>
      </c>
      <c r="O23" s="1">
        <f t="shared" si="4"/>
        <v>0</v>
      </c>
      <c r="P23" s="1">
        <f t="shared" si="5"/>
        <v>0</v>
      </c>
      <c r="Q23" s="1">
        <f t="shared" si="6"/>
        <v>0</v>
      </c>
      <c r="R23" s="1">
        <f t="shared" si="7"/>
        <v>0</v>
      </c>
      <c r="S23" s="1">
        <f t="shared" si="8"/>
        <v>0</v>
      </c>
      <c r="T23" s="1">
        <f t="shared" si="9"/>
        <v>1</v>
      </c>
      <c r="U23" s="1">
        <f t="shared" si="10"/>
        <v>0</v>
      </c>
      <c r="V23" s="1">
        <f t="shared" si="11"/>
        <v>0</v>
      </c>
      <c r="W23" s="1">
        <f t="shared" si="12"/>
        <v>0</v>
      </c>
      <c r="X23" s="1">
        <f t="shared" si="13"/>
        <v>0</v>
      </c>
      <c r="Y23" s="25">
        <f t="shared" si="14"/>
        <v>0</v>
      </c>
      <c r="Z23" s="117"/>
      <c r="AA23" s="117"/>
      <c r="AB23" s="1"/>
      <c r="AC23" s="25">
        <f t="shared" si="15"/>
        <v>2</v>
      </c>
      <c r="AD23" s="1"/>
    </row>
    <row r="24" spans="1:30" ht="12.75" customHeight="1">
      <c r="A24" s="1">
        <v>2260</v>
      </c>
      <c r="B24" s="54" t="str">
        <f t="shared" si="0"/>
        <v>J.1.3.4</v>
      </c>
      <c r="C24" s="120" t="s">
        <v>1510</v>
      </c>
      <c r="D24" s="118"/>
      <c r="E24" s="92"/>
      <c r="F24" s="92"/>
      <c r="G24" s="117" t="s">
        <v>1489</v>
      </c>
      <c r="H24" s="119" t="s">
        <v>1511</v>
      </c>
      <c r="I24" s="117" t="s">
        <v>1495</v>
      </c>
      <c r="J24" s="54">
        <v>3</v>
      </c>
      <c r="K24" s="117"/>
      <c r="L24" s="99">
        <f t="shared" si="1"/>
        <v>1</v>
      </c>
      <c r="M24" s="1">
        <f t="shared" si="2"/>
        <v>3</v>
      </c>
      <c r="N24" s="1">
        <f t="shared" si="3"/>
        <v>4</v>
      </c>
      <c r="O24" s="1">
        <f t="shared" si="4"/>
        <v>0</v>
      </c>
      <c r="P24" s="1">
        <f t="shared" si="5"/>
        <v>0</v>
      </c>
      <c r="Q24" s="1">
        <f t="shared" si="6"/>
        <v>0</v>
      </c>
      <c r="R24" s="1">
        <f t="shared" si="7"/>
        <v>0</v>
      </c>
      <c r="S24" s="1">
        <f t="shared" si="8"/>
        <v>0</v>
      </c>
      <c r="T24" s="1">
        <f t="shared" si="9"/>
        <v>1</v>
      </c>
      <c r="U24" s="1">
        <f t="shared" si="10"/>
        <v>0</v>
      </c>
      <c r="V24" s="1">
        <f t="shared" si="11"/>
        <v>0</v>
      </c>
      <c r="W24" s="1">
        <f t="shared" si="12"/>
        <v>0</v>
      </c>
      <c r="X24" s="1">
        <f t="shared" si="13"/>
        <v>0</v>
      </c>
      <c r="Y24" s="25">
        <f t="shared" si="14"/>
        <v>0</v>
      </c>
      <c r="Z24" s="117"/>
      <c r="AA24" s="117"/>
      <c r="AB24" s="1"/>
      <c r="AC24" s="25">
        <f t="shared" si="15"/>
        <v>2</v>
      </c>
      <c r="AD24" s="1"/>
    </row>
    <row r="25" spans="1:30" ht="12.75" customHeight="1">
      <c r="A25" s="1">
        <v>2707</v>
      </c>
      <c r="B25" s="54" t="str">
        <f t="shared" si="0"/>
        <v>J.1.3.5</v>
      </c>
      <c r="C25" s="120" t="s">
        <v>1515</v>
      </c>
      <c r="D25" s="118"/>
      <c r="E25" s="92"/>
      <c r="F25" s="92"/>
      <c r="G25" s="117" t="s">
        <v>1489</v>
      </c>
      <c r="H25" s="119" t="s">
        <v>1516</v>
      </c>
      <c r="I25" s="117" t="s">
        <v>1495</v>
      </c>
      <c r="J25" s="54">
        <v>3</v>
      </c>
      <c r="K25" s="117"/>
      <c r="L25" s="99">
        <f t="shared" si="1"/>
        <v>1</v>
      </c>
      <c r="M25" s="1">
        <f t="shared" si="2"/>
        <v>3</v>
      </c>
      <c r="N25" s="1">
        <f t="shared" si="3"/>
        <v>5</v>
      </c>
      <c r="O25" s="1">
        <f t="shared" si="4"/>
        <v>0</v>
      </c>
      <c r="P25" s="1">
        <f t="shared" si="5"/>
        <v>0</v>
      </c>
      <c r="Q25" s="1">
        <f t="shared" si="6"/>
        <v>0</v>
      </c>
      <c r="R25" s="1">
        <f t="shared" si="7"/>
        <v>0</v>
      </c>
      <c r="S25" s="1">
        <f t="shared" si="8"/>
        <v>0</v>
      </c>
      <c r="T25" s="1">
        <f t="shared" si="9"/>
        <v>1</v>
      </c>
      <c r="U25" s="1">
        <f t="shared" si="10"/>
        <v>0</v>
      </c>
      <c r="V25" s="1">
        <f t="shared" si="11"/>
        <v>0</v>
      </c>
      <c r="W25" s="1">
        <f t="shared" si="12"/>
        <v>0</v>
      </c>
      <c r="X25" s="1">
        <f t="shared" si="13"/>
        <v>0</v>
      </c>
      <c r="Y25" s="25">
        <f t="shared" si="14"/>
        <v>0</v>
      </c>
      <c r="Z25" s="117"/>
      <c r="AA25" s="117"/>
      <c r="AB25" s="1"/>
      <c r="AC25" s="25">
        <f t="shared" si="15"/>
        <v>2</v>
      </c>
      <c r="AD25" s="1"/>
    </row>
    <row r="26" spans="1:30" ht="12.75" customHeight="1">
      <c r="A26" s="1">
        <v>2262</v>
      </c>
      <c r="B26" s="54" t="str">
        <f t="shared" si="0"/>
        <v>J.1.3.6</v>
      </c>
      <c r="C26" s="120" t="s">
        <v>1518</v>
      </c>
      <c r="D26" s="118"/>
      <c r="E26" s="92"/>
      <c r="F26" s="92"/>
      <c r="G26" s="117" t="s">
        <v>1489</v>
      </c>
      <c r="H26" s="119" t="s">
        <v>1516</v>
      </c>
      <c r="I26" s="117" t="s">
        <v>1495</v>
      </c>
      <c r="J26" s="54">
        <v>3</v>
      </c>
      <c r="K26" s="117"/>
      <c r="L26" s="99">
        <f t="shared" si="1"/>
        <v>1</v>
      </c>
      <c r="M26" s="1">
        <f t="shared" si="2"/>
        <v>3</v>
      </c>
      <c r="N26" s="1">
        <f t="shared" si="3"/>
        <v>6</v>
      </c>
      <c r="O26" s="1">
        <f t="shared" si="4"/>
        <v>0</v>
      </c>
      <c r="P26" s="1">
        <f t="shared" si="5"/>
        <v>0</v>
      </c>
      <c r="Q26" s="1">
        <f t="shared" si="6"/>
        <v>0</v>
      </c>
      <c r="R26" s="1">
        <f t="shared" si="7"/>
        <v>0</v>
      </c>
      <c r="S26" s="1">
        <f t="shared" si="8"/>
        <v>0</v>
      </c>
      <c r="T26" s="1">
        <f t="shared" si="9"/>
        <v>1</v>
      </c>
      <c r="U26" s="1">
        <f t="shared" si="10"/>
        <v>0</v>
      </c>
      <c r="V26" s="1">
        <f t="shared" si="11"/>
        <v>0</v>
      </c>
      <c r="W26" s="1">
        <f t="shared" si="12"/>
        <v>0</v>
      </c>
      <c r="X26" s="1">
        <f t="shared" si="13"/>
        <v>0</v>
      </c>
      <c r="Y26" s="25">
        <f t="shared" si="14"/>
        <v>0</v>
      </c>
      <c r="Z26" s="117"/>
      <c r="AA26" s="117"/>
      <c r="AB26" s="1"/>
      <c r="AC26" s="25">
        <f t="shared" si="15"/>
        <v>2</v>
      </c>
      <c r="AD26" s="1"/>
    </row>
    <row r="27" spans="1:30" ht="12.75" customHeight="1">
      <c r="A27" s="1">
        <v>2261</v>
      </c>
      <c r="B27" s="54" t="str">
        <f t="shared" si="0"/>
        <v>J.1.3.7</v>
      </c>
      <c r="C27" s="120" t="s">
        <v>1523</v>
      </c>
      <c r="D27" s="118"/>
      <c r="E27" s="92"/>
      <c r="F27" s="92"/>
      <c r="G27" s="117" t="s">
        <v>1489</v>
      </c>
      <c r="H27" s="119" t="s">
        <v>1511</v>
      </c>
      <c r="I27" s="117" t="s">
        <v>1495</v>
      </c>
      <c r="J27" s="54">
        <v>3</v>
      </c>
      <c r="K27" s="117"/>
      <c r="L27" s="99">
        <f t="shared" si="1"/>
        <v>1</v>
      </c>
      <c r="M27" s="1">
        <f t="shared" si="2"/>
        <v>3</v>
      </c>
      <c r="N27" s="1">
        <f t="shared" si="3"/>
        <v>7</v>
      </c>
      <c r="O27" s="1">
        <f t="shared" si="4"/>
        <v>0</v>
      </c>
      <c r="P27" s="1">
        <f t="shared" si="5"/>
        <v>0</v>
      </c>
      <c r="Q27" s="1">
        <f t="shared" si="6"/>
        <v>0</v>
      </c>
      <c r="R27" s="1">
        <f t="shared" si="7"/>
        <v>0</v>
      </c>
      <c r="S27" s="1">
        <f t="shared" si="8"/>
        <v>0</v>
      </c>
      <c r="T27" s="1">
        <f t="shared" si="9"/>
        <v>1</v>
      </c>
      <c r="U27" s="1">
        <f t="shared" si="10"/>
        <v>0</v>
      </c>
      <c r="V27" s="1">
        <f t="shared" si="11"/>
        <v>0</v>
      </c>
      <c r="W27" s="1">
        <f t="shared" si="12"/>
        <v>0</v>
      </c>
      <c r="X27" s="1">
        <f t="shared" si="13"/>
        <v>0</v>
      </c>
      <c r="Y27" s="25">
        <f t="shared" si="14"/>
        <v>0</v>
      </c>
      <c r="Z27" s="117"/>
      <c r="AA27" s="117"/>
      <c r="AB27" s="1"/>
      <c r="AC27" s="25">
        <f t="shared" si="15"/>
        <v>2</v>
      </c>
      <c r="AD27" s="1"/>
    </row>
    <row r="28" spans="1:30" ht="12.75" customHeight="1">
      <c r="A28" s="1">
        <v>2267</v>
      </c>
      <c r="B28" s="54" t="str">
        <f t="shared" si="0"/>
        <v>J.1.3.8</v>
      </c>
      <c r="C28" s="120" t="s">
        <v>1530</v>
      </c>
      <c r="D28" s="118"/>
      <c r="E28" s="92"/>
      <c r="F28" s="92"/>
      <c r="G28" s="117" t="s">
        <v>1489</v>
      </c>
      <c r="H28" s="119" t="s">
        <v>1504</v>
      </c>
      <c r="I28" s="117" t="s">
        <v>1495</v>
      </c>
      <c r="J28" s="54">
        <v>3</v>
      </c>
      <c r="K28" s="117"/>
      <c r="L28" s="99">
        <f t="shared" si="1"/>
        <v>1</v>
      </c>
      <c r="M28" s="1">
        <f t="shared" si="2"/>
        <v>3</v>
      </c>
      <c r="N28" s="1">
        <f t="shared" si="3"/>
        <v>8</v>
      </c>
      <c r="O28" s="1">
        <f t="shared" si="4"/>
        <v>0</v>
      </c>
      <c r="P28" s="1">
        <f t="shared" si="5"/>
        <v>0</v>
      </c>
      <c r="Q28" s="1">
        <f t="shared" si="6"/>
        <v>0</v>
      </c>
      <c r="R28" s="1">
        <f t="shared" si="7"/>
        <v>0</v>
      </c>
      <c r="S28" s="1">
        <f t="shared" si="8"/>
        <v>0</v>
      </c>
      <c r="T28" s="1">
        <f t="shared" si="9"/>
        <v>1</v>
      </c>
      <c r="U28" s="1">
        <f t="shared" si="10"/>
        <v>0</v>
      </c>
      <c r="V28" s="1">
        <f t="shared" si="11"/>
        <v>0</v>
      </c>
      <c r="W28" s="1">
        <f t="shared" si="12"/>
        <v>0</v>
      </c>
      <c r="X28" s="1">
        <f t="shared" si="13"/>
        <v>0</v>
      </c>
      <c r="Y28" s="25">
        <f t="shared" si="14"/>
        <v>0</v>
      </c>
      <c r="Z28" s="117"/>
      <c r="AA28" s="117"/>
      <c r="AB28" s="1"/>
      <c r="AC28" s="25">
        <f t="shared" si="15"/>
        <v>2</v>
      </c>
      <c r="AD28" s="1"/>
    </row>
    <row r="29" spans="1:30" ht="12.75" customHeight="1">
      <c r="A29" s="1">
        <v>2251</v>
      </c>
      <c r="B29" s="54" t="str">
        <f t="shared" si="0"/>
        <v>J.1.3.9</v>
      </c>
      <c r="C29" s="120" t="s">
        <v>1532</v>
      </c>
      <c r="D29" s="118"/>
      <c r="E29" s="92"/>
      <c r="F29" s="92"/>
      <c r="G29" s="117" t="s">
        <v>1533</v>
      </c>
      <c r="H29" s="119" t="s">
        <v>1534</v>
      </c>
      <c r="I29" s="117"/>
      <c r="J29" s="54">
        <v>3</v>
      </c>
      <c r="K29" s="117"/>
      <c r="L29" s="99">
        <f t="shared" si="1"/>
        <v>1</v>
      </c>
      <c r="M29" s="1">
        <f t="shared" si="2"/>
        <v>3</v>
      </c>
      <c r="N29" s="1">
        <f t="shared" si="3"/>
        <v>9</v>
      </c>
      <c r="O29" s="1">
        <f t="shared" si="4"/>
        <v>0</v>
      </c>
      <c r="P29" s="1">
        <f t="shared" si="5"/>
        <v>0</v>
      </c>
      <c r="Q29" s="1">
        <f t="shared" si="6"/>
        <v>0</v>
      </c>
      <c r="R29" s="1">
        <f t="shared" si="7"/>
        <v>0</v>
      </c>
      <c r="S29" s="1">
        <f t="shared" si="8"/>
        <v>0</v>
      </c>
      <c r="T29" s="1">
        <f t="shared" si="9"/>
        <v>1</v>
      </c>
      <c r="U29" s="1">
        <f t="shared" si="10"/>
        <v>0</v>
      </c>
      <c r="V29" s="1">
        <f t="shared" si="11"/>
        <v>0</v>
      </c>
      <c r="W29" s="1">
        <f t="shared" si="12"/>
        <v>0</v>
      </c>
      <c r="X29" s="1">
        <f t="shared" si="13"/>
        <v>0</v>
      </c>
      <c r="Y29" s="25">
        <f t="shared" si="14"/>
        <v>0</v>
      </c>
      <c r="Z29" s="117"/>
      <c r="AA29" s="117"/>
      <c r="AB29" s="1"/>
      <c r="AC29" s="25">
        <f t="shared" si="15"/>
        <v>2</v>
      </c>
      <c r="AD29" s="1"/>
    </row>
    <row r="30" spans="1:30" ht="12.75" customHeight="1">
      <c r="A30" s="1">
        <v>2256</v>
      </c>
      <c r="B30" s="54" t="str">
        <f t="shared" si="0"/>
        <v>J.1.3.10</v>
      </c>
      <c r="C30" s="120" t="s">
        <v>1537</v>
      </c>
      <c r="D30" s="118"/>
      <c r="E30" s="92"/>
      <c r="F30" s="92"/>
      <c r="G30" s="117" t="s">
        <v>1539</v>
      </c>
      <c r="H30" s="119" t="s">
        <v>1540</v>
      </c>
      <c r="I30" s="117" t="s">
        <v>1459</v>
      </c>
      <c r="J30" s="54">
        <v>3</v>
      </c>
      <c r="K30" s="117"/>
      <c r="L30" s="99">
        <f t="shared" si="1"/>
        <v>1</v>
      </c>
      <c r="M30" s="1">
        <f t="shared" si="2"/>
        <v>3</v>
      </c>
      <c r="N30" s="1">
        <f t="shared" si="3"/>
        <v>10</v>
      </c>
      <c r="O30" s="1">
        <f t="shared" si="4"/>
        <v>0</v>
      </c>
      <c r="P30" s="1">
        <f t="shared" si="5"/>
        <v>0</v>
      </c>
      <c r="Q30" s="1">
        <f t="shared" si="6"/>
        <v>0</v>
      </c>
      <c r="R30" s="1">
        <f t="shared" si="7"/>
        <v>0</v>
      </c>
      <c r="S30" s="1">
        <f t="shared" si="8"/>
        <v>0</v>
      </c>
      <c r="T30" s="1">
        <f t="shared" si="9"/>
        <v>1</v>
      </c>
      <c r="U30" s="1">
        <f t="shared" si="10"/>
        <v>0</v>
      </c>
      <c r="V30" s="1">
        <f t="shared" si="11"/>
        <v>0</v>
      </c>
      <c r="W30" s="1">
        <f t="shared" si="12"/>
        <v>0</v>
      </c>
      <c r="X30" s="1">
        <f t="shared" si="13"/>
        <v>0</v>
      </c>
      <c r="Y30" s="25">
        <f t="shared" si="14"/>
        <v>0</v>
      </c>
      <c r="Z30" s="117"/>
      <c r="AA30" s="117"/>
      <c r="AB30" s="1"/>
      <c r="AC30" s="25">
        <f t="shared" si="15"/>
        <v>2</v>
      </c>
      <c r="AD30" s="1"/>
    </row>
    <row r="31" spans="1:30" ht="12.75" customHeight="1">
      <c r="A31" s="1">
        <v>2250</v>
      </c>
      <c r="B31" s="54" t="str">
        <f t="shared" si="0"/>
        <v>J.1.3.11</v>
      </c>
      <c r="C31" s="120" t="s">
        <v>1542</v>
      </c>
      <c r="D31" s="118"/>
      <c r="E31" s="92"/>
      <c r="F31" s="92"/>
      <c r="G31" s="117" t="s">
        <v>1451</v>
      </c>
      <c r="H31" s="119" t="s">
        <v>1455</v>
      </c>
      <c r="I31" s="117" t="s">
        <v>715</v>
      </c>
      <c r="J31" s="54">
        <v>3</v>
      </c>
      <c r="K31" s="117"/>
      <c r="L31" s="99">
        <f t="shared" si="1"/>
        <v>1</v>
      </c>
      <c r="M31" s="1">
        <f t="shared" si="2"/>
        <v>3</v>
      </c>
      <c r="N31" s="1">
        <f t="shared" si="3"/>
        <v>11</v>
      </c>
      <c r="O31" s="1">
        <f t="shared" si="4"/>
        <v>0</v>
      </c>
      <c r="P31" s="1">
        <f t="shared" si="5"/>
        <v>0</v>
      </c>
      <c r="Q31" s="1">
        <f t="shared" si="6"/>
        <v>0</v>
      </c>
      <c r="R31" s="1">
        <f t="shared" si="7"/>
        <v>0</v>
      </c>
      <c r="S31" s="1">
        <f t="shared" si="8"/>
        <v>0</v>
      </c>
      <c r="T31" s="1">
        <f t="shared" si="9"/>
        <v>1</v>
      </c>
      <c r="U31" s="1">
        <f t="shared" si="10"/>
        <v>0</v>
      </c>
      <c r="V31" s="1">
        <f t="shared" si="11"/>
        <v>0</v>
      </c>
      <c r="W31" s="1">
        <f t="shared" si="12"/>
        <v>0</v>
      </c>
      <c r="X31" s="1">
        <f t="shared" si="13"/>
        <v>0</v>
      </c>
      <c r="Y31" s="25">
        <f t="shared" si="14"/>
        <v>0</v>
      </c>
      <c r="Z31" s="117"/>
      <c r="AA31" s="117"/>
      <c r="AB31" s="1"/>
      <c r="AC31" s="25">
        <f t="shared" si="15"/>
        <v>2</v>
      </c>
      <c r="AD31" s="1"/>
    </row>
    <row r="32" spans="1:30" ht="12.75" customHeight="1">
      <c r="A32" s="1">
        <v>2253</v>
      </c>
      <c r="B32" s="54" t="str">
        <f t="shared" si="0"/>
        <v>J.1.3.12</v>
      </c>
      <c r="C32" s="120" t="s">
        <v>1545</v>
      </c>
      <c r="D32" s="118"/>
      <c r="E32" s="92"/>
      <c r="F32" s="92"/>
      <c r="G32" s="117" t="s">
        <v>1489</v>
      </c>
      <c r="H32" s="119" t="s">
        <v>1452</v>
      </c>
      <c r="I32" s="117" t="s">
        <v>715</v>
      </c>
      <c r="J32" s="54">
        <v>3</v>
      </c>
      <c r="K32" s="117"/>
      <c r="L32" s="99">
        <f t="shared" si="1"/>
        <v>1</v>
      </c>
      <c r="M32" s="1">
        <f t="shared" si="2"/>
        <v>3</v>
      </c>
      <c r="N32" s="1">
        <f t="shared" si="3"/>
        <v>12</v>
      </c>
      <c r="O32" s="1">
        <f t="shared" si="4"/>
        <v>0</v>
      </c>
      <c r="P32" s="1">
        <f t="shared" si="5"/>
        <v>0</v>
      </c>
      <c r="Q32" s="1">
        <f t="shared" si="6"/>
        <v>0</v>
      </c>
      <c r="R32" s="1">
        <f t="shared" si="7"/>
        <v>0</v>
      </c>
      <c r="S32" s="1">
        <f t="shared" si="8"/>
        <v>0</v>
      </c>
      <c r="T32" s="1">
        <f t="shared" si="9"/>
        <v>1</v>
      </c>
      <c r="U32" s="1">
        <f t="shared" si="10"/>
        <v>0</v>
      </c>
      <c r="V32" s="1">
        <f t="shared" si="11"/>
        <v>0</v>
      </c>
      <c r="W32" s="1">
        <f t="shared" si="12"/>
        <v>0</v>
      </c>
      <c r="X32" s="1">
        <f t="shared" si="13"/>
        <v>0</v>
      </c>
      <c r="Y32" s="25">
        <f t="shared" si="14"/>
        <v>0</v>
      </c>
      <c r="Z32" s="117"/>
      <c r="AA32" s="117"/>
      <c r="AB32" s="1"/>
      <c r="AC32" s="25">
        <f t="shared" si="15"/>
        <v>2</v>
      </c>
      <c r="AD32" s="1"/>
    </row>
    <row r="33" spans="1:30" ht="12.75" customHeight="1">
      <c r="A33" s="1">
        <v>2254</v>
      </c>
      <c r="B33" s="54" t="str">
        <f t="shared" si="0"/>
        <v>J.1.3.13</v>
      </c>
      <c r="C33" s="120" t="s">
        <v>1548</v>
      </c>
      <c r="D33" s="118"/>
      <c r="E33" s="92"/>
      <c r="F33" s="92"/>
      <c r="G33" s="117" t="s">
        <v>1489</v>
      </c>
      <c r="H33" s="119" t="s">
        <v>1549</v>
      </c>
      <c r="I33" s="117" t="s">
        <v>1459</v>
      </c>
      <c r="J33" s="54">
        <v>3</v>
      </c>
      <c r="K33" s="117"/>
      <c r="L33" s="99">
        <f t="shared" si="1"/>
        <v>1</v>
      </c>
      <c r="M33" s="1">
        <f t="shared" si="2"/>
        <v>3</v>
      </c>
      <c r="N33" s="1">
        <f t="shared" si="3"/>
        <v>13</v>
      </c>
      <c r="O33" s="1">
        <f t="shared" si="4"/>
        <v>0</v>
      </c>
      <c r="P33" s="1">
        <f t="shared" si="5"/>
        <v>0</v>
      </c>
      <c r="Q33" s="1">
        <f t="shared" si="6"/>
        <v>0</v>
      </c>
      <c r="R33" s="1">
        <f t="shared" si="7"/>
        <v>0</v>
      </c>
      <c r="S33" s="1">
        <f t="shared" si="8"/>
        <v>0</v>
      </c>
      <c r="T33" s="1">
        <f t="shared" si="9"/>
        <v>1</v>
      </c>
      <c r="U33" s="1">
        <f t="shared" si="10"/>
        <v>0</v>
      </c>
      <c r="V33" s="1">
        <f t="shared" si="11"/>
        <v>0</v>
      </c>
      <c r="W33" s="1">
        <f t="shared" si="12"/>
        <v>0</v>
      </c>
      <c r="X33" s="1">
        <f t="shared" si="13"/>
        <v>0</v>
      </c>
      <c r="Y33" s="25">
        <f t="shared" si="14"/>
        <v>0</v>
      </c>
      <c r="Z33" s="117"/>
      <c r="AA33" s="117"/>
      <c r="AB33" s="1"/>
      <c r="AC33" s="25">
        <f t="shared" si="15"/>
        <v>2</v>
      </c>
      <c r="AD33" s="1"/>
    </row>
    <row r="34" spans="1:30" ht="12.75" customHeight="1">
      <c r="A34" s="1">
        <v>2255</v>
      </c>
      <c r="B34" s="54" t="str">
        <f t="shared" si="0"/>
        <v>J.1.3.14</v>
      </c>
      <c r="C34" s="120" t="s">
        <v>1550</v>
      </c>
      <c r="D34" s="118"/>
      <c r="E34" s="92"/>
      <c r="F34" s="92"/>
      <c r="G34" s="117" t="s">
        <v>1551</v>
      </c>
      <c r="H34" s="119" t="s">
        <v>1455</v>
      </c>
      <c r="I34" s="117" t="s">
        <v>715</v>
      </c>
      <c r="J34" s="54">
        <v>3</v>
      </c>
      <c r="K34" s="117"/>
      <c r="L34" s="99">
        <f t="shared" si="1"/>
        <v>1</v>
      </c>
      <c r="M34" s="1">
        <f t="shared" si="2"/>
        <v>3</v>
      </c>
      <c r="N34" s="1">
        <f t="shared" si="3"/>
        <v>14</v>
      </c>
      <c r="O34" s="1">
        <f t="shared" si="4"/>
        <v>0</v>
      </c>
      <c r="P34" s="1">
        <f t="shared" si="5"/>
        <v>0</v>
      </c>
      <c r="Q34" s="1">
        <f t="shared" si="6"/>
        <v>0</v>
      </c>
      <c r="R34" s="1">
        <f t="shared" si="7"/>
        <v>0</v>
      </c>
      <c r="S34" s="1">
        <f t="shared" si="8"/>
        <v>0</v>
      </c>
      <c r="T34" s="1">
        <f t="shared" si="9"/>
        <v>1</v>
      </c>
      <c r="U34" s="1">
        <f t="shared" si="10"/>
        <v>0</v>
      </c>
      <c r="V34" s="1">
        <f t="shared" si="11"/>
        <v>0</v>
      </c>
      <c r="W34" s="1">
        <f t="shared" si="12"/>
        <v>0</v>
      </c>
      <c r="X34" s="1">
        <f t="shared" si="13"/>
        <v>0</v>
      </c>
      <c r="Y34" s="25">
        <f t="shared" si="14"/>
        <v>0</v>
      </c>
      <c r="Z34" s="117"/>
      <c r="AA34" s="117"/>
      <c r="AB34" s="1"/>
      <c r="AC34" s="25">
        <f t="shared" si="15"/>
        <v>2</v>
      </c>
      <c r="AD34" s="1"/>
    </row>
    <row r="35" spans="1:30" ht="12.75" customHeight="1">
      <c r="A35" s="1">
        <v>2257</v>
      </c>
      <c r="B35" s="54" t="str">
        <f t="shared" si="0"/>
        <v>J.1.3.15</v>
      </c>
      <c r="C35" s="120" t="s">
        <v>1554</v>
      </c>
      <c r="D35" s="118"/>
      <c r="E35" s="92"/>
      <c r="F35" s="92"/>
      <c r="G35" s="117" t="s">
        <v>1555</v>
      </c>
      <c r="H35" s="119" t="s">
        <v>1556</v>
      </c>
      <c r="I35" s="117" t="s">
        <v>1557</v>
      </c>
      <c r="J35" s="54">
        <v>3</v>
      </c>
      <c r="K35" s="117"/>
      <c r="L35" s="99">
        <f t="shared" si="1"/>
        <v>1</v>
      </c>
      <c r="M35" s="1">
        <f t="shared" si="2"/>
        <v>3</v>
      </c>
      <c r="N35" s="1">
        <f t="shared" si="3"/>
        <v>15</v>
      </c>
      <c r="O35" s="1">
        <f t="shared" si="4"/>
        <v>0</v>
      </c>
      <c r="P35" s="1">
        <f t="shared" si="5"/>
        <v>0</v>
      </c>
      <c r="Q35" s="1">
        <f t="shared" si="6"/>
        <v>0</v>
      </c>
      <c r="R35" s="1">
        <f t="shared" si="7"/>
        <v>0</v>
      </c>
      <c r="S35" s="1">
        <f t="shared" si="8"/>
        <v>0</v>
      </c>
      <c r="T35" s="1">
        <f t="shared" si="9"/>
        <v>1</v>
      </c>
      <c r="U35" s="1">
        <f t="shared" si="10"/>
        <v>0</v>
      </c>
      <c r="V35" s="1">
        <f t="shared" si="11"/>
        <v>0</v>
      </c>
      <c r="W35" s="1">
        <f t="shared" si="12"/>
        <v>0</v>
      </c>
      <c r="X35" s="1">
        <f t="shared" si="13"/>
        <v>0</v>
      </c>
      <c r="Y35" s="25">
        <f t="shared" si="14"/>
        <v>0</v>
      </c>
      <c r="Z35" s="117"/>
      <c r="AA35" s="117"/>
      <c r="AB35" s="1"/>
      <c r="AC35" s="25">
        <f t="shared" si="15"/>
        <v>2</v>
      </c>
      <c r="AD35" s="1"/>
    </row>
    <row r="36" spans="1:30" ht="12.75" customHeight="1">
      <c r="A36" s="1">
        <v>3046</v>
      </c>
      <c r="B36" s="54" t="str">
        <f t="shared" si="0"/>
        <v>J.1.3.16</v>
      </c>
      <c r="C36" s="120" t="s">
        <v>1560</v>
      </c>
      <c r="D36" s="118"/>
      <c r="E36" s="92"/>
      <c r="F36" s="92"/>
      <c r="G36" s="117"/>
      <c r="H36" s="119" t="s">
        <v>1455</v>
      </c>
      <c r="I36" s="117" t="s">
        <v>715</v>
      </c>
      <c r="J36" s="54">
        <v>3</v>
      </c>
      <c r="K36" s="117"/>
      <c r="L36" s="99">
        <f t="shared" si="1"/>
        <v>1</v>
      </c>
      <c r="M36" s="1">
        <f t="shared" si="2"/>
        <v>3</v>
      </c>
      <c r="N36" s="1">
        <f t="shared" si="3"/>
        <v>16</v>
      </c>
      <c r="O36" s="1">
        <f t="shared" si="4"/>
        <v>0</v>
      </c>
      <c r="P36" s="1">
        <f t="shared" si="5"/>
        <v>0</v>
      </c>
      <c r="Q36" s="1">
        <f t="shared" si="6"/>
        <v>0</v>
      </c>
      <c r="R36" s="1">
        <f t="shared" si="7"/>
        <v>0</v>
      </c>
      <c r="S36" s="1">
        <f t="shared" si="8"/>
        <v>0</v>
      </c>
      <c r="T36" s="1">
        <f t="shared" si="9"/>
        <v>1</v>
      </c>
      <c r="U36" s="1">
        <f t="shared" si="10"/>
        <v>0</v>
      </c>
      <c r="V36" s="1">
        <f t="shared" si="11"/>
        <v>0</v>
      </c>
      <c r="W36" s="1">
        <f t="shared" si="12"/>
        <v>0</v>
      </c>
      <c r="X36" s="1">
        <f t="shared" si="13"/>
        <v>0</v>
      </c>
      <c r="Y36" s="25">
        <f t="shared" si="14"/>
        <v>0</v>
      </c>
      <c r="Z36" s="117"/>
      <c r="AA36" s="117"/>
      <c r="AB36" s="1"/>
      <c r="AC36" s="25">
        <f t="shared" si="15"/>
        <v>2</v>
      </c>
      <c r="AD36" s="1"/>
    </row>
    <row r="37" spans="1:30" ht="12.75" customHeight="1">
      <c r="A37" s="1">
        <v>2708</v>
      </c>
      <c r="B37" s="54" t="str">
        <f t="shared" si="0"/>
        <v>J.1.3.17</v>
      </c>
      <c r="C37" s="120" t="s">
        <v>1562</v>
      </c>
      <c r="D37" s="118"/>
      <c r="E37" s="92"/>
      <c r="F37" s="92"/>
      <c r="G37" s="117"/>
      <c r="H37" s="119" t="s">
        <v>1556</v>
      </c>
      <c r="I37" s="117" t="s">
        <v>1557</v>
      </c>
      <c r="J37" s="54">
        <v>3</v>
      </c>
      <c r="K37" s="117"/>
      <c r="L37" s="99">
        <f t="shared" si="1"/>
        <v>1</v>
      </c>
      <c r="M37" s="1">
        <f t="shared" si="2"/>
        <v>3</v>
      </c>
      <c r="N37" s="1">
        <f t="shared" si="3"/>
        <v>17</v>
      </c>
      <c r="O37" s="1">
        <f t="shared" si="4"/>
        <v>0</v>
      </c>
      <c r="P37" s="1">
        <f t="shared" si="5"/>
        <v>0</v>
      </c>
      <c r="Q37" s="1">
        <f t="shared" si="6"/>
        <v>0</v>
      </c>
      <c r="R37" s="1">
        <f t="shared" si="7"/>
        <v>0</v>
      </c>
      <c r="S37" s="1">
        <f t="shared" si="8"/>
        <v>0</v>
      </c>
      <c r="T37" s="1">
        <f t="shared" si="9"/>
        <v>1</v>
      </c>
      <c r="U37" s="1">
        <f t="shared" si="10"/>
        <v>0</v>
      </c>
      <c r="V37" s="1">
        <f t="shared" si="11"/>
        <v>0</v>
      </c>
      <c r="W37" s="1">
        <f t="shared" si="12"/>
        <v>0</v>
      </c>
      <c r="X37" s="1">
        <f t="shared" si="13"/>
        <v>0</v>
      </c>
      <c r="Y37" s="25">
        <f t="shared" si="14"/>
        <v>0</v>
      </c>
      <c r="Z37" s="117"/>
      <c r="AA37" s="117"/>
      <c r="AB37" s="1"/>
      <c r="AC37" s="25">
        <f t="shared" si="15"/>
        <v>2</v>
      </c>
      <c r="AD37" s="1"/>
    </row>
    <row r="38" spans="1:30" ht="12.75" customHeight="1">
      <c r="A38" s="1">
        <v>2709</v>
      </c>
      <c r="B38" s="54" t="str">
        <f t="shared" si="0"/>
        <v>J.1.4</v>
      </c>
      <c r="C38" s="120" t="s">
        <v>1567</v>
      </c>
      <c r="D38" s="117"/>
      <c r="E38" s="117"/>
      <c r="F38" s="117"/>
      <c r="G38" s="117" t="s">
        <v>1489</v>
      </c>
      <c r="H38" s="119" t="s">
        <v>1568</v>
      </c>
      <c r="I38" s="117" t="s">
        <v>1495</v>
      </c>
      <c r="J38" s="54">
        <v>2</v>
      </c>
      <c r="K38" s="117">
        <v>1</v>
      </c>
      <c r="L38" s="99">
        <f t="shared" si="1"/>
        <v>1</v>
      </c>
      <c r="M38" s="1">
        <f t="shared" si="2"/>
        <v>4</v>
      </c>
      <c r="N38" s="1">
        <f t="shared" si="3"/>
        <v>0</v>
      </c>
      <c r="O38" s="1">
        <f t="shared" si="4"/>
        <v>0</v>
      </c>
      <c r="P38" s="1">
        <f t="shared" si="5"/>
        <v>0</v>
      </c>
      <c r="Q38" s="1">
        <f t="shared" si="6"/>
        <v>0</v>
      </c>
      <c r="R38" s="1">
        <f t="shared" si="7"/>
        <v>0</v>
      </c>
      <c r="S38" s="1">
        <f t="shared" si="8"/>
        <v>0</v>
      </c>
      <c r="T38" s="1">
        <f t="shared" si="9"/>
        <v>1</v>
      </c>
      <c r="U38" s="1">
        <f t="shared" si="10"/>
        <v>0</v>
      </c>
      <c r="V38" s="1">
        <f t="shared" si="11"/>
        <v>0</v>
      </c>
      <c r="W38" s="1">
        <f t="shared" si="12"/>
        <v>0</v>
      </c>
      <c r="X38" s="1">
        <f t="shared" si="13"/>
        <v>0</v>
      </c>
      <c r="Y38" s="25">
        <f t="shared" si="14"/>
        <v>0</v>
      </c>
      <c r="Z38" s="117"/>
      <c r="AA38" s="117"/>
      <c r="AB38" s="1"/>
      <c r="AC38" s="25">
        <f t="shared" si="15"/>
        <v>2</v>
      </c>
      <c r="AD38" s="1"/>
    </row>
    <row r="39" spans="1:30" ht="12.75" customHeight="1">
      <c r="A39" s="1">
        <v>2710</v>
      </c>
      <c r="B39" s="54" t="str">
        <f t="shared" si="0"/>
        <v>J.1.4.1</v>
      </c>
      <c r="C39" s="120" t="s">
        <v>1572</v>
      </c>
      <c r="D39" s="118"/>
      <c r="E39" s="92"/>
      <c r="F39" s="92"/>
      <c r="G39" s="117" t="s">
        <v>1489</v>
      </c>
      <c r="H39" s="119" t="s">
        <v>1511</v>
      </c>
      <c r="I39" s="117" t="s">
        <v>1495</v>
      </c>
      <c r="J39" s="54">
        <v>3</v>
      </c>
      <c r="K39" s="117"/>
      <c r="L39" s="99">
        <f t="shared" si="1"/>
        <v>1</v>
      </c>
      <c r="M39" s="1">
        <f t="shared" si="2"/>
        <v>4</v>
      </c>
      <c r="N39" s="1">
        <f t="shared" si="3"/>
        <v>1</v>
      </c>
      <c r="O39" s="1">
        <f t="shared" si="4"/>
        <v>0</v>
      </c>
      <c r="P39" s="1">
        <f t="shared" si="5"/>
        <v>0</v>
      </c>
      <c r="Q39" s="1">
        <f t="shared" si="6"/>
        <v>0</v>
      </c>
      <c r="R39" s="1">
        <f t="shared" si="7"/>
        <v>0</v>
      </c>
      <c r="S39" s="1">
        <f t="shared" si="8"/>
        <v>0</v>
      </c>
      <c r="T39" s="1">
        <f t="shared" si="9"/>
        <v>0</v>
      </c>
      <c r="U39" s="1">
        <f t="shared" si="10"/>
        <v>0</v>
      </c>
      <c r="V39" s="1">
        <f t="shared" si="11"/>
        <v>0</v>
      </c>
      <c r="W39" s="1">
        <f t="shared" si="12"/>
        <v>0</v>
      </c>
      <c r="X39" s="1">
        <f t="shared" si="13"/>
        <v>0</v>
      </c>
      <c r="Y39" s="25">
        <f t="shared" si="14"/>
        <v>0</v>
      </c>
      <c r="Z39" s="117"/>
      <c r="AA39" s="117"/>
      <c r="AB39" s="1"/>
      <c r="AC39" s="25">
        <f t="shared" si="15"/>
        <v>2</v>
      </c>
      <c r="AD39" s="1"/>
    </row>
    <row r="40" spans="1:30" ht="12.75" customHeight="1">
      <c r="A40" s="1">
        <v>2711</v>
      </c>
      <c r="B40" s="54" t="str">
        <f t="shared" si="0"/>
        <v>J.1.4.2</v>
      </c>
      <c r="C40" s="120" t="s">
        <v>1574</v>
      </c>
      <c r="D40" s="118"/>
      <c r="E40" s="92"/>
      <c r="F40" s="92"/>
      <c r="G40" s="117" t="s">
        <v>1489</v>
      </c>
      <c r="H40" s="119" t="s">
        <v>1499</v>
      </c>
      <c r="I40" s="117" t="s">
        <v>1495</v>
      </c>
      <c r="J40" s="54">
        <v>3</v>
      </c>
      <c r="K40" s="117"/>
      <c r="L40" s="99">
        <f t="shared" si="1"/>
        <v>1</v>
      </c>
      <c r="M40" s="1">
        <f t="shared" si="2"/>
        <v>4</v>
      </c>
      <c r="N40" s="1">
        <f t="shared" si="3"/>
        <v>2</v>
      </c>
      <c r="O40" s="1">
        <f t="shared" si="4"/>
        <v>0</v>
      </c>
      <c r="P40" s="1">
        <f t="shared" si="5"/>
        <v>0</v>
      </c>
      <c r="Q40" s="1">
        <f t="shared" si="6"/>
        <v>0</v>
      </c>
      <c r="R40" s="1">
        <f t="shared" si="7"/>
        <v>0</v>
      </c>
      <c r="S40" s="1">
        <f t="shared" si="8"/>
        <v>0</v>
      </c>
      <c r="T40" s="1">
        <f t="shared" si="9"/>
        <v>0</v>
      </c>
      <c r="U40" s="1">
        <f t="shared" si="10"/>
        <v>0</v>
      </c>
      <c r="V40" s="1">
        <f t="shared" si="11"/>
        <v>0</v>
      </c>
      <c r="W40" s="1">
        <f t="shared" si="12"/>
        <v>0</v>
      </c>
      <c r="X40" s="1">
        <f t="shared" si="13"/>
        <v>0</v>
      </c>
      <c r="Y40" s="25">
        <f t="shared" si="14"/>
        <v>0</v>
      </c>
      <c r="Z40" s="117"/>
      <c r="AA40" s="117"/>
      <c r="AB40" s="1"/>
      <c r="AC40" s="25">
        <f t="shared" si="15"/>
        <v>2</v>
      </c>
      <c r="AD40" s="1"/>
    </row>
    <row r="41" spans="1:30" ht="12.75" customHeight="1">
      <c r="A41" s="1">
        <v>2712</v>
      </c>
      <c r="B41" s="54" t="str">
        <f t="shared" si="0"/>
        <v>J.1.4.3</v>
      </c>
      <c r="C41" s="120" t="s">
        <v>1577</v>
      </c>
      <c r="D41" s="118"/>
      <c r="E41" s="92"/>
      <c r="F41" s="92"/>
      <c r="G41" s="117" t="s">
        <v>1489</v>
      </c>
      <c r="H41" s="119" t="s">
        <v>1578</v>
      </c>
      <c r="I41" s="117" t="s">
        <v>1495</v>
      </c>
      <c r="J41" s="54">
        <v>3</v>
      </c>
      <c r="K41" s="117"/>
      <c r="L41" s="99">
        <f t="shared" si="1"/>
        <v>1</v>
      </c>
      <c r="M41" s="1">
        <f t="shared" si="2"/>
        <v>4</v>
      </c>
      <c r="N41" s="1">
        <f t="shared" si="3"/>
        <v>3</v>
      </c>
      <c r="O41" s="1">
        <f t="shared" si="4"/>
        <v>0</v>
      </c>
      <c r="P41" s="1">
        <f t="shared" si="5"/>
        <v>0</v>
      </c>
      <c r="Q41" s="1">
        <f t="shared" si="6"/>
        <v>0</v>
      </c>
      <c r="R41" s="1">
        <f t="shared" si="7"/>
        <v>0</v>
      </c>
      <c r="S41" s="1">
        <f t="shared" si="8"/>
        <v>0</v>
      </c>
      <c r="T41" s="1">
        <f t="shared" si="9"/>
        <v>0</v>
      </c>
      <c r="U41" s="1">
        <f t="shared" si="10"/>
        <v>0</v>
      </c>
      <c r="V41" s="1">
        <f t="shared" si="11"/>
        <v>0</v>
      </c>
      <c r="W41" s="1">
        <f t="shared" si="12"/>
        <v>0</v>
      </c>
      <c r="X41" s="1">
        <f t="shared" si="13"/>
        <v>0</v>
      </c>
      <c r="Y41" s="25">
        <f t="shared" si="14"/>
        <v>0</v>
      </c>
      <c r="Z41" s="117"/>
      <c r="AA41" s="117"/>
      <c r="AB41" s="1"/>
      <c r="AC41" s="25">
        <f t="shared" si="15"/>
        <v>2</v>
      </c>
      <c r="AD41" s="1"/>
    </row>
    <row r="42" spans="1:30" ht="12.75" customHeight="1">
      <c r="A42" s="1">
        <v>2713</v>
      </c>
      <c r="B42" s="54" t="str">
        <f t="shared" si="0"/>
        <v>J.1.4.4</v>
      </c>
      <c r="C42" s="120" t="s">
        <v>1584</v>
      </c>
      <c r="D42" s="118"/>
      <c r="E42" s="92"/>
      <c r="F42" s="92"/>
      <c r="G42" s="117" t="s">
        <v>1585</v>
      </c>
      <c r="H42" s="119" t="s">
        <v>1586</v>
      </c>
      <c r="I42" s="117" t="s">
        <v>1495</v>
      </c>
      <c r="J42" s="54">
        <v>3</v>
      </c>
      <c r="K42" s="117"/>
      <c r="L42" s="99">
        <f t="shared" si="1"/>
        <v>1</v>
      </c>
      <c r="M42" s="1">
        <f t="shared" si="2"/>
        <v>4</v>
      </c>
      <c r="N42" s="1">
        <f t="shared" si="3"/>
        <v>4</v>
      </c>
      <c r="O42" s="1">
        <f t="shared" si="4"/>
        <v>0</v>
      </c>
      <c r="P42" s="1">
        <f t="shared" si="5"/>
        <v>0</v>
      </c>
      <c r="Q42" s="1">
        <f t="shared" si="6"/>
        <v>0</v>
      </c>
      <c r="R42" s="1">
        <f t="shared" si="7"/>
        <v>0</v>
      </c>
      <c r="S42" s="1">
        <f t="shared" si="8"/>
        <v>0</v>
      </c>
      <c r="T42" s="1">
        <f t="shared" si="9"/>
        <v>0</v>
      </c>
      <c r="U42" s="1">
        <f t="shared" si="10"/>
        <v>0</v>
      </c>
      <c r="V42" s="1">
        <f t="shared" si="11"/>
        <v>0</v>
      </c>
      <c r="W42" s="1">
        <f t="shared" si="12"/>
        <v>0</v>
      </c>
      <c r="X42" s="1">
        <f t="shared" si="13"/>
        <v>0</v>
      </c>
      <c r="Y42" s="25">
        <f t="shared" si="14"/>
        <v>0</v>
      </c>
      <c r="Z42" s="117"/>
      <c r="AA42" s="117"/>
      <c r="AB42" s="1"/>
      <c r="AC42" s="25">
        <f t="shared" si="15"/>
        <v>2</v>
      </c>
      <c r="AD42" s="1"/>
    </row>
    <row r="43" spans="1:30" ht="12.75" customHeight="1">
      <c r="A43" s="1">
        <v>2714</v>
      </c>
      <c r="B43" s="54" t="str">
        <f t="shared" si="0"/>
        <v>J.1.4.5</v>
      </c>
      <c r="C43" s="120" t="s">
        <v>1591</v>
      </c>
      <c r="D43" s="118"/>
      <c r="E43" s="92"/>
      <c r="F43" s="92"/>
      <c r="G43" s="117" t="s">
        <v>1489</v>
      </c>
      <c r="H43" s="119" t="s">
        <v>1494</v>
      </c>
      <c r="I43" s="117" t="s">
        <v>1495</v>
      </c>
      <c r="J43" s="54">
        <v>3</v>
      </c>
      <c r="K43" s="117"/>
      <c r="L43" s="99">
        <f t="shared" si="1"/>
        <v>1</v>
      </c>
      <c r="M43" s="1">
        <f t="shared" si="2"/>
        <v>4</v>
      </c>
      <c r="N43" s="1">
        <f t="shared" si="3"/>
        <v>5</v>
      </c>
      <c r="O43" s="1">
        <f t="shared" si="4"/>
        <v>0</v>
      </c>
      <c r="P43" s="1">
        <f t="shared" si="5"/>
        <v>0</v>
      </c>
      <c r="Q43" s="1">
        <f t="shared" si="6"/>
        <v>0</v>
      </c>
      <c r="R43" s="1">
        <f t="shared" si="7"/>
        <v>0</v>
      </c>
      <c r="S43" s="1">
        <f t="shared" si="8"/>
        <v>0</v>
      </c>
      <c r="T43" s="1">
        <f t="shared" si="9"/>
        <v>0</v>
      </c>
      <c r="U43" s="1">
        <f t="shared" si="10"/>
        <v>0</v>
      </c>
      <c r="V43" s="1">
        <f t="shared" si="11"/>
        <v>0</v>
      </c>
      <c r="W43" s="1">
        <f t="shared" si="12"/>
        <v>0</v>
      </c>
      <c r="X43" s="1">
        <f t="shared" si="13"/>
        <v>0</v>
      </c>
      <c r="Y43" s="25">
        <f t="shared" si="14"/>
        <v>0</v>
      </c>
      <c r="Z43" s="117"/>
      <c r="AA43" s="117"/>
      <c r="AB43" s="1"/>
      <c r="AC43" s="25">
        <f t="shared" si="15"/>
        <v>2</v>
      </c>
      <c r="AD43" s="1"/>
    </row>
    <row r="44" spans="1:30" ht="12.75" customHeight="1">
      <c r="A44" s="1">
        <v>2715</v>
      </c>
      <c r="B44" s="54" t="str">
        <f t="shared" si="0"/>
        <v>J.1.4.6</v>
      </c>
      <c r="C44" s="120" t="s">
        <v>1596</v>
      </c>
      <c r="D44" s="118"/>
      <c r="E44" s="92"/>
      <c r="F44" s="92"/>
      <c r="G44" s="117" t="s">
        <v>1489</v>
      </c>
      <c r="H44" s="119" t="s">
        <v>1511</v>
      </c>
      <c r="I44" s="117" t="s">
        <v>1495</v>
      </c>
      <c r="J44" s="54">
        <v>3</v>
      </c>
      <c r="K44" s="117"/>
      <c r="L44" s="99">
        <f t="shared" si="1"/>
        <v>1</v>
      </c>
      <c r="M44" s="1">
        <f t="shared" si="2"/>
        <v>4</v>
      </c>
      <c r="N44" s="1">
        <f t="shared" si="3"/>
        <v>6</v>
      </c>
      <c r="O44" s="1">
        <f t="shared" si="4"/>
        <v>0</v>
      </c>
      <c r="P44" s="1">
        <f t="shared" si="5"/>
        <v>0</v>
      </c>
      <c r="Q44" s="1">
        <f t="shared" si="6"/>
        <v>0</v>
      </c>
      <c r="R44" s="1">
        <f t="shared" si="7"/>
        <v>0</v>
      </c>
      <c r="S44" s="1">
        <f t="shared" si="8"/>
        <v>0</v>
      </c>
      <c r="T44" s="1">
        <f t="shared" si="9"/>
        <v>0</v>
      </c>
      <c r="U44" s="1">
        <f t="shared" si="10"/>
        <v>0</v>
      </c>
      <c r="V44" s="1">
        <f t="shared" si="11"/>
        <v>0</v>
      </c>
      <c r="W44" s="1">
        <f t="shared" si="12"/>
        <v>0</v>
      </c>
      <c r="X44" s="1">
        <f t="shared" si="13"/>
        <v>0</v>
      </c>
      <c r="Y44" s="25">
        <f t="shared" si="14"/>
        <v>0</v>
      </c>
      <c r="Z44" s="117"/>
      <c r="AA44" s="117"/>
      <c r="AB44" s="1"/>
      <c r="AC44" s="25">
        <f t="shared" si="15"/>
        <v>2</v>
      </c>
      <c r="AD44" s="1"/>
    </row>
    <row r="45" spans="1:30" ht="12.75" customHeight="1">
      <c r="A45" s="1">
        <v>2716</v>
      </c>
      <c r="B45" s="54" t="str">
        <f t="shared" si="0"/>
        <v>J.1.4.7</v>
      </c>
      <c r="C45" s="120" t="s">
        <v>1600</v>
      </c>
      <c r="D45" s="118"/>
      <c r="E45" s="92"/>
      <c r="F45" s="92"/>
      <c r="G45" s="117" t="s">
        <v>1489</v>
      </c>
      <c r="H45" s="119" t="s">
        <v>1499</v>
      </c>
      <c r="I45" s="117" t="s">
        <v>1495</v>
      </c>
      <c r="J45" s="54">
        <v>3</v>
      </c>
      <c r="K45" s="117"/>
      <c r="L45" s="99">
        <f t="shared" si="1"/>
        <v>1</v>
      </c>
      <c r="M45" s="1">
        <f t="shared" si="2"/>
        <v>4</v>
      </c>
      <c r="N45" s="1">
        <f t="shared" si="3"/>
        <v>7</v>
      </c>
      <c r="O45" s="1">
        <f t="shared" si="4"/>
        <v>0</v>
      </c>
      <c r="P45" s="1">
        <f t="shared" si="5"/>
        <v>0</v>
      </c>
      <c r="Q45" s="1">
        <f t="shared" si="6"/>
        <v>0</v>
      </c>
      <c r="R45" s="1">
        <f t="shared" si="7"/>
        <v>0</v>
      </c>
      <c r="S45" s="1">
        <f t="shared" si="8"/>
        <v>0</v>
      </c>
      <c r="T45" s="1">
        <f t="shared" si="9"/>
        <v>0</v>
      </c>
      <c r="U45" s="1">
        <f t="shared" si="10"/>
        <v>0</v>
      </c>
      <c r="V45" s="1">
        <f t="shared" si="11"/>
        <v>0</v>
      </c>
      <c r="W45" s="1">
        <f t="shared" si="12"/>
        <v>0</v>
      </c>
      <c r="X45" s="1">
        <f t="shared" si="13"/>
        <v>0</v>
      </c>
      <c r="Y45" s="25">
        <f t="shared" si="14"/>
        <v>0</v>
      </c>
      <c r="Z45" s="117"/>
      <c r="AA45" s="117"/>
      <c r="AB45" s="1"/>
      <c r="AC45" s="25">
        <f t="shared" si="15"/>
        <v>2</v>
      </c>
      <c r="AD45" s="1"/>
    </row>
    <row r="46" spans="1:30" ht="12.75" customHeight="1">
      <c r="A46" s="1">
        <v>2272</v>
      </c>
      <c r="B46" s="54" t="str">
        <f t="shared" si="0"/>
        <v>J.1.4.8</v>
      </c>
      <c r="C46" s="120" t="s">
        <v>1602</v>
      </c>
      <c r="D46" s="118"/>
      <c r="E46" s="92"/>
      <c r="F46" s="92"/>
      <c r="G46" s="117" t="s">
        <v>1489</v>
      </c>
      <c r="H46" s="119" t="s">
        <v>1504</v>
      </c>
      <c r="I46" s="117" t="s">
        <v>1495</v>
      </c>
      <c r="J46" s="54">
        <v>3</v>
      </c>
      <c r="K46" s="117"/>
      <c r="L46" s="99">
        <f t="shared" si="1"/>
        <v>1</v>
      </c>
      <c r="M46" s="1">
        <f t="shared" si="2"/>
        <v>4</v>
      </c>
      <c r="N46" s="1">
        <f t="shared" si="3"/>
        <v>8</v>
      </c>
      <c r="O46" s="1">
        <f t="shared" si="4"/>
        <v>0</v>
      </c>
      <c r="P46" s="1">
        <f t="shared" si="5"/>
        <v>0</v>
      </c>
      <c r="Q46" s="1">
        <f t="shared" si="6"/>
        <v>0</v>
      </c>
      <c r="R46" s="1">
        <f t="shared" si="7"/>
        <v>0</v>
      </c>
      <c r="S46" s="1">
        <f t="shared" si="8"/>
        <v>0</v>
      </c>
      <c r="T46" s="1">
        <f t="shared" si="9"/>
        <v>0</v>
      </c>
      <c r="U46" s="1">
        <f t="shared" si="10"/>
        <v>0</v>
      </c>
      <c r="V46" s="1">
        <f t="shared" si="11"/>
        <v>0</v>
      </c>
      <c r="W46" s="1">
        <f t="shared" si="12"/>
        <v>0</v>
      </c>
      <c r="X46" s="1">
        <f t="shared" si="13"/>
        <v>0</v>
      </c>
      <c r="Y46" s="25">
        <f t="shared" si="14"/>
        <v>0</v>
      </c>
      <c r="Z46" s="117"/>
      <c r="AA46" s="117"/>
      <c r="AB46" s="1"/>
      <c r="AC46" s="25">
        <f t="shared" si="15"/>
        <v>2</v>
      </c>
      <c r="AD46" s="1"/>
    </row>
    <row r="47" spans="1:30" ht="12.75" customHeight="1">
      <c r="A47" s="1">
        <v>2265</v>
      </c>
      <c r="B47" s="54" t="str">
        <f t="shared" si="0"/>
        <v>J.1.4.9</v>
      </c>
      <c r="C47" s="120" t="s">
        <v>1607</v>
      </c>
      <c r="D47" s="118"/>
      <c r="E47" s="92"/>
      <c r="F47" s="92"/>
      <c r="G47" s="117" t="s">
        <v>1489</v>
      </c>
      <c r="H47" s="119" t="s">
        <v>1608</v>
      </c>
      <c r="I47" s="117" t="s">
        <v>1495</v>
      </c>
      <c r="J47" s="54">
        <v>3</v>
      </c>
      <c r="K47" s="117"/>
      <c r="L47" s="99">
        <f t="shared" si="1"/>
        <v>1</v>
      </c>
      <c r="M47" s="1">
        <f t="shared" si="2"/>
        <v>4</v>
      </c>
      <c r="N47" s="1">
        <f t="shared" si="3"/>
        <v>9</v>
      </c>
      <c r="O47" s="1">
        <f t="shared" si="4"/>
        <v>0</v>
      </c>
      <c r="P47" s="1">
        <f t="shared" si="5"/>
        <v>0</v>
      </c>
      <c r="Q47" s="1">
        <f t="shared" si="6"/>
        <v>0</v>
      </c>
      <c r="R47" s="1">
        <f t="shared" si="7"/>
        <v>0</v>
      </c>
      <c r="S47" s="1">
        <f t="shared" si="8"/>
        <v>0</v>
      </c>
      <c r="T47" s="1">
        <f t="shared" si="9"/>
        <v>0</v>
      </c>
      <c r="U47" s="1">
        <f t="shared" si="10"/>
        <v>0</v>
      </c>
      <c r="V47" s="1">
        <f t="shared" si="11"/>
        <v>0</v>
      </c>
      <c r="W47" s="1">
        <f t="shared" si="12"/>
        <v>0</v>
      </c>
      <c r="X47" s="1">
        <f t="shared" si="13"/>
        <v>0</v>
      </c>
      <c r="Y47" s="25">
        <f t="shared" si="14"/>
        <v>0</v>
      </c>
      <c r="Z47" s="117"/>
      <c r="AA47" s="117"/>
      <c r="AB47" s="1"/>
      <c r="AC47" s="25">
        <f t="shared" si="15"/>
        <v>2</v>
      </c>
      <c r="AD47" s="1"/>
    </row>
    <row r="48" spans="1:30" ht="12.75" customHeight="1">
      <c r="A48" s="1">
        <v>3426</v>
      </c>
      <c r="B48" s="54" t="str">
        <f t="shared" si="0"/>
        <v>J.2</v>
      </c>
      <c r="C48" s="117" t="s">
        <v>717</v>
      </c>
      <c r="D48" s="118"/>
      <c r="E48" s="92"/>
      <c r="F48" s="92"/>
      <c r="G48" s="117" t="s">
        <v>1612</v>
      </c>
      <c r="H48" s="119" t="s">
        <v>720</v>
      </c>
      <c r="I48" s="117" t="s">
        <v>320</v>
      </c>
      <c r="J48" s="54">
        <v>1</v>
      </c>
      <c r="K48" s="117"/>
      <c r="L48" s="99">
        <f t="shared" si="1"/>
        <v>2</v>
      </c>
      <c r="M48" s="1">
        <f t="shared" si="2"/>
        <v>0</v>
      </c>
      <c r="N48" s="1">
        <f t="shared" si="3"/>
        <v>0</v>
      </c>
      <c r="O48" s="1">
        <f t="shared" si="4"/>
        <v>0</v>
      </c>
      <c r="P48" s="1">
        <f t="shared" si="5"/>
        <v>0</v>
      </c>
      <c r="Q48" s="1">
        <f t="shared" si="6"/>
        <v>2</v>
      </c>
      <c r="R48" s="1">
        <f t="shared" si="7"/>
        <v>0</v>
      </c>
      <c r="S48" s="1">
        <f t="shared" si="8"/>
        <v>2</v>
      </c>
      <c r="T48" s="1">
        <f t="shared" si="9"/>
        <v>1</v>
      </c>
      <c r="U48" s="1">
        <f t="shared" si="10"/>
        <v>1</v>
      </c>
      <c r="V48" s="1">
        <f t="shared" si="11"/>
        <v>2</v>
      </c>
      <c r="W48" s="1">
        <f t="shared" si="12"/>
        <v>1</v>
      </c>
      <c r="X48" s="1">
        <f t="shared" si="13"/>
        <v>1</v>
      </c>
      <c r="Y48" s="25">
        <f t="shared" si="14"/>
        <v>1</v>
      </c>
      <c r="Z48" s="117"/>
      <c r="AA48" s="117"/>
      <c r="AB48" s="1"/>
      <c r="AC48" s="25">
        <f t="shared" si="15"/>
        <v>1</v>
      </c>
      <c r="AD48" s="1"/>
    </row>
    <row r="49" spans="1:30" ht="12.75" customHeight="1">
      <c r="A49" s="1">
        <v>4281</v>
      </c>
      <c r="B49" s="54" t="str">
        <f t="shared" si="0"/>
        <v>J.2.1</v>
      </c>
      <c r="C49" s="120" t="s">
        <v>1617</v>
      </c>
      <c r="D49" s="118"/>
      <c r="E49" s="92"/>
      <c r="F49" s="92"/>
      <c r="G49" s="117"/>
      <c r="H49" s="119"/>
      <c r="I49" s="117"/>
      <c r="J49" s="54">
        <v>2</v>
      </c>
      <c r="K49" s="117"/>
      <c r="L49" s="99">
        <f t="shared" si="1"/>
        <v>2</v>
      </c>
      <c r="M49" s="1">
        <f t="shared" si="2"/>
        <v>1</v>
      </c>
      <c r="N49" s="1">
        <f t="shared" si="3"/>
        <v>0</v>
      </c>
      <c r="O49" s="1">
        <f t="shared" si="4"/>
        <v>0</v>
      </c>
      <c r="P49" s="1">
        <f t="shared" si="5"/>
        <v>0</v>
      </c>
      <c r="Q49" s="1">
        <f t="shared" si="6"/>
        <v>0</v>
      </c>
      <c r="R49" s="1">
        <f t="shared" si="7"/>
        <v>0</v>
      </c>
      <c r="S49" s="1">
        <f t="shared" si="8"/>
        <v>0</v>
      </c>
      <c r="T49" s="1">
        <f t="shared" si="9"/>
        <v>1</v>
      </c>
      <c r="U49" s="1">
        <f t="shared" si="10"/>
        <v>1</v>
      </c>
      <c r="V49" s="1">
        <f t="shared" si="11"/>
        <v>2</v>
      </c>
      <c r="W49" s="1">
        <f t="shared" si="12"/>
        <v>1</v>
      </c>
      <c r="X49" s="1">
        <f t="shared" si="13"/>
        <v>1</v>
      </c>
      <c r="Y49" s="25">
        <f t="shared" si="14"/>
        <v>0</v>
      </c>
      <c r="Z49" s="117"/>
      <c r="AA49" s="117"/>
      <c r="AB49" s="1"/>
      <c r="AC49" s="25" t="str">
        <f t="shared" si="15"/>
        <v/>
      </c>
      <c r="AD49" s="1"/>
    </row>
    <row r="50" spans="1:30" ht="12.75" customHeight="1"/>
    <row r="51" spans="1:30" ht="12.75" customHeight="1"/>
    <row r="52" spans="1:30" ht="12.75" customHeight="1"/>
    <row r="53" spans="1:30" ht="12.75" customHeight="1"/>
    <row r="54" spans="1:30" ht="12.75" customHeight="1"/>
    <row r="55" spans="1:30" ht="12.75" customHeight="1"/>
    <row r="56" spans="1:30" ht="12.75" customHeight="1"/>
    <row r="57" spans="1:30" ht="12.75" customHeight="1"/>
    <row r="58" spans="1:30" ht="12.75" customHeight="1"/>
    <row r="59" spans="1:30" ht="12.75" customHeight="1"/>
    <row r="60" spans="1:30" ht="12.75" customHeight="1"/>
    <row r="61" spans="1:30" ht="12.75" customHeight="1"/>
    <row r="62" spans="1:30" ht="12.75" customHeight="1"/>
    <row r="63" spans="1:30" ht="12.75" customHeight="1"/>
    <row r="64" spans="1:30"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B3:I3"/>
    <mergeCell ref="H4:I4"/>
  </mergeCells>
  <conditionalFormatting sqref="B5:C49">
    <cfRule type="expression" dxfId="225" priority="1" stopIfTrue="1">
      <formula>$Y5=1</formula>
    </cfRule>
  </conditionalFormatting>
  <conditionalFormatting sqref="A5:A49">
    <cfRule type="expression" dxfId="224" priority="2" stopIfTrue="1">
      <formula>A5=""</formula>
    </cfRule>
  </conditionalFormatting>
  <conditionalFormatting sqref="J5:J49">
    <cfRule type="expression" dxfId="223" priority="3" stopIfTrue="1">
      <formula>J5*J6/J5-J5&gt;1</formula>
    </cfRule>
  </conditionalFormatting>
  <conditionalFormatting sqref="D5:F49">
    <cfRule type="expression" dxfId="222" priority="4" stopIfTrue="1">
      <formula>$K5&gt;0</formula>
    </cfRule>
  </conditionalFormatting>
  <conditionalFormatting sqref="H1 I1:I2 Z1:AA2 B1:G2">
    <cfRule type="expression" dxfId="221" priority="5" stopIfTrue="1">
      <formula>OR($D$2&lt;1,$D$2="0%")</formula>
    </cfRule>
  </conditionalFormatting>
  <conditionalFormatting sqref="H1 I1:I2 Z1:AA2 B1:G2">
    <cfRule type="expression" dxfId="220" priority="6" stopIfTrue="1">
      <formula>$D$2=1</formula>
    </cfRule>
  </conditionalFormatting>
  <conditionalFormatting sqref="E5:E49">
    <cfRule type="expression" dxfId="219" priority="7" stopIfTrue="1">
      <formula>$AD5&lt;&gt;""</formula>
    </cfRule>
  </conditionalFormatting>
  <conditionalFormatting sqref="D5:D49">
    <cfRule type="expression" dxfId="218" priority="8" stopIfTrue="1">
      <formula>V5=1</formula>
    </cfRule>
  </conditionalFormatting>
  <conditionalFormatting sqref="D5:D49">
    <cfRule type="expression" dxfId="217" priority="9" stopIfTrue="1">
      <formula>V5=3</formula>
    </cfRule>
  </conditionalFormatting>
  <conditionalFormatting sqref="D5:D49">
    <cfRule type="expression" dxfId="216" priority="10" stopIfTrue="1">
      <formula>V5=2</formula>
    </cfRule>
  </conditionalFormatting>
  <dataValidations count="3">
    <dataValidation type="list" allowBlank="1" showInputMessage="1" showErrorMessage="1" prompt="Select Yes, No or N/A - If N/A is chosen an explanation MUST be provided in the Additional Information cell." sqref="D5:D37 D39:D49" xr:uid="{00000000-0002-0000-1200-000000000000}">
      <formula1>Binary</formula1>
    </dataValidation>
    <dataValidation type="list" allowBlank="1" showInputMessage="1" showErrorMessage="1" promptTitle="Select 1 - 5 - 1" prompt="Informal, ad hoc process without formal implementation_x000a_2 - Partially in place with no approved plans to further implement_x000a_3 - Partially in place with approved plans to further implement_x000a_4 - In place with exclusions_x000a_5 - In place wit" sqref="E5:E37 E39:E49" xr:uid="{00000000-0002-0000-1200-000001000000}">
      <formula1>ScaledLarge</formula1>
    </dataValidation>
    <dataValidation type="list" allowBlank="1" showErrorMessage="1" sqref="H2" xr:uid="{00000000-0002-0000-1200-000002000000}">
      <formula1>TabAuto</formula1>
    </dataValidation>
  </dataValidations>
  <pageMargins left="0.25" right="0.25" top="0.75" bottom="0.75" header="0" footer="0"/>
  <pageSetup fitToHeight="0" orientation="landscape"/>
  <headerFooter>
    <oddHeader>&amp;LShared Assessments Program&amp;CStandardized Information Gathering (SIG) Questionnaire&amp;R Version 2017</oddHeader>
    <oddFooter>&amp;L&amp;A&amp;CPage &amp;P of  Page(s)</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AD1000"/>
  <sheetViews>
    <sheetView showGridLines="0" workbookViewId="0">
      <pane ySplit="4" topLeftCell="A5" activePane="bottomLeft" state="frozen"/>
      <selection pane="bottomLeft" activeCell="B6" sqref="B6"/>
    </sheetView>
  </sheetViews>
  <sheetFormatPr defaultColWidth="14.42578125" defaultRowHeight="15" customHeight="1"/>
  <cols>
    <col min="1" max="1" width="5.28515625" hidden="1" customWidth="1"/>
    <col min="2" max="2" width="13.42578125" customWidth="1"/>
    <col min="3" max="3" width="67" customWidth="1"/>
    <col min="4" max="5" width="11.42578125" customWidth="1"/>
    <col min="6" max="6" width="40.7109375" customWidth="1"/>
    <col min="7" max="7" width="27.85546875" customWidth="1"/>
    <col min="8" max="8" width="10.28515625" customWidth="1"/>
    <col min="9" max="9" width="28.140625" customWidth="1"/>
    <col min="10" max="24" width="2.85546875" hidden="1" customWidth="1"/>
    <col min="25" max="25" width="4.140625" hidden="1" customWidth="1"/>
    <col min="26" max="26" width="14.140625" hidden="1" customWidth="1"/>
    <col min="27" max="27" width="28.140625" hidden="1" customWidth="1"/>
    <col min="28" max="28" width="8.85546875" customWidth="1"/>
    <col min="29" max="29" width="2.85546875" hidden="1" customWidth="1"/>
    <col min="30" max="30" width="3.85546875" hidden="1" customWidth="1"/>
  </cols>
  <sheetData>
    <row r="1" spans="1:30" ht="12.75" customHeight="1">
      <c r="A1" s="1">
        <v>12</v>
      </c>
      <c r="B1" s="60" t="s">
        <v>722</v>
      </c>
      <c r="C1" s="94"/>
      <c r="D1" s="97"/>
      <c r="E1" s="97"/>
      <c r="F1" s="97"/>
      <c r="G1" s="96"/>
      <c r="H1" s="97"/>
      <c r="I1" s="39" t="str">
        <f>IF(Master&lt;&gt;"Master","",Master)</f>
        <v/>
      </c>
      <c r="J1" s="97"/>
      <c r="K1" s="97"/>
      <c r="L1" s="97"/>
      <c r="M1" s="97"/>
      <c r="N1" s="97"/>
      <c r="O1" s="97"/>
      <c r="P1" s="97"/>
      <c r="Q1" s="97" t="str">
        <f>LEFT(B1,1)</f>
        <v>K</v>
      </c>
      <c r="R1" s="97"/>
      <c r="S1" s="97"/>
      <c r="T1" s="97"/>
      <c r="U1" s="97"/>
      <c r="V1" s="97"/>
      <c r="W1" s="97"/>
      <c r="X1" s="97"/>
      <c r="Y1" s="97">
        <f>COUNTA(X:X)+2</f>
        <v>136</v>
      </c>
      <c r="Z1" s="97"/>
      <c r="AA1" s="123"/>
      <c r="AB1" s="99"/>
      <c r="AC1" s="97"/>
      <c r="AD1" s="1"/>
    </row>
    <row r="2" spans="1:30" ht="12.75" customHeight="1">
      <c r="A2" s="1"/>
      <c r="B2" s="100"/>
      <c r="C2" s="101"/>
      <c r="D2" s="102">
        <f>IF(X2=0,"0%",X2/T2)</f>
        <v>0.13178294573643412</v>
      </c>
      <c r="E2" s="101" t="s">
        <v>144</v>
      </c>
      <c r="F2" s="101"/>
      <c r="G2" s="103" t="s">
        <v>245</v>
      </c>
      <c r="H2" s="104" t="s">
        <v>246</v>
      </c>
      <c r="I2" s="105"/>
      <c r="J2" s="105">
        <f>COUNTA(J5:J136)</f>
        <v>132</v>
      </c>
      <c r="K2" s="105"/>
      <c r="L2" s="105"/>
      <c r="M2" s="105"/>
      <c r="N2" s="105"/>
      <c r="O2" s="105"/>
      <c r="P2" s="105"/>
      <c r="Q2" s="105"/>
      <c r="R2" s="105"/>
      <c r="S2" s="105"/>
      <c r="T2" s="105">
        <f>COUNTIF(T5:T136,1)</f>
        <v>129</v>
      </c>
      <c r="U2" s="105"/>
      <c r="V2" s="105"/>
      <c r="W2" s="105"/>
      <c r="X2" s="105">
        <f>COUNTIF(X5:X136,1)</f>
        <v>17</v>
      </c>
      <c r="Y2" s="105"/>
      <c r="Z2" s="105"/>
      <c r="AA2" s="125"/>
      <c r="AB2" s="99"/>
      <c r="AC2" s="1"/>
      <c r="AD2" s="1"/>
    </row>
    <row r="3" spans="1:30" ht="62.25" customHeight="1">
      <c r="A3" s="107" t="s">
        <v>141</v>
      </c>
      <c r="B3" s="212" t="s">
        <v>248</v>
      </c>
      <c r="C3" s="213"/>
      <c r="D3" s="213"/>
      <c r="E3" s="213"/>
      <c r="F3" s="213"/>
      <c r="G3" s="213"/>
      <c r="H3" s="213"/>
      <c r="I3" s="213"/>
      <c r="J3" s="107" t="s">
        <v>292</v>
      </c>
      <c r="K3" s="107" t="s">
        <v>293</v>
      </c>
      <c r="L3" s="1">
        <v>1</v>
      </c>
      <c r="M3" s="1">
        <v>2</v>
      </c>
      <c r="N3" s="1">
        <v>3</v>
      </c>
      <c r="O3" s="1">
        <v>4</v>
      </c>
      <c r="P3" s="1">
        <v>5</v>
      </c>
      <c r="Q3" s="107" t="s">
        <v>253</v>
      </c>
      <c r="R3" s="107" t="s">
        <v>254</v>
      </c>
      <c r="S3" s="107" t="s">
        <v>255</v>
      </c>
      <c r="T3" s="107" t="s">
        <v>294</v>
      </c>
      <c r="U3" s="107" t="s">
        <v>256</v>
      </c>
      <c r="V3" s="107" t="s">
        <v>257</v>
      </c>
      <c r="W3" s="107" t="s">
        <v>295</v>
      </c>
      <c r="X3" s="107" t="s">
        <v>296</v>
      </c>
      <c r="Y3" s="107" t="s">
        <v>297</v>
      </c>
      <c r="Z3" s="1"/>
      <c r="AA3" s="1"/>
      <c r="AB3" s="109" t="s">
        <v>260</v>
      </c>
      <c r="AC3" s="107" t="s">
        <v>258</v>
      </c>
      <c r="AD3" s="107" t="s">
        <v>268</v>
      </c>
    </row>
    <row r="4" spans="1:30" ht="12.75" customHeight="1">
      <c r="A4" s="1">
        <f>MAX(A5:A136)</f>
        <v>4283</v>
      </c>
      <c r="B4" s="49" t="s">
        <v>269</v>
      </c>
      <c r="C4" s="49" t="s">
        <v>146</v>
      </c>
      <c r="D4" s="49" t="s">
        <v>149</v>
      </c>
      <c r="E4" s="49" t="s">
        <v>271</v>
      </c>
      <c r="F4" s="49" t="s">
        <v>272</v>
      </c>
      <c r="G4" s="49" t="s">
        <v>273</v>
      </c>
      <c r="H4" s="208" t="s">
        <v>1466</v>
      </c>
      <c r="I4" s="214"/>
      <c r="J4" s="127"/>
      <c r="K4" s="54"/>
      <c r="L4" s="25"/>
      <c r="M4" s="25"/>
      <c r="N4" s="25"/>
      <c r="O4" s="25"/>
      <c r="P4" s="25"/>
      <c r="Q4" s="25"/>
      <c r="R4" s="25"/>
      <c r="S4" s="25"/>
      <c r="T4" s="25"/>
      <c r="U4" s="25"/>
      <c r="V4" s="25"/>
      <c r="W4" s="25"/>
      <c r="X4" s="25"/>
      <c r="Y4" s="25"/>
      <c r="Z4" s="11"/>
      <c r="AA4" s="11"/>
      <c r="AB4" s="1"/>
      <c r="AC4" s="25"/>
      <c r="AD4" s="1"/>
    </row>
    <row r="5" spans="1:30" ht="12.75" customHeight="1">
      <c r="A5" s="1">
        <v>2719</v>
      </c>
      <c r="B5" s="54" t="str">
        <f t="shared" ref="B5:B136" si="0">IF(J5=0,"",IF(J5=1,Q$1&amp;"."&amp;L5,IF(J5=2,Q$1&amp;"."&amp;L5&amp;"."&amp;M5,IF(J5=3,Q$1&amp;"."&amp;L5&amp;"."&amp;M5&amp;"."&amp;N5,IF(J5=4,Q$1&amp;"."&amp;L5&amp;"."&amp;M5&amp;"."&amp;N5&amp;"."&amp;O5,IF(J5=5,Q$1&amp;"."&amp;L5&amp;"."&amp;M5&amp;"."&amp;N5&amp;"."&amp;O5&amp;"."&amp;P5))))))</f>
        <v>K.1</v>
      </c>
      <c r="C5" s="117" t="s">
        <v>1467</v>
      </c>
      <c r="D5" s="118"/>
      <c r="E5" s="92"/>
      <c r="F5" s="92"/>
      <c r="G5" s="117" t="s">
        <v>725</v>
      </c>
      <c r="H5" s="119">
        <v>5.2</v>
      </c>
      <c r="I5" s="117" t="s">
        <v>726</v>
      </c>
      <c r="J5" s="54">
        <v>1</v>
      </c>
      <c r="K5" s="54"/>
      <c r="L5" s="99">
        <f t="shared" ref="L5:L136" si="1">IF(L4="",1,IF(J5=1,L4+1,L4))</f>
        <v>1</v>
      </c>
      <c r="M5" s="1">
        <f t="shared" ref="M5:M136" si="2">IF(M4="",0,IF(L4&lt;&gt;L5,0,IF($J5=2,M4+1,M4)))</f>
        <v>0</v>
      </c>
      <c r="N5" s="1">
        <f t="shared" ref="N5:N136" si="3">IF(N4="",0,IF(M4&lt;&gt;M5,0,IF($J5=3,N4+1,N4)))</f>
        <v>0</v>
      </c>
      <c r="O5" s="1">
        <f t="shared" ref="O5:O136" si="4">IF(O4="",0,IF(N4&lt;&gt;N5,0,IF($J5=4,O4+1,O4)))</f>
        <v>0</v>
      </c>
      <c r="P5" s="1">
        <f t="shared" ref="P5:P136" si="5">IF(P4="",0,IF(O4&lt;&gt;O5,0,IF($J5=5,P4+1,P4)))</f>
        <v>0</v>
      </c>
      <c r="Q5" s="1">
        <f t="shared" ref="Q5:Q36" si="6">IF(OR(Master="Master",J5=0,K5=1),0,IF(ISNA(VLOOKUP(A5,L2_Array,22,FALSE)),0,VLOOKUP(A5,L2_Array,22,FALSE)))</f>
        <v>1</v>
      </c>
      <c r="R5" s="1">
        <f t="shared" ref="R5:R136" si="7">IF(J5="","",IF(D5="Yes",1,IF(D5="No",2,IF(D5="N/A",3,0))))</f>
        <v>0</v>
      </c>
      <c r="S5" s="1">
        <f t="shared" ref="S5:S136" si="8">IF(J5="","",IF(Q5&gt;0,Q5,IF(R5&gt;0,R5,0)))</f>
        <v>1</v>
      </c>
      <c r="T5" s="1">
        <f t="shared" ref="T5:T136" si="9">IF(J5="","",IF(OR(J5=1,T4=""),1,IF(OR(AND(K4=1,(J5-J3&lt;&gt;0)),AND(T4=0,J4=J5),AND(K4=1,J5=J3)),0,1)))</f>
        <v>1</v>
      </c>
      <c r="U5" s="1">
        <f t="shared" ref="U5:U136" si="10">IF(J5="",U4,IF(AND(S5&gt;1,OR(U4="",U4=0,U4&gt;=J5)),J5,IF(J5&gt;U4,U4,0)))</f>
        <v>0</v>
      </c>
      <c r="V5" s="1">
        <f t="shared" ref="V5:V36" si="11">IF(Master="Master",R5,IF(V4="",S5,IF(OR(AND(U5&gt;0,S5&lt;V4),AND(U5=1,S5&lt;=V4)),V4,S5)))</f>
        <v>1</v>
      </c>
      <c r="W5" s="1">
        <f t="shared" ref="W5:W136" si="12">IF(J5="","",IF(OR(AND(T4=1,U5=1),S5&gt;0,AND(T6=0,W6=1)),1,0))</f>
        <v>1</v>
      </c>
      <c r="X5" s="1">
        <f t="shared" ref="X5:X136" si="13">IF(J5="","",IF(OR(AND(U5&gt;0,T5=1),AND(T5=1,W5=1)),1,0))</f>
        <v>1</v>
      </c>
      <c r="Y5" s="25">
        <f t="shared" ref="Y5:Y36" si="14">IF(ISNA(VLOOKUP(A5,L2_Array,1,FALSE)),0,1)</f>
        <v>1</v>
      </c>
      <c r="Z5" s="117"/>
      <c r="AA5" s="117"/>
      <c r="AB5" s="1"/>
      <c r="AC5" s="25">
        <f t="shared" ref="AC5:AC136" si="15">IF(AND(J5=1,S5=1),2,IF(AND(V4=1,L5=L4),2,IF(AND(AC4=2,L5=L4),2,IF(J5=1,1,""))))</f>
        <v>2</v>
      </c>
      <c r="AD5" s="1"/>
    </row>
    <row r="6" spans="1:30" ht="12.75" customHeight="1">
      <c r="A6" s="1">
        <v>4014</v>
      </c>
      <c r="B6" s="54" t="str">
        <f t="shared" si="0"/>
        <v>K.1.1</v>
      </c>
      <c r="C6" s="120" t="s">
        <v>1476</v>
      </c>
      <c r="D6" s="118"/>
      <c r="E6" s="92"/>
      <c r="F6" s="92"/>
      <c r="G6" s="117" t="s">
        <v>725</v>
      </c>
      <c r="H6" s="119">
        <v>5.2</v>
      </c>
      <c r="I6" s="117" t="s">
        <v>726</v>
      </c>
      <c r="J6" s="54">
        <v>2</v>
      </c>
      <c r="K6" s="117"/>
      <c r="L6" s="99">
        <f t="shared" si="1"/>
        <v>1</v>
      </c>
      <c r="M6" s="1">
        <f t="shared" si="2"/>
        <v>1</v>
      </c>
      <c r="N6" s="1">
        <f t="shared" si="3"/>
        <v>0</v>
      </c>
      <c r="O6" s="1">
        <f t="shared" si="4"/>
        <v>0</v>
      </c>
      <c r="P6" s="1">
        <f t="shared" si="5"/>
        <v>0</v>
      </c>
      <c r="Q6" s="1">
        <f t="shared" si="6"/>
        <v>0</v>
      </c>
      <c r="R6" s="1">
        <f t="shared" si="7"/>
        <v>0</v>
      </c>
      <c r="S6" s="1">
        <f t="shared" si="8"/>
        <v>0</v>
      </c>
      <c r="T6" s="1">
        <f t="shared" si="9"/>
        <v>1</v>
      </c>
      <c r="U6" s="1">
        <f t="shared" si="10"/>
        <v>0</v>
      </c>
      <c r="V6" s="1">
        <f t="shared" si="11"/>
        <v>0</v>
      </c>
      <c r="W6" s="1">
        <f t="shared" si="12"/>
        <v>0</v>
      </c>
      <c r="X6" s="1">
        <f t="shared" si="13"/>
        <v>0</v>
      </c>
      <c r="Y6" s="25">
        <f t="shared" si="14"/>
        <v>0</v>
      </c>
      <c r="Z6" s="117"/>
      <c r="AA6" s="117"/>
      <c r="AB6" s="1"/>
      <c r="AC6" s="25">
        <f t="shared" si="15"/>
        <v>2</v>
      </c>
      <c r="AD6" s="1"/>
    </row>
    <row r="7" spans="1:30" ht="12.75" customHeight="1">
      <c r="A7" s="1">
        <v>2341</v>
      </c>
      <c r="B7" s="54" t="str">
        <f t="shared" si="0"/>
        <v>K.1.2</v>
      </c>
      <c r="C7" s="120" t="s">
        <v>1480</v>
      </c>
      <c r="D7" s="118"/>
      <c r="E7" s="92"/>
      <c r="F7" s="92"/>
      <c r="G7" s="117" t="s">
        <v>725</v>
      </c>
      <c r="H7" s="119">
        <v>9.3000000000000007</v>
      </c>
      <c r="I7" s="117" t="s">
        <v>1481</v>
      </c>
      <c r="J7" s="54">
        <v>2</v>
      </c>
      <c r="K7" s="117"/>
      <c r="L7" s="99">
        <f t="shared" si="1"/>
        <v>1</v>
      </c>
      <c r="M7" s="1">
        <f t="shared" si="2"/>
        <v>2</v>
      </c>
      <c r="N7" s="1">
        <f t="shared" si="3"/>
        <v>0</v>
      </c>
      <c r="O7" s="1">
        <f t="shared" si="4"/>
        <v>0</v>
      </c>
      <c r="P7" s="1">
        <f t="shared" si="5"/>
        <v>0</v>
      </c>
      <c r="Q7" s="1">
        <f t="shared" si="6"/>
        <v>0</v>
      </c>
      <c r="R7" s="1">
        <f t="shared" si="7"/>
        <v>0</v>
      </c>
      <c r="S7" s="1">
        <f t="shared" si="8"/>
        <v>0</v>
      </c>
      <c r="T7" s="1">
        <f t="shared" si="9"/>
        <v>1</v>
      </c>
      <c r="U7" s="1">
        <f t="shared" si="10"/>
        <v>0</v>
      </c>
      <c r="V7" s="1">
        <f t="shared" si="11"/>
        <v>0</v>
      </c>
      <c r="W7" s="1">
        <f t="shared" si="12"/>
        <v>0</v>
      </c>
      <c r="X7" s="1">
        <f t="shared" si="13"/>
        <v>0</v>
      </c>
      <c r="Y7" s="25">
        <f t="shared" si="14"/>
        <v>0</v>
      </c>
      <c r="Z7" s="117"/>
      <c r="AA7" s="117"/>
      <c r="AB7" s="1"/>
      <c r="AC7" s="25">
        <f t="shared" si="15"/>
        <v>2</v>
      </c>
      <c r="AD7" s="1"/>
    </row>
    <row r="8" spans="1:30" ht="12.75" customHeight="1">
      <c r="A8" s="1">
        <v>4018</v>
      </c>
      <c r="B8" s="54" t="str">
        <f t="shared" si="0"/>
        <v>K.1.2.1</v>
      </c>
      <c r="C8" s="120" t="s">
        <v>1484</v>
      </c>
      <c r="D8" s="118"/>
      <c r="E8" s="92"/>
      <c r="F8" s="92"/>
      <c r="G8" s="117" t="s">
        <v>725</v>
      </c>
      <c r="H8" s="119">
        <v>9.3000000000000007</v>
      </c>
      <c r="I8" s="117" t="s">
        <v>1481</v>
      </c>
      <c r="J8" s="54">
        <v>3</v>
      </c>
      <c r="K8" s="117"/>
      <c r="L8" s="99">
        <f t="shared" si="1"/>
        <v>1</v>
      </c>
      <c r="M8" s="1">
        <f t="shared" si="2"/>
        <v>2</v>
      </c>
      <c r="N8" s="1">
        <f t="shared" si="3"/>
        <v>1</v>
      </c>
      <c r="O8" s="1">
        <f t="shared" si="4"/>
        <v>0</v>
      </c>
      <c r="P8" s="1">
        <f t="shared" si="5"/>
        <v>0</v>
      </c>
      <c r="Q8" s="1">
        <f t="shared" si="6"/>
        <v>0</v>
      </c>
      <c r="R8" s="1">
        <f t="shared" si="7"/>
        <v>0</v>
      </c>
      <c r="S8" s="1">
        <f t="shared" si="8"/>
        <v>0</v>
      </c>
      <c r="T8" s="1">
        <f t="shared" si="9"/>
        <v>1</v>
      </c>
      <c r="U8" s="1">
        <f t="shared" si="10"/>
        <v>0</v>
      </c>
      <c r="V8" s="1">
        <f t="shared" si="11"/>
        <v>0</v>
      </c>
      <c r="W8" s="1">
        <f t="shared" si="12"/>
        <v>0</v>
      </c>
      <c r="X8" s="1">
        <f t="shared" si="13"/>
        <v>0</v>
      </c>
      <c r="Y8" s="25">
        <f t="shared" si="14"/>
        <v>0</v>
      </c>
      <c r="Z8" s="117"/>
      <c r="AA8" s="117"/>
      <c r="AB8" s="1"/>
      <c r="AC8" s="25">
        <f t="shared" si="15"/>
        <v>2</v>
      </c>
      <c r="AD8" s="1"/>
    </row>
    <row r="9" spans="1:30" ht="12.75" customHeight="1">
      <c r="A9" s="1">
        <v>4019</v>
      </c>
      <c r="B9" s="54" t="str">
        <f t="shared" si="0"/>
        <v>K.1.2.2</v>
      </c>
      <c r="C9" s="120" t="s">
        <v>1487</v>
      </c>
      <c r="D9" s="118"/>
      <c r="E9" s="92"/>
      <c r="F9" s="92"/>
      <c r="G9" s="117" t="s">
        <v>725</v>
      </c>
      <c r="H9" s="119">
        <v>9.3000000000000007</v>
      </c>
      <c r="I9" s="117" t="s">
        <v>1481</v>
      </c>
      <c r="J9" s="54">
        <v>3</v>
      </c>
      <c r="K9" s="117"/>
      <c r="L9" s="99">
        <f t="shared" si="1"/>
        <v>1</v>
      </c>
      <c r="M9" s="1">
        <f t="shared" si="2"/>
        <v>2</v>
      </c>
      <c r="N9" s="1">
        <f t="shared" si="3"/>
        <v>2</v>
      </c>
      <c r="O9" s="1">
        <f t="shared" si="4"/>
        <v>0</v>
      </c>
      <c r="P9" s="1">
        <f t="shared" si="5"/>
        <v>0</v>
      </c>
      <c r="Q9" s="1">
        <f t="shared" si="6"/>
        <v>0</v>
      </c>
      <c r="R9" s="1">
        <f t="shared" si="7"/>
        <v>0</v>
      </c>
      <c r="S9" s="1">
        <f t="shared" si="8"/>
        <v>0</v>
      </c>
      <c r="T9" s="1">
        <f t="shared" si="9"/>
        <v>1</v>
      </c>
      <c r="U9" s="1">
        <f t="shared" si="10"/>
        <v>0</v>
      </c>
      <c r="V9" s="1">
        <f t="shared" si="11"/>
        <v>0</v>
      </c>
      <c r="W9" s="1">
        <f t="shared" si="12"/>
        <v>0</v>
      </c>
      <c r="X9" s="1">
        <f t="shared" si="13"/>
        <v>0</v>
      </c>
      <c r="Y9" s="25">
        <f t="shared" si="14"/>
        <v>0</v>
      </c>
      <c r="Z9" s="117"/>
      <c r="AA9" s="117"/>
      <c r="AB9" s="1"/>
      <c r="AC9" s="25">
        <f t="shared" si="15"/>
        <v>2</v>
      </c>
      <c r="AD9" s="1"/>
    </row>
    <row r="10" spans="1:30" ht="12.75" customHeight="1">
      <c r="A10" s="1">
        <v>4020</v>
      </c>
      <c r="B10" s="54" t="str">
        <f t="shared" si="0"/>
        <v>K.1.2.3</v>
      </c>
      <c r="C10" s="120" t="s">
        <v>1491</v>
      </c>
      <c r="D10" s="118"/>
      <c r="E10" s="92"/>
      <c r="F10" s="92"/>
      <c r="G10" s="117" t="s">
        <v>748</v>
      </c>
      <c r="H10" s="119">
        <v>9.3000000000000007</v>
      </c>
      <c r="I10" s="117" t="s">
        <v>1481</v>
      </c>
      <c r="J10" s="54">
        <v>3</v>
      </c>
      <c r="K10" s="117"/>
      <c r="L10" s="99">
        <f t="shared" si="1"/>
        <v>1</v>
      </c>
      <c r="M10" s="1">
        <f t="shared" si="2"/>
        <v>2</v>
      </c>
      <c r="N10" s="1">
        <f t="shared" si="3"/>
        <v>3</v>
      </c>
      <c r="O10" s="1">
        <f t="shared" si="4"/>
        <v>0</v>
      </c>
      <c r="P10" s="1">
        <f t="shared" si="5"/>
        <v>0</v>
      </c>
      <c r="Q10" s="1">
        <f t="shared" si="6"/>
        <v>0</v>
      </c>
      <c r="R10" s="1">
        <f t="shared" si="7"/>
        <v>0</v>
      </c>
      <c r="S10" s="1">
        <f t="shared" si="8"/>
        <v>0</v>
      </c>
      <c r="T10" s="1">
        <f t="shared" si="9"/>
        <v>1</v>
      </c>
      <c r="U10" s="1">
        <f t="shared" si="10"/>
        <v>0</v>
      </c>
      <c r="V10" s="1">
        <f t="shared" si="11"/>
        <v>0</v>
      </c>
      <c r="W10" s="1">
        <f t="shared" si="12"/>
        <v>0</v>
      </c>
      <c r="X10" s="1">
        <f t="shared" si="13"/>
        <v>0</v>
      </c>
      <c r="Y10" s="25">
        <f t="shared" si="14"/>
        <v>0</v>
      </c>
      <c r="Z10" s="117"/>
      <c r="AA10" s="117"/>
      <c r="AB10" s="1"/>
      <c r="AC10" s="25">
        <f t="shared" si="15"/>
        <v>2</v>
      </c>
      <c r="AD10" s="1"/>
    </row>
    <row r="11" spans="1:30" ht="12.75" customHeight="1">
      <c r="A11" s="1">
        <v>4021</v>
      </c>
      <c r="B11" s="54" t="str">
        <f t="shared" si="0"/>
        <v>K.1.2.4</v>
      </c>
      <c r="C11" s="120" t="s">
        <v>1496</v>
      </c>
      <c r="D11" s="118"/>
      <c r="E11" s="92"/>
      <c r="F11" s="92"/>
      <c r="G11" s="117" t="s">
        <v>748</v>
      </c>
      <c r="H11" s="119">
        <v>9.3000000000000007</v>
      </c>
      <c r="I11" s="117" t="s">
        <v>1481</v>
      </c>
      <c r="J11" s="54">
        <v>3</v>
      </c>
      <c r="K11" s="117"/>
      <c r="L11" s="99">
        <f t="shared" si="1"/>
        <v>1</v>
      </c>
      <c r="M11" s="1">
        <f t="shared" si="2"/>
        <v>2</v>
      </c>
      <c r="N11" s="1">
        <f t="shared" si="3"/>
        <v>4</v>
      </c>
      <c r="O11" s="1">
        <f t="shared" si="4"/>
        <v>0</v>
      </c>
      <c r="P11" s="1">
        <f t="shared" si="5"/>
        <v>0</v>
      </c>
      <c r="Q11" s="1">
        <f t="shared" si="6"/>
        <v>0</v>
      </c>
      <c r="R11" s="1">
        <f t="shared" si="7"/>
        <v>0</v>
      </c>
      <c r="S11" s="1">
        <f t="shared" si="8"/>
        <v>0</v>
      </c>
      <c r="T11" s="1">
        <f t="shared" si="9"/>
        <v>1</v>
      </c>
      <c r="U11" s="1">
        <f t="shared" si="10"/>
        <v>0</v>
      </c>
      <c r="V11" s="1">
        <f t="shared" si="11"/>
        <v>0</v>
      </c>
      <c r="W11" s="1">
        <f t="shared" si="12"/>
        <v>0</v>
      </c>
      <c r="X11" s="1">
        <f t="shared" si="13"/>
        <v>0</v>
      </c>
      <c r="Y11" s="25">
        <f t="shared" si="14"/>
        <v>0</v>
      </c>
      <c r="Z11" s="117"/>
      <c r="AA11" s="117"/>
      <c r="AB11" s="1"/>
      <c r="AC11" s="25">
        <f t="shared" si="15"/>
        <v>2</v>
      </c>
      <c r="AD11" s="1"/>
    </row>
    <row r="12" spans="1:30" ht="12.75" customHeight="1">
      <c r="A12" s="1">
        <v>4023</v>
      </c>
      <c r="B12" s="54" t="str">
        <f t="shared" si="0"/>
        <v>K.1.2.5</v>
      </c>
      <c r="C12" s="120" t="s">
        <v>1500</v>
      </c>
      <c r="D12" s="118"/>
      <c r="E12" s="92"/>
      <c r="F12" s="92"/>
      <c r="G12" s="117" t="s">
        <v>748</v>
      </c>
      <c r="H12" s="119">
        <v>9.3000000000000007</v>
      </c>
      <c r="I12" s="117" t="s">
        <v>1481</v>
      </c>
      <c r="J12" s="54">
        <v>3</v>
      </c>
      <c r="K12" s="117"/>
      <c r="L12" s="99">
        <f t="shared" si="1"/>
        <v>1</v>
      </c>
      <c r="M12" s="1">
        <f t="shared" si="2"/>
        <v>2</v>
      </c>
      <c r="N12" s="1">
        <f t="shared" si="3"/>
        <v>5</v>
      </c>
      <c r="O12" s="1">
        <f t="shared" si="4"/>
        <v>0</v>
      </c>
      <c r="P12" s="1">
        <f t="shared" si="5"/>
        <v>0</v>
      </c>
      <c r="Q12" s="1">
        <f t="shared" si="6"/>
        <v>0</v>
      </c>
      <c r="R12" s="1">
        <f t="shared" si="7"/>
        <v>0</v>
      </c>
      <c r="S12" s="1">
        <f t="shared" si="8"/>
        <v>0</v>
      </c>
      <c r="T12" s="1">
        <f t="shared" si="9"/>
        <v>1</v>
      </c>
      <c r="U12" s="1">
        <f t="shared" si="10"/>
        <v>0</v>
      </c>
      <c r="V12" s="1">
        <f t="shared" si="11"/>
        <v>0</v>
      </c>
      <c r="W12" s="1">
        <f t="shared" si="12"/>
        <v>0</v>
      </c>
      <c r="X12" s="1">
        <f t="shared" si="13"/>
        <v>0</v>
      </c>
      <c r="Y12" s="25">
        <f t="shared" si="14"/>
        <v>0</v>
      </c>
      <c r="Z12" s="117"/>
      <c r="AA12" s="117"/>
      <c r="AB12" s="1"/>
      <c r="AC12" s="25">
        <f t="shared" si="15"/>
        <v>2</v>
      </c>
      <c r="AD12" s="1"/>
    </row>
    <row r="13" spans="1:30" ht="12.75" customHeight="1">
      <c r="A13" s="1">
        <v>4025</v>
      </c>
      <c r="B13" s="54" t="str">
        <f t="shared" si="0"/>
        <v>K.1.3</v>
      </c>
      <c r="C13" s="120" t="s">
        <v>1506</v>
      </c>
      <c r="D13" s="118"/>
      <c r="E13" s="92"/>
      <c r="F13" s="92"/>
      <c r="G13" s="117" t="s">
        <v>725</v>
      </c>
      <c r="H13" s="119">
        <v>7.2</v>
      </c>
      <c r="I13" s="117" t="s">
        <v>1508</v>
      </c>
      <c r="J13" s="54">
        <v>2</v>
      </c>
      <c r="K13" s="117"/>
      <c r="L13" s="99">
        <f t="shared" si="1"/>
        <v>1</v>
      </c>
      <c r="M13" s="1">
        <f t="shared" si="2"/>
        <v>3</v>
      </c>
      <c r="N13" s="1">
        <f t="shared" si="3"/>
        <v>0</v>
      </c>
      <c r="O13" s="1">
        <f t="shared" si="4"/>
        <v>0</v>
      </c>
      <c r="P13" s="1">
        <f t="shared" si="5"/>
        <v>0</v>
      </c>
      <c r="Q13" s="1">
        <f t="shared" si="6"/>
        <v>0</v>
      </c>
      <c r="R13" s="1">
        <f t="shared" si="7"/>
        <v>0</v>
      </c>
      <c r="S13" s="1">
        <f t="shared" si="8"/>
        <v>0</v>
      </c>
      <c r="T13" s="1">
        <f t="shared" si="9"/>
        <v>1</v>
      </c>
      <c r="U13" s="1">
        <f t="shared" si="10"/>
        <v>0</v>
      </c>
      <c r="V13" s="1">
        <f t="shared" si="11"/>
        <v>0</v>
      </c>
      <c r="W13" s="1">
        <f t="shared" si="12"/>
        <v>0</v>
      </c>
      <c r="X13" s="1">
        <f t="shared" si="13"/>
        <v>0</v>
      </c>
      <c r="Y13" s="25">
        <f t="shared" si="14"/>
        <v>0</v>
      </c>
      <c r="Z13" s="117"/>
      <c r="AA13" s="117"/>
      <c r="AB13" s="1"/>
      <c r="AC13" s="25">
        <f t="shared" si="15"/>
        <v>2</v>
      </c>
      <c r="AD13" s="1"/>
    </row>
    <row r="14" spans="1:30" ht="12.75" customHeight="1">
      <c r="A14" s="1">
        <v>4026</v>
      </c>
      <c r="B14" s="54" t="str">
        <f t="shared" si="0"/>
        <v>K.1.3.1</v>
      </c>
      <c r="C14" s="120" t="s">
        <v>1512</v>
      </c>
      <c r="D14" s="118"/>
      <c r="E14" s="92"/>
      <c r="F14" s="92"/>
      <c r="G14" s="117" t="s">
        <v>725</v>
      </c>
      <c r="H14" s="119">
        <v>7.2</v>
      </c>
      <c r="I14" s="117" t="s">
        <v>1508</v>
      </c>
      <c r="J14" s="54">
        <v>3</v>
      </c>
      <c r="K14" s="117"/>
      <c r="L14" s="99">
        <f t="shared" si="1"/>
        <v>1</v>
      </c>
      <c r="M14" s="1">
        <f t="shared" si="2"/>
        <v>3</v>
      </c>
      <c r="N14" s="1">
        <f t="shared" si="3"/>
        <v>1</v>
      </c>
      <c r="O14" s="1">
        <f t="shared" si="4"/>
        <v>0</v>
      </c>
      <c r="P14" s="1">
        <f t="shared" si="5"/>
        <v>0</v>
      </c>
      <c r="Q14" s="1">
        <f t="shared" si="6"/>
        <v>0</v>
      </c>
      <c r="R14" s="1">
        <f t="shared" si="7"/>
        <v>0</v>
      </c>
      <c r="S14" s="1">
        <f t="shared" si="8"/>
        <v>0</v>
      </c>
      <c r="T14" s="1">
        <f t="shared" si="9"/>
        <v>1</v>
      </c>
      <c r="U14" s="1">
        <f t="shared" si="10"/>
        <v>0</v>
      </c>
      <c r="V14" s="1">
        <f t="shared" si="11"/>
        <v>0</v>
      </c>
      <c r="W14" s="1">
        <f t="shared" si="12"/>
        <v>0</v>
      </c>
      <c r="X14" s="1">
        <f t="shared" si="13"/>
        <v>0</v>
      </c>
      <c r="Y14" s="25">
        <f t="shared" si="14"/>
        <v>0</v>
      </c>
      <c r="Z14" s="117"/>
      <c r="AA14" s="117"/>
      <c r="AB14" s="1"/>
      <c r="AC14" s="25">
        <f t="shared" si="15"/>
        <v>2</v>
      </c>
      <c r="AD14" s="1"/>
    </row>
    <row r="15" spans="1:30" ht="12.75" customHeight="1">
      <c r="A15" s="1">
        <v>4027</v>
      </c>
      <c r="B15" s="54" t="str">
        <f t="shared" si="0"/>
        <v>K.1.4</v>
      </c>
      <c r="C15" s="120" t="s">
        <v>1520</v>
      </c>
      <c r="D15" s="118"/>
      <c r="E15" s="92"/>
      <c r="F15" s="92"/>
      <c r="G15" s="117" t="s">
        <v>725</v>
      </c>
      <c r="H15" s="119">
        <v>7.5</v>
      </c>
      <c r="I15" s="117" t="s">
        <v>1522</v>
      </c>
      <c r="J15" s="54">
        <v>2</v>
      </c>
      <c r="K15" s="117"/>
      <c r="L15" s="99">
        <f t="shared" si="1"/>
        <v>1</v>
      </c>
      <c r="M15" s="1">
        <f t="shared" si="2"/>
        <v>4</v>
      </c>
      <c r="N15" s="1">
        <f t="shared" si="3"/>
        <v>0</v>
      </c>
      <c r="O15" s="1">
        <f t="shared" si="4"/>
        <v>0</v>
      </c>
      <c r="P15" s="1">
        <f t="shared" si="5"/>
        <v>0</v>
      </c>
      <c r="Q15" s="1">
        <f t="shared" si="6"/>
        <v>0</v>
      </c>
      <c r="R15" s="1">
        <f t="shared" si="7"/>
        <v>0</v>
      </c>
      <c r="S15" s="1">
        <f t="shared" si="8"/>
        <v>0</v>
      </c>
      <c r="T15" s="1">
        <f t="shared" si="9"/>
        <v>1</v>
      </c>
      <c r="U15" s="1">
        <f t="shared" si="10"/>
        <v>0</v>
      </c>
      <c r="V15" s="1">
        <f t="shared" si="11"/>
        <v>0</v>
      </c>
      <c r="W15" s="1">
        <f t="shared" si="12"/>
        <v>0</v>
      </c>
      <c r="X15" s="1">
        <f t="shared" si="13"/>
        <v>0</v>
      </c>
      <c r="Y15" s="25">
        <f t="shared" si="14"/>
        <v>0</v>
      </c>
      <c r="Z15" s="117"/>
      <c r="AA15" s="117"/>
      <c r="AB15" s="1"/>
      <c r="AC15" s="25">
        <f t="shared" si="15"/>
        <v>2</v>
      </c>
      <c r="AD15" s="1"/>
    </row>
    <row r="16" spans="1:30" ht="12.75" customHeight="1">
      <c r="A16" s="1">
        <v>4028</v>
      </c>
      <c r="B16" s="54" t="str">
        <f t="shared" si="0"/>
        <v>K.1.4.1</v>
      </c>
      <c r="C16" s="120" t="s">
        <v>1524</v>
      </c>
      <c r="D16" s="118"/>
      <c r="E16" s="92"/>
      <c r="F16" s="92"/>
      <c r="G16" s="117" t="s">
        <v>725</v>
      </c>
      <c r="H16" s="119" t="s">
        <v>1527</v>
      </c>
      <c r="I16" s="117" t="s">
        <v>1529</v>
      </c>
      <c r="J16" s="54">
        <v>3</v>
      </c>
      <c r="K16" s="117"/>
      <c r="L16" s="99">
        <f t="shared" si="1"/>
        <v>1</v>
      </c>
      <c r="M16" s="1">
        <f t="shared" si="2"/>
        <v>4</v>
      </c>
      <c r="N16" s="1">
        <f t="shared" si="3"/>
        <v>1</v>
      </c>
      <c r="O16" s="1">
        <f t="shared" si="4"/>
        <v>0</v>
      </c>
      <c r="P16" s="1">
        <f t="shared" si="5"/>
        <v>0</v>
      </c>
      <c r="Q16" s="1">
        <f t="shared" si="6"/>
        <v>0</v>
      </c>
      <c r="R16" s="1">
        <f t="shared" si="7"/>
        <v>0</v>
      </c>
      <c r="S16" s="1">
        <f t="shared" si="8"/>
        <v>0</v>
      </c>
      <c r="T16" s="1">
        <f t="shared" si="9"/>
        <v>1</v>
      </c>
      <c r="U16" s="1">
        <f t="shared" si="10"/>
        <v>0</v>
      </c>
      <c r="V16" s="1">
        <f t="shared" si="11"/>
        <v>0</v>
      </c>
      <c r="W16" s="1">
        <f t="shared" si="12"/>
        <v>0</v>
      </c>
      <c r="X16" s="1">
        <f t="shared" si="13"/>
        <v>0</v>
      </c>
      <c r="Y16" s="25">
        <f t="shared" si="14"/>
        <v>0</v>
      </c>
      <c r="Z16" s="117"/>
      <c r="AA16" s="117"/>
      <c r="AB16" s="1"/>
      <c r="AC16" s="25">
        <f t="shared" si="15"/>
        <v>2</v>
      </c>
      <c r="AD16" s="1"/>
    </row>
    <row r="17" spans="1:30" ht="12.75" customHeight="1">
      <c r="A17" s="1">
        <v>4030</v>
      </c>
      <c r="B17" s="54" t="str">
        <f t="shared" si="0"/>
        <v>K.1.4.2</v>
      </c>
      <c r="C17" s="120" t="s">
        <v>1531</v>
      </c>
      <c r="D17" s="118"/>
      <c r="E17" s="92"/>
      <c r="F17" s="92"/>
      <c r="G17" s="117" t="s">
        <v>725</v>
      </c>
      <c r="H17" s="119" t="s">
        <v>1527</v>
      </c>
      <c r="I17" s="117" t="s">
        <v>1529</v>
      </c>
      <c r="J17" s="54">
        <v>3</v>
      </c>
      <c r="K17" s="117"/>
      <c r="L17" s="99">
        <f t="shared" si="1"/>
        <v>1</v>
      </c>
      <c r="M17" s="1">
        <f t="shared" si="2"/>
        <v>4</v>
      </c>
      <c r="N17" s="1">
        <f t="shared" si="3"/>
        <v>2</v>
      </c>
      <c r="O17" s="1">
        <f t="shared" si="4"/>
        <v>0</v>
      </c>
      <c r="P17" s="1">
        <f t="shared" si="5"/>
        <v>0</v>
      </c>
      <c r="Q17" s="1">
        <f t="shared" si="6"/>
        <v>0</v>
      </c>
      <c r="R17" s="1">
        <f t="shared" si="7"/>
        <v>0</v>
      </c>
      <c r="S17" s="1">
        <f t="shared" si="8"/>
        <v>0</v>
      </c>
      <c r="T17" s="1">
        <f t="shared" si="9"/>
        <v>1</v>
      </c>
      <c r="U17" s="1">
        <f t="shared" si="10"/>
        <v>0</v>
      </c>
      <c r="V17" s="1">
        <f t="shared" si="11"/>
        <v>0</v>
      </c>
      <c r="W17" s="1">
        <f t="shared" si="12"/>
        <v>0</v>
      </c>
      <c r="X17" s="1">
        <f t="shared" si="13"/>
        <v>0</v>
      </c>
      <c r="Y17" s="25">
        <f t="shared" si="14"/>
        <v>0</v>
      </c>
      <c r="Z17" s="117"/>
      <c r="AA17" s="117"/>
      <c r="AB17" s="1"/>
      <c r="AC17" s="25">
        <f t="shared" si="15"/>
        <v>2</v>
      </c>
      <c r="AD17" s="1"/>
    </row>
    <row r="18" spans="1:30" ht="12.75" customHeight="1">
      <c r="A18" s="1">
        <v>2765</v>
      </c>
      <c r="B18" s="54" t="str">
        <f t="shared" si="0"/>
        <v>K.1.5</v>
      </c>
      <c r="C18" s="120" t="s">
        <v>1536</v>
      </c>
      <c r="D18" s="118"/>
      <c r="E18" s="117"/>
      <c r="F18" s="92"/>
      <c r="G18" s="117" t="s">
        <v>729</v>
      </c>
      <c r="H18" s="119" t="s">
        <v>1538</v>
      </c>
      <c r="I18" s="117" t="s">
        <v>1541</v>
      </c>
      <c r="J18" s="54">
        <v>2</v>
      </c>
      <c r="K18" s="117"/>
      <c r="L18" s="99">
        <f t="shared" si="1"/>
        <v>1</v>
      </c>
      <c r="M18" s="1">
        <f t="shared" si="2"/>
        <v>5</v>
      </c>
      <c r="N18" s="1">
        <f t="shared" si="3"/>
        <v>0</v>
      </c>
      <c r="O18" s="1">
        <f t="shared" si="4"/>
        <v>0</v>
      </c>
      <c r="P18" s="1">
        <f t="shared" si="5"/>
        <v>0</v>
      </c>
      <c r="Q18" s="1">
        <f t="shared" si="6"/>
        <v>0</v>
      </c>
      <c r="R18" s="1">
        <f t="shared" si="7"/>
        <v>0</v>
      </c>
      <c r="S18" s="1">
        <f t="shared" si="8"/>
        <v>0</v>
      </c>
      <c r="T18" s="1">
        <f t="shared" si="9"/>
        <v>1</v>
      </c>
      <c r="U18" s="1">
        <f t="shared" si="10"/>
        <v>0</v>
      </c>
      <c r="V18" s="1">
        <f t="shared" si="11"/>
        <v>0</v>
      </c>
      <c r="W18" s="1">
        <f t="shared" si="12"/>
        <v>0</v>
      </c>
      <c r="X18" s="1">
        <f t="shared" si="13"/>
        <v>0</v>
      </c>
      <c r="Y18" s="25">
        <f t="shared" si="14"/>
        <v>0</v>
      </c>
      <c r="Z18" s="117"/>
      <c r="AA18" s="117"/>
      <c r="AB18" s="1"/>
      <c r="AC18" s="25">
        <f t="shared" si="15"/>
        <v>2</v>
      </c>
      <c r="AD18" s="1">
        <v>1</v>
      </c>
    </row>
    <row r="19" spans="1:30" ht="12.75" customHeight="1">
      <c r="A19" s="1">
        <v>4034</v>
      </c>
      <c r="B19" s="54" t="str">
        <f t="shared" si="0"/>
        <v>K.1.5.1</v>
      </c>
      <c r="C19" s="120" t="s">
        <v>1543</v>
      </c>
      <c r="D19" s="118"/>
      <c r="E19" s="92"/>
      <c r="F19" s="92"/>
      <c r="G19" s="117" t="s">
        <v>729</v>
      </c>
      <c r="H19" s="119" t="s">
        <v>1538</v>
      </c>
      <c r="I19" s="117" t="s">
        <v>1541</v>
      </c>
      <c r="J19" s="54">
        <v>3</v>
      </c>
      <c r="K19" s="117"/>
      <c r="L19" s="99">
        <f t="shared" si="1"/>
        <v>1</v>
      </c>
      <c r="M19" s="1">
        <f t="shared" si="2"/>
        <v>5</v>
      </c>
      <c r="N19" s="1">
        <f t="shared" si="3"/>
        <v>1</v>
      </c>
      <c r="O19" s="1">
        <f t="shared" si="4"/>
        <v>0</v>
      </c>
      <c r="P19" s="1">
        <f t="shared" si="5"/>
        <v>0</v>
      </c>
      <c r="Q19" s="1">
        <f t="shared" si="6"/>
        <v>0</v>
      </c>
      <c r="R19" s="1">
        <f t="shared" si="7"/>
        <v>0</v>
      </c>
      <c r="S19" s="1">
        <f t="shared" si="8"/>
        <v>0</v>
      </c>
      <c r="T19" s="1">
        <f t="shared" si="9"/>
        <v>1</v>
      </c>
      <c r="U19" s="1">
        <f t="shared" si="10"/>
        <v>0</v>
      </c>
      <c r="V19" s="1">
        <f t="shared" si="11"/>
        <v>0</v>
      </c>
      <c r="W19" s="1">
        <f t="shared" si="12"/>
        <v>0</v>
      </c>
      <c r="X19" s="1">
        <f t="shared" si="13"/>
        <v>0</v>
      </c>
      <c r="Y19" s="25">
        <f t="shared" si="14"/>
        <v>0</v>
      </c>
      <c r="Z19" s="117"/>
      <c r="AA19" s="117"/>
      <c r="AB19" s="1"/>
      <c r="AC19" s="25">
        <f t="shared" si="15"/>
        <v>2</v>
      </c>
      <c r="AD19" s="1"/>
    </row>
    <row r="20" spans="1:30" ht="12.75" customHeight="1">
      <c r="A20" s="1">
        <v>2329</v>
      </c>
      <c r="B20" s="54" t="str">
        <f t="shared" si="0"/>
        <v>K.2</v>
      </c>
      <c r="C20" s="117" t="s">
        <v>1547</v>
      </c>
      <c r="D20" s="118"/>
      <c r="E20" s="92"/>
      <c r="F20" s="92"/>
      <c r="G20" s="117" t="s">
        <v>729</v>
      </c>
      <c r="H20" s="119" t="s">
        <v>730</v>
      </c>
      <c r="I20" s="117" t="s">
        <v>731</v>
      </c>
      <c r="J20" s="54">
        <v>1</v>
      </c>
      <c r="K20" s="117"/>
      <c r="L20" s="99">
        <f t="shared" si="1"/>
        <v>2</v>
      </c>
      <c r="M20" s="1">
        <f t="shared" si="2"/>
        <v>0</v>
      </c>
      <c r="N20" s="1">
        <f t="shared" si="3"/>
        <v>0</v>
      </c>
      <c r="O20" s="1">
        <f t="shared" si="4"/>
        <v>0</v>
      </c>
      <c r="P20" s="1">
        <f t="shared" si="5"/>
        <v>0</v>
      </c>
      <c r="Q20" s="1">
        <f t="shared" si="6"/>
        <v>1</v>
      </c>
      <c r="R20" s="1">
        <f t="shared" si="7"/>
        <v>0</v>
      </c>
      <c r="S20" s="1">
        <f t="shared" si="8"/>
        <v>1</v>
      </c>
      <c r="T20" s="1">
        <f t="shared" si="9"/>
        <v>1</v>
      </c>
      <c r="U20" s="1">
        <f t="shared" si="10"/>
        <v>0</v>
      </c>
      <c r="V20" s="1">
        <f t="shared" si="11"/>
        <v>1</v>
      </c>
      <c r="W20" s="1">
        <f t="shared" si="12"/>
        <v>1</v>
      </c>
      <c r="X20" s="1">
        <f t="shared" si="13"/>
        <v>1</v>
      </c>
      <c r="Y20" s="25">
        <f t="shared" si="14"/>
        <v>1</v>
      </c>
      <c r="Z20" s="117"/>
      <c r="AA20" s="117"/>
      <c r="AB20" s="1"/>
      <c r="AC20" s="25">
        <f t="shared" si="15"/>
        <v>2</v>
      </c>
      <c r="AD20" s="1"/>
    </row>
    <row r="21" spans="1:30" ht="12.75" customHeight="1">
      <c r="A21" s="1">
        <v>4035</v>
      </c>
      <c r="B21" s="54" t="str">
        <f t="shared" si="0"/>
        <v>K.2.1</v>
      </c>
      <c r="C21" s="120" t="s">
        <v>1553</v>
      </c>
      <c r="D21" s="118"/>
      <c r="E21" s="92"/>
      <c r="F21" s="92"/>
      <c r="G21" s="117" t="s">
        <v>729</v>
      </c>
      <c r="H21" s="119" t="s">
        <v>730</v>
      </c>
      <c r="I21" s="117" t="s">
        <v>731</v>
      </c>
      <c r="J21" s="54">
        <v>2</v>
      </c>
      <c r="K21" s="117"/>
      <c r="L21" s="99">
        <f t="shared" si="1"/>
        <v>2</v>
      </c>
      <c r="M21" s="1">
        <f t="shared" si="2"/>
        <v>1</v>
      </c>
      <c r="N21" s="1">
        <f t="shared" si="3"/>
        <v>0</v>
      </c>
      <c r="O21" s="1">
        <f t="shared" si="4"/>
        <v>0</v>
      </c>
      <c r="P21" s="1">
        <f t="shared" si="5"/>
        <v>0</v>
      </c>
      <c r="Q21" s="1">
        <f t="shared" si="6"/>
        <v>0</v>
      </c>
      <c r="R21" s="1">
        <f t="shared" si="7"/>
        <v>0</v>
      </c>
      <c r="S21" s="1">
        <f t="shared" si="8"/>
        <v>0</v>
      </c>
      <c r="T21" s="1">
        <f t="shared" si="9"/>
        <v>1</v>
      </c>
      <c r="U21" s="1">
        <f t="shared" si="10"/>
        <v>0</v>
      </c>
      <c r="V21" s="1">
        <f t="shared" si="11"/>
        <v>0</v>
      </c>
      <c r="W21" s="1">
        <f t="shared" si="12"/>
        <v>0</v>
      </c>
      <c r="X21" s="1">
        <f t="shared" si="13"/>
        <v>0</v>
      </c>
      <c r="Y21" s="25">
        <f t="shared" si="14"/>
        <v>0</v>
      </c>
      <c r="Z21" s="117"/>
      <c r="AA21" s="117"/>
      <c r="AB21" s="1"/>
      <c r="AC21" s="25">
        <f t="shared" si="15"/>
        <v>2</v>
      </c>
      <c r="AD21" s="1"/>
    </row>
    <row r="22" spans="1:30" ht="12.75" customHeight="1">
      <c r="A22" s="1">
        <v>2334</v>
      </c>
      <c r="B22" s="54" t="str">
        <f t="shared" si="0"/>
        <v>K.2.2</v>
      </c>
      <c r="C22" s="120" t="s">
        <v>1561</v>
      </c>
      <c r="D22" s="118"/>
      <c r="E22" s="92"/>
      <c r="F22" s="92"/>
      <c r="G22" s="117" t="s">
        <v>729</v>
      </c>
      <c r="H22" s="119" t="s">
        <v>730</v>
      </c>
      <c r="I22" s="117" t="s">
        <v>731</v>
      </c>
      <c r="J22" s="54">
        <v>2</v>
      </c>
      <c r="K22" s="117"/>
      <c r="L22" s="99">
        <f t="shared" si="1"/>
        <v>2</v>
      </c>
      <c r="M22" s="1">
        <f t="shared" si="2"/>
        <v>2</v>
      </c>
      <c r="N22" s="1">
        <f t="shared" si="3"/>
        <v>0</v>
      </c>
      <c r="O22" s="1">
        <f t="shared" si="4"/>
        <v>0</v>
      </c>
      <c r="P22" s="1">
        <f t="shared" si="5"/>
        <v>0</v>
      </c>
      <c r="Q22" s="1">
        <f t="shared" si="6"/>
        <v>0</v>
      </c>
      <c r="R22" s="1">
        <f t="shared" si="7"/>
        <v>0</v>
      </c>
      <c r="S22" s="1">
        <f t="shared" si="8"/>
        <v>0</v>
      </c>
      <c r="T22" s="1">
        <f t="shared" si="9"/>
        <v>1</v>
      </c>
      <c r="U22" s="1">
        <f t="shared" si="10"/>
        <v>0</v>
      </c>
      <c r="V22" s="1">
        <f t="shared" si="11"/>
        <v>0</v>
      </c>
      <c r="W22" s="1">
        <f t="shared" si="12"/>
        <v>0</v>
      </c>
      <c r="X22" s="1">
        <f t="shared" si="13"/>
        <v>0</v>
      </c>
      <c r="Y22" s="25">
        <f t="shared" si="14"/>
        <v>0</v>
      </c>
      <c r="Z22" s="117"/>
      <c r="AA22" s="117"/>
      <c r="AB22" s="1"/>
      <c r="AC22" s="25">
        <f t="shared" si="15"/>
        <v>2</v>
      </c>
      <c r="AD22" s="1"/>
    </row>
    <row r="23" spans="1:30" ht="12.75" customHeight="1">
      <c r="A23" s="1">
        <v>2299</v>
      </c>
      <c r="B23" s="54" t="str">
        <f t="shared" si="0"/>
        <v>K.2.3</v>
      </c>
      <c r="C23" s="120" t="s">
        <v>1565</v>
      </c>
      <c r="D23" s="118"/>
      <c r="E23" s="92"/>
      <c r="F23" s="92"/>
      <c r="G23" s="117" t="s">
        <v>1566</v>
      </c>
      <c r="H23" s="119"/>
      <c r="I23" s="117"/>
      <c r="J23" s="54">
        <v>2</v>
      </c>
      <c r="K23" s="117"/>
      <c r="L23" s="99">
        <f t="shared" si="1"/>
        <v>2</v>
      </c>
      <c r="M23" s="1">
        <f t="shared" si="2"/>
        <v>3</v>
      </c>
      <c r="N23" s="1">
        <f t="shared" si="3"/>
        <v>0</v>
      </c>
      <c r="O23" s="1">
        <f t="shared" si="4"/>
        <v>0</v>
      </c>
      <c r="P23" s="1">
        <f t="shared" si="5"/>
        <v>0</v>
      </c>
      <c r="Q23" s="1">
        <f t="shared" si="6"/>
        <v>0</v>
      </c>
      <c r="R23" s="1">
        <f t="shared" si="7"/>
        <v>0</v>
      </c>
      <c r="S23" s="1">
        <f t="shared" si="8"/>
        <v>0</v>
      </c>
      <c r="T23" s="1">
        <f t="shared" si="9"/>
        <v>1</v>
      </c>
      <c r="U23" s="1">
        <f t="shared" si="10"/>
        <v>0</v>
      </c>
      <c r="V23" s="1">
        <f t="shared" si="11"/>
        <v>0</v>
      </c>
      <c r="W23" s="1">
        <f t="shared" si="12"/>
        <v>0</v>
      </c>
      <c r="X23" s="1">
        <f t="shared" si="13"/>
        <v>0</v>
      </c>
      <c r="Y23" s="25">
        <f t="shared" si="14"/>
        <v>0</v>
      </c>
      <c r="Z23" s="117"/>
      <c r="AA23" s="117"/>
      <c r="AB23" s="1"/>
      <c r="AC23" s="25">
        <f t="shared" si="15"/>
        <v>2</v>
      </c>
      <c r="AD23" s="1"/>
    </row>
    <row r="24" spans="1:30" ht="12.75" customHeight="1">
      <c r="A24" s="1">
        <v>2338</v>
      </c>
      <c r="B24" s="54" t="str">
        <f t="shared" si="0"/>
        <v>K.2.4</v>
      </c>
      <c r="C24" s="120" t="s">
        <v>1571</v>
      </c>
      <c r="D24" s="118"/>
      <c r="E24" s="92"/>
      <c r="F24" s="92"/>
      <c r="G24" s="117" t="s">
        <v>729</v>
      </c>
      <c r="H24" s="119" t="s">
        <v>730</v>
      </c>
      <c r="I24" s="117" t="s">
        <v>731</v>
      </c>
      <c r="J24" s="54">
        <v>2</v>
      </c>
      <c r="K24" s="117"/>
      <c r="L24" s="99">
        <f t="shared" si="1"/>
        <v>2</v>
      </c>
      <c r="M24" s="1">
        <f t="shared" si="2"/>
        <v>4</v>
      </c>
      <c r="N24" s="1">
        <f t="shared" si="3"/>
        <v>0</v>
      </c>
      <c r="O24" s="1">
        <f t="shared" si="4"/>
        <v>0</v>
      </c>
      <c r="P24" s="1">
        <f t="shared" si="5"/>
        <v>0</v>
      </c>
      <c r="Q24" s="1">
        <f t="shared" si="6"/>
        <v>0</v>
      </c>
      <c r="R24" s="1">
        <f t="shared" si="7"/>
        <v>0</v>
      </c>
      <c r="S24" s="1">
        <f t="shared" si="8"/>
        <v>0</v>
      </c>
      <c r="T24" s="1">
        <f t="shared" si="9"/>
        <v>1</v>
      </c>
      <c r="U24" s="1">
        <f t="shared" si="10"/>
        <v>0</v>
      </c>
      <c r="V24" s="1">
        <f t="shared" si="11"/>
        <v>0</v>
      </c>
      <c r="W24" s="1">
        <f t="shared" si="12"/>
        <v>0</v>
      </c>
      <c r="X24" s="1">
        <f t="shared" si="13"/>
        <v>0</v>
      </c>
      <c r="Y24" s="25">
        <f t="shared" si="14"/>
        <v>0</v>
      </c>
      <c r="Z24" s="117"/>
      <c r="AA24" s="117"/>
      <c r="AB24" s="1"/>
      <c r="AC24" s="25">
        <f t="shared" si="15"/>
        <v>2</v>
      </c>
      <c r="AD24" s="1"/>
    </row>
    <row r="25" spans="1:30" ht="12.75" customHeight="1">
      <c r="A25" s="1">
        <v>2335</v>
      </c>
      <c r="B25" s="54" t="str">
        <f t="shared" si="0"/>
        <v>K.2.5</v>
      </c>
      <c r="C25" s="120" t="s">
        <v>1573</v>
      </c>
      <c r="D25" s="118"/>
      <c r="E25" s="92"/>
      <c r="F25" s="92"/>
      <c r="G25" s="117" t="s">
        <v>729</v>
      </c>
      <c r="H25" s="119" t="s">
        <v>730</v>
      </c>
      <c r="I25" s="117" t="s">
        <v>731</v>
      </c>
      <c r="J25" s="54">
        <v>2</v>
      </c>
      <c r="K25" s="117"/>
      <c r="L25" s="99">
        <f t="shared" si="1"/>
        <v>2</v>
      </c>
      <c r="M25" s="1">
        <f t="shared" si="2"/>
        <v>5</v>
      </c>
      <c r="N25" s="1">
        <f t="shared" si="3"/>
        <v>0</v>
      </c>
      <c r="O25" s="1">
        <f t="shared" si="4"/>
        <v>0</v>
      </c>
      <c r="P25" s="1">
        <f t="shared" si="5"/>
        <v>0</v>
      </c>
      <c r="Q25" s="1">
        <f t="shared" si="6"/>
        <v>0</v>
      </c>
      <c r="R25" s="1">
        <f t="shared" si="7"/>
        <v>0</v>
      </c>
      <c r="S25" s="1">
        <f t="shared" si="8"/>
        <v>0</v>
      </c>
      <c r="T25" s="1">
        <f t="shared" si="9"/>
        <v>1</v>
      </c>
      <c r="U25" s="1">
        <f t="shared" si="10"/>
        <v>0</v>
      </c>
      <c r="V25" s="1">
        <f t="shared" si="11"/>
        <v>0</v>
      </c>
      <c r="W25" s="1">
        <f t="shared" si="12"/>
        <v>0</v>
      </c>
      <c r="X25" s="1">
        <f t="shared" si="13"/>
        <v>0</v>
      </c>
      <c r="Y25" s="25">
        <f t="shared" si="14"/>
        <v>0</v>
      </c>
      <c r="Z25" s="117"/>
      <c r="AA25" s="117"/>
      <c r="AB25" s="1"/>
      <c r="AC25" s="25">
        <f t="shared" si="15"/>
        <v>2</v>
      </c>
      <c r="AD25" s="1"/>
    </row>
    <row r="26" spans="1:30" ht="12.75" customHeight="1">
      <c r="A26" s="1">
        <v>2337</v>
      </c>
      <c r="B26" s="54" t="str">
        <f t="shared" si="0"/>
        <v>K.2.6</v>
      </c>
      <c r="C26" s="120" t="s">
        <v>1575</v>
      </c>
      <c r="D26" s="118"/>
      <c r="E26" s="92"/>
      <c r="F26" s="92"/>
      <c r="G26" s="117" t="s">
        <v>729</v>
      </c>
      <c r="H26" s="119" t="s">
        <v>730</v>
      </c>
      <c r="I26" s="117" t="s">
        <v>731</v>
      </c>
      <c r="J26" s="54">
        <v>2</v>
      </c>
      <c r="K26" s="117"/>
      <c r="L26" s="99">
        <f t="shared" si="1"/>
        <v>2</v>
      </c>
      <c r="M26" s="1">
        <f t="shared" si="2"/>
        <v>6</v>
      </c>
      <c r="N26" s="1">
        <f t="shared" si="3"/>
        <v>0</v>
      </c>
      <c r="O26" s="1">
        <f t="shared" si="4"/>
        <v>0</v>
      </c>
      <c r="P26" s="1">
        <f t="shared" si="5"/>
        <v>0</v>
      </c>
      <c r="Q26" s="1">
        <f t="shared" si="6"/>
        <v>0</v>
      </c>
      <c r="R26" s="1">
        <f t="shared" si="7"/>
        <v>0</v>
      </c>
      <c r="S26" s="1">
        <f t="shared" si="8"/>
        <v>0</v>
      </c>
      <c r="T26" s="1">
        <f t="shared" si="9"/>
        <v>1</v>
      </c>
      <c r="U26" s="1">
        <f t="shared" si="10"/>
        <v>0</v>
      </c>
      <c r="V26" s="1">
        <f t="shared" si="11"/>
        <v>0</v>
      </c>
      <c r="W26" s="1">
        <f t="shared" si="12"/>
        <v>0</v>
      </c>
      <c r="X26" s="1">
        <f t="shared" si="13"/>
        <v>0</v>
      </c>
      <c r="Y26" s="25">
        <f t="shared" si="14"/>
        <v>0</v>
      </c>
      <c r="Z26" s="117"/>
      <c r="AA26" s="117"/>
      <c r="AB26" s="1"/>
      <c r="AC26" s="25">
        <f t="shared" si="15"/>
        <v>2</v>
      </c>
      <c r="AD26" s="1"/>
    </row>
    <row r="27" spans="1:30" ht="12.75" customHeight="1">
      <c r="A27" s="1">
        <v>2760</v>
      </c>
      <c r="B27" s="54" t="str">
        <f t="shared" si="0"/>
        <v>K.2.7</v>
      </c>
      <c r="C27" s="120" t="s">
        <v>1579</v>
      </c>
      <c r="D27" s="118"/>
      <c r="E27" s="92"/>
      <c r="F27" s="92"/>
      <c r="G27" s="117" t="s">
        <v>729</v>
      </c>
      <c r="H27" s="119" t="s">
        <v>730</v>
      </c>
      <c r="I27" s="117" t="s">
        <v>731</v>
      </c>
      <c r="J27" s="54">
        <v>2</v>
      </c>
      <c r="K27" s="117"/>
      <c r="L27" s="99">
        <f t="shared" si="1"/>
        <v>2</v>
      </c>
      <c r="M27" s="1">
        <f t="shared" si="2"/>
        <v>7</v>
      </c>
      <c r="N27" s="1">
        <f t="shared" si="3"/>
        <v>0</v>
      </c>
      <c r="O27" s="1">
        <f t="shared" si="4"/>
        <v>0</v>
      </c>
      <c r="P27" s="1">
        <f t="shared" si="5"/>
        <v>0</v>
      </c>
      <c r="Q27" s="1">
        <f t="shared" si="6"/>
        <v>0</v>
      </c>
      <c r="R27" s="1">
        <f t="shared" si="7"/>
        <v>0</v>
      </c>
      <c r="S27" s="1">
        <f t="shared" si="8"/>
        <v>0</v>
      </c>
      <c r="T27" s="1">
        <f t="shared" si="9"/>
        <v>1</v>
      </c>
      <c r="U27" s="1">
        <f t="shared" si="10"/>
        <v>0</v>
      </c>
      <c r="V27" s="1">
        <f t="shared" si="11"/>
        <v>0</v>
      </c>
      <c r="W27" s="1">
        <f t="shared" si="12"/>
        <v>0</v>
      </c>
      <c r="X27" s="1">
        <f t="shared" si="13"/>
        <v>0</v>
      </c>
      <c r="Y27" s="25">
        <f t="shared" si="14"/>
        <v>0</v>
      </c>
      <c r="Z27" s="117"/>
      <c r="AA27" s="117"/>
      <c r="AB27" s="1"/>
      <c r="AC27" s="25">
        <f t="shared" si="15"/>
        <v>2</v>
      </c>
      <c r="AD27" s="1"/>
    </row>
    <row r="28" spans="1:30" ht="12.75" customHeight="1">
      <c r="A28" s="1">
        <v>4036</v>
      </c>
      <c r="B28" s="54" t="str">
        <f t="shared" si="0"/>
        <v>K.2.8</v>
      </c>
      <c r="C28" s="120" t="s">
        <v>1587</v>
      </c>
      <c r="D28" s="118"/>
      <c r="E28" s="92"/>
      <c r="F28" s="92"/>
      <c r="G28" s="117" t="s">
        <v>729</v>
      </c>
      <c r="H28" s="119"/>
      <c r="I28" s="117"/>
      <c r="J28" s="54">
        <v>2</v>
      </c>
      <c r="K28" s="117"/>
      <c r="L28" s="99">
        <f t="shared" si="1"/>
        <v>2</v>
      </c>
      <c r="M28" s="1">
        <f t="shared" si="2"/>
        <v>8</v>
      </c>
      <c r="N28" s="1">
        <f t="shared" si="3"/>
        <v>0</v>
      </c>
      <c r="O28" s="1">
        <f t="shared" si="4"/>
        <v>0</v>
      </c>
      <c r="P28" s="1">
        <f t="shared" si="5"/>
        <v>0</v>
      </c>
      <c r="Q28" s="1">
        <f t="shared" si="6"/>
        <v>0</v>
      </c>
      <c r="R28" s="1">
        <f t="shared" si="7"/>
        <v>0</v>
      </c>
      <c r="S28" s="1">
        <f t="shared" si="8"/>
        <v>0</v>
      </c>
      <c r="T28" s="1">
        <f t="shared" si="9"/>
        <v>1</v>
      </c>
      <c r="U28" s="1">
        <f t="shared" si="10"/>
        <v>0</v>
      </c>
      <c r="V28" s="1">
        <f t="shared" si="11"/>
        <v>0</v>
      </c>
      <c r="W28" s="1">
        <f t="shared" si="12"/>
        <v>0</v>
      </c>
      <c r="X28" s="1">
        <f t="shared" si="13"/>
        <v>0</v>
      </c>
      <c r="Y28" s="25">
        <f t="shared" si="14"/>
        <v>0</v>
      </c>
      <c r="Z28" s="117"/>
      <c r="AA28" s="117"/>
      <c r="AB28" s="1"/>
      <c r="AC28" s="25">
        <f t="shared" si="15"/>
        <v>2</v>
      </c>
      <c r="AD28" s="1"/>
    </row>
    <row r="29" spans="1:30" ht="12.75" customHeight="1">
      <c r="A29" s="1">
        <v>4037</v>
      </c>
      <c r="B29" s="54" t="str">
        <f t="shared" si="0"/>
        <v>K.2.9</v>
      </c>
      <c r="C29" s="120" t="s">
        <v>1592</v>
      </c>
      <c r="D29" s="118"/>
      <c r="E29" s="92"/>
      <c r="F29" s="92"/>
      <c r="G29" s="117" t="s">
        <v>729</v>
      </c>
      <c r="H29" s="119"/>
      <c r="I29" s="117"/>
      <c r="J29" s="54">
        <v>2</v>
      </c>
      <c r="K29" s="117"/>
      <c r="L29" s="99">
        <f t="shared" si="1"/>
        <v>2</v>
      </c>
      <c r="M29" s="1">
        <f t="shared" si="2"/>
        <v>9</v>
      </c>
      <c r="N29" s="1">
        <f t="shared" si="3"/>
        <v>0</v>
      </c>
      <c r="O29" s="1">
        <f t="shared" si="4"/>
        <v>0</v>
      </c>
      <c r="P29" s="1">
        <f t="shared" si="5"/>
        <v>0</v>
      </c>
      <c r="Q29" s="1">
        <f t="shared" si="6"/>
        <v>0</v>
      </c>
      <c r="R29" s="1">
        <f t="shared" si="7"/>
        <v>0</v>
      </c>
      <c r="S29" s="1">
        <f t="shared" si="8"/>
        <v>0</v>
      </c>
      <c r="T29" s="1">
        <f t="shared" si="9"/>
        <v>1</v>
      </c>
      <c r="U29" s="1">
        <f t="shared" si="10"/>
        <v>0</v>
      </c>
      <c r="V29" s="1">
        <f t="shared" si="11"/>
        <v>0</v>
      </c>
      <c r="W29" s="1">
        <f t="shared" si="12"/>
        <v>0</v>
      </c>
      <c r="X29" s="1">
        <f t="shared" si="13"/>
        <v>0</v>
      </c>
      <c r="Y29" s="25">
        <f t="shared" si="14"/>
        <v>0</v>
      </c>
      <c r="Z29" s="117"/>
      <c r="AA29" s="117"/>
      <c r="AB29" s="1"/>
      <c r="AC29" s="25">
        <f t="shared" si="15"/>
        <v>2</v>
      </c>
      <c r="AD29" s="1"/>
    </row>
    <row r="30" spans="1:30" ht="12.75" customHeight="1">
      <c r="A30" s="1">
        <v>4038</v>
      </c>
      <c r="B30" s="54" t="str">
        <f t="shared" si="0"/>
        <v>K.3</v>
      </c>
      <c r="C30" s="117" t="s">
        <v>1595</v>
      </c>
      <c r="D30" s="118"/>
      <c r="E30" s="92"/>
      <c r="F30" s="92"/>
      <c r="G30" s="117" t="s">
        <v>734</v>
      </c>
      <c r="H30" s="119" t="s">
        <v>735</v>
      </c>
      <c r="I30" s="117" t="s">
        <v>736</v>
      </c>
      <c r="J30" s="54">
        <v>1</v>
      </c>
      <c r="K30" s="117"/>
      <c r="L30" s="99">
        <f t="shared" si="1"/>
        <v>3</v>
      </c>
      <c r="M30" s="1">
        <f t="shared" si="2"/>
        <v>0</v>
      </c>
      <c r="N30" s="1">
        <f t="shared" si="3"/>
        <v>0</v>
      </c>
      <c r="O30" s="1">
        <f t="shared" si="4"/>
        <v>0</v>
      </c>
      <c r="P30" s="1">
        <f t="shared" si="5"/>
        <v>0</v>
      </c>
      <c r="Q30" s="1">
        <f t="shared" si="6"/>
        <v>1</v>
      </c>
      <c r="R30" s="1">
        <f t="shared" si="7"/>
        <v>0</v>
      </c>
      <c r="S30" s="1">
        <f t="shared" si="8"/>
        <v>1</v>
      </c>
      <c r="T30" s="1">
        <f t="shared" si="9"/>
        <v>1</v>
      </c>
      <c r="U30" s="1">
        <f t="shared" si="10"/>
        <v>0</v>
      </c>
      <c r="V30" s="1">
        <f t="shared" si="11"/>
        <v>1</v>
      </c>
      <c r="W30" s="1">
        <f t="shared" si="12"/>
        <v>1</v>
      </c>
      <c r="X30" s="1">
        <f t="shared" si="13"/>
        <v>1</v>
      </c>
      <c r="Y30" s="25">
        <f t="shared" si="14"/>
        <v>1</v>
      </c>
      <c r="Z30" s="117"/>
      <c r="AA30" s="117"/>
      <c r="AB30" s="1"/>
      <c r="AC30" s="25">
        <f t="shared" si="15"/>
        <v>2</v>
      </c>
      <c r="AD30" s="1"/>
    </row>
    <row r="31" spans="1:30" ht="12.75" customHeight="1">
      <c r="A31" s="1">
        <v>4039</v>
      </c>
      <c r="B31" s="54" t="str">
        <f t="shared" si="0"/>
        <v>K.3.1</v>
      </c>
      <c r="C31" s="120" t="s">
        <v>1598</v>
      </c>
      <c r="D31" s="118"/>
      <c r="E31" s="92"/>
      <c r="F31" s="92"/>
      <c r="G31" s="117" t="s">
        <v>734</v>
      </c>
      <c r="H31" s="119" t="s">
        <v>735</v>
      </c>
      <c r="I31" s="117" t="s">
        <v>736</v>
      </c>
      <c r="J31" s="54">
        <v>2</v>
      </c>
      <c r="K31" s="117"/>
      <c r="L31" s="99">
        <f t="shared" si="1"/>
        <v>3</v>
      </c>
      <c r="M31" s="1">
        <f t="shared" si="2"/>
        <v>1</v>
      </c>
      <c r="N31" s="1">
        <f t="shared" si="3"/>
        <v>0</v>
      </c>
      <c r="O31" s="1">
        <f t="shared" si="4"/>
        <v>0</v>
      </c>
      <c r="P31" s="1">
        <f t="shared" si="5"/>
        <v>0</v>
      </c>
      <c r="Q31" s="1">
        <f t="shared" si="6"/>
        <v>0</v>
      </c>
      <c r="R31" s="1">
        <f t="shared" si="7"/>
        <v>0</v>
      </c>
      <c r="S31" s="1">
        <f t="shared" si="8"/>
        <v>0</v>
      </c>
      <c r="T31" s="1">
        <f t="shared" si="9"/>
        <v>1</v>
      </c>
      <c r="U31" s="1">
        <f t="shared" si="10"/>
        <v>0</v>
      </c>
      <c r="V31" s="1">
        <f t="shared" si="11"/>
        <v>0</v>
      </c>
      <c r="W31" s="1">
        <f t="shared" si="12"/>
        <v>0</v>
      </c>
      <c r="X31" s="1">
        <f t="shared" si="13"/>
        <v>0</v>
      </c>
      <c r="Y31" s="25">
        <f t="shared" si="14"/>
        <v>0</v>
      </c>
      <c r="Z31" s="117"/>
      <c r="AA31" s="117"/>
      <c r="AB31" s="1"/>
      <c r="AC31" s="25">
        <f t="shared" si="15"/>
        <v>2</v>
      </c>
      <c r="AD31" s="1"/>
    </row>
    <row r="32" spans="1:30" ht="12.75" customHeight="1">
      <c r="A32" s="1">
        <v>4040</v>
      </c>
      <c r="B32" s="54" t="str">
        <f t="shared" si="0"/>
        <v>K.3.2</v>
      </c>
      <c r="C32" s="120" t="s">
        <v>1601</v>
      </c>
      <c r="D32" s="118"/>
      <c r="E32" s="92"/>
      <c r="F32" s="92"/>
      <c r="G32" s="117" t="s">
        <v>734</v>
      </c>
      <c r="H32" s="119" t="s">
        <v>735</v>
      </c>
      <c r="I32" s="117" t="s">
        <v>736</v>
      </c>
      <c r="J32" s="54">
        <v>2</v>
      </c>
      <c r="K32" s="117"/>
      <c r="L32" s="99">
        <f t="shared" si="1"/>
        <v>3</v>
      </c>
      <c r="M32" s="1">
        <f t="shared" si="2"/>
        <v>2</v>
      </c>
      <c r="N32" s="1">
        <f t="shared" si="3"/>
        <v>0</v>
      </c>
      <c r="O32" s="1">
        <f t="shared" si="4"/>
        <v>0</v>
      </c>
      <c r="P32" s="1">
        <f t="shared" si="5"/>
        <v>0</v>
      </c>
      <c r="Q32" s="1">
        <f t="shared" si="6"/>
        <v>0</v>
      </c>
      <c r="R32" s="1">
        <f t="shared" si="7"/>
        <v>0</v>
      </c>
      <c r="S32" s="1">
        <f t="shared" si="8"/>
        <v>0</v>
      </c>
      <c r="T32" s="1">
        <f t="shared" si="9"/>
        <v>1</v>
      </c>
      <c r="U32" s="1">
        <f t="shared" si="10"/>
        <v>0</v>
      </c>
      <c r="V32" s="1">
        <f t="shared" si="11"/>
        <v>0</v>
      </c>
      <c r="W32" s="1">
        <f t="shared" si="12"/>
        <v>0</v>
      </c>
      <c r="X32" s="1">
        <f t="shared" si="13"/>
        <v>0</v>
      </c>
      <c r="Y32" s="25">
        <f t="shared" si="14"/>
        <v>0</v>
      </c>
      <c r="Z32" s="117"/>
      <c r="AA32" s="117"/>
      <c r="AB32" s="1"/>
      <c r="AC32" s="25">
        <f t="shared" si="15"/>
        <v>2</v>
      </c>
      <c r="AD32" s="1"/>
    </row>
    <row r="33" spans="1:30" ht="12.75" customHeight="1">
      <c r="A33" s="1">
        <v>4041</v>
      </c>
      <c r="B33" s="54" t="str">
        <f t="shared" si="0"/>
        <v>K.3.3</v>
      </c>
      <c r="C33" s="120" t="s">
        <v>1604</v>
      </c>
      <c r="D33" s="118"/>
      <c r="E33" s="92"/>
      <c r="F33" s="92"/>
      <c r="G33" s="117" t="s">
        <v>734</v>
      </c>
      <c r="H33" s="119" t="s">
        <v>735</v>
      </c>
      <c r="I33" s="117" t="s">
        <v>736</v>
      </c>
      <c r="J33" s="54">
        <v>2</v>
      </c>
      <c r="K33" s="117"/>
      <c r="L33" s="99">
        <f t="shared" si="1"/>
        <v>3</v>
      </c>
      <c r="M33" s="1">
        <f t="shared" si="2"/>
        <v>3</v>
      </c>
      <c r="N33" s="1">
        <f t="shared" si="3"/>
        <v>0</v>
      </c>
      <c r="O33" s="1">
        <f t="shared" si="4"/>
        <v>0</v>
      </c>
      <c r="P33" s="1">
        <f t="shared" si="5"/>
        <v>0</v>
      </c>
      <c r="Q33" s="1">
        <f t="shared" si="6"/>
        <v>0</v>
      </c>
      <c r="R33" s="1">
        <f t="shared" si="7"/>
        <v>0</v>
      </c>
      <c r="S33" s="1">
        <f t="shared" si="8"/>
        <v>0</v>
      </c>
      <c r="T33" s="1">
        <f t="shared" si="9"/>
        <v>1</v>
      </c>
      <c r="U33" s="1">
        <f t="shared" si="10"/>
        <v>0</v>
      </c>
      <c r="V33" s="1">
        <f t="shared" si="11"/>
        <v>0</v>
      </c>
      <c r="W33" s="1">
        <f t="shared" si="12"/>
        <v>0</v>
      </c>
      <c r="X33" s="1">
        <f t="shared" si="13"/>
        <v>0</v>
      </c>
      <c r="Y33" s="25">
        <f t="shared" si="14"/>
        <v>0</v>
      </c>
      <c r="Z33" s="117"/>
      <c r="AA33" s="117"/>
      <c r="AB33" s="1"/>
      <c r="AC33" s="25">
        <f t="shared" si="15"/>
        <v>2</v>
      </c>
      <c r="AD33" s="1"/>
    </row>
    <row r="34" spans="1:30" ht="12.75" customHeight="1">
      <c r="A34" s="1">
        <v>4042</v>
      </c>
      <c r="B34" s="54" t="str">
        <f t="shared" si="0"/>
        <v>K.4</v>
      </c>
      <c r="C34" s="117" t="s">
        <v>1610</v>
      </c>
      <c r="D34" s="118"/>
      <c r="E34" s="92"/>
      <c r="F34" s="92"/>
      <c r="G34" s="117" t="s">
        <v>738</v>
      </c>
      <c r="H34" s="119" t="s">
        <v>411</v>
      </c>
      <c r="I34" s="117" t="s">
        <v>739</v>
      </c>
      <c r="J34" s="54">
        <v>1</v>
      </c>
      <c r="K34" s="117"/>
      <c r="L34" s="99">
        <f t="shared" si="1"/>
        <v>4</v>
      </c>
      <c r="M34" s="1">
        <f t="shared" si="2"/>
        <v>0</v>
      </c>
      <c r="N34" s="1">
        <f t="shared" si="3"/>
        <v>0</v>
      </c>
      <c r="O34" s="1">
        <f t="shared" si="4"/>
        <v>0</v>
      </c>
      <c r="P34" s="1">
        <f t="shared" si="5"/>
        <v>0</v>
      </c>
      <c r="Q34" s="1">
        <f t="shared" si="6"/>
        <v>1</v>
      </c>
      <c r="R34" s="1">
        <f t="shared" si="7"/>
        <v>0</v>
      </c>
      <c r="S34" s="1">
        <f t="shared" si="8"/>
        <v>1</v>
      </c>
      <c r="T34" s="1">
        <f t="shared" si="9"/>
        <v>1</v>
      </c>
      <c r="U34" s="1">
        <f t="shared" si="10"/>
        <v>0</v>
      </c>
      <c r="V34" s="1">
        <f t="shared" si="11"/>
        <v>1</v>
      </c>
      <c r="W34" s="1">
        <f t="shared" si="12"/>
        <v>1</v>
      </c>
      <c r="X34" s="1">
        <f t="shared" si="13"/>
        <v>1</v>
      </c>
      <c r="Y34" s="25">
        <f t="shared" si="14"/>
        <v>1</v>
      </c>
      <c r="Z34" s="117"/>
      <c r="AA34" s="117"/>
      <c r="AB34" s="1"/>
      <c r="AC34" s="25">
        <f t="shared" si="15"/>
        <v>2</v>
      </c>
      <c r="AD34" s="1"/>
    </row>
    <row r="35" spans="1:30" ht="12.75" customHeight="1">
      <c r="A35" s="1">
        <v>4044</v>
      </c>
      <c r="B35" s="54" t="str">
        <f t="shared" si="0"/>
        <v>K.4.1</v>
      </c>
      <c r="C35" s="120" t="s">
        <v>1613</v>
      </c>
      <c r="D35" s="118"/>
      <c r="E35" s="92"/>
      <c r="F35" s="92"/>
      <c r="G35" s="117" t="s">
        <v>738</v>
      </c>
      <c r="H35" s="119" t="s">
        <v>828</v>
      </c>
      <c r="I35" s="117" t="s">
        <v>1616</v>
      </c>
      <c r="J35" s="54">
        <v>2</v>
      </c>
      <c r="K35" s="117"/>
      <c r="L35" s="99">
        <f t="shared" si="1"/>
        <v>4</v>
      </c>
      <c r="M35" s="1">
        <f t="shared" si="2"/>
        <v>1</v>
      </c>
      <c r="N35" s="1">
        <f t="shared" si="3"/>
        <v>0</v>
      </c>
      <c r="O35" s="1">
        <f t="shared" si="4"/>
        <v>0</v>
      </c>
      <c r="P35" s="1">
        <f t="shared" si="5"/>
        <v>0</v>
      </c>
      <c r="Q35" s="1">
        <f t="shared" si="6"/>
        <v>0</v>
      </c>
      <c r="R35" s="1">
        <f t="shared" si="7"/>
        <v>0</v>
      </c>
      <c r="S35" s="1">
        <f t="shared" si="8"/>
        <v>0</v>
      </c>
      <c r="T35" s="1">
        <f t="shared" si="9"/>
        <v>1</v>
      </c>
      <c r="U35" s="1">
        <f t="shared" si="10"/>
        <v>0</v>
      </c>
      <c r="V35" s="1">
        <f t="shared" si="11"/>
        <v>0</v>
      </c>
      <c r="W35" s="1">
        <f t="shared" si="12"/>
        <v>0</v>
      </c>
      <c r="X35" s="1">
        <f t="shared" si="13"/>
        <v>0</v>
      </c>
      <c r="Y35" s="25">
        <f t="shared" si="14"/>
        <v>0</v>
      </c>
      <c r="Z35" s="117"/>
      <c r="AA35" s="117"/>
      <c r="AB35" s="1"/>
      <c r="AC35" s="25">
        <f t="shared" si="15"/>
        <v>2</v>
      </c>
      <c r="AD35" s="1"/>
    </row>
    <row r="36" spans="1:30" ht="12.75" customHeight="1">
      <c r="A36" s="1">
        <v>4045</v>
      </c>
      <c r="B36" s="54" t="str">
        <f t="shared" si="0"/>
        <v>K.4.2</v>
      </c>
      <c r="C36" s="120" t="s">
        <v>1618</v>
      </c>
      <c r="D36" s="118"/>
      <c r="E36" s="92"/>
      <c r="F36" s="92"/>
      <c r="G36" s="117" t="s">
        <v>738</v>
      </c>
      <c r="H36" s="119" t="s">
        <v>828</v>
      </c>
      <c r="I36" s="117" t="s">
        <v>1616</v>
      </c>
      <c r="J36" s="54">
        <v>2</v>
      </c>
      <c r="K36" s="117"/>
      <c r="L36" s="99">
        <f t="shared" si="1"/>
        <v>4</v>
      </c>
      <c r="M36" s="1">
        <f t="shared" si="2"/>
        <v>2</v>
      </c>
      <c r="N36" s="1">
        <f t="shared" si="3"/>
        <v>0</v>
      </c>
      <c r="O36" s="1">
        <f t="shared" si="4"/>
        <v>0</v>
      </c>
      <c r="P36" s="1">
        <f t="shared" si="5"/>
        <v>0</v>
      </c>
      <c r="Q36" s="1">
        <f t="shared" si="6"/>
        <v>0</v>
      </c>
      <c r="R36" s="1">
        <f t="shared" si="7"/>
        <v>0</v>
      </c>
      <c r="S36" s="1">
        <f t="shared" si="8"/>
        <v>0</v>
      </c>
      <c r="T36" s="1">
        <f t="shared" si="9"/>
        <v>1</v>
      </c>
      <c r="U36" s="1">
        <f t="shared" si="10"/>
        <v>0</v>
      </c>
      <c r="V36" s="1">
        <f t="shared" si="11"/>
        <v>0</v>
      </c>
      <c r="W36" s="1">
        <f t="shared" si="12"/>
        <v>0</v>
      </c>
      <c r="X36" s="1">
        <f t="shared" si="13"/>
        <v>0</v>
      </c>
      <c r="Y36" s="25">
        <f t="shared" si="14"/>
        <v>0</v>
      </c>
      <c r="Z36" s="117"/>
      <c r="AA36" s="117"/>
      <c r="AB36" s="1"/>
      <c r="AC36" s="25">
        <f t="shared" si="15"/>
        <v>2</v>
      </c>
      <c r="AD36" s="1"/>
    </row>
    <row r="37" spans="1:30" ht="12.75" customHeight="1">
      <c r="A37" s="1">
        <v>4046</v>
      </c>
      <c r="B37" s="54" t="str">
        <f t="shared" si="0"/>
        <v>K.4.3</v>
      </c>
      <c r="C37" s="120" t="s">
        <v>1622</v>
      </c>
      <c r="D37" s="118"/>
      <c r="E37" s="92"/>
      <c r="F37" s="92"/>
      <c r="G37" s="117" t="s">
        <v>738</v>
      </c>
      <c r="H37" s="119" t="s">
        <v>828</v>
      </c>
      <c r="I37" s="117" t="s">
        <v>1616</v>
      </c>
      <c r="J37" s="54">
        <v>2</v>
      </c>
      <c r="K37" s="117"/>
      <c r="L37" s="99">
        <f t="shared" si="1"/>
        <v>4</v>
      </c>
      <c r="M37" s="1">
        <f t="shared" si="2"/>
        <v>3</v>
      </c>
      <c r="N37" s="1">
        <f t="shared" si="3"/>
        <v>0</v>
      </c>
      <c r="O37" s="1">
        <f t="shared" si="4"/>
        <v>0</v>
      </c>
      <c r="P37" s="1">
        <f t="shared" si="5"/>
        <v>0</v>
      </c>
      <c r="Q37" s="1">
        <f t="shared" ref="Q37:Q68" si="16">IF(OR(Master="Master",J37=0,K37=1),0,IF(ISNA(VLOOKUP(A37,L2_Array,22,FALSE)),0,VLOOKUP(A37,L2_Array,22,FALSE)))</f>
        <v>0</v>
      </c>
      <c r="R37" s="1">
        <f t="shared" si="7"/>
        <v>0</v>
      </c>
      <c r="S37" s="1">
        <f t="shared" si="8"/>
        <v>0</v>
      </c>
      <c r="T37" s="1">
        <f t="shared" si="9"/>
        <v>1</v>
      </c>
      <c r="U37" s="1">
        <f t="shared" si="10"/>
        <v>0</v>
      </c>
      <c r="V37" s="1">
        <f t="shared" ref="V37:V68" si="17">IF(Master="Master",R37,IF(V36="",S37,IF(OR(AND(U37&gt;0,S37&lt;V36),AND(U37=1,S37&lt;=V36)),V36,S37)))</f>
        <v>0</v>
      </c>
      <c r="W37" s="1">
        <f t="shared" si="12"/>
        <v>0</v>
      </c>
      <c r="X37" s="1">
        <f t="shared" si="13"/>
        <v>0</v>
      </c>
      <c r="Y37" s="25">
        <f t="shared" ref="Y37:Y68" si="18">IF(ISNA(VLOOKUP(A37,L2_Array,1,FALSE)),0,1)</f>
        <v>0</v>
      </c>
      <c r="Z37" s="117"/>
      <c r="AA37" s="117"/>
      <c r="AB37" s="1"/>
      <c r="AC37" s="25">
        <f t="shared" si="15"/>
        <v>2</v>
      </c>
      <c r="AD37" s="1"/>
    </row>
    <row r="38" spans="1:30" ht="12.75" customHeight="1">
      <c r="A38" s="1">
        <v>4047</v>
      </c>
      <c r="B38" s="54" t="str">
        <f t="shared" si="0"/>
        <v>K.4.4</v>
      </c>
      <c r="C38" s="120" t="s">
        <v>1624</v>
      </c>
      <c r="D38" s="118"/>
      <c r="E38" s="92"/>
      <c r="F38" s="92"/>
      <c r="G38" s="117" t="s">
        <v>738</v>
      </c>
      <c r="H38" s="119" t="s">
        <v>828</v>
      </c>
      <c r="I38" s="117" t="s">
        <v>1616</v>
      </c>
      <c r="J38" s="54">
        <v>2</v>
      </c>
      <c r="K38" s="117"/>
      <c r="L38" s="99">
        <f t="shared" si="1"/>
        <v>4</v>
      </c>
      <c r="M38" s="1">
        <f t="shared" si="2"/>
        <v>4</v>
      </c>
      <c r="N38" s="1">
        <f t="shared" si="3"/>
        <v>0</v>
      </c>
      <c r="O38" s="1">
        <f t="shared" si="4"/>
        <v>0</v>
      </c>
      <c r="P38" s="1">
        <f t="shared" si="5"/>
        <v>0</v>
      </c>
      <c r="Q38" s="1">
        <f t="shared" si="16"/>
        <v>0</v>
      </c>
      <c r="R38" s="1">
        <f t="shared" si="7"/>
        <v>0</v>
      </c>
      <c r="S38" s="1">
        <f t="shared" si="8"/>
        <v>0</v>
      </c>
      <c r="T38" s="1">
        <f t="shared" si="9"/>
        <v>1</v>
      </c>
      <c r="U38" s="1">
        <f t="shared" si="10"/>
        <v>0</v>
      </c>
      <c r="V38" s="1">
        <f t="shared" si="17"/>
        <v>0</v>
      </c>
      <c r="W38" s="1">
        <f t="shared" si="12"/>
        <v>0</v>
      </c>
      <c r="X38" s="1">
        <f t="shared" si="13"/>
        <v>0</v>
      </c>
      <c r="Y38" s="25">
        <f t="shared" si="18"/>
        <v>0</v>
      </c>
      <c r="Z38" s="117"/>
      <c r="AA38" s="117"/>
      <c r="AB38" s="1"/>
      <c r="AC38" s="25">
        <f t="shared" si="15"/>
        <v>2</v>
      </c>
      <c r="AD38" s="1"/>
    </row>
    <row r="39" spans="1:30" ht="12.75" customHeight="1">
      <c r="A39" s="1">
        <v>4048</v>
      </c>
      <c r="B39" s="54" t="str">
        <f t="shared" si="0"/>
        <v>K.4.5</v>
      </c>
      <c r="C39" s="120" t="s">
        <v>1626</v>
      </c>
      <c r="D39" s="118"/>
      <c r="E39" s="92"/>
      <c r="F39" s="92"/>
      <c r="G39" s="117" t="s">
        <v>738</v>
      </c>
      <c r="H39" s="119" t="s">
        <v>828</v>
      </c>
      <c r="I39" s="117" t="s">
        <v>1616</v>
      </c>
      <c r="J39" s="54">
        <v>2</v>
      </c>
      <c r="K39" s="117"/>
      <c r="L39" s="99">
        <f t="shared" si="1"/>
        <v>4</v>
      </c>
      <c r="M39" s="1">
        <f t="shared" si="2"/>
        <v>5</v>
      </c>
      <c r="N39" s="1">
        <f t="shared" si="3"/>
        <v>0</v>
      </c>
      <c r="O39" s="1">
        <f t="shared" si="4"/>
        <v>0</v>
      </c>
      <c r="P39" s="1">
        <f t="shared" si="5"/>
        <v>0</v>
      </c>
      <c r="Q39" s="1">
        <f t="shared" si="16"/>
        <v>0</v>
      </c>
      <c r="R39" s="1">
        <f t="shared" si="7"/>
        <v>0</v>
      </c>
      <c r="S39" s="1">
        <f t="shared" si="8"/>
        <v>0</v>
      </c>
      <c r="T39" s="1">
        <f t="shared" si="9"/>
        <v>1</v>
      </c>
      <c r="U39" s="1">
        <f t="shared" si="10"/>
        <v>0</v>
      </c>
      <c r="V39" s="1">
        <f t="shared" si="17"/>
        <v>0</v>
      </c>
      <c r="W39" s="1">
        <f t="shared" si="12"/>
        <v>0</v>
      </c>
      <c r="X39" s="1">
        <f t="shared" si="13"/>
        <v>0</v>
      </c>
      <c r="Y39" s="25">
        <f t="shared" si="18"/>
        <v>0</v>
      </c>
      <c r="Z39" s="117"/>
      <c r="AA39" s="117"/>
      <c r="AB39" s="1"/>
      <c r="AC39" s="25">
        <f t="shared" si="15"/>
        <v>2</v>
      </c>
      <c r="AD39" s="1"/>
    </row>
    <row r="40" spans="1:30" ht="12.75" customHeight="1">
      <c r="A40" s="1">
        <v>4049</v>
      </c>
      <c r="B40" s="54" t="str">
        <f t="shared" si="0"/>
        <v>K.5</v>
      </c>
      <c r="C40" s="117" t="s">
        <v>1628</v>
      </c>
      <c r="D40" s="118"/>
      <c r="E40" s="92"/>
      <c r="F40" s="92"/>
      <c r="G40" s="117" t="s">
        <v>738</v>
      </c>
      <c r="H40" s="119">
        <v>8.4</v>
      </c>
      <c r="I40" s="117" t="s">
        <v>742</v>
      </c>
      <c r="J40" s="54">
        <v>1</v>
      </c>
      <c r="K40" s="117"/>
      <c r="L40" s="99">
        <f t="shared" si="1"/>
        <v>5</v>
      </c>
      <c r="M40" s="1">
        <f t="shared" si="2"/>
        <v>0</v>
      </c>
      <c r="N40" s="1">
        <f t="shared" si="3"/>
        <v>0</v>
      </c>
      <c r="O40" s="1">
        <f t="shared" si="4"/>
        <v>0</v>
      </c>
      <c r="P40" s="1">
        <f t="shared" si="5"/>
        <v>0</v>
      </c>
      <c r="Q40" s="1">
        <f t="shared" si="16"/>
        <v>1</v>
      </c>
      <c r="R40" s="1">
        <f t="shared" si="7"/>
        <v>0</v>
      </c>
      <c r="S40" s="1">
        <f t="shared" si="8"/>
        <v>1</v>
      </c>
      <c r="T40" s="1">
        <f t="shared" si="9"/>
        <v>1</v>
      </c>
      <c r="U40" s="1">
        <f t="shared" si="10"/>
        <v>0</v>
      </c>
      <c r="V40" s="1">
        <f t="shared" si="17"/>
        <v>1</v>
      </c>
      <c r="W40" s="1">
        <f t="shared" si="12"/>
        <v>1</v>
      </c>
      <c r="X40" s="1">
        <f t="shared" si="13"/>
        <v>1</v>
      </c>
      <c r="Y40" s="25">
        <f t="shared" si="18"/>
        <v>1</v>
      </c>
      <c r="Z40" s="117"/>
      <c r="AA40" s="117"/>
      <c r="AB40" s="1"/>
      <c r="AC40" s="25">
        <f t="shared" si="15"/>
        <v>2</v>
      </c>
      <c r="AD40" s="1"/>
    </row>
    <row r="41" spans="1:30" ht="12.75" customHeight="1">
      <c r="A41" s="1">
        <v>4050</v>
      </c>
      <c r="B41" s="54" t="str">
        <f t="shared" si="0"/>
        <v>K.5.1</v>
      </c>
      <c r="C41" s="120" t="s">
        <v>1631</v>
      </c>
      <c r="D41" s="118"/>
      <c r="E41" s="92"/>
      <c r="F41" s="92"/>
      <c r="G41" s="117" t="s">
        <v>738</v>
      </c>
      <c r="H41" s="119">
        <v>8.4</v>
      </c>
      <c r="I41" s="117" t="s">
        <v>742</v>
      </c>
      <c r="J41" s="54">
        <v>2</v>
      </c>
      <c r="K41" s="117"/>
      <c r="L41" s="99">
        <f t="shared" si="1"/>
        <v>5</v>
      </c>
      <c r="M41" s="1">
        <f t="shared" si="2"/>
        <v>1</v>
      </c>
      <c r="N41" s="1">
        <f t="shared" si="3"/>
        <v>0</v>
      </c>
      <c r="O41" s="1">
        <f t="shared" si="4"/>
        <v>0</v>
      </c>
      <c r="P41" s="1">
        <f t="shared" si="5"/>
        <v>0</v>
      </c>
      <c r="Q41" s="1">
        <f t="shared" si="16"/>
        <v>0</v>
      </c>
      <c r="R41" s="1">
        <f t="shared" si="7"/>
        <v>0</v>
      </c>
      <c r="S41" s="1">
        <f t="shared" si="8"/>
        <v>0</v>
      </c>
      <c r="T41" s="1">
        <f t="shared" si="9"/>
        <v>1</v>
      </c>
      <c r="U41" s="1">
        <f t="shared" si="10"/>
        <v>0</v>
      </c>
      <c r="V41" s="1">
        <f t="shared" si="17"/>
        <v>0</v>
      </c>
      <c r="W41" s="1">
        <f t="shared" si="12"/>
        <v>0</v>
      </c>
      <c r="X41" s="1">
        <f t="shared" si="13"/>
        <v>0</v>
      </c>
      <c r="Y41" s="25">
        <f t="shared" si="18"/>
        <v>0</v>
      </c>
      <c r="Z41" s="117"/>
      <c r="AA41" s="117"/>
      <c r="AB41" s="1"/>
      <c r="AC41" s="25">
        <f t="shared" si="15"/>
        <v>2</v>
      </c>
      <c r="AD41" s="1"/>
    </row>
    <row r="42" spans="1:30" ht="12.75" customHeight="1">
      <c r="A42" s="1">
        <v>4052</v>
      </c>
      <c r="B42" s="54" t="str">
        <f t="shared" si="0"/>
        <v>K.5.2</v>
      </c>
      <c r="C42" s="120" t="s">
        <v>1633</v>
      </c>
      <c r="D42" s="92"/>
      <c r="E42" s="92"/>
      <c r="F42" s="92"/>
      <c r="G42" s="117" t="s">
        <v>738</v>
      </c>
      <c r="H42" s="119"/>
      <c r="I42" s="117"/>
      <c r="J42" s="54">
        <v>2</v>
      </c>
      <c r="K42" s="117"/>
      <c r="L42" s="99">
        <f t="shared" si="1"/>
        <v>5</v>
      </c>
      <c r="M42" s="1">
        <f t="shared" si="2"/>
        <v>2</v>
      </c>
      <c r="N42" s="1">
        <f t="shared" si="3"/>
        <v>0</v>
      </c>
      <c r="O42" s="1">
        <f t="shared" si="4"/>
        <v>0</v>
      </c>
      <c r="P42" s="1">
        <f t="shared" si="5"/>
        <v>0</v>
      </c>
      <c r="Q42" s="1">
        <f t="shared" si="16"/>
        <v>0</v>
      </c>
      <c r="R42" s="1">
        <f t="shared" si="7"/>
        <v>0</v>
      </c>
      <c r="S42" s="1">
        <f t="shared" si="8"/>
        <v>0</v>
      </c>
      <c r="T42" s="1">
        <f t="shared" si="9"/>
        <v>1</v>
      </c>
      <c r="U42" s="1">
        <f t="shared" si="10"/>
        <v>0</v>
      </c>
      <c r="V42" s="1">
        <f t="shared" si="17"/>
        <v>0</v>
      </c>
      <c r="W42" s="1">
        <f t="shared" si="12"/>
        <v>0</v>
      </c>
      <c r="X42" s="1">
        <f t="shared" si="13"/>
        <v>0</v>
      </c>
      <c r="Y42" s="25">
        <f t="shared" si="18"/>
        <v>0</v>
      </c>
      <c r="Z42" s="117"/>
      <c r="AA42" s="117"/>
      <c r="AB42" s="1"/>
      <c r="AC42" s="25">
        <f t="shared" si="15"/>
        <v>2</v>
      </c>
      <c r="AD42" s="1"/>
    </row>
    <row r="43" spans="1:30" ht="12.75" customHeight="1">
      <c r="A43" s="1">
        <v>4053</v>
      </c>
      <c r="B43" s="54" t="str">
        <f t="shared" si="0"/>
        <v>K.5.3</v>
      </c>
      <c r="C43" s="120" t="s">
        <v>1636</v>
      </c>
      <c r="D43" s="118"/>
      <c r="E43" s="92"/>
      <c r="F43" s="92"/>
      <c r="G43" s="117" t="s">
        <v>738</v>
      </c>
      <c r="H43" s="119"/>
      <c r="I43" s="117"/>
      <c r="J43" s="54">
        <v>2</v>
      </c>
      <c r="K43" s="117"/>
      <c r="L43" s="99">
        <f t="shared" si="1"/>
        <v>5</v>
      </c>
      <c r="M43" s="1">
        <f t="shared" si="2"/>
        <v>3</v>
      </c>
      <c r="N43" s="1">
        <f t="shared" si="3"/>
        <v>0</v>
      </c>
      <c r="O43" s="1">
        <f t="shared" si="4"/>
        <v>0</v>
      </c>
      <c r="P43" s="1">
        <f t="shared" si="5"/>
        <v>0</v>
      </c>
      <c r="Q43" s="1">
        <f t="shared" si="16"/>
        <v>0</v>
      </c>
      <c r="R43" s="1">
        <f t="shared" si="7"/>
        <v>0</v>
      </c>
      <c r="S43" s="1">
        <f t="shared" si="8"/>
        <v>0</v>
      </c>
      <c r="T43" s="1">
        <f t="shared" si="9"/>
        <v>1</v>
      </c>
      <c r="U43" s="1">
        <f t="shared" si="10"/>
        <v>0</v>
      </c>
      <c r="V43" s="1">
        <f t="shared" si="17"/>
        <v>0</v>
      </c>
      <c r="W43" s="1">
        <f t="shared" si="12"/>
        <v>0</v>
      </c>
      <c r="X43" s="1">
        <f t="shared" si="13"/>
        <v>0</v>
      </c>
      <c r="Y43" s="25">
        <f t="shared" si="18"/>
        <v>0</v>
      </c>
      <c r="Z43" s="117"/>
      <c r="AA43" s="117"/>
      <c r="AB43" s="1"/>
      <c r="AC43" s="25">
        <f t="shared" si="15"/>
        <v>2</v>
      </c>
      <c r="AD43" s="1"/>
    </row>
    <row r="44" spans="1:30" ht="12.75" customHeight="1">
      <c r="A44" s="1">
        <v>4054</v>
      </c>
      <c r="B44" s="54" t="str">
        <f t="shared" si="0"/>
        <v>K.6</v>
      </c>
      <c r="C44" s="117" t="s">
        <v>1639</v>
      </c>
      <c r="D44" s="118"/>
      <c r="E44" s="92"/>
      <c r="F44" s="92"/>
      <c r="G44" s="117" t="s">
        <v>725</v>
      </c>
      <c r="H44" s="119"/>
      <c r="I44" s="117"/>
      <c r="J44" s="54">
        <v>1</v>
      </c>
      <c r="K44" s="117"/>
      <c r="L44" s="99">
        <f t="shared" si="1"/>
        <v>6</v>
      </c>
      <c r="M44" s="1">
        <f t="shared" si="2"/>
        <v>0</v>
      </c>
      <c r="N44" s="1">
        <f t="shared" si="3"/>
        <v>0</v>
      </c>
      <c r="O44" s="1">
        <f t="shared" si="4"/>
        <v>0</v>
      </c>
      <c r="P44" s="1">
        <f t="shared" si="5"/>
        <v>0</v>
      </c>
      <c r="Q44" s="1">
        <f t="shared" si="16"/>
        <v>1</v>
      </c>
      <c r="R44" s="1">
        <f t="shared" si="7"/>
        <v>0</v>
      </c>
      <c r="S44" s="1">
        <f t="shared" si="8"/>
        <v>1</v>
      </c>
      <c r="T44" s="1">
        <f t="shared" si="9"/>
        <v>1</v>
      </c>
      <c r="U44" s="1">
        <f t="shared" si="10"/>
        <v>0</v>
      </c>
      <c r="V44" s="1">
        <f t="shared" si="17"/>
        <v>1</v>
      </c>
      <c r="W44" s="1">
        <f t="shared" si="12"/>
        <v>1</v>
      </c>
      <c r="X44" s="1">
        <f t="shared" si="13"/>
        <v>1</v>
      </c>
      <c r="Y44" s="25">
        <f t="shared" si="18"/>
        <v>1</v>
      </c>
      <c r="Z44" s="117"/>
      <c r="AA44" s="117"/>
      <c r="AB44" s="1"/>
      <c r="AC44" s="25">
        <f t="shared" si="15"/>
        <v>2</v>
      </c>
      <c r="AD44" s="1"/>
    </row>
    <row r="45" spans="1:30" ht="12.75" customHeight="1">
      <c r="A45" s="1">
        <v>2342</v>
      </c>
      <c r="B45" s="54" t="str">
        <f t="shared" si="0"/>
        <v>K.6.1</v>
      </c>
      <c r="C45" s="120" t="s">
        <v>1642</v>
      </c>
      <c r="D45" s="92"/>
      <c r="E45" s="92"/>
      <c r="F45" s="92"/>
      <c r="G45" s="117" t="s">
        <v>725</v>
      </c>
      <c r="H45" s="119" t="s">
        <v>1643</v>
      </c>
      <c r="I45" s="117" t="s">
        <v>1644</v>
      </c>
      <c r="J45" s="54">
        <v>2</v>
      </c>
      <c r="K45" s="117"/>
      <c r="L45" s="99">
        <f t="shared" si="1"/>
        <v>6</v>
      </c>
      <c r="M45" s="1">
        <f t="shared" si="2"/>
        <v>1</v>
      </c>
      <c r="N45" s="1">
        <f t="shared" si="3"/>
        <v>0</v>
      </c>
      <c r="O45" s="1">
        <f t="shared" si="4"/>
        <v>0</v>
      </c>
      <c r="P45" s="1">
        <f t="shared" si="5"/>
        <v>0</v>
      </c>
      <c r="Q45" s="1">
        <f t="shared" si="16"/>
        <v>0</v>
      </c>
      <c r="R45" s="1">
        <f t="shared" si="7"/>
        <v>0</v>
      </c>
      <c r="S45" s="1">
        <f t="shared" si="8"/>
        <v>0</v>
      </c>
      <c r="T45" s="1">
        <f t="shared" si="9"/>
        <v>1</v>
      </c>
      <c r="U45" s="1">
        <f t="shared" si="10"/>
        <v>0</v>
      </c>
      <c r="V45" s="1">
        <f t="shared" si="17"/>
        <v>0</v>
      </c>
      <c r="W45" s="1">
        <f t="shared" si="12"/>
        <v>0</v>
      </c>
      <c r="X45" s="1">
        <f t="shared" si="13"/>
        <v>0</v>
      </c>
      <c r="Y45" s="25">
        <f t="shared" si="18"/>
        <v>0</v>
      </c>
      <c r="Z45" s="117"/>
      <c r="AA45" s="117"/>
      <c r="AB45" s="1"/>
      <c r="AC45" s="25">
        <f t="shared" si="15"/>
        <v>2</v>
      </c>
      <c r="AD45" s="1"/>
    </row>
    <row r="46" spans="1:30" ht="12.75" customHeight="1">
      <c r="A46" s="1">
        <v>2289</v>
      </c>
      <c r="B46" s="54" t="str">
        <f t="shared" si="0"/>
        <v>K.6.2</v>
      </c>
      <c r="C46" s="120" t="s">
        <v>1646</v>
      </c>
      <c r="D46" s="118"/>
      <c r="E46" s="92"/>
      <c r="F46" s="92"/>
      <c r="G46" s="117" t="s">
        <v>725</v>
      </c>
      <c r="H46" s="119" t="s">
        <v>1648</v>
      </c>
      <c r="I46" s="117" t="s">
        <v>1649</v>
      </c>
      <c r="J46" s="54">
        <v>2</v>
      </c>
      <c r="K46" s="117"/>
      <c r="L46" s="99">
        <f t="shared" si="1"/>
        <v>6</v>
      </c>
      <c r="M46" s="1">
        <f t="shared" si="2"/>
        <v>2</v>
      </c>
      <c r="N46" s="1">
        <f t="shared" si="3"/>
        <v>0</v>
      </c>
      <c r="O46" s="1">
        <f t="shared" si="4"/>
        <v>0</v>
      </c>
      <c r="P46" s="1">
        <f t="shared" si="5"/>
        <v>0</v>
      </c>
      <c r="Q46" s="1">
        <f t="shared" si="16"/>
        <v>0</v>
      </c>
      <c r="R46" s="1">
        <f t="shared" si="7"/>
        <v>0</v>
      </c>
      <c r="S46" s="1">
        <f t="shared" si="8"/>
        <v>0</v>
      </c>
      <c r="T46" s="1">
        <f t="shared" si="9"/>
        <v>1</v>
      </c>
      <c r="U46" s="1">
        <f t="shared" si="10"/>
        <v>0</v>
      </c>
      <c r="V46" s="1">
        <f t="shared" si="17"/>
        <v>0</v>
      </c>
      <c r="W46" s="1">
        <f t="shared" si="12"/>
        <v>0</v>
      </c>
      <c r="X46" s="1">
        <f t="shared" si="13"/>
        <v>0</v>
      </c>
      <c r="Y46" s="25">
        <f t="shared" si="18"/>
        <v>0</v>
      </c>
      <c r="Z46" s="117"/>
      <c r="AA46" s="117"/>
      <c r="AB46" s="1"/>
      <c r="AC46" s="25">
        <f t="shared" si="15"/>
        <v>2</v>
      </c>
      <c r="AD46" s="1"/>
    </row>
    <row r="47" spans="1:30" ht="12.75" customHeight="1">
      <c r="A47" s="1">
        <v>2294</v>
      </c>
      <c r="B47" s="54" t="str">
        <f t="shared" si="0"/>
        <v>K.6.3</v>
      </c>
      <c r="C47" s="120" t="s">
        <v>1651</v>
      </c>
      <c r="D47" s="118"/>
      <c r="E47" s="92"/>
      <c r="F47" s="92"/>
      <c r="G47" s="117" t="s">
        <v>725</v>
      </c>
      <c r="H47" s="119" t="s">
        <v>1652</v>
      </c>
      <c r="I47" s="117" t="s">
        <v>1653</v>
      </c>
      <c r="J47" s="54">
        <v>2</v>
      </c>
      <c r="K47" s="117"/>
      <c r="L47" s="99">
        <f t="shared" si="1"/>
        <v>6</v>
      </c>
      <c r="M47" s="1">
        <f t="shared" si="2"/>
        <v>3</v>
      </c>
      <c r="N47" s="1">
        <f t="shared" si="3"/>
        <v>0</v>
      </c>
      <c r="O47" s="1">
        <f t="shared" si="4"/>
        <v>0</v>
      </c>
      <c r="P47" s="1">
        <f t="shared" si="5"/>
        <v>0</v>
      </c>
      <c r="Q47" s="1">
        <f t="shared" si="16"/>
        <v>0</v>
      </c>
      <c r="R47" s="1">
        <f t="shared" si="7"/>
        <v>0</v>
      </c>
      <c r="S47" s="1">
        <f t="shared" si="8"/>
        <v>0</v>
      </c>
      <c r="T47" s="1">
        <f t="shared" si="9"/>
        <v>1</v>
      </c>
      <c r="U47" s="1">
        <f t="shared" si="10"/>
        <v>0</v>
      </c>
      <c r="V47" s="1">
        <f t="shared" si="17"/>
        <v>0</v>
      </c>
      <c r="W47" s="1">
        <f t="shared" si="12"/>
        <v>0</v>
      </c>
      <c r="X47" s="1">
        <f t="shared" si="13"/>
        <v>0</v>
      </c>
      <c r="Y47" s="25">
        <f t="shared" si="18"/>
        <v>0</v>
      </c>
      <c r="Z47" s="117"/>
      <c r="AA47" s="117"/>
      <c r="AB47" s="1"/>
      <c r="AC47" s="25">
        <f t="shared" si="15"/>
        <v>2</v>
      </c>
      <c r="AD47" s="1"/>
    </row>
    <row r="48" spans="1:30" ht="12.75" customHeight="1">
      <c r="A48" s="1">
        <v>2303</v>
      </c>
      <c r="B48" s="54" t="str">
        <f t="shared" si="0"/>
        <v>K.6.4</v>
      </c>
      <c r="C48" s="120" t="s">
        <v>1655</v>
      </c>
      <c r="D48" s="118"/>
      <c r="E48" s="92"/>
      <c r="F48" s="92"/>
      <c r="G48" s="117" t="s">
        <v>725</v>
      </c>
      <c r="H48" s="119">
        <v>7.4</v>
      </c>
      <c r="I48" s="117" t="s">
        <v>1656</v>
      </c>
      <c r="J48" s="54">
        <v>2</v>
      </c>
      <c r="K48" s="117"/>
      <c r="L48" s="99">
        <f t="shared" si="1"/>
        <v>6</v>
      </c>
      <c r="M48" s="1">
        <f t="shared" si="2"/>
        <v>4</v>
      </c>
      <c r="N48" s="1">
        <f t="shared" si="3"/>
        <v>0</v>
      </c>
      <c r="O48" s="1">
        <f t="shared" si="4"/>
        <v>0</v>
      </c>
      <c r="P48" s="1">
        <f t="shared" si="5"/>
        <v>0</v>
      </c>
      <c r="Q48" s="1">
        <f t="shared" si="16"/>
        <v>0</v>
      </c>
      <c r="R48" s="1">
        <f t="shared" si="7"/>
        <v>0</v>
      </c>
      <c r="S48" s="1">
        <f t="shared" si="8"/>
        <v>0</v>
      </c>
      <c r="T48" s="1">
        <f t="shared" si="9"/>
        <v>1</v>
      </c>
      <c r="U48" s="1">
        <f t="shared" si="10"/>
        <v>0</v>
      </c>
      <c r="V48" s="1">
        <f t="shared" si="17"/>
        <v>0</v>
      </c>
      <c r="W48" s="1">
        <f t="shared" si="12"/>
        <v>0</v>
      </c>
      <c r="X48" s="1">
        <f t="shared" si="13"/>
        <v>0</v>
      </c>
      <c r="Y48" s="25">
        <f t="shared" si="18"/>
        <v>0</v>
      </c>
      <c r="Z48" s="117"/>
      <c r="AA48" s="117"/>
      <c r="AB48" s="1"/>
      <c r="AC48" s="25">
        <f t="shared" si="15"/>
        <v>2</v>
      </c>
      <c r="AD48" s="1"/>
    </row>
    <row r="49" spans="1:30" ht="12.75" customHeight="1">
      <c r="A49" s="1">
        <v>2728</v>
      </c>
      <c r="B49" s="54" t="str">
        <f t="shared" si="0"/>
        <v>K.6.5</v>
      </c>
      <c r="C49" s="120" t="s">
        <v>1662</v>
      </c>
      <c r="D49" s="118"/>
      <c r="E49" s="92"/>
      <c r="F49" s="92"/>
      <c r="G49" s="117" t="s">
        <v>725</v>
      </c>
      <c r="H49" s="119" t="s">
        <v>1648</v>
      </c>
      <c r="I49" s="117" t="s">
        <v>1649</v>
      </c>
      <c r="J49" s="54">
        <v>2</v>
      </c>
      <c r="K49" s="117"/>
      <c r="L49" s="99">
        <f t="shared" si="1"/>
        <v>6</v>
      </c>
      <c r="M49" s="1">
        <f t="shared" si="2"/>
        <v>5</v>
      </c>
      <c r="N49" s="1">
        <f t="shared" si="3"/>
        <v>0</v>
      </c>
      <c r="O49" s="1">
        <f t="shared" si="4"/>
        <v>0</v>
      </c>
      <c r="P49" s="1">
        <f t="shared" si="5"/>
        <v>0</v>
      </c>
      <c r="Q49" s="1">
        <f t="shared" si="16"/>
        <v>0</v>
      </c>
      <c r="R49" s="1">
        <f t="shared" si="7"/>
        <v>0</v>
      </c>
      <c r="S49" s="1">
        <f t="shared" si="8"/>
        <v>0</v>
      </c>
      <c r="T49" s="1">
        <f t="shared" si="9"/>
        <v>1</v>
      </c>
      <c r="U49" s="1">
        <f t="shared" si="10"/>
        <v>0</v>
      </c>
      <c r="V49" s="1">
        <f t="shared" si="17"/>
        <v>0</v>
      </c>
      <c r="W49" s="1">
        <f t="shared" si="12"/>
        <v>0</v>
      </c>
      <c r="X49" s="1">
        <f t="shared" si="13"/>
        <v>0</v>
      </c>
      <c r="Y49" s="25">
        <f t="shared" si="18"/>
        <v>0</v>
      </c>
      <c r="Z49" s="117"/>
      <c r="AA49" s="117"/>
      <c r="AB49" s="1"/>
      <c r="AC49" s="25">
        <f t="shared" si="15"/>
        <v>2</v>
      </c>
      <c r="AD49" s="1"/>
    </row>
    <row r="50" spans="1:30" ht="12.75" customHeight="1">
      <c r="A50" s="1">
        <v>2286</v>
      </c>
      <c r="B50" s="54" t="str">
        <f t="shared" si="0"/>
        <v>K.7</v>
      </c>
      <c r="C50" s="117" t="s">
        <v>1665</v>
      </c>
      <c r="D50" s="118"/>
      <c r="E50" s="92"/>
      <c r="F50" s="92"/>
      <c r="G50" s="117" t="s">
        <v>748</v>
      </c>
      <c r="H50" s="119" t="s">
        <v>749</v>
      </c>
      <c r="I50" s="117" t="s">
        <v>742</v>
      </c>
      <c r="J50" s="54">
        <v>1</v>
      </c>
      <c r="K50" s="117"/>
      <c r="L50" s="99">
        <f t="shared" si="1"/>
        <v>7</v>
      </c>
      <c r="M50" s="1">
        <f t="shared" si="2"/>
        <v>0</v>
      </c>
      <c r="N50" s="1">
        <f t="shared" si="3"/>
        <v>0</v>
      </c>
      <c r="O50" s="1">
        <f t="shared" si="4"/>
        <v>0</v>
      </c>
      <c r="P50" s="1">
        <f t="shared" si="5"/>
        <v>0</v>
      </c>
      <c r="Q50" s="1">
        <f t="shared" si="16"/>
        <v>1</v>
      </c>
      <c r="R50" s="1">
        <f t="shared" si="7"/>
        <v>0</v>
      </c>
      <c r="S50" s="1">
        <f t="shared" si="8"/>
        <v>1</v>
      </c>
      <c r="T50" s="1">
        <f t="shared" si="9"/>
        <v>1</v>
      </c>
      <c r="U50" s="1">
        <f t="shared" si="10"/>
        <v>0</v>
      </c>
      <c r="V50" s="1">
        <f t="shared" si="17"/>
        <v>1</v>
      </c>
      <c r="W50" s="1">
        <f t="shared" si="12"/>
        <v>1</v>
      </c>
      <c r="X50" s="1">
        <f t="shared" si="13"/>
        <v>1</v>
      </c>
      <c r="Y50" s="25">
        <f t="shared" si="18"/>
        <v>1</v>
      </c>
      <c r="Z50" s="117"/>
      <c r="AA50" s="117"/>
      <c r="AB50" s="1"/>
      <c r="AC50" s="25">
        <f t="shared" si="15"/>
        <v>2</v>
      </c>
      <c r="AD50" s="1"/>
    </row>
    <row r="51" spans="1:30" ht="12.75" customHeight="1">
      <c r="A51" s="1">
        <v>4055</v>
      </c>
      <c r="B51" s="54" t="str">
        <f t="shared" si="0"/>
        <v>K.7.1</v>
      </c>
      <c r="C51" s="120" t="s">
        <v>1670</v>
      </c>
      <c r="D51" s="118"/>
      <c r="E51" s="92"/>
      <c r="F51" s="92"/>
      <c r="G51" s="117" t="s">
        <v>1671</v>
      </c>
      <c r="H51" s="119" t="s">
        <v>749</v>
      </c>
      <c r="I51" s="117" t="s">
        <v>742</v>
      </c>
      <c r="J51" s="54">
        <v>2</v>
      </c>
      <c r="K51" s="117"/>
      <c r="L51" s="99">
        <f t="shared" si="1"/>
        <v>7</v>
      </c>
      <c r="M51" s="1">
        <f t="shared" si="2"/>
        <v>1</v>
      </c>
      <c r="N51" s="1">
        <f t="shared" si="3"/>
        <v>0</v>
      </c>
      <c r="O51" s="1">
        <f t="shared" si="4"/>
        <v>0</v>
      </c>
      <c r="P51" s="1">
        <f t="shared" si="5"/>
        <v>0</v>
      </c>
      <c r="Q51" s="1">
        <f t="shared" si="16"/>
        <v>0</v>
      </c>
      <c r="R51" s="1">
        <f t="shared" si="7"/>
        <v>0</v>
      </c>
      <c r="S51" s="1">
        <f t="shared" si="8"/>
        <v>0</v>
      </c>
      <c r="T51" s="1">
        <f t="shared" si="9"/>
        <v>1</v>
      </c>
      <c r="U51" s="1">
        <f t="shared" si="10"/>
        <v>0</v>
      </c>
      <c r="V51" s="1">
        <f t="shared" si="17"/>
        <v>0</v>
      </c>
      <c r="W51" s="1">
        <f t="shared" si="12"/>
        <v>0</v>
      </c>
      <c r="X51" s="1">
        <f t="shared" si="13"/>
        <v>0</v>
      </c>
      <c r="Y51" s="25">
        <f t="shared" si="18"/>
        <v>0</v>
      </c>
      <c r="Z51" s="117"/>
      <c r="AA51" s="117"/>
      <c r="AB51" s="1"/>
      <c r="AC51" s="25">
        <f t="shared" si="15"/>
        <v>2</v>
      </c>
      <c r="AD51" s="1"/>
    </row>
    <row r="52" spans="1:30" ht="12.75" customHeight="1">
      <c r="A52" s="1">
        <v>4056</v>
      </c>
      <c r="B52" s="54" t="str">
        <f t="shared" si="0"/>
        <v>K.7.2</v>
      </c>
      <c r="C52" s="120" t="s">
        <v>1675</v>
      </c>
      <c r="D52" s="118"/>
      <c r="E52" s="92"/>
      <c r="F52" s="92"/>
      <c r="G52" s="117" t="s">
        <v>725</v>
      </c>
      <c r="H52" s="119" t="s">
        <v>749</v>
      </c>
      <c r="I52" s="117" t="s">
        <v>742</v>
      </c>
      <c r="J52" s="54">
        <v>2</v>
      </c>
      <c r="K52" s="117"/>
      <c r="L52" s="99">
        <f t="shared" si="1"/>
        <v>7</v>
      </c>
      <c r="M52" s="1">
        <f t="shared" si="2"/>
        <v>2</v>
      </c>
      <c r="N52" s="1">
        <f t="shared" si="3"/>
        <v>0</v>
      </c>
      <c r="O52" s="1">
        <f t="shared" si="4"/>
        <v>0</v>
      </c>
      <c r="P52" s="1">
        <f t="shared" si="5"/>
        <v>0</v>
      </c>
      <c r="Q52" s="1">
        <f t="shared" si="16"/>
        <v>0</v>
      </c>
      <c r="R52" s="1">
        <f t="shared" si="7"/>
        <v>0</v>
      </c>
      <c r="S52" s="1">
        <f t="shared" si="8"/>
        <v>0</v>
      </c>
      <c r="T52" s="1">
        <f t="shared" si="9"/>
        <v>1</v>
      </c>
      <c r="U52" s="1">
        <f t="shared" si="10"/>
        <v>0</v>
      </c>
      <c r="V52" s="1">
        <f t="shared" si="17"/>
        <v>0</v>
      </c>
      <c r="W52" s="1">
        <f t="shared" si="12"/>
        <v>0</v>
      </c>
      <c r="X52" s="1">
        <f t="shared" si="13"/>
        <v>0</v>
      </c>
      <c r="Y52" s="25">
        <f t="shared" si="18"/>
        <v>0</v>
      </c>
      <c r="Z52" s="117"/>
      <c r="AA52" s="117"/>
      <c r="AB52" s="1"/>
      <c r="AC52" s="25">
        <f t="shared" si="15"/>
        <v>2</v>
      </c>
      <c r="AD52" s="1"/>
    </row>
    <row r="53" spans="1:30" ht="12.75" customHeight="1">
      <c r="A53" s="1">
        <v>4057</v>
      </c>
      <c r="B53" s="54" t="str">
        <f t="shared" si="0"/>
        <v>K.7.3</v>
      </c>
      <c r="C53" s="120" t="s">
        <v>1676</v>
      </c>
      <c r="D53" s="118"/>
      <c r="E53" s="92"/>
      <c r="F53" s="92"/>
      <c r="G53" s="117" t="s">
        <v>725</v>
      </c>
      <c r="H53" s="119"/>
      <c r="I53" s="117"/>
      <c r="J53" s="54">
        <v>2</v>
      </c>
      <c r="K53" s="117"/>
      <c r="L53" s="99">
        <f t="shared" si="1"/>
        <v>7</v>
      </c>
      <c r="M53" s="1">
        <f t="shared" si="2"/>
        <v>3</v>
      </c>
      <c r="N53" s="1">
        <f t="shared" si="3"/>
        <v>0</v>
      </c>
      <c r="O53" s="1">
        <f t="shared" si="4"/>
        <v>0</v>
      </c>
      <c r="P53" s="1">
        <f t="shared" si="5"/>
        <v>0</v>
      </c>
      <c r="Q53" s="1">
        <f t="shared" si="16"/>
        <v>0</v>
      </c>
      <c r="R53" s="1">
        <f t="shared" si="7"/>
        <v>0</v>
      </c>
      <c r="S53" s="1">
        <f t="shared" si="8"/>
        <v>0</v>
      </c>
      <c r="T53" s="1">
        <f t="shared" si="9"/>
        <v>1</v>
      </c>
      <c r="U53" s="1">
        <f t="shared" si="10"/>
        <v>0</v>
      </c>
      <c r="V53" s="1">
        <f t="shared" si="17"/>
        <v>0</v>
      </c>
      <c r="W53" s="1">
        <f t="shared" si="12"/>
        <v>0</v>
      </c>
      <c r="X53" s="1">
        <f t="shared" si="13"/>
        <v>0</v>
      </c>
      <c r="Y53" s="25">
        <f t="shared" si="18"/>
        <v>0</v>
      </c>
      <c r="Z53" s="117"/>
      <c r="AA53" s="117"/>
      <c r="AB53" s="1"/>
      <c r="AC53" s="25">
        <f t="shared" si="15"/>
        <v>2</v>
      </c>
      <c r="AD53" s="1"/>
    </row>
    <row r="54" spans="1:30" ht="12.75" customHeight="1">
      <c r="A54" s="1">
        <v>4058</v>
      </c>
      <c r="B54" s="54" t="str">
        <f t="shared" si="0"/>
        <v>K.7.4</v>
      </c>
      <c r="C54" s="120" t="s">
        <v>1680</v>
      </c>
      <c r="D54" s="118"/>
      <c r="E54" s="92"/>
      <c r="F54" s="92"/>
      <c r="G54" s="117" t="s">
        <v>729</v>
      </c>
      <c r="H54" s="119"/>
      <c r="I54" s="117"/>
      <c r="J54" s="54">
        <v>2</v>
      </c>
      <c r="K54" s="117"/>
      <c r="L54" s="99">
        <f t="shared" si="1"/>
        <v>7</v>
      </c>
      <c r="M54" s="1">
        <f t="shared" si="2"/>
        <v>4</v>
      </c>
      <c r="N54" s="1">
        <f t="shared" si="3"/>
        <v>0</v>
      </c>
      <c r="O54" s="1">
        <f t="shared" si="4"/>
        <v>0</v>
      </c>
      <c r="P54" s="1">
        <f t="shared" si="5"/>
        <v>0</v>
      </c>
      <c r="Q54" s="1">
        <f t="shared" si="16"/>
        <v>0</v>
      </c>
      <c r="R54" s="1">
        <f t="shared" si="7"/>
        <v>0</v>
      </c>
      <c r="S54" s="1">
        <f t="shared" si="8"/>
        <v>0</v>
      </c>
      <c r="T54" s="1">
        <f t="shared" si="9"/>
        <v>1</v>
      </c>
      <c r="U54" s="1">
        <f t="shared" si="10"/>
        <v>0</v>
      </c>
      <c r="V54" s="1">
        <f t="shared" si="17"/>
        <v>0</v>
      </c>
      <c r="W54" s="1">
        <f t="shared" si="12"/>
        <v>0</v>
      </c>
      <c r="X54" s="1">
        <f t="shared" si="13"/>
        <v>0</v>
      </c>
      <c r="Y54" s="25">
        <f t="shared" si="18"/>
        <v>0</v>
      </c>
      <c r="Z54" s="117"/>
      <c r="AA54" s="117"/>
      <c r="AB54" s="1"/>
      <c r="AC54" s="25">
        <f t="shared" si="15"/>
        <v>2</v>
      </c>
      <c r="AD54" s="1"/>
    </row>
    <row r="55" spans="1:30" ht="12.75" customHeight="1">
      <c r="A55" s="1">
        <v>4059</v>
      </c>
      <c r="B55" s="54" t="str">
        <f t="shared" si="0"/>
        <v>K.7.5</v>
      </c>
      <c r="C55" s="120" t="s">
        <v>1683</v>
      </c>
      <c r="D55" s="118"/>
      <c r="E55" s="92"/>
      <c r="F55" s="92"/>
      <c r="G55" s="117" t="s">
        <v>725</v>
      </c>
      <c r="H55" s="119" t="s">
        <v>1643</v>
      </c>
      <c r="I55" s="117" t="s">
        <v>1644</v>
      </c>
      <c r="J55" s="54">
        <v>2</v>
      </c>
      <c r="K55" s="117"/>
      <c r="L55" s="99">
        <f t="shared" si="1"/>
        <v>7</v>
      </c>
      <c r="M55" s="1">
        <f t="shared" si="2"/>
        <v>5</v>
      </c>
      <c r="N55" s="1">
        <f t="shared" si="3"/>
        <v>0</v>
      </c>
      <c r="O55" s="1">
        <f t="shared" si="4"/>
        <v>0</v>
      </c>
      <c r="P55" s="1">
        <f t="shared" si="5"/>
        <v>0</v>
      </c>
      <c r="Q55" s="1">
        <f t="shared" si="16"/>
        <v>0</v>
      </c>
      <c r="R55" s="1">
        <f t="shared" si="7"/>
        <v>0</v>
      </c>
      <c r="S55" s="1">
        <f t="shared" si="8"/>
        <v>0</v>
      </c>
      <c r="T55" s="1">
        <f t="shared" si="9"/>
        <v>1</v>
      </c>
      <c r="U55" s="1">
        <f t="shared" si="10"/>
        <v>0</v>
      </c>
      <c r="V55" s="1">
        <f t="shared" si="17"/>
        <v>0</v>
      </c>
      <c r="W55" s="1">
        <f t="shared" si="12"/>
        <v>0</v>
      </c>
      <c r="X55" s="1">
        <f t="shared" si="13"/>
        <v>0</v>
      </c>
      <c r="Y55" s="25">
        <f t="shared" si="18"/>
        <v>0</v>
      </c>
      <c r="Z55" s="117"/>
      <c r="AA55" s="117"/>
      <c r="AB55" s="1"/>
      <c r="AC55" s="25">
        <f t="shared" si="15"/>
        <v>2</v>
      </c>
      <c r="AD55" s="1"/>
    </row>
    <row r="56" spans="1:30" ht="12.75" customHeight="1">
      <c r="A56" s="1">
        <v>2300</v>
      </c>
      <c r="B56" s="54" t="str">
        <f t="shared" si="0"/>
        <v>K.7.6</v>
      </c>
      <c r="C56" s="120" t="s">
        <v>1685</v>
      </c>
      <c r="D56" s="118"/>
      <c r="E56" s="92"/>
      <c r="F56" s="92"/>
      <c r="G56" s="117" t="s">
        <v>725</v>
      </c>
      <c r="H56" s="119" t="s">
        <v>1687</v>
      </c>
      <c r="I56" s="117" t="s">
        <v>1689</v>
      </c>
      <c r="J56" s="54">
        <v>2</v>
      </c>
      <c r="K56" s="117"/>
      <c r="L56" s="99">
        <f t="shared" si="1"/>
        <v>7</v>
      </c>
      <c r="M56" s="1">
        <f t="shared" si="2"/>
        <v>6</v>
      </c>
      <c r="N56" s="1">
        <f t="shared" si="3"/>
        <v>0</v>
      </c>
      <c r="O56" s="1">
        <f t="shared" si="4"/>
        <v>0</v>
      </c>
      <c r="P56" s="1">
        <f t="shared" si="5"/>
        <v>0</v>
      </c>
      <c r="Q56" s="1">
        <f t="shared" si="16"/>
        <v>0</v>
      </c>
      <c r="R56" s="1">
        <f t="shared" si="7"/>
        <v>0</v>
      </c>
      <c r="S56" s="1">
        <f t="shared" si="8"/>
        <v>0</v>
      </c>
      <c r="T56" s="1">
        <f t="shared" si="9"/>
        <v>1</v>
      </c>
      <c r="U56" s="1">
        <f t="shared" si="10"/>
        <v>0</v>
      </c>
      <c r="V56" s="1">
        <f t="shared" si="17"/>
        <v>0</v>
      </c>
      <c r="W56" s="1">
        <f t="shared" si="12"/>
        <v>0</v>
      </c>
      <c r="X56" s="1">
        <f t="shared" si="13"/>
        <v>0</v>
      </c>
      <c r="Y56" s="25">
        <f t="shared" si="18"/>
        <v>0</v>
      </c>
      <c r="Z56" s="117"/>
      <c r="AA56" s="117"/>
      <c r="AB56" s="1"/>
      <c r="AC56" s="25">
        <f t="shared" si="15"/>
        <v>2</v>
      </c>
      <c r="AD56" s="1"/>
    </row>
    <row r="57" spans="1:30" ht="12.75" customHeight="1">
      <c r="A57" s="1">
        <v>2729</v>
      </c>
      <c r="B57" s="54" t="str">
        <f t="shared" si="0"/>
        <v>K.8</v>
      </c>
      <c r="C57" s="117" t="s">
        <v>1693</v>
      </c>
      <c r="D57" s="118"/>
      <c r="E57" s="117"/>
      <c r="F57" s="92"/>
      <c r="G57" s="117" t="s">
        <v>729</v>
      </c>
      <c r="H57" s="119" t="s">
        <v>1694</v>
      </c>
      <c r="I57" s="154" t="s">
        <v>1696</v>
      </c>
      <c r="J57" s="54">
        <v>1</v>
      </c>
      <c r="K57" s="117"/>
      <c r="L57" s="99">
        <f t="shared" si="1"/>
        <v>8</v>
      </c>
      <c r="M57" s="1">
        <f t="shared" si="2"/>
        <v>0</v>
      </c>
      <c r="N57" s="1">
        <f t="shared" si="3"/>
        <v>0</v>
      </c>
      <c r="O57" s="1">
        <f t="shared" si="4"/>
        <v>0</v>
      </c>
      <c r="P57" s="1">
        <f t="shared" si="5"/>
        <v>0</v>
      </c>
      <c r="Q57" s="1">
        <f t="shared" si="16"/>
        <v>1</v>
      </c>
      <c r="R57" s="1">
        <f t="shared" si="7"/>
        <v>0</v>
      </c>
      <c r="S57" s="1">
        <f t="shared" si="8"/>
        <v>1</v>
      </c>
      <c r="T57" s="1">
        <f t="shared" si="9"/>
        <v>1</v>
      </c>
      <c r="U57" s="1">
        <f t="shared" si="10"/>
        <v>0</v>
      </c>
      <c r="V57" s="1">
        <f t="shared" si="17"/>
        <v>1</v>
      </c>
      <c r="W57" s="1">
        <f t="shared" si="12"/>
        <v>1</v>
      </c>
      <c r="X57" s="1">
        <f t="shared" si="13"/>
        <v>1</v>
      </c>
      <c r="Y57" s="25">
        <f t="shared" si="18"/>
        <v>1</v>
      </c>
      <c r="Z57" s="117"/>
      <c r="AA57" s="117"/>
      <c r="AB57" s="1"/>
      <c r="AC57" s="25">
        <f t="shared" si="15"/>
        <v>2</v>
      </c>
      <c r="AD57" s="1">
        <v>1</v>
      </c>
    </row>
    <row r="58" spans="1:30" ht="12.75" customHeight="1">
      <c r="A58" s="1">
        <v>2308</v>
      </c>
      <c r="B58" s="54" t="str">
        <f t="shared" si="0"/>
        <v>K.8.1</v>
      </c>
      <c r="C58" s="120" t="s">
        <v>1700</v>
      </c>
      <c r="D58" s="118"/>
      <c r="E58" s="92"/>
      <c r="F58" s="92"/>
      <c r="G58" s="117" t="s">
        <v>1701</v>
      </c>
      <c r="H58" s="119"/>
      <c r="I58" s="117"/>
      <c r="J58" s="54">
        <v>2</v>
      </c>
      <c r="K58" s="117"/>
      <c r="L58" s="99">
        <f t="shared" si="1"/>
        <v>8</v>
      </c>
      <c r="M58" s="1">
        <f t="shared" si="2"/>
        <v>1</v>
      </c>
      <c r="N58" s="1">
        <f t="shared" si="3"/>
        <v>0</v>
      </c>
      <c r="O58" s="1">
        <f t="shared" si="4"/>
        <v>0</v>
      </c>
      <c r="P58" s="1">
        <f t="shared" si="5"/>
        <v>0</v>
      </c>
      <c r="Q58" s="1">
        <f t="shared" si="16"/>
        <v>0</v>
      </c>
      <c r="R58" s="1">
        <f t="shared" si="7"/>
        <v>0</v>
      </c>
      <c r="S58" s="1">
        <f t="shared" si="8"/>
        <v>0</v>
      </c>
      <c r="T58" s="1">
        <f t="shared" si="9"/>
        <v>1</v>
      </c>
      <c r="U58" s="1">
        <f t="shared" si="10"/>
        <v>0</v>
      </c>
      <c r="V58" s="1">
        <f t="shared" si="17"/>
        <v>0</v>
      </c>
      <c r="W58" s="1">
        <f t="shared" si="12"/>
        <v>0</v>
      </c>
      <c r="X58" s="1">
        <f t="shared" si="13"/>
        <v>0</v>
      </c>
      <c r="Y58" s="25">
        <f t="shared" si="18"/>
        <v>0</v>
      </c>
      <c r="Z58" s="117"/>
      <c r="AA58" s="117"/>
      <c r="AB58" s="1"/>
      <c r="AC58" s="25">
        <f t="shared" si="15"/>
        <v>2</v>
      </c>
      <c r="AD58" s="1"/>
    </row>
    <row r="59" spans="1:30" ht="12.75" customHeight="1">
      <c r="A59" s="1">
        <v>4060</v>
      </c>
      <c r="B59" s="54" t="str">
        <f t="shared" si="0"/>
        <v>K.8.1.1</v>
      </c>
      <c r="C59" s="120" t="s">
        <v>1706</v>
      </c>
      <c r="D59" s="118"/>
      <c r="E59" s="92"/>
      <c r="F59" s="92"/>
      <c r="G59" s="117" t="s">
        <v>1701</v>
      </c>
      <c r="H59" s="119"/>
      <c r="I59" s="117"/>
      <c r="J59" s="54">
        <v>3</v>
      </c>
      <c r="K59" s="117"/>
      <c r="L59" s="99">
        <f t="shared" si="1"/>
        <v>8</v>
      </c>
      <c r="M59" s="1">
        <f t="shared" si="2"/>
        <v>1</v>
      </c>
      <c r="N59" s="1">
        <f t="shared" si="3"/>
        <v>1</v>
      </c>
      <c r="O59" s="1">
        <f t="shared" si="4"/>
        <v>0</v>
      </c>
      <c r="P59" s="1">
        <f t="shared" si="5"/>
        <v>0</v>
      </c>
      <c r="Q59" s="1">
        <f t="shared" si="16"/>
        <v>0</v>
      </c>
      <c r="R59" s="1">
        <f t="shared" si="7"/>
        <v>0</v>
      </c>
      <c r="S59" s="1">
        <f t="shared" si="8"/>
        <v>0</v>
      </c>
      <c r="T59" s="1">
        <f t="shared" si="9"/>
        <v>1</v>
      </c>
      <c r="U59" s="1">
        <f t="shared" si="10"/>
        <v>0</v>
      </c>
      <c r="V59" s="1">
        <f t="shared" si="17"/>
        <v>0</v>
      </c>
      <c r="W59" s="1">
        <f t="shared" si="12"/>
        <v>0</v>
      </c>
      <c r="X59" s="1">
        <f t="shared" si="13"/>
        <v>0</v>
      </c>
      <c r="Y59" s="25">
        <f t="shared" si="18"/>
        <v>0</v>
      </c>
      <c r="Z59" s="117"/>
      <c r="AA59" s="117"/>
      <c r="AB59" s="1"/>
      <c r="AC59" s="25">
        <f t="shared" si="15"/>
        <v>2</v>
      </c>
      <c r="AD59" s="1"/>
    </row>
    <row r="60" spans="1:30" ht="12.75" customHeight="1">
      <c r="A60" s="1">
        <v>2295</v>
      </c>
      <c r="B60" s="54" t="str">
        <f t="shared" si="0"/>
        <v>K.8.2</v>
      </c>
      <c r="C60" s="120" t="s">
        <v>1709</v>
      </c>
      <c r="D60" s="118"/>
      <c r="E60" s="92"/>
      <c r="F60" s="92"/>
      <c r="G60" s="117" t="s">
        <v>1701</v>
      </c>
      <c r="H60" s="119" t="s">
        <v>1643</v>
      </c>
      <c r="I60" s="117" t="s">
        <v>1644</v>
      </c>
      <c r="J60" s="54">
        <v>2</v>
      </c>
      <c r="K60" s="117"/>
      <c r="L60" s="99">
        <f t="shared" si="1"/>
        <v>8</v>
      </c>
      <c r="M60" s="1">
        <f t="shared" si="2"/>
        <v>2</v>
      </c>
      <c r="N60" s="1">
        <f t="shared" si="3"/>
        <v>0</v>
      </c>
      <c r="O60" s="1">
        <f t="shared" si="4"/>
        <v>0</v>
      </c>
      <c r="P60" s="1">
        <f t="shared" si="5"/>
        <v>0</v>
      </c>
      <c r="Q60" s="1">
        <f t="shared" si="16"/>
        <v>0</v>
      </c>
      <c r="R60" s="1">
        <f t="shared" si="7"/>
        <v>0</v>
      </c>
      <c r="S60" s="1">
        <f t="shared" si="8"/>
        <v>0</v>
      </c>
      <c r="T60" s="1">
        <f t="shared" si="9"/>
        <v>1</v>
      </c>
      <c r="U60" s="1">
        <f t="shared" si="10"/>
        <v>0</v>
      </c>
      <c r="V60" s="1">
        <f t="shared" si="17"/>
        <v>0</v>
      </c>
      <c r="W60" s="1">
        <f t="shared" si="12"/>
        <v>0</v>
      </c>
      <c r="X60" s="1">
        <f t="shared" si="13"/>
        <v>0</v>
      </c>
      <c r="Y60" s="25">
        <f t="shared" si="18"/>
        <v>0</v>
      </c>
      <c r="Z60" s="117"/>
      <c r="AA60" s="117"/>
      <c r="AB60" s="1"/>
      <c r="AC60" s="25">
        <f t="shared" si="15"/>
        <v>2</v>
      </c>
      <c r="AD60" s="1"/>
    </row>
    <row r="61" spans="1:30" ht="12.75" customHeight="1">
      <c r="A61" s="1">
        <v>2730</v>
      </c>
      <c r="B61" s="54" t="str">
        <f t="shared" si="0"/>
        <v>K.8.3</v>
      </c>
      <c r="C61" s="120" t="s">
        <v>1713</v>
      </c>
      <c r="D61" s="118"/>
      <c r="E61" s="92"/>
      <c r="F61" s="92"/>
      <c r="G61" s="117" t="s">
        <v>1701</v>
      </c>
      <c r="H61" s="119">
        <v>7.4</v>
      </c>
      <c r="I61" s="117" t="s">
        <v>1656</v>
      </c>
      <c r="J61" s="54">
        <v>2</v>
      </c>
      <c r="K61" s="117"/>
      <c r="L61" s="99">
        <f t="shared" si="1"/>
        <v>8</v>
      </c>
      <c r="M61" s="1">
        <f t="shared" si="2"/>
        <v>3</v>
      </c>
      <c r="N61" s="1">
        <f t="shared" si="3"/>
        <v>0</v>
      </c>
      <c r="O61" s="1">
        <f t="shared" si="4"/>
        <v>0</v>
      </c>
      <c r="P61" s="1">
        <f t="shared" si="5"/>
        <v>0</v>
      </c>
      <c r="Q61" s="1">
        <f t="shared" si="16"/>
        <v>0</v>
      </c>
      <c r="R61" s="1">
        <f t="shared" si="7"/>
        <v>0</v>
      </c>
      <c r="S61" s="1">
        <f t="shared" si="8"/>
        <v>0</v>
      </c>
      <c r="T61" s="1">
        <f t="shared" si="9"/>
        <v>1</v>
      </c>
      <c r="U61" s="1">
        <f t="shared" si="10"/>
        <v>0</v>
      </c>
      <c r="V61" s="1">
        <f t="shared" si="17"/>
        <v>0</v>
      </c>
      <c r="W61" s="1">
        <f t="shared" si="12"/>
        <v>0</v>
      </c>
      <c r="X61" s="1">
        <f t="shared" si="13"/>
        <v>0</v>
      </c>
      <c r="Y61" s="25">
        <f t="shared" si="18"/>
        <v>0</v>
      </c>
      <c r="Z61" s="117"/>
      <c r="AA61" s="117"/>
      <c r="AB61" s="1"/>
      <c r="AC61" s="25">
        <f t="shared" si="15"/>
        <v>2</v>
      </c>
      <c r="AD61" s="1"/>
    </row>
    <row r="62" spans="1:30" ht="12.75" customHeight="1">
      <c r="A62" s="1">
        <v>2731</v>
      </c>
      <c r="B62" s="54" t="str">
        <f t="shared" si="0"/>
        <v>K.8.4</v>
      </c>
      <c r="C62" s="120" t="s">
        <v>1716</v>
      </c>
      <c r="D62" s="118"/>
      <c r="E62" s="92"/>
      <c r="F62" s="92"/>
      <c r="G62" s="117" t="s">
        <v>1701</v>
      </c>
      <c r="H62" s="119"/>
      <c r="I62" s="117"/>
      <c r="J62" s="54">
        <v>2</v>
      </c>
      <c r="K62" s="117"/>
      <c r="L62" s="99">
        <f t="shared" si="1"/>
        <v>8</v>
      </c>
      <c r="M62" s="1">
        <f t="shared" si="2"/>
        <v>4</v>
      </c>
      <c r="N62" s="1">
        <f t="shared" si="3"/>
        <v>0</v>
      </c>
      <c r="O62" s="1">
        <f t="shared" si="4"/>
        <v>0</v>
      </c>
      <c r="P62" s="1">
        <f t="shared" si="5"/>
        <v>0</v>
      </c>
      <c r="Q62" s="1">
        <f t="shared" si="16"/>
        <v>0</v>
      </c>
      <c r="R62" s="1">
        <f t="shared" si="7"/>
        <v>0</v>
      </c>
      <c r="S62" s="1">
        <f t="shared" si="8"/>
        <v>0</v>
      </c>
      <c r="T62" s="1">
        <f t="shared" si="9"/>
        <v>1</v>
      </c>
      <c r="U62" s="1">
        <f t="shared" si="10"/>
        <v>0</v>
      </c>
      <c r="V62" s="1">
        <f t="shared" si="17"/>
        <v>0</v>
      </c>
      <c r="W62" s="1">
        <f t="shared" si="12"/>
        <v>0</v>
      </c>
      <c r="X62" s="1">
        <f t="shared" si="13"/>
        <v>0</v>
      </c>
      <c r="Y62" s="25">
        <f t="shared" si="18"/>
        <v>0</v>
      </c>
      <c r="Z62" s="117"/>
      <c r="AA62" s="117"/>
      <c r="AB62" s="1"/>
      <c r="AC62" s="25">
        <f t="shared" si="15"/>
        <v>2</v>
      </c>
      <c r="AD62" s="1"/>
    </row>
    <row r="63" spans="1:30" ht="12.75" customHeight="1">
      <c r="A63" s="1">
        <v>2343</v>
      </c>
      <c r="B63" s="54" t="str">
        <f t="shared" si="0"/>
        <v>K.9</v>
      </c>
      <c r="C63" s="117" t="s">
        <v>1721</v>
      </c>
      <c r="D63" s="118"/>
      <c r="E63" s="92"/>
      <c r="F63" s="92"/>
      <c r="G63" s="117" t="s">
        <v>748</v>
      </c>
      <c r="H63" s="119">
        <v>8.5</v>
      </c>
      <c r="I63" s="117" t="s">
        <v>755</v>
      </c>
      <c r="J63" s="54">
        <v>1</v>
      </c>
      <c r="K63" s="117"/>
      <c r="L63" s="99">
        <f t="shared" si="1"/>
        <v>9</v>
      </c>
      <c r="M63" s="1">
        <f t="shared" si="2"/>
        <v>0</v>
      </c>
      <c r="N63" s="1">
        <f t="shared" si="3"/>
        <v>0</v>
      </c>
      <c r="O63" s="1">
        <f t="shared" si="4"/>
        <v>0</v>
      </c>
      <c r="P63" s="1">
        <f t="shared" si="5"/>
        <v>0</v>
      </c>
      <c r="Q63" s="1">
        <f t="shared" si="16"/>
        <v>1</v>
      </c>
      <c r="R63" s="1">
        <f t="shared" si="7"/>
        <v>0</v>
      </c>
      <c r="S63" s="1">
        <f t="shared" si="8"/>
        <v>1</v>
      </c>
      <c r="T63" s="1">
        <f t="shared" si="9"/>
        <v>1</v>
      </c>
      <c r="U63" s="1">
        <f t="shared" si="10"/>
        <v>0</v>
      </c>
      <c r="V63" s="1">
        <f t="shared" si="17"/>
        <v>1</v>
      </c>
      <c r="W63" s="1">
        <f t="shared" si="12"/>
        <v>1</v>
      </c>
      <c r="X63" s="1">
        <f t="shared" si="13"/>
        <v>1</v>
      </c>
      <c r="Y63" s="25">
        <f t="shared" si="18"/>
        <v>1</v>
      </c>
      <c r="Z63" s="117"/>
      <c r="AA63" s="117"/>
      <c r="AB63" s="1"/>
      <c r="AC63" s="25">
        <f t="shared" si="15"/>
        <v>2</v>
      </c>
      <c r="AD63" s="1"/>
    </row>
    <row r="64" spans="1:30" ht="12.75" customHeight="1">
      <c r="A64" s="1">
        <v>2346</v>
      </c>
      <c r="B64" s="54" t="str">
        <f t="shared" si="0"/>
        <v>K.9.1</v>
      </c>
      <c r="C64" s="120" t="s">
        <v>1723</v>
      </c>
      <c r="D64" s="118"/>
      <c r="E64" s="92"/>
      <c r="F64" s="92"/>
      <c r="G64" s="117" t="s">
        <v>748</v>
      </c>
      <c r="H64" s="119">
        <v>8.5</v>
      </c>
      <c r="I64" s="117" t="s">
        <v>755</v>
      </c>
      <c r="J64" s="54">
        <v>2</v>
      </c>
      <c r="K64" s="117"/>
      <c r="L64" s="99">
        <f t="shared" si="1"/>
        <v>9</v>
      </c>
      <c r="M64" s="1">
        <f t="shared" si="2"/>
        <v>1</v>
      </c>
      <c r="N64" s="1">
        <f t="shared" si="3"/>
        <v>0</v>
      </c>
      <c r="O64" s="1">
        <f t="shared" si="4"/>
        <v>0</v>
      </c>
      <c r="P64" s="1">
        <f t="shared" si="5"/>
        <v>0</v>
      </c>
      <c r="Q64" s="1">
        <f t="shared" si="16"/>
        <v>0</v>
      </c>
      <c r="R64" s="1">
        <f t="shared" si="7"/>
        <v>0</v>
      </c>
      <c r="S64" s="1">
        <f t="shared" si="8"/>
        <v>0</v>
      </c>
      <c r="T64" s="1">
        <f t="shared" si="9"/>
        <v>1</v>
      </c>
      <c r="U64" s="1">
        <f t="shared" si="10"/>
        <v>0</v>
      </c>
      <c r="V64" s="1">
        <f t="shared" si="17"/>
        <v>0</v>
      </c>
      <c r="W64" s="1">
        <f t="shared" si="12"/>
        <v>0</v>
      </c>
      <c r="X64" s="1">
        <f t="shared" si="13"/>
        <v>0</v>
      </c>
      <c r="Y64" s="25">
        <f t="shared" si="18"/>
        <v>0</v>
      </c>
      <c r="Z64" s="117"/>
      <c r="AA64" s="117"/>
      <c r="AB64" s="1"/>
      <c r="AC64" s="25">
        <f t="shared" si="15"/>
        <v>2</v>
      </c>
      <c r="AD64" s="1"/>
    </row>
    <row r="65" spans="1:30" ht="12.75" customHeight="1">
      <c r="A65" s="1">
        <v>4061</v>
      </c>
      <c r="B65" s="54" t="str">
        <f t="shared" si="0"/>
        <v>K.9.1.1</v>
      </c>
      <c r="C65" s="120" t="s">
        <v>1728</v>
      </c>
      <c r="D65" s="118"/>
      <c r="E65" s="92"/>
      <c r="F65" s="92"/>
      <c r="G65" s="117" t="s">
        <v>748</v>
      </c>
      <c r="H65" s="119"/>
      <c r="I65" s="117"/>
      <c r="J65" s="54">
        <v>3</v>
      </c>
      <c r="K65" s="117"/>
      <c r="L65" s="99">
        <f t="shared" si="1"/>
        <v>9</v>
      </c>
      <c r="M65" s="1">
        <f t="shared" si="2"/>
        <v>1</v>
      </c>
      <c r="N65" s="1">
        <f t="shared" si="3"/>
        <v>1</v>
      </c>
      <c r="O65" s="1">
        <f t="shared" si="4"/>
        <v>0</v>
      </c>
      <c r="P65" s="1">
        <f t="shared" si="5"/>
        <v>0</v>
      </c>
      <c r="Q65" s="1">
        <f t="shared" si="16"/>
        <v>0</v>
      </c>
      <c r="R65" s="1">
        <f t="shared" si="7"/>
        <v>0</v>
      </c>
      <c r="S65" s="1">
        <f t="shared" si="8"/>
        <v>0</v>
      </c>
      <c r="T65" s="1">
        <f t="shared" si="9"/>
        <v>1</v>
      </c>
      <c r="U65" s="1">
        <f t="shared" si="10"/>
        <v>0</v>
      </c>
      <c r="V65" s="1">
        <f t="shared" si="17"/>
        <v>0</v>
      </c>
      <c r="W65" s="1">
        <f t="shared" si="12"/>
        <v>0</v>
      </c>
      <c r="X65" s="1">
        <f t="shared" si="13"/>
        <v>0</v>
      </c>
      <c r="Y65" s="25">
        <f t="shared" si="18"/>
        <v>0</v>
      </c>
      <c r="Z65" s="117"/>
      <c r="AA65" s="117"/>
      <c r="AB65" s="1"/>
      <c r="AC65" s="25">
        <f t="shared" si="15"/>
        <v>2</v>
      </c>
      <c r="AD65" s="1"/>
    </row>
    <row r="66" spans="1:30" ht="12.75" customHeight="1">
      <c r="A66" s="1">
        <v>4062</v>
      </c>
      <c r="B66" s="54" t="str">
        <f t="shared" si="0"/>
        <v>K.9.1.2</v>
      </c>
      <c r="C66" s="120" t="s">
        <v>1731</v>
      </c>
      <c r="D66" s="118"/>
      <c r="E66" s="92"/>
      <c r="F66" s="92"/>
      <c r="G66" s="117" t="s">
        <v>748</v>
      </c>
      <c r="H66" s="119"/>
      <c r="I66" s="117"/>
      <c r="J66" s="54">
        <v>3</v>
      </c>
      <c r="K66" s="117"/>
      <c r="L66" s="99">
        <f t="shared" si="1"/>
        <v>9</v>
      </c>
      <c r="M66" s="1">
        <f t="shared" si="2"/>
        <v>1</v>
      </c>
      <c r="N66" s="1">
        <f t="shared" si="3"/>
        <v>2</v>
      </c>
      <c r="O66" s="1">
        <f t="shared" si="4"/>
        <v>0</v>
      </c>
      <c r="P66" s="1">
        <f t="shared" si="5"/>
        <v>0</v>
      </c>
      <c r="Q66" s="1">
        <f t="shared" si="16"/>
        <v>0</v>
      </c>
      <c r="R66" s="1">
        <f t="shared" si="7"/>
        <v>0</v>
      </c>
      <c r="S66" s="1">
        <f t="shared" si="8"/>
        <v>0</v>
      </c>
      <c r="T66" s="1">
        <f t="shared" si="9"/>
        <v>1</v>
      </c>
      <c r="U66" s="1">
        <f t="shared" si="10"/>
        <v>0</v>
      </c>
      <c r="V66" s="1">
        <f t="shared" si="17"/>
        <v>0</v>
      </c>
      <c r="W66" s="1">
        <f t="shared" si="12"/>
        <v>0</v>
      </c>
      <c r="X66" s="1">
        <f t="shared" si="13"/>
        <v>0</v>
      </c>
      <c r="Y66" s="25">
        <f t="shared" si="18"/>
        <v>0</v>
      </c>
      <c r="Z66" s="117"/>
      <c r="AA66" s="117"/>
      <c r="AB66" s="1"/>
      <c r="AC66" s="25">
        <f t="shared" si="15"/>
        <v>2</v>
      </c>
      <c r="AD66" s="1"/>
    </row>
    <row r="67" spans="1:30" ht="12.75" customHeight="1">
      <c r="A67" s="1">
        <v>4063</v>
      </c>
      <c r="B67" s="54" t="str">
        <f t="shared" si="0"/>
        <v>K.9.1.3</v>
      </c>
      <c r="C67" s="120" t="s">
        <v>1734</v>
      </c>
      <c r="D67" s="118"/>
      <c r="E67" s="92"/>
      <c r="F67" s="92"/>
      <c r="G67" s="117" t="s">
        <v>748</v>
      </c>
      <c r="H67" s="119"/>
      <c r="I67" s="117"/>
      <c r="J67" s="54">
        <v>3</v>
      </c>
      <c r="K67" s="117"/>
      <c r="L67" s="99">
        <f t="shared" si="1"/>
        <v>9</v>
      </c>
      <c r="M67" s="1">
        <f t="shared" si="2"/>
        <v>1</v>
      </c>
      <c r="N67" s="1">
        <f t="shared" si="3"/>
        <v>3</v>
      </c>
      <c r="O67" s="1">
        <f t="shared" si="4"/>
        <v>0</v>
      </c>
      <c r="P67" s="1">
        <f t="shared" si="5"/>
        <v>0</v>
      </c>
      <c r="Q67" s="1">
        <f t="shared" si="16"/>
        <v>0</v>
      </c>
      <c r="R67" s="1">
        <f t="shared" si="7"/>
        <v>0</v>
      </c>
      <c r="S67" s="1">
        <f t="shared" si="8"/>
        <v>0</v>
      </c>
      <c r="T67" s="1">
        <f t="shared" si="9"/>
        <v>1</v>
      </c>
      <c r="U67" s="1">
        <f t="shared" si="10"/>
        <v>0</v>
      </c>
      <c r="V67" s="1">
        <f t="shared" si="17"/>
        <v>0</v>
      </c>
      <c r="W67" s="1">
        <f t="shared" si="12"/>
        <v>0</v>
      </c>
      <c r="X67" s="1">
        <f t="shared" si="13"/>
        <v>0</v>
      </c>
      <c r="Y67" s="25">
        <f t="shared" si="18"/>
        <v>0</v>
      </c>
      <c r="Z67" s="117"/>
      <c r="AA67" s="117"/>
      <c r="AB67" s="1"/>
      <c r="AC67" s="25">
        <f t="shared" si="15"/>
        <v>2</v>
      </c>
      <c r="AD67" s="1"/>
    </row>
    <row r="68" spans="1:30" ht="12.75" customHeight="1">
      <c r="A68" s="1">
        <v>4064</v>
      </c>
      <c r="B68" s="54" t="str">
        <f t="shared" si="0"/>
        <v>K.9.1.4</v>
      </c>
      <c r="C68" s="120" t="s">
        <v>1112</v>
      </c>
      <c r="D68" s="118"/>
      <c r="E68" s="92"/>
      <c r="F68" s="92"/>
      <c r="G68" s="117" t="s">
        <v>748</v>
      </c>
      <c r="H68" s="119"/>
      <c r="I68" s="117"/>
      <c r="J68" s="54">
        <v>3</v>
      </c>
      <c r="K68" s="117"/>
      <c r="L68" s="99">
        <f t="shared" si="1"/>
        <v>9</v>
      </c>
      <c r="M68" s="1">
        <f t="shared" si="2"/>
        <v>1</v>
      </c>
      <c r="N68" s="1">
        <f t="shared" si="3"/>
        <v>4</v>
      </c>
      <c r="O68" s="1">
        <f t="shared" si="4"/>
        <v>0</v>
      </c>
      <c r="P68" s="1">
        <f t="shared" si="5"/>
        <v>0</v>
      </c>
      <c r="Q68" s="1">
        <f t="shared" si="16"/>
        <v>0</v>
      </c>
      <c r="R68" s="1">
        <f t="shared" si="7"/>
        <v>0</v>
      </c>
      <c r="S68" s="1">
        <f t="shared" si="8"/>
        <v>0</v>
      </c>
      <c r="T68" s="1">
        <f t="shared" si="9"/>
        <v>1</v>
      </c>
      <c r="U68" s="1">
        <f t="shared" si="10"/>
        <v>0</v>
      </c>
      <c r="V68" s="1">
        <f t="shared" si="17"/>
        <v>0</v>
      </c>
      <c r="W68" s="1">
        <f t="shared" si="12"/>
        <v>0</v>
      </c>
      <c r="X68" s="1">
        <f t="shared" si="13"/>
        <v>0</v>
      </c>
      <c r="Y68" s="25">
        <f t="shared" si="18"/>
        <v>0</v>
      </c>
      <c r="Z68" s="117"/>
      <c r="AA68" s="117"/>
      <c r="AB68" s="1"/>
      <c r="AC68" s="25">
        <f t="shared" si="15"/>
        <v>2</v>
      </c>
      <c r="AD68" s="1"/>
    </row>
    <row r="69" spans="1:30" ht="12.75" customHeight="1">
      <c r="A69" s="1">
        <v>4065</v>
      </c>
      <c r="B69" s="54" t="str">
        <f t="shared" si="0"/>
        <v>K.9.2</v>
      </c>
      <c r="C69" s="120" t="s">
        <v>1743</v>
      </c>
      <c r="D69" s="118"/>
      <c r="E69" s="92"/>
      <c r="F69" s="92"/>
      <c r="G69" s="117" t="s">
        <v>748</v>
      </c>
      <c r="H69" s="119">
        <v>8.5</v>
      </c>
      <c r="I69" s="117" t="s">
        <v>755</v>
      </c>
      <c r="J69" s="54">
        <v>2</v>
      </c>
      <c r="K69" s="117"/>
      <c r="L69" s="99">
        <f t="shared" si="1"/>
        <v>9</v>
      </c>
      <c r="M69" s="1">
        <f t="shared" si="2"/>
        <v>2</v>
      </c>
      <c r="N69" s="1">
        <f t="shared" si="3"/>
        <v>0</v>
      </c>
      <c r="O69" s="1">
        <f t="shared" si="4"/>
        <v>0</v>
      </c>
      <c r="P69" s="1">
        <f t="shared" si="5"/>
        <v>0</v>
      </c>
      <c r="Q69" s="1">
        <f t="shared" ref="Q69:Q100" si="19">IF(OR(Master="Master",J69=0,K69=1),0,IF(ISNA(VLOOKUP(A69,L2_Array,22,FALSE)),0,VLOOKUP(A69,L2_Array,22,FALSE)))</f>
        <v>0</v>
      </c>
      <c r="R69" s="1">
        <f t="shared" si="7"/>
        <v>0</v>
      </c>
      <c r="S69" s="1">
        <f t="shared" si="8"/>
        <v>0</v>
      </c>
      <c r="T69" s="1">
        <f t="shared" si="9"/>
        <v>1</v>
      </c>
      <c r="U69" s="1">
        <f t="shared" si="10"/>
        <v>0</v>
      </c>
      <c r="V69" s="1">
        <f t="shared" ref="V69:V100" si="20">IF(Master="Master",R69,IF(V68="",S69,IF(OR(AND(U69&gt;0,S69&lt;V68),AND(U69=1,S69&lt;=V68)),V68,S69)))</f>
        <v>0</v>
      </c>
      <c r="W69" s="1">
        <f t="shared" si="12"/>
        <v>0</v>
      </c>
      <c r="X69" s="1">
        <f t="shared" si="13"/>
        <v>0</v>
      </c>
      <c r="Y69" s="25">
        <f t="shared" ref="Y69:Y100" si="21">IF(ISNA(VLOOKUP(A69,L2_Array,1,FALSE)),0,1)</f>
        <v>0</v>
      </c>
      <c r="Z69" s="117"/>
      <c r="AA69" s="117"/>
      <c r="AB69" s="1"/>
      <c r="AC69" s="25">
        <f t="shared" si="15"/>
        <v>2</v>
      </c>
      <c r="AD69" s="1"/>
    </row>
    <row r="70" spans="1:30" ht="12.75" customHeight="1">
      <c r="A70" s="1">
        <v>4066</v>
      </c>
      <c r="B70" s="54" t="str">
        <f t="shared" si="0"/>
        <v>K.9.2.1</v>
      </c>
      <c r="C70" s="120" t="s">
        <v>1622</v>
      </c>
      <c r="D70" s="118"/>
      <c r="E70" s="92"/>
      <c r="F70" s="92"/>
      <c r="G70" s="117" t="s">
        <v>748</v>
      </c>
      <c r="H70" s="119"/>
      <c r="I70" s="117"/>
      <c r="J70" s="54">
        <v>3</v>
      </c>
      <c r="K70" s="117"/>
      <c r="L70" s="99">
        <f t="shared" si="1"/>
        <v>9</v>
      </c>
      <c r="M70" s="1">
        <f t="shared" si="2"/>
        <v>2</v>
      </c>
      <c r="N70" s="1">
        <f t="shared" si="3"/>
        <v>1</v>
      </c>
      <c r="O70" s="1">
        <f t="shared" si="4"/>
        <v>0</v>
      </c>
      <c r="P70" s="1">
        <f t="shared" si="5"/>
        <v>0</v>
      </c>
      <c r="Q70" s="1">
        <f t="shared" si="19"/>
        <v>0</v>
      </c>
      <c r="R70" s="1">
        <f t="shared" si="7"/>
        <v>0</v>
      </c>
      <c r="S70" s="1">
        <f t="shared" si="8"/>
        <v>0</v>
      </c>
      <c r="T70" s="1">
        <f t="shared" si="9"/>
        <v>1</v>
      </c>
      <c r="U70" s="1">
        <f t="shared" si="10"/>
        <v>0</v>
      </c>
      <c r="V70" s="1">
        <f t="shared" si="20"/>
        <v>0</v>
      </c>
      <c r="W70" s="1">
        <f t="shared" si="12"/>
        <v>0</v>
      </c>
      <c r="X70" s="1">
        <f t="shared" si="13"/>
        <v>0</v>
      </c>
      <c r="Y70" s="25">
        <f t="shared" si="21"/>
        <v>0</v>
      </c>
      <c r="Z70" s="117"/>
      <c r="AA70" s="117"/>
      <c r="AB70" s="1"/>
      <c r="AC70" s="25">
        <f t="shared" si="15"/>
        <v>2</v>
      </c>
      <c r="AD70" s="1"/>
    </row>
    <row r="71" spans="1:30" ht="12.75" customHeight="1">
      <c r="A71" s="1">
        <v>4067</v>
      </c>
      <c r="B71" s="54" t="str">
        <f t="shared" si="0"/>
        <v>K.9.2.2</v>
      </c>
      <c r="C71" s="120" t="s">
        <v>1749</v>
      </c>
      <c r="D71" s="118"/>
      <c r="E71" s="92"/>
      <c r="F71" s="92"/>
      <c r="G71" s="117" t="s">
        <v>748</v>
      </c>
      <c r="H71" s="119"/>
      <c r="I71" s="117"/>
      <c r="J71" s="54">
        <v>3</v>
      </c>
      <c r="K71" s="117"/>
      <c r="L71" s="99">
        <f t="shared" si="1"/>
        <v>9</v>
      </c>
      <c r="M71" s="1">
        <f t="shared" si="2"/>
        <v>2</v>
      </c>
      <c r="N71" s="1">
        <f t="shared" si="3"/>
        <v>2</v>
      </c>
      <c r="O71" s="1">
        <f t="shared" si="4"/>
        <v>0</v>
      </c>
      <c r="P71" s="1">
        <f t="shared" si="5"/>
        <v>0</v>
      </c>
      <c r="Q71" s="1">
        <f t="shared" si="19"/>
        <v>0</v>
      </c>
      <c r="R71" s="1">
        <f t="shared" si="7"/>
        <v>0</v>
      </c>
      <c r="S71" s="1">
        <f t="shared" si="8"/>
        <v>0</v>
      </c>
      <c r="T71" s="1">
        <f t="shared" si="9"/>
        <v>1</v>
      </c>
      <c r="U71" s="1">
        <f t="shared" si="10"/>
        <v>0</v>
      </c>
      <c r="V71" s="1">
        <f t="shared" si="20"/>
        <v>0</v>
      </c>
      <c r="W71" s="1">
        <f t="shared" si="12"/>
        <v>0</v>
      </c>
      <c r="X71" s="1">
        <f t="shared" si="13"/>
        <v>0</v>
      </c>
      <c r="Y71" s="25">
        <f t="shared" si="21"/>
        <v>0</v>
      </c>
      <c r="Z71" s="117"/>
      <c r="AA71" s="117"/>
      <c r="AB71" s="1"/>
      <c r="AC71" s="25">
        <f t="shared" si="15"/>
        <v>2</v>
      </c>
      <c r="AD71" s="1"/>
    </row>
    <row r="72" spans="1:30" ht="12.75" customHeight="1">
      <c r="A72" s="1">
        <v>4068</v>
      </c>
      <c r="B72" s="54" t="str">
        <f t="shared" si="0"/>
        <v>K.9.2.3</v>
      </c>
      <c r="C72" s="120" t="s">
        <v>1624</v>
      </c>
      <c r="D72" s="118"/>
      <c r="E72" s="92"/>
      <c r="F72" s="92"/>
      <c r="G72" s="117" t="s">
        <v>748</v>
      </c>
      <c r="H72" s="119"/>
      <c r="I72" s="117"/>
      <c r="J72" s="54">
        <v>3</v>
      </c>
      <c r="K72" s="117"/>
      <c r="L72" s="99">
        <f t="shared" si="1"/>
        <v>9</v>
      </c>
      <c r="M72" s="1">
        <f t="shared" si="2"/>
        <v>2</v>
      </c>
      <c r="N72" s="1">
        <f t="shared" si="3"/>
        <v>3</v>
      </c>
      <c r="O72" s="1">
        <f t="shared" si="4"/>
        <v>0</v>
      </c>
      <c r="P72" s="1">
        <f t="shared" si="5"/>
        <v>0</v>
      </c>
      <c r="Q72" s="1">
        <f t="shared" si="19"/>
        <v>0</v>
      </c>
      <c r="R72" s="1">
        <f t="shared" si="7"/>
        <v>0</v>
      </c>
      <c r="S72" s="1">
        <f t="shared" si="8"/>
        <v>0</v>
      </c>
      <c r="T72" s="1">
        <f t="shared" si="9"/>
        <v>1</v>
      </c>
      <c r="U72" s="1">
        <f t="shared" si="10"/>
        <v>0</v>
      </c>
      <c r="V72" s="1">
        <f t="shared" si="20"/>
        <v>0</v>
      </c>
      <c r="W72" s="1">
        <f t="shared" si="12"/>
        <v>0</v>
      </c>
      <c r="X72" s="1">
        <f t="shared" si="13"/>
        <v>0</v>
      </c>
      <c r="Y72" s="25">
        <f t="shared" si="21"/>
        <v>0</v>
      </c>
      <c r="Z72" s="117"/>
      <c r="AA72" s="117"/>
      <c r="AB72" s="1"/>
      <c r="AC72" s="25">
        <f t="shared" si="15"/>
        <v>2</v>
      </c>
      <c r="AD72" s="1"/>
    </row>
    <row r="73" spans="1:30" ht="12.75" customHeight="1">
      <c r="A73" s="1">
        <v>4069</v>
      </c>
      <c r="B73" s="54" t="str">
        <f t="shared" si="0"/>
        <v>K.9.2.4</v>
      </c>
      <c r="C73" s="120" t="s">
        <v>1754</v>
      </c>
      <c r="D73" s="118"/>
      <c r="E73" s="92"/>
      <c r="F73" s="92"/>
      <c r="G73" s="117" t="s">
        <v>748</v>
      </c>
      <c r="H73" s="119"/>
      <c r="I73" s="117"/>
      <c r="J73" s="54">
        <v>3</v>
      </c>
      <c r="K73" s="117"/>
      <c r="L73" s="99">
        <f t="shared" si="1"/>
        <v>9</v>
      </c>
      <c r="M73" s="1">
        <f t="shared" si="2"/>
        <v>2</v>
      </c>
      <c r="N73" s="1">
        <f t="shared" si="3"/>
        <v>4</v>
      </c>
      <c r="O73" s="1">
        <f t="shared" si="4"/>
        <v>0</v>
      </c>
      <c r="P73" s="1">
        <f t="shared" si="5"/>
        <v>0</v>
      </c>
      <c r="Q73" s="1">
        <f t="shared" si="19"/>
        <v>0</v>
      </c>
      <c r="R73" s="1">
        <f t="shared" si="7"/>
        <v>0</v>
      </c>
      <c r="S73" s="1">
        <f t="shared" si="8"/>
        <v>0</v>
      </c>
      <c r="T73" s="1">
        <f t="shared" si="9"/>
        <v>1</v>
      </c>
      <c r="U73" s="1">
        <f t="shared" si="10"/>
        <v>0</v>
      </c>
      <c r="V73" s="1">
        <f t="shared" si="20"/>
        <v>0</v>
      </c>
      <c r="W73" s="1">
        <f t="shared" si="12"/>
        <v>0</v>
      </c>
      <c r="X73" s="1">
        <f t="shared" si="13"/>
        <v>0</v>
      </c>
      <c r="Y73" s="25">
        <f t="shared" si="21"/>
        <v>0</v>
      </c>
      <c r="Z73" s="117"/>
      <c r="AA73" s="117"/>
      <c r="AB73" s="1"/>
      <c r="AC73" s="25">
        <f t="shared" si="15"/>
        <v>2</v>
      </c>
      <c r="AD73" s="1"/>
    </row>
    <row r="74" spans="1:30" ht="12.75" customHeight="1">
      <c r="A74" s="1">
        <v>4070</v>
      </c>
      <c r="B74" s="54" t="str">
        <f t="shared" si="0"/>
        <v>K.9.2.5</v>
      </c>
      <c r="C74" s="120" t="s">
        <v>1626</v>
      </c>
      <c r="D74" s="118"/>
      <c r="E74" s="92"/>
      <c r="F74" s="92"/>
      <c r="G74" s="117" t="s">
        <v>748</v>
      </c>
      <c r="H74" s="119"/>
      <c r="I74" s="117"/>
      <c r="J74" s="54">
        <v>3</v>
      </c>
      <c r="K74" s="117"/>
      <c r="L74" s="99">
        <f t="shared" si="1"/>
        <v>9</v>
      </c>
      <c r="M74" s="1">
        <f t="shared" si="2"/>
        <v>2</v>
      </c>
      <c r="N74" s="1">
        <f t="shared" si="3"/>
        <v>5</v>
      </c>
      <c r="O74" s="1">
        <f t="shared" si="4"/>
        <v>0</v>
      </c>
      <c r="P74" s="1">
        <f t="shared" si="5"/>
        <v>0</v>
      </c>
      <c r="Q74" s="1">
        <f t="shared" si="19"/>
        <v>0</v>
      </c>
      <c r="R74" s="1">
        <f t="shared" si="7"/>
        <v>0</v>
      </c>
      <c r="S74" s="1">
        <f t="shared" si="8"/>
        <v>0</v>
      </c>
      <c r="T74" s="1">
        <f t="shared" si="9"/>
        <v>1</v>
      </c>
      <c r="U74" s="1">
        <f t="shared" si="10"/>
        <v>0</v>
      </c>
      <c r="V74" s="1">
        <f t="shared" si="20"/>
        <v>0</v>
      </c>
      <c r="W74" s="1">
        <f t="shared" si="12"/>
        <v>0</v>
      </c>
      <c r="X74" s="1">
        <f t="shared" si="13"/>
        <v>0</v>
      </c>
      <c r="Y74" s="25">
        <f t="shared" si="21"/>
        <v>0</v>
      </c>
      <c r="Z74" s="117"/>
      <c r="AA74" s="117"/>
      <c r="AB74" s="1"/>
      <c r="AC74" s="25">
        <f t="shared" si="15"/>
        <v>2</v>
      </c>
      <c r="AD74" s="1"/>
    </row>
    <row r="75" spans="1:30" ht="12.75" customHeight="1">
      <c r="A75" s="1">
        <v>4071</v>
      </c>
      <c r="B75" s="54" t="str">
        <f t="shared" si="0"/>
        <v>K.9.3</v>
      </c>
      <c r="C75" s="120" t="s">
        <v>1757</v>
      </c>
      <c r="D75" s="118"/>
      <c r="E75" s="92"/>
      <c r="F75" s="92"/>
      <c r="G75" s="117" t="s">
        <v>748</v>
      </c>
      <c r="H75" s="119">
        <v>8.5</v>
      </c>
      <c r="I75" s="117" t="s">
        <v>755</v>
      </c>
      <c r="J75" s="54">
        <v>2</v>
      </c>
      <c r="K75" s="117"/>
      <c r="L75" s="99">
        <f t="shared" si="1"/>
        <v>9</v>
      </c>
      <c r="M75" s="1">
        <f t="shared" si="2"/>
        <v>3</v>
      </c>
      <c r="N75" s="1">
        <f t="shared" si="3"/>
        <v>0</v>
      </c>
      <c r="O75" s="1">
        <f t="shared" si="4"/>
        <v>0</v>
      </c>
      <c r="P75" s="1">
        <f t="shared" si="5"/>
        <v>0</v>
      </c>
      <c r="Q75" s="1">
        <f t="shared" si="19"/>
        <v>0</v>
      </c>
      <c r="R75" s="1">
        <f t="shared" si="7"/>
        <v>0</v>
      </c>
      <c r="S75" s="1">
        <f t="shared" si="8"/>
        <v>0</v>
      </c>
      <c r="T75" s="1">
        <f t="shared" si="9"/>
        <v>1</v>
      </c>
      <c r="U75" s="1">
        <f t="shared" si="10"/>
        <v>0</v>
      </c>
      <c r="V75" s="1">
        <f t="shared" si="20"/>
        <v>0</v>
      </c>
      <c r="W75" s="1">
        <f t="shared" si="12"/>
        <v>0</v>
      </c>
      <c r="X75" s="1">
        <f t="shared" si="13"/>
        <v>0</v>
      </c>
      <c r="Y75" s="25">
        <f t="shared" si="21"/>
        <v>0</v>
      </c>
      <c r="Z75" s="117"/>
      <c r="AA75" s="117"/>
      <c r="AB75" s="1"/>
      <c r="AC75" s="25">
        <f t="shared" si="15"/>
        <v>2</v>
      </c>
      <c r="AD75" s="1"/>
    </row>
    <row r="76" spans="1:30" ht="12.75" customHeight="1">
      <c r="A76" s="1">
        <v>4072</v>
      </c>
      <c r="B76" s="54" t="str">
        <f t="shared" si="0"/>
        <v>K.9.3.1</v>
      </c>
      <c r="C76" s="120" t="s">
        <v>1761</v>
      </c>
      <c r="D76" s="118"/>
      <c r="E76" s="92"/>
      <c r="F76" s="92"/>
      <c r="G76" s="117" t="s">
        <v>748</v>
      </c>
      <c r="H76" s="119"/>
      <c r="I76" s="117"/>
      <c r="J76" s="54">
        <v>3</v>
      </c>
      <c r="K76" s="117"/>
      <c r="L76" s="99">
        <f t="shared" si="1"/>
        <v>9</v>
      </c>
      <c r="M76" s="1">
        <f t="shared" si="2"/>
        <v>3</v>
      </c>
      <c r="N76" s="1">
        <f t="shared" si="3"/>
        <v>1</v>
      </c>
      <c r="O76" s="1">
        <f t="shared" si="4"/>
        <v>0</v>
      </c>
      <c r="P76" s="1">
        <f t="shared" si="5"/>
        <v>0</v>
      </c>
      <c r="Q76" s="1">
        <f t="shared" si="19"/>
        <v>0</v>
      </c>
      <c r="R76" s="1">
        <f t="shared" si="7"/>
        <v>0</v>
      </c>
      <c r="S76" s="1">
        <f t="shared" si="8"/>
        <v>0</v>
      </c>
      <c r="T76" s="1">
        <f t="shared" si="9"/>
        <v>1</v>
      </c>
      <c r="U76" s="1">
        <f t="shared" si="10"/>
        <v>0</v>
      </c>
      <c r="V76" s="1">
        <f t="shared" si="20"/>
        <v>0</v>
      </c>
      <c r="W76" s="1">
        <f t="shared" si="12"/>
        <v>0</v>
      </c>
      <c r="X76" s="1">
        <f t="shared" si="13"/>
        <v>0</v>
      </c>
      <c r="Y76" s="25">
        <f t="shared" si="21"/>
        <v>0</v>
      </c>
      <c r="Z76" s="117"/>
      <c r="AA76" s="117"/>
      <c r="AB76" s="1"/>
      <c r="AC76" s="25">
        <f t="shared" si="15"/>
        <v>2</v>
      </c>
      <c r="AD76" s="1"/>
    </row>
    <row r="77" spans="1:30" ht="12.75" customHeight="1">
      <c r="A77" s="1">
        <v>4073</v>
      </c>
      <c r="B77" s="54" t="str">
        <f t="shared" si="0"/>
        <v>K.9.3.2</v>
      </c>
      <c r="C77" s="120" t="s">
        <v>1575</v>
      </c>
      <c r="D77" s="118"/>
      <c r="E77" s="92"/>
      <c r="F77" s="92"/>
      <c r="G77" s="117" t="s">
        <v>748</v>
      </c>
      <c r="H77" s="119"/>
      <c r="I77" s="117"/>
      <c r="J77" s="54">
        <v>3</v>
      </c>
      <c r="K77" s="117"/>
      <c r="L77" s="99">
        <f t="shared" si="1"/>
        <v>9</v>
      </c>
      <c r="M77" s="1">
        <f t="shared" si="2"/>
        <v>3</v>
      </c>
      <c r="N77" s="1">
        <f t="shared" si="3"/>
        <v>2</v>
      </c>
      <c r="O77" s="1">
        <f t="shared" si="4"/>
        <v>0</v>
      </c>
      <c r="P77" s="1">
        <f t="shared" si="5"/>
        <v>0</v>
      </c>
      <c r="Q77" s="1">
        <f t="shared" si="19"/>
        <v>0</v>
      </c>
      <c r="R77" s="1">
        <f t="shared" si="7"/>
        <v>0</v>
      </c>
      <c r="S77" s="1">
        <f t="shared" si="8"/>
        <v>0</v>
      </c>
      <c r="T77" s="1">
        <f t="shared" si="9"/>
        <v>1</v>
      </c>
      <c r="U77" s="1">
        <f t="shared" si="10"/>
        <v>0</v>
      </c>
      <c r="V77" s="1">
        <f t="shared" si="20"/>
        <v>0</v>
      </c>
      <c r="W77" s="1">
        <f t="shared" si="12"/>
        <v>0</v>
      </c>
      <c r="X77" s="1">
        <f t="shared" si="13"/>
        <v>0</v>
      </c>
      <c r="Y77" s="25">
        <f t="shared" si="21"/>
        <v>0</v>
      </c>
      <c r="Z77" s="117"/>
      <c r="AA77" s="117"/>
      <c r="AB77" s="1"/>
      <c r="AC77" s="25">
        <f t="shared" si="15"/>
        <v>2</v>
      </c>
      <c r="AD77" s="1"/>
    </row>
    <row r="78" spans="1:30" ht="12.75" customHeight="1">
      <c r="A78" s="1">
        <v>4074</v>
      </c>
      <c r="B78" s="54" t="str">
        <f t="shared" si="0"/>
        <v>K.9.4</v>
      </c>
      <c r="C78" s="120" t="s">
        <v>1766</v>
      </c>
      <c r="D78" s="118"/>
      <c r="E78" s="92"/>
      <c r="F78" s="92"/>
      <c r="G78" s="117" t="s">
        <v>748</v>
      </c>
      <c r="H78" s="119">
        <v>8.5</v>
      </c>
      <c r="I78" s="117" t="s">
        <v>755</v>
      </c>
      <c r="J78" s="54">
        <v>2</v>
      </c>
      <c r="K78" s="117"/>
      <c r="L78" s="99">
        <f t="shared" si="1"/>
        <v>9</v>
      </c>
      <c r="M78" s="1">
        <f t="shared" si="2"/>
        <v>4</v>
      </c>
      <c r="N78" s="1">
        <f t="shared" si="3"/>
        <v>0</v>
      </c>
      <c r="O78" s="1">
        <f t="shared" si="4"/>
        <v>0</v>
      </c>
      <c r="P78" s="1">
        <f t="shared" si="5"/>
        <v>0</v>
      </c>
      <c r="Q78" s="1">
        <f t="shared" si="19"/>
        <v>0</v>
      </c>
      <c r="R78" s="1">
        <f t="shared" si="7"/>
        <v>0</v>
      </c>
      <c r="S78" s="1">
        <f t="shared" si="8"/>
        <v>0</v>
      </c>
      <c r="T78" s="1">
        <f t="shared" si="9"/>
        <v>1</v>
      </c>
      <c r="U78" s="1">
        <f t="shared" si="10"/>
        <v>0</v>
      </c>
      <c r="V78" s="1">
        <f t="shared" si="20"/>
        <v>0</v>
      </c>
      <c r="W78" s="1">
        <f t="shared" si="12"/>
        <v>0</v>
      </c>
      <c r="X78" s="1">
        <f t="shared" si="13"/>
        <v>0</v>
      </c>
      <c r="Y78" s="25">
        <f t="shared" si="21"/>
        <v>0</v>
      </c>
      <c r="Z78" s="117"/>
      <c r="AA78" s="117"/>
      <c r="AB78" s="1"/>
      <c r="AC78" s="25">
        <f t="shared" si="15"/>
        <v>2</v>
      </c>
      <c r="AD78" s="1"/>
    </row>
    <row r="79" spans="1:30" ht="12.75" customHeight="1">
      <c r="A79" s="1">
        <v>2779</v>
      </c>
      <c r="B79" s="54" t="str">
        <f t="shared" si="0"/>
        <v>K.9.5</v>
      </c>
      <c r="C79" s="120" t="s">
        <v>1770</v>
      </c>
      <c r="D79" s="118"/>
      <c r="E79" s="92"/>
      <c r="F79" s="92"/>
      <c r="G79" s="117" t="s">
        <v>748</v>
      </c>
      <c r="H79" s="119"/>
      <c r="I79" s="117"/>
      <c r="J79" s="54">
        <v>2</v>
      </c>
      <c r="K79" s="117"/>
      <c r="L79" s="99">
        <f t="shared" si="1"/>
        <v>9</v>
      </c>
      <c r="M79" s="1">
        <f t="shared" si="2"/>
        <v>5</v>
      </c>
      <c r="N79" s="1">
        <f t="shared" si="3"/>
        <v>0</v>
      </c>
      <c r="O79" s="1">
        <f t="shared" si="4"/>
        <v>0</v>
      </c>
      <c r="P79" s="1">
        <f t="shared" si="5"/>
        <v>0</v>
      </c>
      <c r="Q79" s="1">
        <f t="shared" si="19"/>
        <v>0</v>
      </c>
      <c r="R79" s="1">
        <f t="shared" si="7"/>
        <v>0</v>
      </c>
      <c r="S79" s="1">
        <f t="shared" si="8"/>
        <v>0</v>
      </c>
      <c r="T79" s="1">
        <f t="shared" si="9"/>
        <v>1</v>
      </c>
      <c r="U79" s="1">
        <f t="shared" si="10"/>
        <v>0</v>
      </c>
      <c r="V79" s="1">
        <f t="shared" si="20"/>
        <v>0</v>
      </c>
      <c r="W79" s="1">
        <f t="shared" si="12"/>
        <v>0</v>
      </c>
      <c r="X79" s="1">
        <f t="shared" si="13"/>
        <v>0</v>
      </c>
      <c r="Y79" s="25">
        <f t="shared" si="21"/>
        <v>0</v>
      </c>
      <c r="Z79" s="117"/>
      <c r="AA79" s="117"/>
      <c r="AB79" s="1"/>
      <c r="AC79" s="25">
        <f t="shared" si="15"/>
        <v>2</v>
      </c>
      <c r="AD79" s="1"/>
    </row>
    <row r="80" spans="1:30" ht="12.75" customHeight="1">
      <c r="A80" s="1">
        <v>2351</v>
      </c>
      <c r="B80" s="54" t="str">
        <f t="shared" si="0"/>
        <v>K.9.5.1</v>
      </c>
      <c r="C80" s="120" t="s">
        <v>1775</v>
      </c>
      <c r="D80" s="118"/>
      <c r="E80" s="92"/>
      <c r="F80" s="92"/>
      <c r="G80" s="117" t="s">
        <v>748</v>
      </c>
      <c r="H80" s="119"/>
      <c r="I80" s="117"/>
      <c r="J80" s="54">
        <v>3</v>
      </c>
      <c r="K80" s="117"/>
      <c r="L80" s="99">
        <f t="shared" si="1"/>
        <v>9</v>
      </c>
      <c r="M80" s="1">
        <f t="shared" si="2"/>
        <v>5</v>
      </c>
      <c r="N80" s="1">
        <f t="shared" si="3"/>
        <v>1</v>
      </c>
      <c r="O80" s="1">
        <f t="shared" si="4"/>
        <v>0</v>
      </c>
      <c r="P80" s="1">
        <f t="shared" si="5"/>
        <v>0</v>
      </c>
      <c r="Q80" s="1">
        <f t="shared" si="19"/>
        <v>0</v>
      </c>
      <c r="R80" s="1">
        <f t="shared" si="7"/>
        <v>0</v>
      </c>
      <c r="S80" s="1">
        <f t="shared" si="8"/>
        <v>0</v>
      </c>
      <c r="T80" s="1">
        <f t="shared" si="9"/>
        <v>1</v>
      </c>
      <c r="U80" s="1">
        <f t="shared" si="10"/>
        <v>0</v>
      </c>
      <c r="V80" s="1">
        <f t="shared" si="20"/>
        <v>0</v>
      </c>
      <c r="W80" s="1">
        <f t="shared" si="12"/>
        <v>0</v>
      </c>
      <c r="X80" s="1">
        <f t="shared" si="13"/>
        <v>0</v>
      </c>
      <c r="Y80" s="25">
        <f t="shared" si="21"/>
        <v>0</v>
      </c>
      <c r="Z80" s="117"/>
      <c r="AA80" s="117"/>
      <c r="AB80" s="1"/>
      <c r="AC80" s="25">
        <f t="shared" si="15"/>
        <v>2</v>
      </c>
      <c r="AD80" s="1"/>
    </row>
    <row r="81" spans="1:30" ht="12.75" customHeight="1">
      <c r="A81" s="1">
        <v>2352</v>
      </c>
      <c r="B81" s="54" t="str">
        <f t="shared" si="0"/>
        <v>K.9.5.2</v>
      </c>
      <c r="C81" s="120" t="s">
        <v>1777</v>
      </c>
      <c r="D81" s="118"/>
      <c r="E81" s="92"/>
      <c r="F81" s="92"/>
      <c r="G81" s="117" t="s">
        <v>748</v>
      </c>
      <c r="H81" s="119"/>
      <c r="I81" s="117"/>
      <c r="J81" s="54">
        <v>3</v>
      </c>
      <c r="K81" s="117"/>
      <c r="L81" s="99">
        <f t="shared" si="1"/>
        <v>9</v>
      </c>
      <c r="M81" s="1">
        <f t="shared" si="2"/>
        <v>5</v>
      </c>
      <c r="N81" s="1">
        <f t="shared" si="3"/>
        <v>2</v>
      </c>
      <c r="O81" s="1">
        <f t="shared" si="4"/>
        <v>0</v>
      </c>
      <c r="P81" s="1">
        <f t="shared" si="5"/>
        <v>0</v>
      </c>
      <c r="Q81" s="1">
        <f t="shared" si="19"/>
        <v>0</v>
      </c>
      <c r="R81" s="1">
        <f t="shared" si="7"/>
        <v>0</v>
      </c>
      <c r="S81" s="1">
        <f t="shared" si="8"/>
        <v>0</v>
      </c>
      <c r="T81" s="1">
        <f t="shared" si="9"/>
        <v>1</v>
      </c>
      <c r="U81" s="1">
        <f t="shared" si="10"/>
        <v>0</v>
      </c>
      <c r="V81" s="1">
        <f t="shared" si="20"/>
        <v>0</v>
      </c>
      <c r="W81" s="1">
        <f t="shared" si="12"/>
        <v>0</v>
      </c>
      <c r="X81" s="1">
        <f t="shared" si="13"/>
        <v>0</v>
      </c>
      <c r="Y81" s="25">
        <f t="shared" si="21"/>
        <v>0</v>
      </c>
      <c r="Z81" s="117"/>
      <c r="AA81" s="117"/>
      <c r="AB81" s="1"/>
      <c r="AC81" s="25">
        <f t="shared" si="15"/>
        <v>2</v>
      </c>
      <c r="AD81" s="1"/>
    </row>
    <row r="82" spans="1:30" ht="12.75" customHeight="1">
      <c r="A82" s="1">
        <v>2354</v>
      </c>
      <c r="B82" s="54" t="str">
        <f t="shared" si="0"/>
        <v>K.9.5.3</v>
      </c>
      <c r="C82" s="120" t="s">
        <v>1779</v>
      </c>
      <c r="D82" s="118"/>
      <c r="E82" s="92"/>
      <c r="F82" s="92"/>
      <c r="G82" s="117" t="s">
        <v>748</v>
      </c>
      <c r="H82" s="119"/>
      <c r="I82" s="117"/>
      <c r="J82" s="54">
        <v>3</v>
      </c>
      <c r="K82" s="117"/>
      <c r="L82" s="99">
        <f t="shared" si="1"/>
        <v>9</v>
      </c>
      <c r="M82" s="1">
        <f t="shared" si="2"/>
        <v>5</v>
      </c>
      <c r="N82" s="1">
        <f t="shared" si="3"/>
        <v>3</v>
      </c>
      <c r="O82" s="1">
        <f t="shared" si="4"/>
        <v>0</v>
      </c>
      <c r="P82" s="1">
        <f t="shared" si="5"/>
        <v>0</v>
      </c>
      <c r="Q82" s="1">
        <f t="shared" si="19"/>
        <v>0</v>
      </c>
      <c r="R82" s="1">
        <f t="shared" si="7"/>
        <v>0</v>
      </c>
      <c r="S82" s="1">
        <f t="shared" si="8"/>
        <v>0</v>
      </c>
      <c r="T82" s="1">
        <f t="shared" si="9"/>
        <v>1</v>
      </c>
      <c r="U82" s="1">
        <f t="shared" si="10"/>
        <v>0</v>
      </c>
      <c r="V82" s="1">
        <f t="shared" si="20"/>
        <v>0</v>
      </c>
      <c r="W82" s="1">
        <f t="shared" si="12"/>
        <v>0</v>
      </c>
      <c r="X82" s="1">
        <f t="shared" si="13"/>
        <v>0</v>
      </c>
      <c r="Y82" s="25">
        <f t="shared" si="21"/>
        <v>0</v>
      </c>
      <c r="Z82" s="117"/>
      <c r="AA82" s="117"/>
      <c r="AB82" s="1"/>
      <c r="AC82" s="25">
        <f t="shared" si="15"/>
        <v>2</v>
      </c>
      <c r="AD82" s="1"/>
    </row>
    <row r="83" spans="1:30" ht="12.75" customHeight="1">
      <c r="A83" s="1">
        <v>2355</v>
      </c>
      <c r="B83" s="54" t="str">
        <f t="shared" si="0"/>
        <v>K.9.5.4</v>
      </c>
      <c r="C83" s="120" t="s">
        <v>1782</v>
      </c>
      <c r="D83" s="118"/>
      <c r="E83" s="92"/>
      <c r="F83" s="92"/>
      <c r="G83" s="117" t="s">
        <v>748</v>
      </c>
      <c r="H83" s="119"/>
      <c r="I83" s="117"/>
      <c r="J83" s="54">
        <v>3</v>
      </c>
      <c r="K83" s="117"/>
      <c r="L83" s="99">
        <f t="shared" si="1"/>
        <v>9</v>
      </c>
      <c r="M83" s="1">
        <f t="shared" si="2"/>
        <v>5</v>
      </c>
      <c r="N83" s="1">
        <f t="shared" si="3"/>
        <v>4</v>
      </c>
      <c r="O83" s="1">
        <f t="shared" si="4"/>
        <v>0</v>
      </c>
      <c r="P83" s="1">
        <f t="shared" si="5"/>
        <v>0</v>
      </c>
      <c r="Q83" s="1">
        <f t="shared" si="19"/>
        <v>0</v>
      </c>
      <c r="R83" s="1">
        <f t="shared" si="7"/>
        <v>0</v>
      </c>
      <c r="S83" s="1">
        <f t="shared" si="8"/>
        <v>0</v>
      </c>
      <c r="T83" s="1">
        <f t="shared" si="9"/>
        <v>1</v>
      </c>
      <c r="U83" s="1">
        <f t="shared" si="10"/>
        <v>0</v>
      </c>
      <c r="V83" s="1">
        <f t="shared" si="20"/>
        <v>0</v>
      </c>
      <c r="W83" s="1">
        <f t="shared" si="12"/>
        <v>0</v>
      </c>
      <c r="X83" s="1">
        <f t="shared" si="13"/>
        <v>0</v>
      </c>
      <c r="Y83" s="25">
        <f t="shared" si="21"/>
        <v>0</v>
      </c>
      <c r="Z83" s="117"/>
      <c r="AA83" s="117"/>
      <c r="AB83" s="1"/>
      <c r="AC83" s="25">
        <f t="shared" si="15"/>
        <v>2</v>
      </c>
      <c r="AD83" s="1"/>
    </row>
    <row r="84" spans="1:30" ht="12.75" customHeight="1">
      <c r="A84" s="1">
        <v>2357</v>
      </c>
      <c r="B84" s="54" t="str">
        <f t="shared" si="0"/>
        <v>K.9.5.5</v>
      </c>
      <c r="C84" s="120" t="s">
        <v>1785</v>
      </c>
      <c r="D84" s="118"/>
      <c r="E84" s="92"/>
      <c r="F84" s="92"/>
      <c r="G84" s="117" t="s">
        <v>748</v>
      </c>
      <c r="H84" s="119"/>
      <c r="I84" s="117"/>
      <c r="J84" s="54">
        <v>3</v>
      </c>
      <c r="K84" s="117"/>
      <c r="L84" s="99">
        <f t="shared" si="1"/>
        <v>9</v>
      </c>
      <c r="M84" s="1">
        <f t="shared" si="2"/>
        <v>5</v>
      </c>
      <c r="N84" s="1">
        <f t="shared" si="3"/>
        <v>5</v>
      </c>
      <c r="O84" s="1">
        <f t="shared" si="4"/>
        <v>0</v>
      </c>
      <c r="P84" s="1">
        <f t="shared" si="5"/>
        <v>0</v>
      </c>
      <c r="Q84" s="1">
        <f t="shared" si="19"/>
        <v>0</v>
      </c>
      <c r="R84" s="1">
        <f t="shared" si="7"/>
        <v>0</v>
      </c>
      <c r="S84" s="1">
        <f t="shared" si="8"/>
        <v>0</v>
      </c>
      <c r="T84" s="1">
        <f t="shared" si="9"/>
        <v>1</v>
      </c>
      <c r="U84" s="1">
        <f t="shared" si="10"/>
        <v>0</v>
      </c>
      <c r="V84" s="1">
        <f t="shared" si="20"/>
        <v>0</v>
      </c>
      <c r="W84" s="1">
        <f t="shared" si="12"/>
        <v>0</v>
      </c>
      <c r="X84" s="1">
        <f t="shared" si="13"/>
        <v>0</v>
      </c>
      <c r="Y84" s="25">
        <f t="shared" si="21"/>
        <v>0</v>
      </c>
      <c r="Z84" s="117"/>
      <c r="AA84" s="117"/>
      <c r="AB84" s="1"/>
      <c r="AC84" s="25">
        <f t="shared" si="15"/>
        <v>2</v>
      </c>
      <c r="AD84" s="1"/>
    </row>
    <row r="85" spans="1:30" ht="12.75" customHeight="1">
      <c r="A85" s="1">
        <v>4076</v>
      </c>
      <c r="B85" s="54" t="str">
        <f t="shared" si="0"/>
        <v>K.9.5.6</v>
      </c>
      <c r="C85" s="120" t="s">
        <v>1790</v>
      </c>
      <c r="D85" s="118"/>
      <c r="E85" s="92"/>
      <c r="F85" s="92"/>
      <c r="G85" s="117" t="s">
        <v>748</v>
      </c>
      <c r="H85" s="119"/>
      <c r="I85" s="117"/>
      <c r="J85" s="54">
        <v>3</v>
      </c>
      <c r="K85" s="117"/>
      <c r="L85" s="99">
        <f t="shared" si="1"/>
        <v>9</v>
      </c>
      <c r="M85" s="1">
        <f t="shared" si="2"/>
        <v>5</v>
      </c>
      <c r="N85" s="1">
        <f t="shared" si="3"/>
        <v>6</v>
      </c>
      <c r="O85" s="1">
        <f t="shared" si="4"/>
        <v>0</v>
      </c>
      <c r="P85" s="1">
        <f t="shared" si="5"/>
        <v>0</v>
      </c>
      <c r="Q85" s="1">
        <f t="shared" si="19"/>
        <v>0</v>
      </c>
      <c r="R85" s="1">
        <f t="shared" si="7"/>
        <v>0</v>
      </c>
      <c r="S85" s="1">
        <f t="shared" si="8"/>
        <v>0</v>
      </c>
      <c r="T85" s="1">
        <f t="shared" si="9"/>
        <v>1</v>
      </c>
      <c r="U85" s="1">
        <f t="shared" si="10"/>
        <v>0</v>
      </c>
      <c r="V85" s="1">
        <f t="shared" si="20"/>
        <v>0</v>
      </c>
      <c r="W85" s="1">
        <f t="shared" si="12"/>
        <v>0</v>
      </c>
      <c r="X85" s="1">
        <f t="shared" si="13"/>
        <v>0</v>
      </c>
      <c r="Y85" s="25">
        <f t="shared" si="21"/>
        <v>0</v>
      </c>
      <c r="Z85" s="117"/>
      <c r="AA85" s="117"/>
      <c r="AB85" s="1"/>
      <c r="AC85" s="25">
        <f t="shared" si="15"/>
        <v>2</v>
      </c>
      <c r="AD85" s="1"/>
    </row>
    <row r="86" spans="1:30" ht="12.75" customHeight="1">
      <c r="A86" s="1">
        <v>4077</v>
      </c>
      <c r="B86" s="54" t="str">
        <f t="shared" si="0"/>
        <v>K.9.5.7</v>
      </c>
      <c r="C86" s="120" t="s">
        <v>1793</v>
      </c>
      <c r="D86" s="118"/>
      <c r="E86" s="92"/>
      <c r="F86" s="92"/>
      <c r="G86" s="117" t="s">
        <v>748</v>
      </c>
      <c r="H86" s="119"/>
      <c r="I86" s="117"/>
      <c r="J86" s="54">
        <v>3</v>
      </c>
      <c r="K86" s="117"/>
      <c r="L86" s="99">
        <f t="shared" si="1"/>
        <v>9</v>
      </c>
      <c r="M86" s="1">
        <f t="shared" si="2"/>
        <v>5</v>
      </c>
      <c r="N86" s="1">
        <f t="shared" si="3"/>
        <v>7</v>
      </c>
      <c r="O86" s="1">
        <f t="shared" si="4"/>
        <v>0</v>
      </c>
      <c r="P86" s="1">
        <f t="shared" si="5"/>
        <v>0</v>
      </c>
      <c r="Q86" s="1">
        <f t="shared" si="19"/>
        <v>0</v>
      </c>
      <c r="R86" s="1">
        <f t="shared" si="7"/>
        <v>0</v>
      </c>
      <c r="S86" s="1">
        <f t="shared" si="8"/>
        <v>0</v>
      </c>
      <c r="T86" s="1">
        <f t="shared" si="9"/>
        <v>1</v>
      </c>
      <c r="U86" s="1">
        <f t="shared" si="10"/>
        <v>0</v>
      </c>
      <c r="V86" s="1">
        <f t="shared" si="20"/>
        <v>0</v>
      </c>
      <c r="W86" s="1">
        <f t="shared" si="12"/>
        <v>0</v>
      </c>
      <c r="X86" s="1">
        <f t="shared" si="13"/>
        <v>0</v>
      </c>
      <c r="Y86" s="25">
        <f t="shared" si="21"/>
        <v>0</v>
      </c>
      <c r="Z86" s="117"/>
      <c r="AA86" s="117"/>
      <c r="AB86" s="1"/>
      <c r="AC86" s="25">
        <f t="shared" si="15"/>
        <v>2</v>
      </c>
      <c r="AD86" s="1"/>
    </row>
    <row r="87" spans="1:30" ht="12.75" customHeight="1">
      <c r="A87" s="1">
        <v>2762</v>
      </c>
      <c r="B87" s="54" t="str">
        <f t="shared" si="0"/>
        <v>K.9.5.8</v>
      </c>
      <c r="C87" s="120" t="s">
        <v>1797</v>
      </c>
      <c r="D87" s="118"/>
      <c r="E87" s="92"/>
      <c r="F87" s="92"/>
      <c r="G87" s="117" t="s">
        <v>748</v>
      </c>
      <c r="H87" s="119"/>
      <c r="I87" s="117"/>
      <c r="J87" s="54">
        <v>3</v>
      </c>
      <c r="K87" s="117"/>
      <c r="L87" s="99">
        <f t="shared" si="1"/>
        <v>9</v>
      </c>
      <c r="M87" s="1">
        <f t="shared" si="2"/>
        <v>5</v>
      </c>
      <c r="N87" s="1">
        <f t="shared" si="3"/>
        <v>8</v>
      </c>
      <c r="O87" s="1">
        <f t="shared" si="4"/>
        <v>0</v>
      </c>
      <c r="P87" s="1">
        <f t="shared" si="5"/>
        <v>0</v>
      </c>
      <c r="Q87" s="1">
        <f t="shared" si="19"/>
        <v>0</v>
      </c>
      <c r="R87" s="1">
        <f t="shared" si="7"/>
        <v>0</v>
      </c>
      <c r="S87" s="1">
        <f t="shared" si="8"/>
        <v>0</v>
      </c>
      <c r="T87" s="1">
        <f t="shared" si="9"/>
        <v>1</v>
      </c>
      <c r="U87" s="1">
        <f t="shared" si="10"/>
        <v>0</v>
      </c>
      <c r="V87" s="1">
        <f t="shared" si="20"/>
        <v>0</v>
      </c>
      <c r="W87" s="1">
        <f t="shared" si="12"/>
        <v>0</v>
      </c>
      <c r="X87" s="1">
        <f t="shared" si="13"/>
        <v>0</v>
      </c>
      <c r="Y87" s="25">
        <f t="shared" si="21"/>
        <v>0</v>
      </c>
      <c r="Z87" s="117"/>
      <c r="AA87" s="117"/>
      <c r="AB87" s="1"/>
      <c r="AC87" s="25">
        <f t="shared" si="15"/>
        <v>2</v>
      </c>
      <c r="AD87" s="1"/>
    </row>
    <row r="88" spans="1:30" ht="12.75" customHeight="1">
      <c r="A88" s="1">
        <v>2763</v>
      </c>
      <c r="B88" s="54" t="str">
        <f t="shared" si="0"/>
        <v>K.9.5.9</v>
      </c>
      <c r="C88" s="120" t="s">
        <v>1801</v>
      </c>
      <c r="D88" s="118"/>
      <c r="E88" s="92"/>
      <c r="F88" s="92"/>
      <c r="G88" s="117" t="s">
        <v>748</v>
      </c>
      <c r="H88" s="119"/>
      <c r="I88" s="117"/>
      <c r="J88" s="54">
        <v>3</v>
      </c>
      <c r="K88" s="117"/>
      <c r="L88" s="99">
        <f t="shared" si="1"/>
        <v>9</v>
      </c>
      <c r="M88" s="1">
        <f t="shared" si="2"/>
        <v>5</v>
      </c>
      <c r="N88" s="1">
        <f t="shared" si="3"/>
        <v>9</v>
      </c>
      <c r="O88" s="1">
        <f t="shared" si="4"/>
        <v>0</v>
      </c>
      <c r="P88" s="1">
        <f t="shared" si="5"/>
        <v>0</v>
      </c>
      <c r="Q88" s="1">
        <f t="shared" si="19"/>
        <v>0</v>
      </c>
      <c r="R88" s="1">
        <f t="shared" si="7"/>
        <v>0</v>
      </c>
      <c r="S88" s="1">
        <f t="shared" si="8"/>
        <v>0</v>
      </c>
      <c r="T88" s="1">
        <f t="shared" si="9"/>
        <v>1</v>
      </c>
      <c r="U88" s="1">
        <f t="shared" si="10"/>
        <v>0</v>
      </c>
      <c r="V88" s="1">
        <f t="shared" si="20"/>
        <v>0</v>
      </c>
      <c r="W88" s="1">
        <f t="shared" si="12"/>
        <v>0</v>
      </c>
      <c r="X88" s="1">
        <f t="shared" si="13"/>
        <v>0</v>
      </c>
      <c r="Y88" s="25">
        <f t="shared" si="21"/>
        <v>0</v>
      </c>
      <c r="Z88" s="117"/>
      <c r="AA88" s="117"/>
      <c r="AB88" s="1"/>
      <c r="AC88" s="25">
        <f t="shared" si="15"/>
        <v>2</v>
      </c>
      <c r="AD88" s="1"/>
    </row>
    <row r="89" spans="1:30" ht="12.75" customHeight="1">
      <c r="A89" s="1">
        <v>2764</v>
      </c>
      <c r="B89" s="54" t="str">
        <f t="shared" si="0"/>
        <v>K.9.5.10</v>
      </c>
      <c r="C89" s="120" t="s">
        <v>1805</v>
      </c>
      <c r="D89" s="118"/>
      <c r="E89" s="92"/>
      <c r="F89" s="92"/>
      <c r="G89" s="117" t="s">
        <v>748</v>
      </c>
      <c r="H89" s="119">
        <v>8.5</v>
      </c>
      <c r="I89" s="117" t="s">
        <v>755</v>
      </c>
      <c r="J89" s="54">
        <v>3</v>
      </c>
      <c r="K89" s="117"/>
      <c r="L89" s="99">
        <f t="shared" si="1"/>
        <v>9</v>
      </c>
      <c r="M89" s="1">
        <f t="shared" si="2"/>
        <v>5</v>
      </c>
      <c r="N89" s="1">
        <f t="shared" si="3"/>
        <v>10</v>
      </c>
      <c r="O89" s="1">
        <f t="shared" si="4"/>
        <v>0</v>
      </c>
      <c r="P89" s="1">
        <f t="shared" si="5"/>
        <v>0</v>
      </c>
      <c r="Q89" s="1">
        <f t="shared" si="19"/>
        <v>0</v>
      </c>
      <c r="R89" s="1">
        <f t="shared" si="7"/>
        <v>0</v>
      </c>
      <c r="S89" s="1">
        <f t="shared" si="8"/>
        <v>0</v>
      </c>
      <c r="T89" s="1">
        <f t="shared" si="9"/>
        <v>1</v>
      </c>
      <c r="U89" s="1">
        <f t="shared" si="10"/>
        <v>0</v>
      </c>
      <c r="V89" s="1">
        <f t="shared" si="20"/>
        <v>0</v>
      </c>
      <c r="W89" s="1">
        <f t="shared" si="12"/>
        <v>0</v>
      </c>
      <c r="X89" s="1">
        <f t="shared" si="13"/>
        <v>0</v>
      </c>
      <c r="Y89" s="25">
        <f t="shared" si="21"/>
        <v>0</v>
      </c>
      <c r="Z89" s="117"/>
      <c r="AA89" s="117"/>
      <c r="AB89" s="1"/>
      <c r="AC89" s="25">
        <f t="shared" si="15"/>
        <v>2</v>
      </c>
      <c r="AD89" s="1"/>
    </row>
    <row r="90" spans="1:30" ht="12.75" customHeight="1">
      <c r="A90" s="1">
        <v>4078</v>
      </c>
      <c r="B90" s="54" t="str">
        <f t="shared" si="0"/>
        <v>K.9.5.11</v>
      </c>
      <c r="C90" s="120" t="s">
        <v>1808</v>
      </c>
      <c r="D90" s="118"/>
      <c r="E90" s="92"/>
      <c r="F90" s="92"/>
      <c r="G90" s="117" t="s">
        <v>748</v>
      </c>
      <c r="H90" s="119"/>
      <c r="I90" s="117"/>
      <c r="J90" s="54">
        <v>3</v>
      </c>
      <c r="K90" s="117"/>
      <c r="L90" s="99">
        <f t="shared" si="1"/>
        <v>9</v>
      </c>
      <c r="M90" s="1">
        <f t="shared" si="2"/>
        <v>5</v>
      </c>
      <c r="N90" s="1">
        <f t="shared" si="3"/>
        <v>11</v>
      </c>
      <c r="O90" s="1">
        <f t="shared" si="4"/>
        <v>0</v>
      </c>
      <c r="P90" s="1">
        <f t="shared" si="5"/>
        <v>0</v>
      </c>
      <c r="Q90" s="1">
        <f t="shared" si="19"/>
        <v>0</v>
      </c>
      <c r="R90" s="1">
        <f t="shared" si="7"/>
        <v>0</v>
      </c>
      <c r="S90" s="1">
        <f t="shared" si="8"/>
        <v>0</v>
      </c>
      <c r="T90" s="1">
        <f t="shared" si="9"/>
        <v>1</v>
      </c>
      <c r="U90" s="1">
        <f t="shared" si="10"/>
        <v>0</v>
      </c>
      <c r="V90" s="1">
        <f t="shared" si="20"/>
        <v>0</v>
      </c>
      <c r="W90" s="1">
        <f t="shared" si="12"/>
        <v>0</v>
      </c>
      <c r="X90" s="1">
        <f t="shared" si="13"/>
        <v>0</v>
      </c>
      <c r="Y90" s="25">
        <f t="shared" si="21"/>
        <v>0</v>
      </c>
      <c r="Z90" s="117"/>
      <c r="AA90" s="117"/>
      <c r="AB90" s="1"/>
      <c r="AC90" s="25">
        <f t="shared" si="15"/>
        <v>2</v>
      </c>
      <c r="AD90" s="1"/>
    </row>
    <row r="91" spans="1:30" ht="12.75" customHeight="1">
      <c r="A91" s="1">
        <v>4079</v>
      </c>
      <c r="B91" s="54" t="str">
        <f t="shared" si="0"/>
        <v>K.9.5.12</v>
      </c>
      <c r="C91" s="120" t="s">
        <v>1811</v>
      </c>
      <c r="D91" s="118"/>
      <c r="E91" s="92"/>
      <c r="F91" s="92"/>
      <c r="G91" s="117" t="s">
        <v>748</v>
      </c>
      <c r="H91" s="119"/>
      <c r="I91" s="117"/>
      <c r="J91" s="54">
        <v>3</v>
      </c>
      <c r="K91" s="117"/>
      <c r="L91" s="99">
        <f t="shared" si="1"/>
        <v>9</v>
      </c>
      <c r="M91" s="1">
        <f t="shared" si="2"/>
        <v>5</v>
      </c>
      <c r="N91" s="1">
        <f t="shared" si="3"/>
        <v>12</v>
      </c>
      <c r="O91" s="1">
        <f t="shared" si="4"/>
        <v>0</v>
      </c>
      <c r="P91" s="1">
        <f t="shared" si="5"/>
        <v>0</v>
      </c>
      <c r="Q91" s="1">
        <f t="shared" si="19"/>
        <v>0</v>
      </c>
      <c r="R91" s="1">
        <f t="shared" si="7"/>
        <v>0</v>
      </c>
      <c r="S91" s="1">
        <f t="shared" si="8"/>
        <v>0</v>
      </c>
      <c r="T91" s="1">
        <f t="shared" si="9"/>
        <v>1</v>
      </c>
      <c r="U91" s="1">
        <f t="shared" si="10"/>
        <v>0</v>
      </c>
      <c r="V91" s="1">
        <f t="shared" si="20"/>
        <v>0</v>
      </c>
      <c r="W91" s="1">
        <f t="shared" si="12"/>
        <v>0</v>
      </c>
      <c r="X91" s="1">
        <f t="shared" si="13"/>
        <v>0</v>
      </c>
      <c r="Y91" s="25">
        <f t="shared" si="21"/>
        <v>0</v>
      </c>
      <c r="Z91" s="117"/>
      <c r="AA91" s="117"/>
      <c r="AB91" s="1"/>
      <c r="AC91" s="25">
        <f t="shared" si="15"/>
        <v>2</v>
      </c>
      <c r="AD91" s="1"/>
    </row>
    <row r="92" spans="1:30" ht="12.75" customHeight="1">
      <c r="A92" s="1">
        <v>4080</v>
      </c>
      <c r="B92" s="54" t="str">
        <f t="shared" si="0"/>
        <v>K.9.5.13</v>
      </c>
      <c r="C92" s="120" t="s">
        <v>1815</v>
      </c>
      <c r="D92" s="118"/>
      <c r="E92" s="92"/>
      <c r="F92" s="92"/>
      <c r="G92" s="117" t="s">
        <v>748</v>
      </c>
      <c r="H92" s="119"/>
      <c r="I92" s="117"/>
      <c r="J92" s="54">
        <v>3</v>
      </c>
      <c r="K92" s="117"/>
      <c r="L92" s="99">
        <f t="shared" si="1"/>
        <v>9</v>
      </c>
      <c r="M92" s="1">
        <f t="shared" si="2"/>
        <v>5</v>
      </c>
      <c r="N92" s="1">
        <f t="shared" si="3"/>
        <v>13</v>
      </c>
      <c r="O92" s="1">
        <f t="shared" si="4"/>
        <v>0</v>
      </c>
      <c r="P92" s="1">
        <f t="shared" si="5"/>
        <v>0</v>
      </c>
      <c r="Q92" s="1">
        <f t="shared" si="19"/>
        <v>0</v>
      </c>
      <c r="R92" s="1">
        <f t="shared" si="7"/>
        <v>0</v>
      </c>
      <c r="S92" s="1">
        <f t="shared" si="8"/>
        <v>0</v>
      </c>
      <c r="T92" s="1">
        <f t="shared" si="9"/>
        <v>1</v>
      </c>
      <c r="U92" s="1">
        <f t="shared" si="10"/>
        <v>0</v>
      </c>
      <c r="V92" s="1">
        <f t="shared" si="20"/>
        <v>0</v>
      </c>
      <c r="W92" s="1">
        <f t="shared" si="12"/>
        <v>0</v>
      </c>
      <c r="X92" s="1">
        <f t="shared" si="13"/>
        <v>0</v>
      </c>
      <c r="Y92" s="25">
        <f t="shared" si="21"/>
        <v>0</v>
      </c>
      <c r="Z92" s="117"/>
      <c r="AA92" s="117"/>
      <c r="AB92" s="1"/>
      <c r="AC92" s="25">
        <f t="shared" si="15"/>
        <v>2</v>
      </c>
      <c r="AD92" s="1"/>
    </row>
    <row r="93" spans="1:30" ht="12.75" customHeight="1">
      <c r="A93" s="1">
        <v>4082</v>
      </c>
      <c r="B93" s="54" t="str">
        <f t="shared" si="0"/>
        <v>K.9.6</v>
      </c>
      <c r="C93" s="120" t="s">
        <v>1819</v>
      </c>
      <c r="D93" s="118"/>
      <c r="E93" s="92"/>
      <c r="F93" s="118"/>
      <c r="G93" s="117" t="s">
        <v>748</v>
      </c>
      <c r="H93" s="119"/>
      <c r="I93" s="117"/>
      <c r="J93" s="54">
        <v>2</v>
      </c>
      <c r="K93" s="117"/>
      <c r="L93" s="99">
        <f t="shared" si="1"/>
        <v>9</v>
      </c>
      <c r="M93" s="1">
        <f t="shared" si="2"/>
        <v>6</v>
      </c>
      <c r="N93" s="1">
        <f t="shared" si="3"/>
        <v>0</v>
      </c>
      <c r="O93" s="1">
        <f t="shared" si="4"/>
        <v>0</v>
      </c>
      <c r="P93" s="1">
        <f t="shared" si="5"/>
        <v>0</v>
      </c>
      <c r="Q93" s="1">
        <f t="shared" si="19"/>
        <v>0</v>
      </c>
      <c r="R93" s="1">
        <f t="shared" si="7"/>
        <v>0</v>
      </c>
      <c r="S93" s="1">
        <f t="shared" si="8"/>
        <v>0</v>
      </c>
      <c r="T93" s="1">
        <f t="shared" si="9"/>
        <v>1</v>
      </c>
      <c r="U93" s="1">
        <f t="shared" si="10"/>
        <v>0</v>
      </c>
      <c r="V93" s="1">
        <f t="shared" si="20"/>
        <v>0</v>
      </c>
      <c r="W93" s="1">
        <f t="shared" si="12"/>
        <v>0</v>
      </c>
      <c r="X93" s="1">
        <f t="shared" si="13"/>
        <v>0</v>
      </c>
      <c r="Y93" s="25">
        <f t="shared" si="21"/>
        <v>0</v>
      </c>
      <c r="Z93" s="117"/>
      <c r="AA93" s="117"/>
      <c r="AB93" s="1"/>
      <c r="AC93" s="25">
        <f t="shared" si="15"/>
        <v>2</v>
      </c>
      <c r="AD93" s="1"/>
    </row>
    <row r="94" spans="1:30" ht="12.75" customHeight="1">
      <c r="A94" s="1">
        <v>4083</v>
      </c>
      <c r="B94" s="54" t="str">
        <f t="shared" si="0"/>
        <v>K.9.7</v>
      </c>
      <c r="C94" s="120" t="s">
        <v>1822</v>
      </c>
      <c r="D94" s="118"/>
      <c r="E94" s="92"/>
      <c r="F94" s="92"/>
      <c r="G94" s="117" t="s">
        <v>748</v>
      </c>
      <c r="H94" s="119"/>
      <c r="I94" s="117"/>
      <c r="J94" s="54">
        <v>2</v>
      </c>
      <c r="K94" s="117"/>
      <c r="L94" s="99">
        <f t="shared" si="1"/>
        <v>9</v>
      </c>
      <c r="M94" s="1">
        <f t="shared" si="2"/>
        <v>7</v>
      </c>
      <c r="N94" s="1">
        <f t="shared" si="3"/>
        <v>0</v>
      </c>
      <c r="O94" s="1">
        <f t="shared" si="4"/>
        <v>0</v>
      </c>
      <c r="P94" s="1">
        <f t="shared" si="5"/>
        <v>0</v>
      </c>
      <c r="Q94" s="1">
        <f t="shared" si="19"/>
        <v>0</v>
      </c>
      <c r="R94" s="1">
        <f t="shared" si="7"/>
        <v>0</v>
      </c>
      <c r="S94" s="1">
        <f t="shared" si="8"/>
        <v>0</v>
      </c>
      <c r="T94" s="1">
        <f t="shared" si="9"/>
        <v>1</v>
      </c>
      <c r="U94" s="1">
        <f t="shared" si="10"/>
        <v>0</v>
      </c>
      <c r="V94" s="1">
        <f t="shared" si="20"/>
        <v>0</v>
      </c>
      <c r="W94" s="1">
        <f t="shared" si="12"/>
        <v>0</v>
      </c>
      <c r="X94" s="1">
        <f t="shared" si="13"/>
        <v>0</v>
      </c>
      <c r="Y94" s="25">
        <f t="shared" si="21"/>
        <v>0</v>
      </c>
      <c r="Z94" s="117"/>
      <c r="AA94" s="117"/>
      <c r="AB94" s="1"/>
      <c r="AC94" s="25">
        <f t="shared" si="15"/>
        <v>2</v>
      </c>
      <c r="AD94" s="1"/>
    </row>
    <row r="95" spans="1:30" ht="12.75" customHeight="1">
      <c r="A95" s="1">
        <v>4084</v>
      </c>
      <c r="B95" s="54" t="str">
        <f t="shared" si="0"/>
        <v>K.9.8</v>
      </c>
      <c r="C95" s="120" t="s">
        <v>1825</v>
      </c>
      <c r="D95" s="118"/>
      <c r="E95" s="92"/>
      <c r="F95" s="118"/>
      <c r="G95" s="117" t="s">
        <v>748</v>
      </c>
      <c r="H95" s="119"/>
      <c r="I95" s="117"/>
      <c r="J95" s="54">
        <v>2</v>
      </c>
      <c r="K95" s="117"/>
      <c r="L95" s="99">
        <f t="shared" si="1"/>
        <v>9</v>
      </c>
      <c r="M95" s="1">
        <f t="shared" si="2"/>
        <v>8</v>
      </c>
      <c r="N95" s="1">
        <f t="shared" si="3"/>
        <v>0</v>
      </c>
      <c r="O95" s="1">
        <f t="shared" si="4"/>
        <v>0</v>
      </c>
      <c r="P95" s="1">
        <f t="shared" si="5"/>
        <v>0</v>
      </c>
      <c r="Q95" s="1">
        <f t="shared" si="19"/>
        <v>0</v>
      </c>
      <c r="R95" s="1">
        <f t="shared" si="7"/>
        <v>0</v>
      </c>
      <c r="S95" s="1">
        <f t="shared" si="8"/>
        <v>0</v>
      </c>
      <c r="T95" s="1">
        <f t="shared" si="9"/>
        <v>1</v>
      </c>
      <c r="U95" s="1">
        <f t="shared" si="10"/>
        <v>0</v>
      </c>
      <c r="V95" s="1">
        <f t="shared" si="20"/>
        <v>0</v>
      </c>
      <c r="W95" s="1">
        <f t="shared" si="12"/>
        <v>0</v>
      </c>
      <c r="X95" s="1">
        <f t="shared" si="13"/>
        <v>0</v>
      </c>
      <c r="Y95" s="25">
        <f t="shared" si="21"/>
        <v>0</v>
      </c>
      <c r="Z95" s="117"/>
      <c r="AA95" s="117"/>
      <c r="AB95" s="1"/>
      <c r="AC95" s="25">
        <f t="shared" si="15"/>
        <v>2</v>
      </c>
      <c r="AD95" s="1"/>
    </row>
    <row r="96" spans="1:30" ht="12.75" customHeight="1">
      <c r="A96" s="1">
        <v>4085</v>
      </c>
      <c r="B96" s="54" t="str">
        <f t="shared" si="0"/>
        <v>K.9.8.1</v>
      </c>
      <c r="C96" s="120" t="s">
        <v>1827</v>
      </c>
      <c r="D96" s="118"/>
      <c r="E96" s="92"/>
      <c r="F96" s="92"/>
      <c r="G96" s="117" t="s">
        <v>748</v>
      </c>
      <c r="H96" s="119"/>
      <c r="I96" s="117"/>
      <c r="J96" s="54">
        <v>3</v>
      </c>
      <c r="K96" s="117"/>
      <c r="L96" s="99">
        <f t="shared" si="1"/>
        <v>9</v>
      </c>
      <c r="M96" s="1">
        <f t="shared" si="2"/>
        <v>8</v>
      </c>
      <c r="N96" s="1">
        <f t="shared" si="3"/>
        <v>1</v>
      </c>
      <c r="O96" s="1">
        <f t="shared" si="4"/>
        <v>0</v>
      </c>
      <c r="P96" s="1">
        <f t="shared" si="5"/>
        <v>0</v>
      </c>
      <c r="Q96" s="1">
        <f t="shared" si="19"/>
        <v>0</v>
      </c>
      <c r="R96" s="1">
        <f t="shared" si="7"/>
        <v>0</v>
      </c>
      <c r="S96" s="1">
        <f t="shared" si="8"/>
        <v>0</v>
      </c>
      <c r="T96" s="1">
        <f t="shared" si="9"/>
        <v>1</v>
      </c>
      <c r="U96" s="1">
        <f t="shared" si="10"/>
        <v>0</v>
      </c>
      <c r="V96" s="1">
        <f t="shared" si="20"/>
        <v>0</v>
      </c>
      <c r="W96" s="1">
        <f t="shared" si="12"/>
        <v>0</v>
      </c>
      <c r="X96" s="1">
        <f t="shared" si="13"/>
        <v>0</v>
      </c>
      <c r="Y96" s="25">
        <f t="shared" si="21"/>
        <v>0</v>
      </c>
      <c r="Z96" s="117"/>
      <c r="AA96" s="117"/>
      <c r="AB96" s="1"/>
      <c r="AC96" s="25">
        <f t="shared" si="15"/>
        <v>2</v>
      </c>
      <c r="AD96" s="1"/>
    </row>
    <row r="97" spans="1:30" ht="12.75" customHeight="1">
      <c r="A97" s="1">
        <v>4086</v>
      </c>
      <c r="B97" s="54" t="str">
        <f t="shared" si="0"/>
        <v>K.9.8.2</v>
      </c>
      <c r="C97" s="120" t="s">
        <v>1830</v>
      </c>
      <c r="D97" s="118"/>
      <c r="E97" s="92"/>
      <c r="F97" s="92"/>
      <c r="G97" s="117" t="s">
        <v>748</v>
      </c>
      <c r="H97" s="119"/>
      <c r="I97" s="117"/>
      <c r="J97" s="54">
        <v>3</v>
      </c>
      <c r="K97" s="117"/>
      <c r="L97" s="99">
        <f t="shared" si="1"/>
        <v>9</v>
      </c>
      <c r="M97" s="1">
        <f t="shared" si="2"/>
        <v>8</v>
      </c>
      <c r="N97" s="1">
        <f t="shared" si="3"/>
        <v>2</v>
      </c>
      <c r="O97" s="1">
        <f t="shared" si="4"/>
        <v>0</v>
      </c>
      <c r="P97" s="1">
        <f t="shared" si="5"/>
        <v>0</v>
      </c>
      <c r="Q97" s="1">
        <f t="shared" si="19"/>
        <v>0</v>
      </c>
      <c r="R97" s="1">
        <f t="shared" si="7"/>
        <v>0</v>
      </c>
      <c r="S97" s="1">
        <f t="shared" si="8"/>
        <v>0</v>
      </c>
      <c r="T97" s="1">
        <f t="shared" si="9"/>
        <v>1</v>
      </c>
      <c r="U97" s="1">
        <f t="shared" si="10"/>
        <v>0</v>
      </c>
      <c r="V97" s="1">
        <f t="shared" si="20"/>
        <v>0</v>
      </c>
      <c r="W97" s="1">
        <f t="shared" si="12"/>
        <v>0</v>
      </c>
      <c r="X97" s="1">
        <f t="shared" si="13"/>
        <v>0</v>
      </c>
      <c r="Y97" s="25">
        <f t="shared" si="21"/>
        <v>0</v>
      </c>
      <c r="Z97" s="117"/>
      <c r="AA97" s="117"/>
      <c r="AB97" s="1"/>
      <c r="AC97" s="25">
        <f t="shared" si="15"/>
        <v>2</v>
      </c>
      <c r="AD97" s="1"/>
    </row>
    <row r="98" spans="1:30" ht="12.75" customHeight="1">
      <c r="A98" s="1">
        <v>4087</v>
      </c>
      <c r="B98" s="54" t="str">
        <f t="shared" si="0"/>
        <v>K.9.8.3</v>
      </c>
      <c r="C98" s="120" t="s">
        <v>1832</v>
      </c>
      <c r="D98" s="118"/>
      <c r="E98" s="92"/>
      <c r="F98" s="92"/>
      <c r="G98" s="117" t="s">
        <v>748</v>
      </c>
      <c r="H98" s="119"/>
      <c r="I98" s="117"/>
      <c r="J98" s="54">
        <v>3</v>
      </c>
      <c r="K98" s="117"/>
      <c r="L98" s="99">
        <f t="shared" si="1"/>
        <v>9</v>
      </c>
      <c r="M98" s="1">
        <f t="shared" si="2"/>
        <v>8</v>
      </c>
      <c r="N98" s="1">
        <f t="shared" si="3"/>
        <v>3</v>
      </c>
      <c r="O98" s="1">
        <f t="shared" si="4"/>
        <v>0</v>
      </c>
      <c r="P98" s="1">
        <f t="shared" si="5"/>
        <v>0</v>
      </c>
      <c r="Q98" s="1">
        <f t="shared" si="19"/>
        <v>0</v>
      </c>
      <c r="R98" s="1">
        <f t="shared" si="7"/>
        <v>0</v>
      </c>
      <c r="S98" s="1">
        <f t="shared" si="8"/>
        <v>0</v>
      </c>
      <c r="T98" s="1">
        <f t="shared" si="9"/>
        <v>1</v>
      </c>
      <c r="U98" s="1">
        <f t="shared" si="10"/>
        <v>0</v>
      </c>
      <c r="V98" s="1">
        <f t="shared" si="20"/>
        <v>0</v>
      </c>
      <c r="W98" s="1">
        <f t="shared" si="12"/>
        <v>0</v>
      </c>
      <c r="X98" s="1">
        <f t="shared" si="13"/>
        <v>0</v>
      </c>
      <c r="Y98" s="25">
        <f t="shared" si="21"/>
        <v>0</v>
      </c>
      <c r="Z98" s="117"/>
      <c r="AA98" s="117"/>
      <c r="AB98" s="1"/>
      <c r="AC98" s="25">
        <f t="shared" si="15"/>
        <v>2</v>
      </c>
      <c r="AD98" s="1"/>
    </row>
    <row r="99" spans="1:30" ht="12.75" customHeight="1">
      <c r="A99" s="1">
        <v>4088</v>
      </c>
      <c r="B99" s="54" t="str">
        <f t="shared" si="0"/>
        <v>K.9.8.4</v>
      </c>
      <c r="C99" s="120" t="s">
        <v>1834</v>
      </c>
      <c r="D99" s="118"/>
      <c r="E99" s="92"/>
      <c r="F99" s="92"/>
      <c r="G99" s="117" t="s">
        <v>748</v>
      </c>
      <c r="H99" s="119"/>
      <c r="I99" s="117"/>
      <c r="J99" s="54">
        <v>3</v>
      </c>
      <c r="K99" s="117"/>
      <c r="L99" s="99">
        <f t="shared" si="1"/>
        <v>9</v>
      </c>
      <c r="M99" s="1">
        <f t="shared" si="2"/>
        <v>8</v>
      </c>
      <c r="N99" s="1">
        <f t="shared" si="3"/>
        <v>4</v>
      </c>
      <c r="O99" s="1">
        <f t="shared" si="4"/>
        <v>0</v>
      </c>
      <c r="P99" s="1">
        <f t="shared" si="5"/>
        <v>0</v>
      </c>
      <c r="Q99" s="1">
        <f t="shared" si="19"/>
        <v>0</v>
      </c>
      <c r="R99" s="1">
        <f t="shared" si="7"/>
        <v>0</v>
      </c>
      <c r="S99" s="1">
        <f t="shared" si="8"/>
        <v>0</v>
      </c>
      <c r="T99" s="1">
        <f t="shared" si="9"/>
        <v>1</v>
      </c>
      <c r="U99" s="1">
        <f t="shared" si="10"/>
        <v>0</v>
      </c>
      <c r="V99" s="1">
        <f t="shared" si="20"/>
        <v>0</v>
      </c>
      <c r="W99" s="1">
        <f t="shared" si="12"/>
        <v>0</v>
      </c>
      <c r="X99" s="1">
        <f t="shared" si="13"/>
        <v>0</v>
      </c>
      <c r="Y99" s="25">
        <f t="shared" si="21"/>
        <v>0</v>
      </c>
      <c r="Z99" s="117"/>
      <c r="AA99" s="117"/>
      <c r="AB99" s="1"/>
      <c r="AC99" s="25">
        <f t="shared" si="15"/>
        <v>2</v>
      </c>
      <c r="AD99" s="1"/>
    </row>
    <row r="100" spans="1:30" ht="12.75" customHeight="1">
      <c r="A100" s="1">
        <v>4089</v>
      </c>
      <c r="B100" s="54" t="str">
        <f t="shared" si="0"/>
        <v>K.9.8.5</v>
      </c>
      <c r="C100" s="120" t="s">
        <v>1837</v>
      </c>
      <c r="D100" s="118"/>
      <c r="E100" s="92"/>
      <c r="F100" s="92"/>
      <c r="G100" s="117" t="s">
        <v>748</v>
      </c>
      <c r="H100" s="119"/>
      <c r="I100" s="117"/>
      <c r="J100" s="54">
        <v>3</v>
      </c>
      <c r="K100" s="117"/>
      <c r="L100" s="99">
        <f t="shared" si="1"/>
        <v>9</v>
      </c>
      <c r="M100" s="1">
        <f t="shared" si="2"/>
        <v>8</v>
      </c>
      <c r="N100" s="1">
        <f t="shared" si="3"/>
        <v>5</v>
      </c>
      <c r="O100" s="1">
        <f t="shared" si="4"/>
        <v>0</v>
      </c>
      <c r="P100" s="1">
        <f t="shared" si="5"/>
        <v>0</v>
      </c>
      <c r="Q100" s="1">
        <f t="shared" si="19"/>
        <v>0</v>
      </c>
      <c r="R100" s="1">
        <f t="shared" si="7"/>
        <v>0</v>
      </c>
      <c r="S100" s="1">
        <f t="shared" si="8"/>
        <v>0</v>
      </c>
      <c r="T100" s="1">
        <f t="shared" si="9"/>
        <v>1</v>
      </c>
      <c r="U100" s="1">
        <f t="shared" si="10"/>
        <v>0</v>
      </c>
      <c r="V100" s="1">
        <f t="shared" si="20"/>
        <v>0</v>
      </c>
      <c r="W100" s="1">
        <f t="shared" si="12"/>
        <v>0</v>
      </c>
      <c r="X100" s="1">
        <f t="shared" si="13"/>
        <v>0</v>
      </c>
      <c r="Y100" s="25">
        <f t="shared" si="21"/>
        <v>0</v>
      </c>
      <c r="Z100" s="117"/>
      <c r="AA100" s="117"/>
      <c r="AB100" s="1"/>
      <c r="AC100" s="25">
        <f t="shared" si="15"/>
        <v>2</v>
      </c>
      <c r="AD100" s="1"/>
    </row>
    <row r="101" spans="1:30" ht="12.75" customHeight="1">
      <c r="A101" s="1">
        <v>2305</v>
      </c>
      <c r="B101" s="54" t="str">
        <f t="shared" si="0"/>
        <v>K.10</v>
      </c>
      <c r="C101" s="117" t="s">
        <v>1842</v>
      </c>
      <c r="D101" s="118"/>
      <c r="E101" s="92"/>
      <c r="F101" s="92"/>
      <c r="G101" s="117" t="s">
        <v>759</v>
      </c>
      <c r="H101" s="119"/>
      <c r="I101" s="117"/>
      <c r="J101" s="54">
        <v>1</v>
      </c>
      <c r="K101" s="117"/>
      <c r="L101" s="99">
        <f t="shared" si="1"/>
        <v>10</v>
      </c>
      <c r="M101" s="1">
        <f t="shared" si="2"/>
        <v>0</v>
      </c>
      <c r="N101" s="1">
        <f t="shared" si="3"/>
        <v>0</v>
      </c>
      <c r="O101" s="1">
        <f t="shared" si="4"/>
        <v>0</v>
      </c>
      <c r="P101" s="1">
        <f t="shared" si="5"/>
        <v>0</v>
      </c>
      <c r="Q101" s="1">
        <f t="shared" ref="Q101:Q136" si="22">IF(OR(Master="Master",J101=0,K101=1),0,IF(ISNA(VLOOKUP(A101,L2_Array,22,FALSE)),0,VLOOKUP(A101,L2_Array,22,FALSE)))</f>
        <v>2</v>
      </c>
      <c r="R101" s="1">
        <f t="shared" si="7"/>
        <v>0</v>
      </c>
      <c r="S101" s="1">
        <f t="shared" si="8"/>
        <v>2</v>
      </c>
      <c r="T101" s="1">
        <f t="shared" si="9"/>
        <v>1</v>
      </c>
      <c r="U101" s="1">
        <f t="shared" si="10"/>
        <v>1</v>
      </c>
      <c r="V101" s="1">
        <f t="shared" ref="V101:V132" si="23">IF(Master="Master",R101,IF(V100="",S101,IF(OR(AND(U101&gt;0,S101&lt;V100),AND(U101=1,S101&lt;=V100)),V100,S101)))</f>
        <v>2</v>
      </c>
      <c r="W101" s="1">
        <f t="shared" si="12"/>
        <v>1</v>
      </c>
      <c r="X101" s="1">
        <f t="shared" si="13"/>
        <v>1</v>
      </c>
      <c r="Y101" s="25">
        <f t="shared" ref="Y101:Y136" si="24">IF(ISNA(VLOOKUP(A101,L2_Array,1,FALSE)),0,1)</f>
        <v>1</v>
      </c>
      <c r="Z101" s="117"/>
      <c r="AA101" s="117"/>
      <c r="AB101" s="1"/>
      <c r="AC101" s="25">
        <f t="shared" si="15"/>
        <v>1</v>
      </c>
      <c r="AD101" s="1"/>
    </row>
    <row r="102" spans="1:30" ht="12.75" customHeight="1">
      <c r="A102" s="1">
        <v>2751</v>
      </c>
      <c r="B102" s="54" t="str">
        <f t="shared" si="0"/>
        <v>K.10.1</v>
      </c>
      <c r="C102" s="120" t="s">
        <v>1847</v>
      </c>
      <c r="D102" s="118"/>
      <c r="E102" s="92"/>
      <c r="F102" s="92"/>
      <c r="G102" s="117" t="s">
        <v>759</v>
      </c>
      <c r="H102" s="119"/>
      <c r="I102" s="117"/>
      <c r="J102" s="54">
        <v>2</v>
      </c>
      <c r="K102" s="117"/>
      <c r="L102" s="99">
        <f t="shared" si="1"/>
        <v>10</v>
      </c>
      <c r="M102" s="1">
        <f t="shared" si="2"/>
        <v>1</v>
      </c>
      <c r="N102" s="1">
        <f t="shared" si="3"/>
        <v>0</v>
      </c>
      <c r="O102" s="1">
        <f t="shared" si="4"/>
        <v>0</v>
      </c>
      <c r="P102" s="1">
        <f t="shared" si="5"/>
        <v>0</v>
      </c>
      <c r="Q102" s="1">
        <f t="shared" si="22"/>
        <v>0</v>
      </c>
      <c r="R102" s="1">
        <f t="shared" si="7"/>
        <v>0</v>
      </c>
      <c r="S102" s="1">
        <f t="shared" si="8"/>
        <v>0</v>
      </c>
      <c r="T102" s="1">
        <f t="shared" si="9"/>
        <v>1</v>
      </c>
      <c r="U102" s="1">
        <f t="shared" si="10"/>
        <v>1</v>
      </c>
      <c r="V102" s="1">
        <f t="shared" si="23"/>
        <v>2</v>
      </c>
      <c r="W102" s="1">
        <f t="shared" si="12"/>
        <v>1</v>
      </c>
      <c r="X102" s="1">
        <f t="shared" si="13"/>
        <v>1</v>
      </c>
      <c r="Y102" s="25">
        <f t="shared" si="24"/>
        <v>0</v>
      </c>
      <c r="Z102" s="117"/>
      <c r="AA102" s="117"/>
      <c r="AB102" s="1"/>
      <c r="AC102" s="25" t="str">
        <f t="shared" si="15"/>
        <v/>
      </c>
      <c r="AD102" s="1"/>
    </row>
    <row r="103" spans="1:30" ht="12.75" customHeight="1">
      <c r="A103" s="1">
        <v>2747</v>
      </c>
      <c r="B103" s="54" t="str">
        <f t="shared" si="0"/>
        <v>K.10.2</v>
      </c>
      <c r="C103" s="120" t="s">
        <v>1850</v>
      </c>
      <c r="D103" s="118"/>
      <c r="E103" s="92"/>
      <c r="F103" s="92"/>
      <c r="G103" s="117" t="s">
        <v>759</v>
      </c>
      <c r="H103" s="119"/>
      <c r="I103" s="117"/>
      <c r="J103" s="54">
        <v>2</v>
      </c>
      <c r="K103" s="117"/>
      <c r="L103" s="99">
        <f t="shared" si="1"/>
        <v>10</v>
      </c>
      <c r="M103" s="1">
        <f t="shared" si="2"/>
        <v>2</v>
      </c>
      <c r="N103" s="1">
        <f t="shared" si="3"/>
        <v>0</v>
      </c>
      <c r="O103" s="1">
        <f t="shared" si="4"/>
        <v>0</v>
      </c>
      <c r="P103" s="1">
        <f t="shared" si="5"/>
        <v>0</v>
      </c>
      <c r="Q103" s="1">
        <f t="shared" si="22"/>
        <v>0</v>
      </c>
      <c r="R103" s="1">
        <f t="shared" si="7"/>
        <v>0</v>
      </c>
      <c r="S103" s="1">
        <f t="shared" si="8"/>
        <v>0</v>
      </c>
      <c r="T103" s="1">
        <f t="shared" si="9"/>
        <v>1</v>
      </c>
      <c r="U103" s="1">
        <f t="shared" si="10"/>
        <v>1</v>
      </c>
      <c r="V103" s="1">
        <f t="shared" si="23"/>
        <v>2</v>
      </c>
      <c r="W103" s="1">
        <f t="shared" si="12"/>
        <v>1</v>
      </c>
      <c r="X103" s="1">
        <f t="shared" si="13"/>
        <v>1</v>
      </c>
      <c r="Y103" s="25">
        <f t="shared" si="24"/>
        <v>0</v>
      </c>
      <c r="Z103" s="117"/>
      <c r="AA103" s="117"/>
      <c r="AB103" s="1"/>
      <c r="AC103" s="25" t="str">
        <f t="shared" si="15"/>
        <v/>
      </c>
      <c r="AD103" s="1"/>
    </row>
    <row r="104" spans="1:30" ht="12.75" customHeight="1">
      <c r="A104" s="1">
        <v>3602</v>
      </c>
      <c r="B104" s="54" t="str">
        <f t="shared" si="0"/>
        <v>K.11</v>
      </c>
      <c r="C104" s="117" t="s">
        <v>760</v>
      </c>
      <c r="D104" s="118"/>
      <c r="E104" s="92"/>
      <c r="F104" s="92"/>
      <c r="G104" s="117"/>
      <c r="H104" s="119" t="s">
        <v>762</v>
      </c>
      <c r="I104" s="117" t="s">
        <v>763</v>
      </c>
      <c r="J104" s="54">
        <v>1</v>
      </c>
      <c r="K104" s="117"/>
      <c r="L104" s="99">
        <f t="shared" si="1"/>
        <v>11</v>
      </c>
      <c r="M104" s="1">
        <f t="shared" si="2"/>
        <v>0</v>
      </c>
      <c r="N104" s="1">
        <f t="shared" si="3"/>
        <v>0</v>
      </c>
      <c r="O104" s="1">
        <f t="shared" si="4"/>
        <v>0</v>
      </c>
      <c r="P104" s="1">
        <f t="shared" si="5"/>
        <v>0</v>
      </c>
      <c r="Q104" s="1">
        <f t="shared" si="22"/>
        <v>1</v>
      </c>
      <c r="R104" s="1">
        <f t="shared" si="7"/>
        <v>0</v>
      </c>
      <c r="S104" s="1">
        <f t="shared" si="8"/>
        <v>1</v>
      </c>
      <c r="T104" s="1">
        <f t="shared" si="9"/>
        <v>1</v>
      </c>
      <c r="U104" s="1">
        <f t="shared" si="10"/>
        <v>0</v>
      </c>
      <c r="V104" s="1">
        <f t="shared" si="23"/>
        <v>1</v>
      </c>
      <c r="W104" s="1">
        <f t="shared" si="12"/>
        <v>1</v>
      </c>
      <c r="X104" s="1">
        <f t="shared" si="13"/>
        <v>1</v>
      </c>
      <c r="Y104" s="25">
        <f t="shared" si="24"/>
        <v>1</v>
      </c>
      <c r="Z104" s="117"/>
      <c r="AA104" s="117"/>
      <c r="AB104" s="1"/>
      <c r="AC104" s="25">
        <f t="shared" si="15"/>
        <v>2</v>
      </c>
    </row>
    <row r="105" spans="1:30" ht="12.75" customHeight="1">
      <c r="A105" s="1">
        <v>3603</v>
      </c>
      <c r="B105" s="54" t="str">
        <f t="shared" si="0"/>
        <v>K.12</v>
      </c>
      <c r="C105" s="117" t="s">
        <v>1855</v>
      </c>
      <c r="D105" s="118"/>
      <c r="E105" s="92"/>
      <c r="F105" s="118"/>
      <c r="G105" s="117"/>
      <c r="H105" s="119" t="s">
        <v>762</v>
      </c>
      <c r="I105" s="117" t="s">
        <v>763</v>
      </c>
      <c r="J105" s="54">
        <v>1</v>
      </c>
      <c r="K105" s="117"/>
      <c r="L105" s="99">
        <f t="shared" si="1"/>
        <v>12</v>
      </c>
      <c r="M105" s="1">
        <f t="shared" si="2"/>
        <v>0</v>
      </c>
      <c r="N105" s="1">
        <f t="shared" si="3"/>
        <v>0</v>
      </c>
      <c r="O105" s="1">
        <f t="shared" si="4"/>
        <v>0</v>
      </c>
      <c r="P105" s="1">
        <f t="shared" si="5"/>
        <v>0</v>
      </c>
      <c r="Q105" s="1">
        <f t="shared" si="22"/>
        <v>0</v>
      </c>
      <c r="R105" s="1">
        <f t="shared" si="7"/>
        <v>0</v>
      </c>
      <c r="S105" s="1">
        <f t="shared" si="8"/>
        <v>0</v>
      </c>
      <c r="T105" s="1">
        <f t="shared" si="9"/>
        <v>1</v>
      </c>
      <c r="U105" s="1">
        <f t="shared" si="10"/>
        <v>0</v>
      </c>
      <c r="V105" s="1">
        <f t="shared" si="23"/>
        <v>0</v>
      </c>
      <c r="W105" s="1">
        <f t="shared" si="12"/>
        <v>0</v>
      </c>
      <c r="X105" s="1">
        <f t="shared" si="13"/>
        <v>0</v>
      </c>
      <c r="Y105" s="25">
        <f t="shared" si="24"/>
        <v>0</v>
      </c>
      <c r="Z105" s="117"/>
      <c r="AA105" s="117"/>
      <c r="AB105" s="1"/>
      <c r="AC105" s="25">
        <f t="shared" si="15"/>
        <v>1</v>
      </c>
    </row>
    <row r="106" spans="1:30" ht="12.75" customHeight="1">
      <c r="A106" s="1">
        <v>3604</v>
      </c>
      <c r="B106" s="54" t="str">
        <f t="shared" si="0"/>
        <v>K.13</v>
      </c>
      <c r="C106" s="117" t="s">
        <v>1857</v>
      </c>
      <c r="D106" s="118"/>
      <c r="E106" s="92"/>
      <c r="F106" s="92"/>
      <c r="G106" s="117" t="s">
        <v>1858</v>
      </c>
      <c r="H106" s="119" t="s">
        <v>1859</v>
      </c>
      <c r="I106" s="117" t="s">
        <v>1860</v>
      </c>
      <c r="J106" s="54">
        <v>1</v>
      </c>
      <c r="K106" s="117"/>
      <c r="L106" s="99">
        <f t="shared" si="1"/>
        <v>13</v>
      </c>
      <c r="M106" s="1">
        <f t="shared" si="2"/>
        <v>0</v>
      </c>
      <c r="N106" s="1">
        <f t="shared" si="3"/>
        <v>0</v>
      </c>
      <c r="O106" s="1">
        <f t="shared" si="4"/>
        <v>0</v>
      </c>
      <c r="P106" s="1">
        <f t="shared" si="5"/>
        <v>0</v>
      </c>
      <c r="Q106" s="1">
        <f t="shared" si="22"/>
        <v>0</v>
      </c>
      <c r="R106" s="1">
        <f t="shared" si="7"/>
        <v>0</v>
      </c>
      <c r="S106" s="1">
        <f t="shared" si="8"/>
        <v>0</v>
      </c>
      <c r="T106" s="1">
        <f t="shared" si="9"/>
        <v>1</v>
      </c>
      <c r="U106" s="1">
        <f t="shared" si="10"/>
        <v>0</v>
      </c>
      <c r="V106" s="1">
        <f t="shared" si="23"/>
        <v>0</v>
      </c>
      <c r="W106" s="1">
        <f t="shared" si="12"/>
        <v>0</v>
      </c>
      <c r="X106" s="1">
        <f t="shared" si="13"/>
        <v>0</v>
      </c>
      <c r="Y106" s="25">
        <f t="shared" si="24"/>
        <v>0</v>
      </c>
      <c r="Z106" s="117"/>
      <c r="AA106" s="117"/>
      <c r="AB106" s="1"/>
      <c r="AC106" s="25">
        <f t="shared" si="15"/>
        <v>1</v>
      </c>
    </row>
    <row r="107" spans="1:30" ht="12.75" customHeight="1">
      <c r="A107" s="1">
        <v>3605</v>
      </c>
      <c r="B107" s="54" t="str">
        <f t="shared" si="0"/>
        <v>K.13.1</v>
      </c>
      <c r="C107" s="120" t="s">
        <v>1861</v>
      </c>
      <c r="D107" s="118"/>
      <c r="E107" s="92"/>
      <c r="F107" s="92"/>
      <c r="G107" s="117" t="s">
        <v>1858</v>
      </c>
      <c r="H107" s="119" t="s">
        <v>1859</v>
      </c>
      <c r="I107" s="117" t="s">
        <v>1860</v>
      </c>
      <c r="J107" s="54">
        <v>2</v>
      </c>
      <c r="K107" s="117"/>
      <c r="L107" s="99">
        <f t="shared" si="1"/>
        <v>13</v>
      </c>
      <c r="M107" s="1">
        <f t="shared" si="2"/>
        <v>1</v>
      </c>
      <c r="N107" s="1">
        <f t="shared" si="3"/>
        <v>0</v>
      </c>
      <c r="O107" s="1">
        <f t="shared" si="4"/>
        <v>0</v>
      </c>
      <c r="P107" s="1">
        <f t="shared" si="5"/>
        <v>0</v>
      </c>
      <c r="Q107" s="1">
        <f t="shared" si="22"/>
        <v>0</v>
      </c>
      <c r="R107" s="1">
        <f t="shared" si="7"/>
        <v>0</v>
      </c>
      <c r="S107" s="1">
        <f t="shared" si="8"/>
        <v>0</v>
      </c>
      <c r="T107" s="1">
        <f t="shared" si="9"/>
        <v>1</v>
      </c>
      <c r="U107" s="1">
        <f t="shared" si="10"/>
        <v>0</v>
      </c>
      <c r="V107" s="1">
        <f t="shared" si="23"/>
        <v>0</v>
      </c>
      <c r="W107" s="1">
        <f t="shared" si="12"/>
        <v>0</v>
      </c>
      <c r="X107" s="1">
        <f t="shared" si="13"/>
        <v>0</v>
      </c>
      <c r="Y107" s="25">
        <f t="shared" si="24"/>
        <v>0</v>
      </c>
      <c r="Z107" s="117"/>
      <c r="AA107" s="117"/>
      <c r="AB107" s="1"/>
      <c r="AC107" s="25" t="str">
        <f t="shared" si="15"/>
        <v/>
      </c>
    </row>
    <row r="108" spans="1:30" ht="12.75" customHeight="1">
      <c r="A108" s="1">
        <v>3606</v>
      </c>
      <c r="B108" s="54" t="str">
        <f t="shared" si="0"/>
        <v>K.13.2</v>
      </c>
      <c r="C108" s="120" t="s">
        <v>1863</v>
      </c>
      <c r="D108" s="118"/>
      <c r="E108" s="92"/>
      <c r="F108" s="92"/>
      <c r="G108" s="117" t="s">
        <v>1858</v>
      </c>
      <c r="H108" s="119" t="s">
        <v>1859</v>
      </c>
      <c r="I108" s="117" t="s">
        <v>1860</v>
      </c>
      <c r="J108" s="54">
        <v>2</v>
      </c>
      <c r="K108" s="117"/>
      <c r="L108" s="99">
        <f t="shared" si="1"/>
        <v>13</v>
      </c>
      <c r="M108" s="1">
        <f t="shared" si="2"/>
        <v>2</v>
      </c>
      <c r="N108" s="1">
        <f t="shared" si="3"/>
        <v>0</v>
      </c>
      <c r="O108" s="1">
        <f t="shared" si="4"/>
        <v>0</v>
      </c>
      <c r="P108" s="1">
        <f t="shared" si="5"/>
        <v>0</v>
      </c>
      <c r="Q108" s="1">
        <f t="shared" si="22"/>
        <v>0</v>
      </c>
      <c r="R108" s="1">
        <f t="shared" si="7"/>
        <v>0</v>
      </c>
      <c r="S108" s="1">
        <f t="shared" si="8"/>
        <v>0</v>
      </c>
      <c r="T108" s="1">
        <f t="shared" si="9"/>
        <v>1</v>
      </c>
      <c r="U108" s="1">
        <f t="shared" si="10"/>
        <v>0</v>
      </c>
      <c r="V108" s="1">
        <f t="shared" si="23"/>
        <v>0</v>
      </c>
      <c r="W108" s="1">
        <f t="shared" si="12"/>
        <v>0</v>
      </c>
      <c r="X108" s="1">
        <f t="shared" si="13"/>
        <v>0</v>
      </c>
      <c r="Y108" s="25">
        <f t="shared" si="24"/>
        <v>0</v>
      </c>
      <c r="Z108" s="117"/>
      <c r="AA108" s="117"/>
      <c r="AB108" s="1"/>
      <c r="AC108" s="25" t="str">
        <f t="shared" si="15"/>
        <v/>
      </c>
    </row>
    <row r="109" spans="1:30" ht="12.75" customHeight="1">
      <c r="A109" s="1">
        <v>3607</v>
      </c>
      <c r="B109" s="54" t="str">
        <f t="shared" si="0"/>
        <v>K.13.2.1</v>
      </c>
      <c r="C109" s="120" t="s">
        <v>1865</v>
      </c>
      <c r="D109" s="118"/>
      <c r="E109" s="92"/>
      <c r="F109" s="92"/>
      <c r="G109" s="117"/>
      <c r="H109" s="119"/>
      <c r="I109" s="117"/>
      <c r="J109" s="54">
        <v>3</v>
      </c>
      <c r="K109" s="117"/>
      <c r="L109" s="99">
        <f t="shared" si="1"/>
        <v>13</v>
      </c>
      <c r="M109" s="1">
        <f t="shared" si="2"/>
        <v>2</v>
      </c>
      <c r="N109" s="1">
        <f t="shared" si="3"/>
        <v>1</v>
      </c>
      <c r="O109" s="1">
        <f t="shared" si="4"/>
        <v>0</v>
      </c>
      <c r="P109" s="1">
        <f t="shared" si="5"/>
        <v>0</v>
      </c>
      <c r="Q109" s="1">
        <f t="shared" si="22"/>
        <v>0</v>
      </c>
      <c r="R109" s="1">
        <f t="shared" si="7"/>
        <v>0</v>
      </c>
      <c r="S109" s="1">
        <f t="shared" si="8"/>
        <v>0</v>
      </c>
      <c r="T109" s="1">
        <f t="shared" si="9"/>
        <v>1</v>
      </c>
      <c r="U109" s="1">
        <f t="shared" si="10"/>
        <v>0</v>
      </c>
      <c r="V109" s="1">
        <f t="shared" si="23"/>
        <v>0</v>
      </c>
      <c r="W109" s="1">
        <f t="shared" si="12"/>
        <v>0</v>
      </c>
      <c r="X109" s="1">
        <f t="shared" si="13"/>
        <v>0</v>
      </c>
      <c r="Y109" s="25">
        <f t="shared" si="24"/>
        <v>0</v>
      </c>
      <c r="Z109" s="117"/>
      <c r="AA109" s="117"/>
      <c r="AB109" s="1"/>
      <c r="AC109" s="25" t="str">
        <f t="shared" si="15"/>
        <v/>
      </c>
    </row>
    <row r="110" spans="1:30" ht="12.75" customHeight="1">
      <c r="A110" s="1">
        <v>3608</v>
      </c>
      <c r="B110" s="54" t="str">
        <f t="shared" si="0"/>
        <v>K.13.2.2</v>
      </c>
      <c r="C110" s="120" t="s">
        <v>1867</v>
      </c>
      <c r="D110" s="118"/>
      <c r="E110" s="92"/>
      <c r="F110" s="92"/>
      <c r="G110" s="117"/>
      <c r="H110" s="119"/>
      <c r="I110" s="117"/>
      <c r="J110" s="54">
        <v>3</v>
      </c>
      <c r="K110" s="117"/>
      <c r="L110" s="99">
        <f t="shared" si="1"/>
        <v>13</v>
      </c>
      <c r="M110" s="1">
        <f t="shared" si="2"/>
        <v>2</v>
      </c>
      <c r="N110" s="1">
        <f t="shared" si="3"/>
        <v>2</v>
      </c>
      <c r="O110" s="1">
        <f t="shared" si="4"/>
        <v>0</v>
      </c>
      <c r="P110" s="1">
        <f t="shared" si="5"/>
        <v>0</v>
      </c>
      <c r="Q110" s="1">
        <f t="shared" si="22"/>
        <v>0</v>
      </c>
      <c r="R110" s="1">
        <f t="shared" si="7"/>
        <v>0</v>
      </c>
      <c r="S110" s="1">
        <f t="shared" si="8"/>
        <v>0</v>
      </c>
      <c r="T110" s="1">
        <f t="shared" si="9"/>
        <v>1</v>
      </c>
      <c r="U110" s="1">
        <f t="shared" si="10"/>
        <v>0</v>
      </c>
      <c r="V110" s="1">
        <f t="shared" si="23"/>
        <v>0</v>
      </c>
      <c r="W110" s="1">
        <f t="shared" si="12"/>
        <v>0</v>
      </c>
      <c r="X110" s="1">
        <f t="shared" si="13"/>
        <v>0</v>
      </c>
      <c r="Y110" s="25">
        <f t="shared" si="24"/>
        <v>0</v>
      </c>
      <c r="Z110" s="117"/>
      <c r="AA110" s="117"/>
      <c r="AB110" s="1"/>
      <c r="AC110" s="25" t="str">
        <f t="shared" si="15"/>
        <v/>
      </c>
    </row>
    <row r="111" spans="1:30" ht="12.75" customHeight="1">
      <c r="A111" s="1">
        <v>3609</v>
      </c>
      <c r="B111" s="54" t="str">
        <f t="shared" si="0"/>
        <v>K.13.2.3</v>
      </c>
      <c r="C111" s="120" t="s">
        <v>1869</v>
      </c>
      <c r="D111" s="118"/>
      <c r="E111" s="92"/>
      <c r="F111" s="92"/>
      <c r="G111" s="117"/>
      <c r="H111" s="119"/>
      <c r="I111" s="117"/>
      <c r="J111" s="54">
        <v>3</v>
      </c>
      <c r="K111" s="117"/>
      <c r="L111" s="99">
        <f t="shared" si="1"/>
        <v>13</v>
      </c>
      <c r="M111" s="1">
        <f t="shared" si="2"/>
        <v>2</v>
      </c>
      <c r="N111" s="1">
        <f t="shared" si="3"/>
        <v>3</v>
      </c>
      <c r="O111" s="1">
        <f t="shared" si="4"/>
        <v>0</v>
      </c>
      <c r="P111" s="1">
        <f t="shared" si="5"/>
        <v>0</v>
      </c>
      <c r="Q111" s="1">
        <f t="shared" si="22"/>
        <v>0</v>
      </c>
      <c r="R111" s="1">
        <f t="shared" si="7"/>
        <v>0</v>
      </c>
      <c r="S111" s="1">
        <f t="shared" si="8"/>
        <v>0</v>
      </c>
      <c r="T111" s="1">
        <f t="shared" si="9"/>
        <v>1</v>
      </c>
      <c r="U111" s="1">
        <f t="shared" si="10"/>
        <v>0</v>
      </c>
      <c r="V111" s="1">
        <f t="shared" si="23"/>
        <v>0</v>
      </c>
      <c r="W111" s="1">
        <f t="shared" si="12"/>
        <v>0</v>
      </c>
      <c r="X111" s="1">
        <f t="shared" si="13"/>
        <v>0</v>
      </c>
      <c r="Y111" s="25">
        <f t="shared" si="24"/>
        <v>0</v>
      </c>
      <c r="Z111" s="117"/>
      <c r="AA111" s="117"/>
      <c r="AB111" s="1"/>
      <c r="AC111" s="25" t="str">
        <f t="shared" si="15"/>
        <v/>
      </c>
    </row>
    <row r="112" spans="1:30" ht="12.75" customHeight="1">
      <c r="A112" s="1">
        <v>3610</v>
      </c>
      <c r="B112" s="54" t="str">
        <f t="shared" si="0"/>
        <v>K.13.2.4</v>
      </c>
      <c r="C112" s="120" t="s">
        <v>1871</v>
      </c>
      <c r="D112" s="118"/>
      <c r="E112" s="92"/>
      <c r="F112" s="92"/>
      <c r="G112" s="117"/>
      <c r="H112" s="119"/>
      <c r="I112" s="117"/>
      <c r="J112" s="54">
        <v>3</v>
      </c>
      <c r="K112" s="117"/>
      <c r="L112" s="99">
        <f t="shared" si="1"/>
        <v>13</v>
      </c>
      <c r="M112" s="1">
        <f t="shared" si="2"/>
        <v>2</v>
      </c>
      <c r="N112" s="1">
        <f t="shared" si="3"/>
        <v>4</v>
      </c>
      <c r="O112" s="1">
        <f t="shared" si="4"/>
        <v>0</v>
      </c>
      <c r="P112" s="1">
        <f t="shared" si="5"/>
        <v>0</v>
      </c>
      <c r="Q112" s="1">
        <f t="shared" si="22"/>
        <v>0</v>
      </c>
      <c r="R112" s="1">
        <f t="shared" si="7"/>
        <v>0</v>
      </c>
      <c r="S112" s="1">
        <f t="shared" si="8"/>
        <v>0</v>
      </c>
      <c r="T112" s="1">
        <f t="shared" si="9"/>
        <v>1</v>
      </c>
      <c r="U112" s="1">
        <f t="shared" si="10"/>
        <v>0</v>
      </c>
      <c r="V112" s="1">
        <f t="shared" si="23"/>
        <v>0</v>
      </c>
      <c r="W112" s="1">
        <f t="shared" si="12"/>
        <v>0</v>
      </c>
      <c r="X112" s="1">
        <f t="shared" si="13"/>
        <v>0</v>
      </c>
      <c r="Y112" s="25">
        <f t="shared" si="24"/>
        <v>0</v>
      </c>
      <c r="Z112" s="117"/>
      <c r="AA112" s="117"/>
      <c r="AB112" s="1"/>
      <c r="AC112" s="25" t="str">
        <f t="shared" si="15"/>
        <v/>
      </c>
    </row>
    <row r="113" spans="1:29" ht="12.75" customHeight="1">
      <c r="A113" s="1">
        <v>3611</v>
      </c>
      <c r="B113" s="54" t="str">
        <f t="shared" si="0"/>
        <v>K.13.3</v>
      </c>
      <c r="C113" s="120" t="s">
        <v>1873</v>
      </c>
      <c r="D113" s="118"/>
      <c r="E113" s="92"/>
      <c r="F113" s="92"/>
      <c r="G113" s="117" t="s">
        <v>1858</v>
      </c>
      <c r="H113" s="119" t="s">
        <v>365</v>
      </c>
      <c r="I113" s="117" t="s">
        <v>366</v>
      </c>
      <c r="J113" s="54">
        <v>2</v>
      </c>
      <c r="K113" s="117"/>
      <c r="L113" s="99">
        <f t="shared" si="1"/>
        <v>13</v>
      </c>
      <c r="M113" s="1">
        <f t="shared" si="2"/>
        <v>3</v>
      </c>
      <c r="N113" s="1">
        <f t="shared" si="3"/>
        <v>0</v>
      </c>
      <c r="O113" s="1">
        <f t="shared" si="4"/>
        <v>0</v>
      </c>
      <c r="P113" s="1">
        <f t="shared" si="5"/>
        <v>0</v>
      </c>
      <c r="Q113" s="1">
        <f t="shared" si="22"/>
        <v>0</v>
      </c>
      <c r="R113" s="1">
        <f t="shared" si="7"/>
        <v>0</v>
      </c>
      <c r="S113" s="1">
        <f t="shared" si="8"/>
        <v>0</v>
      </c>
      <c r="T113" s="1">
        <f t="shared" si="9"/>
        <v>1</v>
      </c>
      <c r="U113" s="1">
        <f t="shared" si="10"/>
        <v>0</v>
      </c>
      <c r="V113" s="1">
        <f t="shared" si="23"/>
        <v>0</v>
      </c>
      <c r="W113" s="1">
        <f t="shared" si="12"/>
        <v>0</v>
      </c>
      <c r="X113" s="1">
        <f t="shared" si="13"/>
        <v>0</v>
      </c>
      <c r="Y113" s="25">
        <f t="shared" si="24"/>
        <v>0</v>
      </c>
      <c r="Z113" s="117"/>
      <c r="AA113" s="117"/>
      <c r="AB113" s="1"/>
      <c r="AC113" s="25" t="str">
        <f t="shared" si="15"/>
        <v/>
      </c>
    </row>
    <row r="114" spans="1:29" ht="12.75" customHeight="1">
      <c r="A114" s="1">
        <v>3632</v>
      </c>
      <c r="B114" s="54" t="str">
        <f t="shared" si="0"/>
        <v>K.13.4</v>
      </c>
      <c r="C114" s="120" t="s">
        <v>767</v>
      </c>
      <c r="D114" s="118"/>
      <c r="E114" s="92"/>
      <c r="F114" s="92"/>
      <c r="G114" s="117"/>
      <c r="H114" s="119" t="s">
        <v>365</v>
      </c>
      <c r="I114" s="117" t="s">
        <v>366</v>
      </c>
      <c r="J114" s="54">
        <v>2</v>
      </c>
      <c r="K114" s="117"/>
      <c r="L114" s="99">
        <f t="shared" si="1"/>
        <v>13</v>
      </c>
      <c r="M114" s="1">
        <f t="shared" si="2"/>
        <v>4</v>
      </c>
      <c r="N114" s="1">
        <f t="shared" si="3"/>
        <v>0</v>
      </c>
      <c r="O114" s="1">
        <f t="shared" si="4"/>
        <v>0</v>
      </c>
      <c r="P114" s="1">
        <f t="shared" si="5"/>
        <v>0</v>
      </c>
      <c r="Q114" s="1">
        <f t="shared" si="22"/>
        <v>1</v>
      </c>
      <c r="R114" s="1">
        <f t="shared" si="7"/>
        <v>0</v>
      </c>
      <c r="S114" s="1">
        <f t="shared" si="8"/>
        <v>1</v>
      </c>
      <c r="T114" s="1">
        <f t="shared" si="9"/>
        <v>1</v>
      </c>
      <c r="U114" s="1">
        <f t="shared" si="10"/>
        <v>0</v>
      </c>
      <c r="V114" s="1">
        <f t="shared" si="23"/>
        <v>1</v>
      </c>
      <c r="W114" s="1">
        <f t="shared" si="12"/>
        <v>1</v>
      </c>
      <c r="X114" s="1">
        <f t="shared" si="13"/>
        <v>1</v>
      </c>
      <c r="Y114" s="25">
        <f t="shared" si="24"/>
        <v>1</v>
      </c>
      <c r="Z114" s="117"/>
      <c r="AA114" s="117"/>
      <c r="AB114" s="1"/>
      <c r="AC114" s="25" t="str">
        <f t="shared" si="15"/>
        <v/>
      </c>
    </row>
    <row r="115" spans="1:29" ht="12.75" customHeight="1">
      <c r="A115" s="1">
        <v>3635</v>
      </c>
      <c r="B115" s="54" t="str">
        <f t="shared" si="0"/>
        <v>K.13.4.1</v>
      </c>
      <c r="C115" s="120" t="s">
        <v>1875</v>
      </c>
      <c r="D115" s="118"/>
      <c r="E115" s="92"/>
      <c r="F115" s="92"/>
      <c r="G115" s="117"/>
      <c r="H115" s="119" t="s">
        <v>365</v>
      </c>
      <c r="I115" s="117" t="s">
        <v>366</v>
      </c>
      <c r="J115" s="54">
        <v>3</v>
      </c>
      <c r="K115" s="117"/>
      <c r="L115" s="99">
        <f t="shared" si="1"/>
        <v>13</v>
      </c>
      <c r="M115" s="1">
        <f t="shared" si="2"/>
        <v>4</v>
      </c>
      <c r="N115" s="1">
        <f t="shared" si="3"/>
        <v>1</v>
      </c>
      <c r="O115" s="1">
        <f t="shared" si="4"/>
        <v>0</v>
      </c>
      <c r="P115" s="1">
        <f t="shared" si="5"/>
        <v>0</v>
      </c>
      <c r="Q115" s="1">
        <f t="shared" si="22"/>
        <v>0</v>
      </c>
      <c r="R115" s="1">
        <f t="shared" si="7"/>
        <v>0</v>
      </c>
      <c r="S115" s="1">
        <f t="shared" si="8"/>
        <v>0</v>
      </c>
      <c r="T115" s="1">
        <f t="shared" si="9"/>
        <v>1</v>
      </c>
      <c r="U115" s="1">
        <f t="shared" si="10"/>
        <v>0</v>
      </c>
      <c r="V115" s="1">
        <f t="shared" si="23"/>
        <v>0</v>
      </c>
      <c r="W115" s="1">
        <f t="shared" si="12"/>
        <v>0</v>
      </c>
      <c r="X115" s="1">
        <f t="shared" si="13"/>
        <v>0</v>
      </c>
      <c r="Y115" s="25">
        <f t="shared" si="24"/>
        <v>0</v>
      </c>
      <c r="Z115" s="117"/>
      <c r="AA115" s="117"/>
      <c r="AB115" s="1"/>
      <c r="AC115" s="25">
        <f t="shared" si="15"/>
        <v>2</v>
      </c>
    </row>
    <row r="116" spans="1:29" ht="12.75" customHeight="1">
      <c r="A116" s="1">
        <v>3636</v>
      </c>
      <c r="B116" s="54" t="str">
        <f t="shared" si="0"/>
        <v>K.13.4.2</v>
      </c>
      <c r="C116" s="120" t="s">
        <v>1877</v>
      </c>
      <c r="D116" s="92"/>
      <c r="E116" s="92"/>
      <c r="F116" s="92"/>
      <c r="G116" s="117"/>
      <c r="H116" s="119" t="s">
        <v>365</v>
      </c>
      <c r="I116" s="117" t="s">
        <v>366</v>
      </c>
      <c r="J116" s="54">
        <v>3</v>
      </c>
      <c r="K116" s="117"/>
      <c r="L116" s="99">
        <f t="shared" si="1"/>
        <v>13</v>
      </c>
      <c r="M116" s="1">
        <f t="shared" si="2"/>
        <v>4</v>
      </c>
      <c r="N116" s="1">
        <f t="shared" si="3"/>
        <v>2</v>
      </c>
      <c r="O116" s="1">
        <f t="shared" si="4"/>
        <v>0</v>
      </c>
      <c r="P116" s="1">
        <f t="shared" si="5"/>
        <v>0</v>
      </c>
      <c r="Q116" s="1">
        <f t="shared" si="22"/>
        <v>0</v>
      </c>
      <c r="R116" s="1">
        <f t="shared" si="7"/>
        <v>0</v>
      </c>
      <c r="S116" s="1">
        <f t="shared" si="8"/>
        <v>0</v>
      </c>
      <c r="T116" s="1">
        <f t="shared" si="9"/>
        <v>1</v>
      </c>
      <c r="U116" s="1">
        <f t="shared" si="10"/>
        <v>0</v>
      </c>
      <c r="V116" s="1">
        <f t="shared" si="23"/>
        <v>0</v>
      </c>
      <c r="W116" s="1">
        <f t="shared" si="12"/>
        <v>0</v>
      </c>
      <c r="X116" s="1">
        <f t="shared" si="13"/>
        <v>0</v>
      </c>
      <c r="Y116" s="25">
        <f t="shared" si="24"/>
        <v>0</v>
      </c>
      <c r="Z116" s="117"/>
      <c r="AA116" s="117"/>
      <c r="AB116" s="1"/>
      <c r="AC116" s="25">
        <f t="shared" si="15"/>
        <v>2</v>
      </c>
    </row>
    <row r="117" spans="1:29" ht="12.75" customHeight="1">
      <c r="A117" s="1">
        <v>4282</v>
      </c>
      <c r="B117" s="54" t="str">
        <f t="shared" si="0"/>
        <v>K.13.5</v>
      </c>
      <c r="C117" s="120" t="s">
        <v>1879</v>
      </c>
      <c r="D117" s="118"/>
      <c r="E117" s="92"/>
      <c r="F117" s="92"/>
      <c r="G117" s="117"/>
      <c r="H117" s="119" t="s">
        <v>365</v>
      </c>
      <c r="I117" s="117" t="s">
        <v>366</v>
      </c>
      <c r="J117" s="54">
        <v>2</v>
      </c>
      <c r="K117" s="117"/>
      <c r="L117" s="99">
        <f t="shared" si="1"/>
        <v>13</v>
      </c>
      <c r="M117" s="1">
        <f t="shared" si="2"/>
        <v>5</v>
      </c>
      <c r="N117" s="1">
        <f t="shared" si="3"/>
        <v>0</v>
      </c>
      <c r="O117" s="1">
        <f t="shared" si="4"/>
        <v>0</v>
      </c>
      <c r="P117" s="1">
        <f t="shared" si="5"/>
        <v>0</v>
      </c>
      <c r="Q117" s="1">
        <f t="shared" si="22"/>
        <v>0</v>
      </c>
      <c r="R117" s="1">
        <f t="shared" si="7"/>
        <v>0</v>
      </c>
      <c r="S117" s="1">
        <f t="shared" si="8"/>
        <v>0</v>
      </c>
      <c r="T117" s="1">
        <f t="shared" si="9"/>
        <v>1</v>
      </c>
      <c r="U117" s="1">
        <f t="shared" si="10"/>
        <v>0</v>
      </c>
      <c r="V117" s="1">
        <f t="shared" si="23"/>
        <v>0</v>
      </c>
      <c r="W117" s="1">
        <f t="shared" si="12"/>
        <v>0</v>
      </c>
      <c r="X117" s="1">
        <f t="shared" si="13"/>
        <v>0</v>
      </c>
      <c r="Y117" s="25">
        <f t="shared" si="24"/>
        <v>0</v>
      </c>
      <c r="Z117" s="117"/>
      <c r="AA117" s="117"/>
      <c r="AB117" s="1"/>
      <c r="AC117" s="25">
        <f t="shared" si="15"/>
        <v>2</v>
      </c>
    </row>
    <row r="118" spans="1:29" ht="12.75" customHeight="1">
      <c r="A118" s="1">
        <v>3619</v>
      </c>
      <c r="B118" s="54" t="str">
        <f t="shared" si="0"/>
        <v>K.13.6</v>
      </c>
      <c r="C118" s="120" t="s">
        <v>1881</v>
      </c>
      <c r="D118" s="117"/>
      <c r="E118" s="117"/>
      <c r="F118" s="117"/>
      <c r="G118" s="117"/>
      <c r="H118" s="119" t="s">
        <v>365</v>
      </c>
      <c r="I118" s="117" t="s">
        <v>366</v>
      </c>
      <c r="J118" s="54">
        <v>2</v>
      </c>
      <c r="K118" s="117">
        <v>1</v>
      </c>
      <c r="L118" s="99">
        <f t="shared" si="1"/>
        <v>13</v>
      </c>
      <c r="M118" s="1">
        <f t="shared" si="2"/>
        <v>6</v>
      </c>
      <c r="N118" s="1">
        <f t="shared" si="3"/>
        <v>0</v>
      </c>
      <c r="O118" s="1">
        <f t="shared" si="4"/>
        <v>0</v>
      </c>
      <c r="P118" s="1">
        <f t="shared" si="5"/>
        <v>0</v>
      </c>
      <c r="Q118" s="1">
        <f t="shared" si="22"/>
        <v>0</v>
      </c>
      <c r="R118" s="1">
        <f t="shared" si="7"/>
        <v>0</v>
      </c>
      <c r="S118" s="1">
        <f t="shared" si="8"/>
        <v>0</v>
      </c>
      <c r="T118" s="1">
        <f t="shared" si="9"/>
        <v>1</v>
      </c>
      <c r="U118" s="1">
        <f t="shared" si="10"/>
        <v>0</v>
      </c>
      <c r="V118" s="1">
        <f t="shared" si="23"/>
        <v>0</v>
      </c>
      <c r="W118" s="1">
        <f t="shared" si="12"/>
        <v>0</v>
      </c>
      <c r="X118" s="1">
        <f t="shared" si="13"/>
        <v>0</v>
      </c>
      <c r="Y118" s="25">
        <f t="shared" si="24"/>
        <v>0</v>
      </c>
      <c r="Z118" s="117"/>
      <c r="AA118" s="117"/>
      <c r="AB118" s="1"/>
      <c r="AC118" s="25">
        <f t="shared" si="15"/>
        <v>2</v>
      </c>
    </row>
    <row r="119" spans="1:29" ht="12.75" customHeight="1">
      <c r="A119" s="1">
        <v>3620</v>
      </c>
      <c r="B119" s="54" t="str">
        <f t="shared" si="0"/>
        <v>K.13.6.1</v>
      </c>
      <c r="C119" s="120" t="s">
        <v>1882</v>
      </c>
      <c r="D119" s="118"/>
      <c r="E119" s="92"/>
      <c r="F119" s="92"/>
      <c r="G119" s="117"/>
      <c r="H119" s="119"/>
      <c r="I119" s="117"/>
      <c r="J119" s="54">
        <v>3</v>
      </c>
      <c r="K119" s="117"/>
      <c r="L119" s="99">
        <f t="shared" si="1"/>
        <v>13</v>
      </c>
      <c r="M119" s="1">
        <f t="shared" si="2"/>
        <v>6</v>
      </c>
      <c r="N119" s="1">
        <f t="shared" si="3"/>
        <v>1</v>
      </c>
      <c r="O119" s="1">
        <f t="shared" si="4"/>
        <v>0</v>
      </c>
      <c r="P119" s="1">
        <f t="shared" si="5"/>
        <v>0</v>
      </c>
      <c r="Q119" s="1">
        <f t="shared" si="22"/>
        <v>0</v>
      </c>
      <c r="R119" s="1">
        <f t="shared" si="7"/>
        <v>0</v>
      </c>
      <c r="S119" s="1">
        <f t="shared" si="8"/>
        <v>0</v>
      </c>
      <c r="T119" s="1">
        <f t="shared" si="9"/>
        <v>0</v>
      </c>
      <c r="U119" s="1">
        <f t="shared" si="10"/>
        <v>0</v>
      </c>
      <c r="V119" s="1">
        <f t="shared" si="23"/>
        <v>0</v>
      </c>
      <c r="W119" s="1">
        <f t="shared" si="12"/>
        <v>0</v>
      </c>
      <c r="X119" s="1">
        <f t="shared" si="13"/>
        <v>0</v>
      </c>
      <c r="Y119" s="25">
        <f t="shared" si="24"/>
        <v>0</v>
      </c>
      <c r="Z119" s="117"/>
      <c r="AA119" s="117"/>
      <c r="AB119" s="1"/>
      <c r="AC119" s="25">
        <f t="shared" si="15"/>
        <v>2</v>
      </c>
    </row>
    <row r="120" spans="1:29" ht="12.75" customHeight="1">
      <c r="A120" s="1">
        <v>3621</v>
      </c>
      <c r="B120" s="54" t="str">
        <f t="shared" si="0"/>
        <v>K.13.6.2</v>
      </c>
      <c r="C120" s="120" t="s">
        <v>1884</v>
      </c>
      <c r="D120" s="118"/>
      <c r="E120" s="92"/>
      <c r="F120" s="92"/>
      <c r="G120" s="117"/>
      <c r="H120" s="119"/>
      <c r="I120" s="117"/>
      <c r="J120" s="54">
        <v>3</v>
      </c>
      <c r="K120" s="117"/>
      <c r="L120" s="99">
        <f t="shared" si="1"/>
        <v>13</v>
      </c>
      <c r="M120" s="1">
        <f t="shared" si="2"/>
        <v>6</v>
      </c>
      <c r="N120" s="1">
        <f t="shared" si="3"/>
        <v>2</v>
      </c>
      <c r="O120" s="1">
        <f t="shared" si="4"/>
        <v>0</v>
      </c>
      <c r="P120" s="1">
        <f t="shared" si="5"/>
        <v>0</v>
      </c>
      <c r="Q120" s="1">
        <f t="shared" si="22"/>
        <v>0</v>
      </c>
      <c r="R120" s="1">
        <f t="shared" si="7"/>
        <v>0</v>
      </c>
      <c r="S120" s="1">
        <f t="shared" si="8"/>
        <v>0</v>
      </c>
      <c r="T120" s="1">
        <f t="shared" si="9"/>
        <v>0</v>
      </c>
      <c r="U120" s="1">
        <f t="shared" si="10"/>
        <v>0</v>
      </c>
      <c r="V120" s="1">
        <f t="shared" si="23"/>
        <v>0</v>
      </c>
      <c r="W120" s="1">
        <f t="shared" si="12"/>
        <v>0</v>
      </c>
      <c r="X120" s="1">
        <f t="shared" si="13"/>
        <v>0</v>
      </c>
      <c r="Y120" s="25">
        <f t="shared" si="24"/>
        <v>0</v>
      </c>
      <c r="Z120" s="117"/>
      <c r="AA120" s="117"/>
      <c r="AB120" s="1"/>
      <c r="AC120" s="25">
        <f t="shared" si="15"/>
        <v>2</v>
      </c>
    </row>
    <row r="121" spans="1:29" ht="12.75" customHeight="1">
      <c r="A121" s="1">
        <v>3622</v>
      </c>
      <c r="B121" s="54" t="str">
        <f t="shared" si="0"/>
        <v>K.13.6.3</v>
      </c>
      <c r="C121" s="120" t="s">
        <v>1888</v>
      </c>
      <c r="D121" s="118"/>
      <c r="E121" s="92"/>
      <c r="F121" s="118"/>
      <c r="G121" s="117"/>
      <c r="H121" s="119"/>
      <c r="I121" s="117"/>
      <c r="J121" s="54">
        <v>3</v>
      </c>
      <c r="K121" s="117"/>
      <c r="L121" s="99">
        <f t="shared" si="1"/>
        <v>13</v>
      </c>
      <c r="M121" s="1">
        <f t="shared" si="2"/>
        <v>6</v>
      </c>
      <c r="N121" s="1">
        <f t="shared" si="3"/>
        <v>3</v>
      </c>
      <c r="O121" s="1">
        <f t="shared" si="4"/>
        <v>0</v>
      </c>
      <c r="P121" s="1">
        <f t="shared" si="5"/>
        <v>0</v>
      </c>
      <c r="Q121" s="1">
        <f t="shared" si="22"/>
        <v>0</v>
      </c>
      <c r="R121" s="1">
        <f t="shared" si="7"/>
        <v>0</v>
      </c>
      <c r="S121" s="1">
        <f t="shared" si="8"/>
        <v>0</v>
      </c>
      <c r="T121" s="1">
        <f t="shared" si="9"/>
        <v>0</v>
      </c>
      <c r="U121" s="1">
        <f t="shared" si="10"/>
        <v>0</v>
      </c>
      <c r="V121" s="1">
        <f t="shared" si="23"/>
        <v>0</v>
      </c>
      <c r="W121" s="1">
        <f t="shared" si="12"/>
        <v>0</v>
      </c>
      <c r="X121" s="1">
        <f t="shared" si="13"/>
        <v>0</v>
      </c>
      <c r="Y121" s="25">
        <f t="shared" si="24"/>
        <v>0</v>
      </c>
      <c r="Z121" s="117"/>
      <c r="AA121" s="117"/>
      <c r="AB121" s="1"/>
      <c r="AC121" s="25">
        <f t="shared" si="15"/>
        <v>2</v>
      </c>
    </row>
    <row r="122" spans="1:29" ht="12.75" customHeight="1">
      <c r="A122" s="1">
        <v>3734</v>
      </c>
      <c r="B122" s="54" t="str">
        <f t="shared" si="0"/>
        <v>K.13.7</v>
      </c>
      <c r="C122" s="120" t="s">
        <v>1890</v>
      </c>
      <c r="D122" s="118"/>
      <c r="E122" s="92"/>
      <c r="F122" s="92"/>
      <c r="G122" s="117"/>
      <c r="H122" s="119" t="s">
        <v>365</v>
      </c>
      <c r="I122" s="117" t="s">
        <v>366</v>
      </c>
      <c r="J122" s="54">
        <v>2</v>
      </c>
      <c r="K122" s="117"/>
      <c r="L122" s="99">
        <f t="shared" si="1"/>
        <v>13</v>
      </c>
      <c r="M122" s="1">
        <f t="shared" si="2"/>
        <v>7</v>
      </c>
      <c r="N122" s="1">
        <f t="shared" si="3"/>
        <v>0</v>
      </c>
      <c r="O122" s="1">
        <f t="shared" si="4"/>
        <v>0</v>
      </c>
      <c r="P122" s="1">
        <f t="shared" si="5"/>
        <v>0</v>
      </c>
      <c r="Q122" s="1">
        <f t="shared" si="22"/>
        <v>0</v>
      </c>
      <c r="R122" s="1">
        <f t="shared" si="7"/>
        <v>0</v>
      </c>
      <c r="S122" s="1">
        <f t="shared" si="8"/>
        <v>0</v>
      </c>
      <c r="T122" s="1">
        <f t="shared" si="9"/>
        <v>1</v>
      </c>
      <c r="U122" s="1">
        <f t="shared" si="10"/>
        <v>0</v>
      </c>
      <c r="V122" s="1">
        <f t="shared" si="23"/>
        <v>0</v>
      </c>
      <c r="W122" s="1">
        <f t="shared" si="12"/>
        <v>0</v>
      </c>
      <c r="X122" s="1">
        <f t="shared" si="13"/>
        <v>0</v>
      </c>
      <c r="Y122" s="25">
        <f t="shared" si="24"/>
        <v>0</v>
      </c>
      <c r="Z122" s="117"/>
      <c r="AA122" s="117"/>
      <c r="AB122" s="1"/>
      <c r="AC122" s="25">
        <f t="shared" si="15"/>
        <v>2</v>
      </c>
    </row>
    <row r="123" spans="1:29" ht="12.75" customHeight="1">
      <c r="A123" s="1">
        <v>3625</v>
      </c>
      <c r="B123" s="54" t="str">
        <f t="shared" si="0"/>
        <v>K.13.8</v>
      </c>
      <c r="C123" s="120" t="s">
        <v>768</v>
      </c>
      <c r="D123" s="118"/>
      <c r="E123" s="92"/>
      <c r="F123" s="92"/>
      <c r="G123" s="117"/>
      <c r="H123" s="119" t="s">
        <v>365</v>
      </c>
      <c r="I123" s="117" t="s">
        <v>366</v>
      </c>
      <c r="J123" s="54">
        <v>2</v>
      </c>
      <c r="K123" s="117"/>
      <c r="L123" s="99">
        <f t="shared" si="1"/>
        <v>13</v>
      </c>
      <c r="M123" s="1">
        <f t="shared" si="2"/>
        <v>8</v>
      </c>
      <c r="N123" s="1">
        <f t="shared" si="3"/>
        <v>0</v>
      </c>
      <c r="O123" s="1">
        <f t="shared" si="4"/>
        <v>0</v>
      </c>
      <c r="P123" s="1">
        <f t="shared" si="5"/>
        <v>0</v>
      </c>
      <c r="Q123" s="1">
        <f t="shared" si="22"/>
        <v>1</v>
      </c>
      <c r="R123" s="1">
        <f t="shared" si="7"/>
        <v>0</v>
      </c>
      <c r="S123" s="1">
        <f t="shared" si="8"/>
        <v>1</v>
      </c>
      <c r="T123" s="1">
        <f t="shared" si="9"/>
        <v>1</v>
      </c>
      <c r="U123" s="1">
        <f t="shared" si="10"/>
        <v>0</v>
      </c>
      <c r="V123" s="1">
        <f t="shared" si="23"/>
        <v>1</v>
      </c>
      <c r="W123" s="1">
        <f t="shared" si="12"/>
        <v>1</v>
      </c>
      <c r="X123" s="1">
        <f t="shared" si="13"/>
        <v>1</v>
      </c>
      <c r="Y123" s="25">
        <f t="shared" si="24"/>
        <v>1</v>
      </c>
      <c r="Z123" s="117"/>
      <c r="AA123" s="117"/>
      <c r="AB123" s="1"/>
      <c r="AC123" s="25">
        <f t="shared" si="15"/>
        <v>2</v>
      </c>
    </row>
    <row r="124" spans="1:29" ht="12.75" customHeight="1">
      <c r="A124" s="1">
        <v>4283</v>
      </c>
      <c r="B124" s="54" t="str">
        <f t="shared" si="0"/>
        <v>K.13.9</v>
      </c>
      <c r="C124" s="120" t="s">
        <v>1892</v>
      </c>
      <c r="D124" s="118"/>
      <c r="E124" s="92"/>
      <c r="F124" s="92"/>
      <c r="G124" s="117"/>
      <c r="H124" s="119"/>
      <c r="I124" s="117"/>
      <c r="J124" s="54">
        <v>2</v>
      </c>
      <c r="K124" s="117"/>
      <c r="L124" s="99">
        <f t="shared" si="1"/>
        <v>13</v>
      </c>
      <c r="M124" s="1">
        <f t="shared" si="2"/>
        <v>9</v>
      </c>
      <c r="N124" s="1">
        <f t="shared" si="3"/>
        <v>0</v>
      </c>
      <c r="O124" s="1">
        <f t="shared" si="4"/>
        <v>0</v>
      </c>
      <c r="P124" s="1">
        <f t="shared" si="5"/>
        <v>0</v>
      </c>
      <c r="Q124" s="1">
        <f t="shared" si="22"/>
        <v>0</v>
      </c>
      <c r="R124" s="1">
        <f t="shared" si="7"/>
        <v>0</v>
      </c>
      <c r="S124" s="1">
        <f t="shared" si="8"/>
        <v>0</v>
      </c>
      <c r="T124" s="1">
        <f t="shared" si="9"/>
        <v>1</v>
      </c>
      <c r="U124" s="1">
        <f t="shared" si="10"/>
        <v>0</v>
      </c>
      <c r="V124" s="1">
        <f t="shared" si="23"/>
        <v>0</v>
      </c>
      <c r="W124" s="1">
        <f t="shared" si="12"/>
        <v>0</v>
      </c>
      <c r="X124" s="1">
        <f t="shared" si="13"/>
        <v>0</v>
      </c>
      <c r="Y124" s="25">
        <f t="shared" si="24"/>
        <v>0</v>
      </c>
      <c r="Z124" s="117"/>
      <c r="AA124" s="117"/>
      <c r="AB124" s="1"/>
      <c r="AC124" s="25">
        <f t="shared" si="15"/>
        <v>2</v>
      </c>
    </row>
    <row r="125" spans="1:29" ht="12.75" customHeight="1">
      <c r="A125" s="1">
        <v>3639</v>
      </c>
      <c r="B125" s="54" t="str">
        <f t="shared" si="0"/>
        <v>K.13.10</v>
      </c>
      <c r="C125" s="120" t="s">
        <v>1893</v>
      </c>
      <c r="D125" s="118"/>
      <c r="E125" s="92"/>
      <c r="F125" s="92"/>
      <c r="G125" s="117"/>
      <c r="H125" s="119" t="s">
        <v>771</v>
      </c>
      <c r="I125" s="117" t="s">
        <v>772</v>
      </c>
      <c r="J125" s="54">
        <v>2</v>
      </c>
      <c r="K125" s="117"/>
      <c r="L125" s="99">
        <f t="shared" si="1"/>
        <v>13</v>
      </c>
      <c r="M125" s="1">
        <f t="shared" si="2"/>
        <v>10</v>
      </c>
      <c r="N125" s="1">
        <f t="shared" si="3"/>
        <v>0</v>
      </c>
      <c r="O125" s="1">
        <f t="shared" si="4"/>
        <v>0</v>
      </c>
      <c r="P125" s="1">
        <f t="shared" si="5"/>
        <v>0</v>
      </c>
      <c r="Q125" s="1">
        <f t="shared" si="22"/>
        <v>1</v>
      </c>
      <c r="R125" s="1">
        <f t="shared" si="7"/>
        <v>0</v>
      </c>
      <c r="S125" s="1">
        <f t="shared" si="8"/>
        <v>1</v>
      </c>
      <c r="T125" s="1">
        <f t="shared" si="9"/>
        <v>1</v>
      </c>
      <c r="U125" s="1">
        <f t="shared" si="10"/>
        <v>0</v>
      </c>
      <c r="V125" s="1">
        <f t="shared" si="23"/>
        <v>1</v>
      </c>
      <c r="W125" s="1">
        <f t="shared" si="12"/>
        <v>1</v>
      </c>
      <c r="X125" s="1">
        <f t="shared" si="13"/>
        <v>1</v>
      </c>
      <c r="Y125" s="25">
        <f t="shared" si="24"/>
        <v>1</v>
      </c>
      <c r="Z125" s="117"/>
      <c r="AA125" s="117"/>
      <c r="AB125" s="1"/>
      <c r="AC125" s="25">
        <f t="shared" si="15"/>
        <v>2</v>
      </c>
    </row>
    <row r="126" spans="1:29" ht="12.75" customHeight="1">
      <c r="A126" s="1">
        <v>3640</v>
      </c>
      <c r="B126" s="54" t="str">
        <f t="shared" si="0"/>
        <v>K.13.10.1</v>
      </c>
      <c r="C126" s="120" t="s">
        <v>1895</v>
      </c>
      <c r="D126" s="118"/>
      <c r="E126" s="92"/>
      <c r="F126" s="92"/>
      <c r="G126" s="117"/>
      <c r="H126" s="119"/>
      <c r="I126" s="117"/>
      <c r="J126" s="54">
        <v>3</v>
      </c>
      <c r="K126" s="117"/>
      <c r="L126" s="99">
        <f t="shared" si="1"/>
        <v>13</v>
      </c>
      <c r="M126" s="1">
        <f t="shared" si="2"/>
        <v>10</v>
      </c>
      <c r="N126" s="1">
        <f t="shared" si="3"/>
        <v>1</v>
      </c>
      <c r="O126" s="1">
        <f t="shared" si="4"/>
        <v>0</v>
      </c>
      <c r="P126" s="1">
        <f t="shared" si="5"/>
        <v>0</v>
      </c>
      <c r="Q126" s="1">
        <f t="shared" si="22"/>
        <v>0</v>
      </c>
      <c r="R126" s="1">
        <f t="shared" si="7"/>
        <v>0</v>
      </c>
      <c r="S126" s="1">
        <f t="shared" si="8"/>
        <v>0</v>
      </c>
      <c r="T126" s="1">
        <f t="shared" si="9"/>
        <v>1</v>
      </c>
      <c r="U126" s="1">
        <f t="shared" si="10"/>
        <v>0</v>
      </c>
      <c r="V126" s="1">
        <f t="shared" si="23"/>
        <v>0</v>
      </c>
      <c r="W126" s="1">
        <f t="shared" si="12"/>
        <v>0</v>
      </c>
      <c r="X126" s="1">
        <f t="shared" si="13"/>
        <v>0</v>
      </c>
      <c r="Y126" s="25">
        <f t="shared" si="24"/>
        <v>0</v>
      </c>
      <c r="Z126" s="117"/>
      <c r="AA126" s="117"/>
      <c r="AB126" s="1"/>
      <c r="AC126" s="25">
        <f t="shared" si="15"/>
        <v>2</v>
      </c>
    </row>
    <row r="127" spans="1:29" ht="12.75" customHeight="1">
      <c r="A127" s="1">
        <v>3641</v>
      </c>
      <c r="B127" s="54" t="str">
        <f t="shared" si="0"/>
        <v>K.13.10.2</v>
      </c>
      <c r="C127" s="120" t="s">
        <v>1897</v>
      </c>
      <c r="D127" s="118"/>
      <c r="E127" s="92"/>
      <c r="F127" s="92"/>
      <c r="G127" s="117"/>
      <c r="H127" s="119"/>
      <c r="I127" s="117"/>
      <c r="J127" s="54">
        <v>3</v>
      </c>
      <c r="K127" s="117"/>
      <c r="L127" s="99">
        <f t="shared" si="1"/>
        <v>13</v>
      </c>
      <c r="M127" s="1">
        <f t="shared" si="2"/>
        <v>10</v>
      </c>
      <c r="N127" s="1">
        <f t="shared" si="3"/>
        <v>2</v>
      </c>
      <c r="O127" s="1">
        <f t="shared" si="4"/>
        <v>0</v>
      </c>
      <c r="P127" s="1">
        <f t="shared" si="5"/>
        <v>0</v>
      </c>
      <c r="Q127" s="1">
        <f t="shared" si="22"/>
        <v>0</v>
      </c>
      <c r="R127" s="1">
        <f t="shared" si="7"/>
        <v>0</v>
      </c>
      <c r="S127" s="1">
        <f t="shared" si="8"/>
        <v>0</v>
      </c>
      <c r="T127" s="1">
        <f t="shared" si="9"/>
        <v>1</v>
      </c>
      <c r="U127" s="1">
        <f t="shared" si="10"/>
        <v>0</v>
      </c>
      <c r="V127" s="1">
        <f t="shared" si="23"/>
        <v>0</v>
      </c>
      <c r="W127" s="1">
        <f t="shared" si="12"/>
        <v>0</v>
      </c>
      <c r="X127" s="1">
        <f t="shared" si="13"/>
        <v>0</v>
      </c>
      <c r="Y127" s="25">
        <f t="shared" si="24"/>
        <v>0</v>
      </c>
      <c r="Z127" s="117"/>
      <c r="AA127" s="117"/>
      <c r="AB127" s="1"/>
      <c r="AC127" s="25">
        <f t="shared" si="15"/>
        <v>2</v>
      </c>
    </row>
    <row r="128" spans="1:29" ht="12.75" customHeight="1">
      <c r="A128" s="1">
        <v>3642</v>
      </c>
      <c r="B128" s="54" t="str">
        <f t="shared" si="0"/>
        <v>K.13.10.3</v>
      </c>
      <c r="C128" s="120" t="s">
        <v>1898</v>
      </c>
      <c r="D128" s="118"/>
      <c r="E128" s="92"/>
      <c r="F128" s="92"/>
      <c r="G128" s="117"/>
      <c r="H128" s="119"/>
      <c r="I128" s="117"/>
      <c r="J128" s="54">
        <v>3</v>
      </c>
      <c r="K128" s="117"/>
      <c r="L128" s="99">
        <f t="shared" si="1"/>
        <v>13</v>
      </c>
      <c r="M128" s="1">
        <f t="shared" si="2"/>
        <v>10</v>
      </c>
      <c r="N128" s="1">
        <f t="shared" si="3"/>
        <v>3</v>
      </c>
      <c r="O128" s="1">
        <f t="shared" si="4"/>
        <v>0</v>
      </c>
      <c r="P128" s="1">
        <f t="shared" si="5"/>
        <v>0</v>
      </c>
      <c r="Q128" s="1">
        <f t="shared" si="22"/>
        <v>0</v>
      </c>
      <c r="R128" s="1">
        <f t="shared" si="7"/>
        <v>0</v>
      </c>
      <c r="S128" s="1">
        <f t="shared" si="8"/>
        <v>0</v>
      </c>
      <c r="T128" s="1">
        <f t="shared" si="9"/>
        <v>1</v>
      </c>
      <c r="U128" s="1">
        <f t="shared" si="10"/>
        <v>0</v>
      </c>
      <c r="V128" s="1">
        <f t="shared" si="23"/>
        <v>0</v>
      </c>
      <c r="W128" s="1">
        <f t="shared" si="12"/>
        <v>0</v>
      </c>
      <c r="X128" s="1">
        <f t="shared" si="13"/>
        <v>0</v>
      </c>
      <c r="Y128" s="25">
        <f t="shared" si="24"/>
        <v>0</v>
      </c>
      <c r="Z128" s="117"/>
      <c r="AA128" s="117"/>
      <c r="AB128" s="1"/>
      <c r="AC128" s="25">
        <f t="shared" si="15"/>
        <v>2</v>
      </c>
    </row>
    <row r="129" spans="1:30" ht="12.75" customHeight="1">
      <c r="A129" s="1">
        <v>3643</v>
      </c>
      <c r="B129" s="54" t="str">
        <f t="shared" si="0"/>
        <v>K.13.10.4</v>
      </c>
      <c r="C129" s="120" t="s">
        <v>1902</v>
      </c>
      <c r="D129" s="118"/>
      <c r="E129" s="92"/>
      <c r="F129" s="92"/>
      <c r="G129" s="117"/>
      <c r="H129" s="119"/>
      <c r="I129" s="117"/>
      <c r="J129" s="54">
        <v>3</v>
      </c>
      <c r="K129" s="117"/>
      <c r="L129" s="99">
        <f t="shared" si="1"/>
        <v>13</v>
      </c>
      <c r="M129" s="1">
        <f t="shared" si="2"/>
        <v>10</v>
      </c>
      <c r="N129" s="1">
        <f t="shared" si="3"/>
        <v>4</v>
      </c>
      <c r="O129" s="1">
        <f t="shared" si="4"/>
        <v>0</v>
      </c>
      <c r="P129" s="1">
        <f t="shared" si="5"/>
        <v>0</v>
      </c>
      <c r="Q129" s="1">
        <f t="shared" si="22"/>
        <v>0</v>
      </c>
      <c r="R129" s="1">
        <f t="shared" si="7"/>
        <v>0</v>
      </c>
      <c r="S129" s="1">
        <f t="shared" si="8"/>
        <v>0</v>
      </c>
      <c r="T129" s="1">
        <f t="shared" si="9"/>
        <v>1</v>
      </c>
      <c r="U129" s="1">
        <f t="shared" si="10"/>
        <v>0</v>
      </c>
      <c r="V129" s="1">
        <f t="shared" si="23"/>
        <v>0</v>
      </c>
      <c r="W129" s="1">
        <f t="shared" si="12"/>
        <v>0</v>
      </c>
      <c r="X129" s="1">
        <f t="shared" si="13"/>
        <v>0</v>
      </c>
      <c r="Y129" s="25">
        <f t="shared" si="24"/>
        <v>0</v>
      </c>
      <c r="Z129" s="117"/>
      <c r="AA129" s="117"/>
      <c r="AB129" s="1"/>
      <c r="AC129" s="25">
        <f t="shared" si="15"/>
        <v>2</v>
      </c>
    </row>
    <row r="130" spans="1:30" ht="12.75" customHeight="1">
      <c r="A130" s="1">
        <v>3644</v>
      </c>
      <c r="B130" s="54" t="str">
        <f t="shared" si="0"/>
        <v>K.13.10.5</v>
      </c>
      <c r="C130" s="120" t="s">
        <v>1903</v>
      </c>
      <c r="D130" s="118"/>
      <c r="E130" s="92"/>
      <c r="F130" s="92"/>
      <c r="G130" s="117"/>
      <c r="H130" s="119"/>
      <c r="I130" s="117"/>
      <c r="J130" s="54">
        <v>3</v>
      </c>
      <c r="K130" s="117"/>
      <c r="L130" s="99">
        <f t="shared" si="1"/>
        <v>13</v>
      </c>
      <c r="M130" s="1">
        <f t="shared" si="2"/>
        <v>10</v>
      </c>
      <c r="N130" s="1">
        <f t="shared" si="3"/>
        <v>5</v>
      </c>
      <c r="O130" s="1">
        <f t="shared" si="4"/>
        <v>0</v>
      </c>
      <c r="P130" s="1">
        <f t="shared" si="5"/>
        <v>0</v>
      </c>
      <c r="Q130" s="1">
        <f t="shared" si="22"/>
        <v>0</v>
      </c>
      <c r="R130" s="1">
        <f t="shared" si="7"/>
        <v>0</v>
      </c>
      <c r="S130" s="1">
        <f t="shared" si="8"/>
        <v>0</v>
      </c>
      <c r="T130" s="1">
        <f t="shared" si="9"/>
        <v>1</v>
      </c>
      <c r="U130" s="1">
        <f t="shared" si="10"/>
        <v>0</v>
      </c>
      <c r="V130" s="1">
        <f t="shared" si="23"/>
        <v>0</v>
      </c>
      <c r="W130" s="1">
        <f t="shared" si="12"/>
        <v>0</v>
      </c>
      <c r="X130" s="1">
        <f t="shared" si="13"/>
        <v>0</v>
      </c>
      <c r="Y130" s="25">
        <f t="shared" si="24"/>
        <v>0</v>
      </c>
      <c r="Z130" s="117"/>
      <c r="AA130" s="117"/>
      <c r="AB130" s="1"/>
      <c r="AC130" s="25">
        <f t="shared" si="15"/>
        <v>2</v>
      </c>
    </row>
    <row r="131" spans="1:30" ht="12.75" customHeight="1">
      <c r="A131" s="1">
        <v>3645</v>
      </c>
      <c r="B131" s="54" t="str">
        <f t="shared" si="0"/>
        <v>K.13.10.6</v>
      </c>
      <c r="C131" s="120" t="s">
        <v>1906</v>
      </c>
      <c r="D131" s="118"/>
      <c r="E131" s="92"/>
      <c r="F131" s="92"/>
      <c r="G131" s="117"/>
      <c r="H131" s="119"/>
      <c r="I131" s="117"/>
      <c r="J131" s="54">
        <v>3</v>
      </c>
      <c r="K131" s="117"/>
      <c r="L131" s="99">
        <f t="shared" si="1"/>
        <v>13</v>
      </c>
      <c r="M131" s="1">
        <f t="shared" si="2"/>
        <v>10</v>
      </c>
      <c r="N131" s="1">
        <f t="shared" si="3"/>
        <v>6</v>
      </c>
      <c r="O131" s="1">
        <f t="shared" si="4"/>
        <v>0</v>
      </c>
      <c r="P131" s="1">
        <f t="shared" si="5"/>
        <v>0</v>
      </c>
      <c r="Q131" s="1">
        <f t="shared" si="22"/>
        <v>0</v>
      </c>
      <c r="R131" s="1">
        <f t="shared" si="7"/>
        <v>0</v>
      </c>
      <c r="S131" s="1">
        <f t="shared" si="8"/>
        <v>0</v>
      </c>
      <c r="T131" s="1">
        <f t="shared" si="9"/>
        <v>1</v>
      </c>
      <c r="U131" s="1">
        <f t="shared" si="10"/>
        <v>0</v>
      </c>
      <c r="V131" s="1">
        <f t="shared" si="23"/>
        <v>0</v>
      </c>
      <c r="W131" s="1">
        <f t="shared" si="12"/>
        <v>0</v>
      </c>
      <c r="X131" s="1">
        <f t="shared" si="13"/>
        <v>0</v>
      </c>
      <c r="Y131" s="25">
        <f t="shared" si="24"/>
        <v>0</v>
      </c>
      <c r="Z131" s="117"/>
      <c r="AA131" s="117"/>
      <c r="AB131" s="1"/>
      <c r="AC131" s="25">
        <f t="shared" si="15"/>
        <v>2</v>
      </c>
    </row>
    <row r="132" spans="1:30" ht="12.75" customHeight="1">
      <c r="A132" s="1">
        <v>3646</v>
      </c>
      <c r="B132" s="54" t="str">
        <f t="shared" si="0"/>
        <v>K.13.10.7</v>
      </c>
      <c r="C132" s="120" t="s">
        <v>1908</v>
      </c>
      <c r="D132" s="118"/>
      <c r="E132" s="92"/>
      <c r="F132" s="92"/>
      <c r="G132" s="117"/>
      <c r="H132" s="119"/>
      <c r="I132" s="117"/>
      <c r="J132" s="54">
        <v>3</v>
      </c>
      <c r="K132" s="117"/>
      <c r="L132" s="99">
        <f t="shared" si="1"/>
        <v>13</v>
      </c>
      <c r="M132" s="1">
        <f t="shared" si="2"/>
        <v>10</v>
      </c>
      <c r="N132" s="1">
        <f t="shared" si="3"/>
        <v>7</v>
      </c>
      <c r="O132" s="1">
        <f t="shared" si="4"/>
        <v>0</v>
      </c>
      <c r="P132" s="1">
        <f t="shared" si="5"/>
        <v>0</v>
      </c>
      <c r="Q132" s="1">
        <f t="shared" si="22"/>
        <v>0</v>
      </c>
      <c r="R132" s="1">
        <f t="shared" si="7"/>
        <v>0</v>
      </c>
      <c r="S132" s="1">
        <f t="shared" si="8"/>
        <v>0</v>
      </c>
      <c r="T132" s="1">
        <f t="shared" si="9"/>
        <v>1</v>
      </c>
      <c r="U132" s="1">
        <f t="shared" si="10"/>
        <v>0</v>
      </c>
      <c r="V132" s="1">
        <f t="shared" si="23"/>
        <v>0</v>
      </c>
      <c r="W132" s="1">
        <f t="shared" si="12"/>
        <v>0</v>
      </c>
      <c r="X132" s="1">
        <f t="shared" si="13"/>
        <v>0</v>
      </c>
      <c r="Y132" s="25">
        <f t="shared" si="24"/>
        <v>0</v>
      </c>
      <c r="Z132" s="117"/>
      <c r="AA132" s="117"/>
      <c r="AB132" s="1"/>
      <c r="AC132" s="25">
        <f t="shared" si="15"/>
        <v>2</v>
      </c>
    </row>
    <row r="133" spans="1:30" ht="12.75" customHeight="1">
      <c r="A133" s="1">
        <v>3647</v>
      </c>
      <c r="B133" s="54" t="str">
        <f t="shared" si="0"/>
        <v>K.13.11</v>
      </c>
      <c r="C133" s="120" t="s">
        <v>1910</v>
      </c>
      <c r="D133" s="118"/>
      <c r="E133" s="92"/>
      <c r="F133" s="92"/>
      <c r="G133" s="117"/>
      <c r="H133" s="119" t="s">
        <v>771</v>
      </c>
      <c r="I133" s="117" t="s">
        <v>772</v>
      </c>
      <c r="J133" s="54">
        <v>2</v>
      </c>
      <c r="K133" s="117"/>
      <c r="L133" s="99">
        <f t="shared" si="1"/>
        <v>13</v>
      </c>
      <c r="M133" s="1">
        <f t="shared" si="2"/>
        <v>11</v>
      </c>
      <c r="N133" s="1">
        <f t="shared" si="3"/>
        <v>0</v>
      </c>
      <c r="O133" s="1">
        <f t="shared" si="4"/>
        <v>0</v>
      </c>
      <c r="P133" s="1">
        <f t="shared" si="5"/>
        <v>0</v>
      </c>
      <c r="Q133" s="1">
        <f t="shared" si="22"/>
        <v>0</v>
      </c>
      <c r="R133" s="1">
        <f t="shared" si="7"/>
        <v>0</v>
      </c>
      <c r="S133" s="1">
        <f t="shared" si="8"/>
        <v>0</v>
      </c>
      <c r="T133" s="1">
        <f t="shared" si="9"/>
        <v>1</v>
      </c>
      <c r="U133" s="1">
        <f t="shared" si="10"/>
        <v>0</v>
      </c>
      <c r="V133" s="1">
        <f t="shared" ref="V133:V164" si="25">IF(Master="Master",R133,IF(V132="",S133,IF(OR(AND(U133&gt;0,S133&lt;V132),AND(U133=1,S133&lt;=V132)),V132,S133)))</f>
        <v>0</v>
      </c>
      <c r="W133" s="1">
        <f t="shared" si="12"/>
        <v>0</v>
      </c>
      <c r="X133" s="1">
        <f t="shared" si="13"/>
        <v>0</v>
      </c>
      <c r="Y133" s="25">
        <f t="shared" si="24"/>
        <v>0</v>
      </c>
      <c r="Z133" s="117"/>
      <c r="AA133" s="117"/>
      <c r="AB133" s="1"/>
      <c r="AC133" s="25">
        <f t="shared" si="15"/>
        <v>2</v>
      </c>
    </row>
    <row r="134" spans="1:30" ht="12.75" customHeight="1">
      <c r="A134" s="1">
        <v>3637</v>
      </c>
      <c r="B134" s="54" t="str">
        <f t="shared" si="0"/>
        <v>K.14</v>
      </c>
      <c r="C134" s="117" t="s">
        <v>1912</v>
      </c>
      <c r="D134" s="118"/>
      <c r="E134" s="92"/>
      <c r="F134" s="92"/>
      <c r="G134" s="117"/>
      <c r="H134" s="119" t="s">
        <v>365</v>
      </c>
      <c r="I134" s="117" t="s">
        <v>366</v>
      </c>
      <c r="J134" s="54">
        <v>1</v>
      </c>
      <c r="K134" s="117"/>
      <c r="L134" s="99">
        <f t="shared" si="1"/>
        <v>14</v>
      </c>
      <c r="M134" s="1">
        <f t="shared" si="2"/>
        <v>0</v>
      </c>
      <c r="N134" s="1">
        <f t="shared" si="3"/>
        <v>0</v>
      </c>
      <c r="O134" s="1">
        <f t="shared" si="4"/>
        <v>0</v>
      </c>
      <c r="P134" s="1">
        <f t="shared" si="5"/>
        <v>0</v>
      </c>
      <c r="Q134" s="1">
        <f t="shared" si="22"/>
        <v>0</v>
      </c>
      <c r="R134" s="1">
        <f t="shared" si="7"/>
        <v>0</v>
      </c>
      <c r="S134" s="1">
        <f t="shared" si="8"/>
        <v>0</v>
      </c>
      <c r="T134" s="1">
        <f t="shared" si="9"/>
        <v>1</v>
      </c>
      <c r="U134" s="1">
        <f t="shared" si="10"/>
        <v>0</v>
      </c>
      <c r="V134" s="1">
        <f t="shared" si="25"/>
        <v>0</v>
      </c>
      <c r="W134" s="1">
        <f t="shared" si="12"/>
        <v>0</v>
      </c>
      <c r="X134" s="1">
        <f t="shared" si="13"/>
        <v>0</v>
      </c>
      <c r="Y134" s="25">
        <f t="shared" si="24"/>
        <v>0</v>
      </c>
      <c r="Z134" s="117"/>
      <c r="AA134" s="117"/>
      <c r="AB134" s="1"/>
      <c r="AC134" s="25">
        <f t="shared" si="15"/>
        <v>1</v>
      </c>
    </row>
    <row r="135" spans="1:30" ht="12.75" customHeight="1">
      <c r="A135" s="1">
        <v>3638</v>
      </c>
      <c r="B135" s="54" t="str">
        <f t="shared" si="0"/>
        <v>K.15</v>
      </c>
      <c r="C135" s="117" t="s">
        <v>773</v>
      </c>
      <c r="D135" s="118"/>
      <c r="E135" s="92"/>
      <c r="F135" s="92"/>
      <c r="G135" s="117"/>
      <c r="H135" s="119" t="s">
        <v>365</v>
      </c>
      <c r="I135" s="117" t="s">
        <v>366</v>
      </c>
      <c r="J135" s="54">
        <v>1</v>
      </c>
      <c r="K135" s="117"/>
      <c r="L135" s="99">
        <f t="shared" si="1"/>
        <v>15</v>
      </c>
      <c r="M135" s="1">
        <f t="shared" si="2"/>
        <v>0</v>
      </c>
      <c r="N135" s="1">
        <f t="shared" si="3"/>
        <v>0</v>
      </c>
      <c r="O135" s="1">
        <f t="shared" si="4"/>
        <v>0</v>
      </c>
      <c r="P135" s="1">
        <f t="shared" si="5"/>
        <v>0</v>
      </c>
      <c r="Q135" s="1">
        <f t="shared" si="22"/>
        <v>1</v>
      </c>
      <c r="R135" s="1">
        <f t="shared" si="7"/>
        <v>0</v>
      </c>
      <c r="S135" s="1">
        <f t="shared" si="8"/>
        <v>1</v>
      </c>
      <c r="T135" s="1">
        <f t="shared" si="9"/>
        <v>1</v>
      </c>
      <c r="U135" s="1">
        <f t="shared" si="10"/>
        <v>0</v>
      </c>
      <c r="V135" s="1">
        <f t="shared" si="25"/>
        <v>1</v>
      </c>
      <c r="W135" s="1">
        <f t="shared" si="12"/>
        <v>1</v>
      </c>
      <c r="X135" s="1">
        <f t="shared" si="13"/>
        <v>1</v>
      </c>
      <c r="Y135" s="25">
        <f t="shared" si="24"/>
        <v>1</v>
      </c>
      <c r="Z135" s="117"/>
      <c r="AA135" s="117"/>
      <c r="AB135" s="1"/>
      <c r="AC135" s="25">
        <f t="shared" si="15"/>
        <v>2</v>
      </c>
    </row>
    <row r="136" spans="1:30" ht="12.75" customHeight="1">
      <c r="A136" s="1">
        <v>3679</v>
      </c>
      <c r="B136" s="54" t="str">
        <f t="shared" si="0"/>
        <v>K.16</v>
      </c>
      <c r="C136" s="117" t="s">
        <v>1915</v>
      </c>
      <c r="D136" s="118"/>
      <c r="E136" s="92"/>
      <c r="F136" s="92"/>
      <c r="G136" s="117" t="s">
        <v>569</v>
      </c>
      <c r="H136" s="119" t="s">
        <v>1916</v>
      </c>
      <c r="I136" s="117" t="s">
        <v>1917</v>
      </c>
      <c r="J136" s="54">
        <v>1</v>
      </c>
      <c r="K136" s="117"/>
      <c r="L136" s="99">
        <f t="shared" si="1"/>
        <v>16</v>
      </c>
      <c r="M136" s="1">
        <f t="shared" si="2"/>
        <v>0</v>
      </c>
      <c r="N136" s="1">
        <f t="shared" si="3"/>
        <v>0</v>
      </c>
      <c r="O136" s="1">
        <f t="shared" si="4"/>
        <v>0</v>
      </c>
      <c r="P136" s="1">
        <f t="shared" si="5"/>
        <v>0</v>
      </c>
      <c r="Q136" s="1">
        <f t="shared" si="22"/>
        <v>0</v>
      </c>
      <c r="R136" s="1">
        <f t="shared" si="7"/>
        <v>0</v>
      </c>
      <c r="S136" s="1">
        <f t="shared" si="8"/>
        <v>0</v>
      </c>
      <c r="T136" s="1">
        <f t="shared" si="9"/>
        <v>1</v>
      </c>
      <c r="U136" s="1">
        <f t="shared" si="10"/>
        <v>0</v>
      </c>
      <c r="V136" s="1">
        <f t="shared" si="25"/>
        <v>0</v>
      </c>
      <c r="W136" s="1">
        <f t="shared" si="12"/>
        <v>0</v>
      </c>
      <c r="X136" s="1">
        <f t="shared" si="13"/>
        <v>0</v>
      </c>
      <c r="Y136" s="25">
        <f t="shared" si="24"/>
        <v>0</v>
      </c>
      <c r="Z136" s="117"/>
      <c r="AA136" s="117"/>
      <c r="AB136" s="1"/>
      <c r="AC136" s="25">
        <f t="shared" si="15"/>
        <v>1</v>
      </c>
      <c r="AD136" s="36"/>
    </row>
    <row r="137" spans="1:30" ht="12.75" customHeight="1"/>
    <row r="138" spans="1:30" ht="12.75" customHeight="1"/>
    <row r="139" spans="1:30" ht="12.75" customHeight="1"/>
    <row r="140" spans="1:30" ht="12.75" customHeight="1"/>
    <row r="141" spans="1:30" ht="12.75" customHeight="1"/>
    <row r="142" spans="1:30" ht="12.75" customHeight="1"/>
    <row r="143" spans="1:30" ht="12.75" customHeight="1"/>
    <row r="144" spans="1:30"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B3:I3"/>
    <mergeCell ref="H4:I4"/>
  </mergeCells>
  <conditionalFormatting sqref="F103">
    <cfRule type="expression" dxfId="215" priority="1">
      <formula>$K104&gt;0</formula>
    </cfRule>
  </conditionalFormatting>
  <conditionalFormatting sqref="B5:C135 B136">
    <cfRule type="expression" dxfId="214" priority="2" stopIfTrue="1">
      <formula>$Y5=1</formula>
    </cfRule>
  </conditionalFormatting>
  <conditionalFormatting sqref="A5:A136">
    <cfRule type="expression" dxfId="213" priority="3" stopIfTrue="1">
      <formula>A5=""</formula>
    </cfRule>
  </conditionalFormatting>
  <conditionalFormatting sqref="J5:J136">
    <cfRule type="expression" dxfId="212" priority="4" stopIfTrue="1">
      <formula>J5*J6/J5-J5&gt;1</formula>
    </cfRule>
  </conditionalFormatting>
  <conditionalFormatting sqref="D5:E136 F5:F102 F104:F136">
    <cfRule type="expression" dxfId="211" priority="5">
      <formula>$K5&gt;0</formula>
    </cfRule>
  </conditionalFormatting>
  <conditionalFormatting sqref="H1 I1:I2 Z1:AA2 B1:G2">
    <cfRule type="expression" dxfId="210" priority="6" stopIfTrue="1">
      <formula>OR($D$2&lt;1,$D$2="0%")</formula>
    </cfRule>
  </conditionalFormatting>
  <conditionalFormatting sqref="H1 I1:I2 Z1:AA2 B1:G2">
    <cfRule type="expression" dxfId="209" priority="7" stopIfTrue="1">
      <formula>$D$2=1</formula>
    </cfRule>
  </conditionalFormatting>
  <conditionalFormatting sqref="E5:E136">
    <cfRule type="expression" dxfId="208" priority="8">
      <formula>AD5&lt;&gt;""</formula>
    </cfRule>
  </conditionalFormatting>
  <conditionalFormatting sqref="D5:D136">
    <cfRule type="expression" dxfId="207" priority="9" stopIfTrue="1">
      <formula>V5=1</formula>
    </cfRule>
  </conditionalFormatting>
  <conditionalFormatting sqref="D5:D136">
    <cfRule type="expression" dxfId="206" priority="10" stopIfTrue="1">
      <formula>V5=3</formula>
    </cfRule>
  </conditionalFormatting>
  <conditionalFormatting sqref="D5:D136">
    <cfRule type="expression" dxfId="205" priority="11" stopIfTrue="1">
      <formula>V5=2</formula>
    </cfRule>
  </conditionalFormatting>
  <dataValidations count="3">
    <dataValidation type="list" allowBlank="1" showInputMessage="1" showErrorMessage="1" prompt="Select Yes, No or N/A - If N/A is chosen an explanation MUST be provided in the Additional Information cell." sqref="D5:D117 D119:D136" xr:uid="{00000000-0002-0000-1300-000000000000}">
      <formula1>Binary</formula1>
    </dataValidation>
    <dataValidation type="list" allowBlank="1" showInputMessage="1" showErrorMessage="1" promptTitle="Select 1 - 5 - 1" prompt="Informal, ad hoc process without formal implementation_x000a_2 - Partially in place with no approved plans to further implement_x000a_3 - Partially in place with approved plans to further implement_x000a_4 - In place with exclusions_x000a_5 - In place wit" sqref="E5:E17 E19:E56 E58:E117 E119:E136" xr:uid="{00000000-0002-0000-1300-000001000000}">
      <formula1>ScaledLarge</formula1>
    </dataValidation>
    <dataValidation type="list" allowBlank="1" showErrorMessage="1" sqref="H2" xr:uid="{00000000-0002-0000-1300-000002000000}">
      <formula1>TabAuto</formula1>
    </dataValidation>
  </dataValidations>
  <pageMargins left="0.25" right="0.25" top="0.75" bottom="0.75" header="0" footer="0"/>
  <pageSetup fitToHeight="0" orientation="landscape"/>
  <headerFooter>
    <oddHeader>&amp;LShared Assessments Program&amp;CStandardized Information Gathering (SIG) Questionnaire&amp;R Version 2017</oddHeader>
    <oddFooter>&amp;L&amp;A&amp;CPage &amp;P of  Page(s)</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AD1000"/>
  <sheetViews>
    <sheetView showGridLines="0" workbookViewId="0">
      <pane ySplit="4" topLeftCell="A5" activePane="bottomLeft" state="frozen"/>
      <selection pane="bottomLeft" activeCell="B6" sqref="B6"/>
    </sheetView>
  </sheetViews>
  <sheetFormatPr defaultColWidth="14.42578125" defaultRowHeight="15" customHeight="1"/>
  <cols>
    <col min="1" max="1" width="5.140625" hidden="1" customWidth="1"/>
    <col min="2" max="2" width="13.42578125" customWidth="1"/>
    <col min="3" max="3" width="67" customWidth="1"/>
    <col min="4" max="5" width="11.42578125" customWidth="1"/>
    <col min="6" max="6" width="40.7109375" customWidth="1"/>
    <col min="7" max="7" width="27.85546875" customWidth="1"/>
    <col min="8" max="8" width="10.28515625" customWidth="1"/>
    <col min="9" max="9" width="28.140625" customWidth="1"/>
    <col min="10" max="25" width="2.85546875" hidden="1" customWidth="1"/>
    <col min="26" max="26" width="14.140625" hidden="1" customWidth="1"/>
    <col min="27" max="27" width="28.140625" hidden="1" customWidth="1"/>
    <col min="28" max="28" width="8.85546875" customWidth="1"/>
    <col min="29" max="29" width="2.85546875" hidden="1" customWidth="1"/>
    <col min="30" max="30" width="3.85546875" hidden="1" customWidth="1"/>
  </cols>
  <sheetData>
    <row r="1" spans="1:30" ht="12.75" customHeight="1">
      <c r="A1" s="1">
        <v>12</v>
      </c>
      <c r="B1" s="60" t="s">
        <v>776</v>
      </c>
      <c r="C1" s="94"/>
      <c r="D1" s="97"/>
      <c r="E1" s="97"/>
      <c r="F1" s="97"/>
      <c r="G1" s="96"/>
      <c r="H1" s="97"/>
      <c r="I1" s="39" t="str">
        <f>IF(Master&lt;&gt;"Master","",Master)</f>
        <v/>
      </c>
      <c r="J1" s="97"/>
      <c r="K1" s="97"/>
      <c r="L1" s="97"/>
      <c r="M1" s="97"/>
      <c r="N1" s="97"/>
      <c r="O1" s="97"/>
      <c r="P1" s="97"/>
      <c r="Q1" s="97" t="str">
        <f>LEFT(B1,1)</f>
        <v>L</v>
      </c>
      <c r="R1" s="97"/>
      <c r="S1" s="97"/>
      <c r="T1" s="97"/>
      <c r="U1" s="97"/>
      <c r="V1" s="97"/>
      <c r="W1" s="97"/>
      <c r="X1" s="97"/>
      <c r="Y1" s="97">
        <f>COUNTA(X:X)+2</f>
        <v>68</v>
      </c>
      <c r="Z1" s="97"/>
      <c r="AA1" s="123"/>
      <c r="AB1" s="99"/>
      <c r="AC1" s="97"/>
      <c r="AD1" s="1"/>
    </row>
    <row r="2" spans="1:30" ht="12.75" customHeight="1">
      <c r="A2" s="1"/>
      <c r="B2" s="100"/>
      <c r="C2" s="101"/>
      <c r="D2" s="102">
        <f>IF(X2=0,"0%",X2/T2)</f>
        <v>0.42372881355932202</v>
      </c>
      <c r="E2" s="101" t="s">
        <v>144</v>
      </c>
      <c r="F2" s="101"/>
      <c r="G2" s="103" t="s">
        <v>245</v>
      </c>
      <c r="H2" s="104" t="s">
        <v>246</v>
      </c>
      <c r="I2" s="105"/>
      <c r="J2" s="105">
        <f>COUNTA(J5:J68)</f>
        <v>64</v>
      </c>
      <c r="K2" s="105"/>
      <c r="L2" s="105"/>
      <c r="M2" s="105"/>
      <c r="N2" s="105"/>
      <c r="O2" s="105"/>
      <c r="P2" s="105"/>
      <c r="Q2" s="105"/>
      <c r="R2" s="105"/>
      <c r="S2" s="105"/>
      <c r="T2" s="105">
        <f>COUNTIF(T5:T68,1)</f>
        <v>59</v>
      </c>
      <c r="U2" s="105"/>
      <c r="V2" s="105"/>
      <c r="W2" s="105"/>
      <c r="X2" s="105">
        <f>COUNTIF(X5:X68,1)</f>
        <v>25</v>
      </c>
      <c r="Y2" s="105"/>
      <c r="Z2" s="105"/>
      <c r="AA2" s="125"/>
      <c r="AB2" s="99"/>
      <c r="AC2" s="1"/>
      <c r="AD2" s="1"/>
    </row>
    <row r="3" spans="1:30" ht="62.25" customHeight="1">
      <c r="A3" s="107" t="s">
        <v>141</v>
      </c>
      <c r="B3" s="212" t="s">
        <v>248</v>
      </c>
      <c r="C3" s="213"/>
      <c r="D3" s="213"/>
      <c r="E3" s="213"/>
      <c r="F3" s="213"/>
      <c r="G3" s="213"/>
      <c r="H3" s="213"/>
      <c r="I3" s="213"/>
      <c r="J3" s="107" t="s">
        <v>292</v>
      </c>
      <c r="K3" s="107" t="s">
        <v>293</v>
      </c>
      <c r="L3" s="1">
        <v>1</v>
      </c>
      <c r="M3" s="1">
        <v>2</v>
      </c>
      <c r="N3" s="1">
        <v>3</v>
      </c>
      <c r="O3" s="1">
        <v>4</v>
      </c>
      <c r="P3" s="1">
        <v>5</v>
      </c>
      <c r="Q3" s="107" t="s">
        <v>253</v>
      </c>
      <c r="R3" s="107" t="s">
        <v>254</v>
      </c>
      <c r="S3" s="107" t="s">
        <v>255</v>
      </c>
      <c r="T3" s="107" t="s">
        <v>294</v>
      </c>
      <c r="U3" s="107" t="s">
        <v>256</v>
      </c>
      <c r="V3" s="107" t="s">
        <v>257</v>
      </c>
      <c r="W3" s="107" t="s">
        <v>295</v>
      </c>
      <c r="X3" s="107" t="s">
        <v>296</v>
      </c>
      <c r="Y3" s="107" t="s">
        <v>297</v>
      </c>
      <c r="Z3" s="1"/>
      <c r="AA3" s="1"/>
      <c r="AB3" s="109" t="s">
        <v>260</v>
      </c>
      <c r="AC3" s="107" t="s">
        <v>258</v>
      </c>
      <c r="AD3" s="107" t="s">
        <v>268</v>
      </c>
    </row>
    <row r="4" spans="1:30" ht="12.75" customHeight="1">
      <c r="A4" s="1">
        <f>MAX(A5:A68)</f>
        <v>4296</v>
      </c>
      <c r="B4" s="49" t="s">
        <v>269</v>
      </c>
      <c r="C4" s="49" t="s">
        <v>146</v>
      </c>
      <c r="D4" s="49" t="s">
        <v>149</v>
      </c>
      <c r="E4" s="49" t="s">
        <v>271</v>
      </c>
      <c r="F4" s="49" t="s">
        <v>272</v>
      </c>
      <c r="G4" s="49" t="s">
        <v>273</v>
      </c>
      <c r="H4" s="208" t="s">
        <v>274</v>
      </c>
      <c r="I4" s="214"/>
      <c r="J4" s="127"/>
      <c r="K4" s="54"/>
      <c r="L4" s="25"/>
      <c r="M4" s="25"/>
      <c r="N4" s="25"/>
      <c r="O4" s="25"/>
      <c r="P4" s="25"/>
      <c r="Q4" s="25"/>
      <c r="R4" s="25"/>
      <c r="S4" s="25"/>
      <c r="T4" s="25"/>
      <c r="U4" s="25"/>
      <c r="V4" s="25"/>
      <c r="W4" s="25"/>
      <c r="X4" s="25"/>
      <c r="Y4" s="1"/>
      <c r="Z4" s="11"/>
      <c r="AA4" s="11"/>
      <c r="AB4" s="1"/>
      <c r="AC4" s="25"/>
      <c r="AD4" s="1"/>
    </row>
    <row r="5" spans="1:30" ht="12.75" customHeight="1">
      <c r="A5" s="1">
        <v>2826</v>
      </c>
      <c r="B5" s="54" t="str">
        <f t="shared" ref="B5:B68" si="0">IF(J5=0,"",IF(J5=1,Q$1&amp;"."&amp;L5,IF(J5=2,Q$1&amp;"."&amp;L5&amp;"."&amp;M5,IF(J5=3,Q$1&amp;"."&amp;L5&amp;"."&amp;M5&amp;"."&amp;N5,IF(J5=4,Q$1&amp;"."&amp;L5&amp;"."&amp;M5&amp;"."&amp;N5&amp;"."&amp;O5,IF(J5=5,Q$1&amp;"."&amp;L5&amp;"."&amp;M5&amp;"."&amp;N5&amp;"."&amp;O5&amp;"."&amp;P5))))))</f>
        <v>L.1</v>
      </c>
      <c r="C5" s="117" t="s">
        <v>778</v>
      </c>
      <c r="D5" s="118"/>
      <c r="E5" s="92"/>
      <c r="F5" s="118"/>
      <c r="G5" s="117" t="s">
        <v>780</v>
      </c>
      <c r="H5" s="119" t="s">
        <v>781</v>
      </c>
      <c r="I5" s="117" t="s">
        <v>782</v>
      </c>
      <c r="J5" s="54">
        <v>1</v>
      </c>
      <c r="K5" s="54"/>
      <c r="L5" s="99">
        <f t="shared" ref="L5:L68" si="1">IF(L4="",1,IF(J5=1,L4+1,L4))</f>
        <v>1</v>
      </c>
      <c r="M5" s="1">
        <f t="shared" ref="M5:M68" si="2">IF(M4="",0,IF(L4&lt;&gt;L5,0,IF($J5=2,M4+1,M4)))</f>
        <v>0</v>
      </c>
      <c r="N5" s="1">
        <f t="shared" ref="N5:N68" si="3">IF(N4="",0,IF(M4&lt;&gt;M5,0,IF($J5=3,N4+1,N4)))</f>
        <v>0</v>
      </c>
      <c r="O5" s="1">
        <f t="shared" ref="O5:O68" si="4">IF(O4="",0,IF(N4&lt;&gt;N5,0,IF($J5=4,O4+1,O4)))</f>
        <v>0</v>
      </c>
      <c r="P5" s="1">
        <f t="shared" ref="P5:P68" si="5">IF(P4="",0,IF(O4&lt;&gt;O5,0,IF($J5=5,P4+1,P4)))</f>
        <v>0</v>
      </c>
      <c r="Q5" s="1">
        <f t="shared" ref="Q5:Q36" si="6">IF(OR(Master="Master",J5=0,K5=1),0,IF(ISNA(VLOOKUP(A5,L2_Array,22,FALSE)),0,VLOOKUP(A5,L2_Array,22,FALSE)))</f>
        <v>1</v>
      </c>
      <c r="R5" s="1">
        <f t="shared" ref="R5:R68" si="7">IF(J5="","",IF(D5="Yes",1,IF(D5="No",2,IF(D5="N/A",3,0))))</f>
        <v>0</v>
      </c>
      <c r="S5" s="1">
        <f t="shared" ref="S5:S68" si="8">IF(J5="","",IF(Q5&gt;0,Q5,IF(R5&gt;0,R5,0)))</f>
        <v>1</v>
      </c>
      <c r="T5" s="1">
        <f t="shared" ref="T5:T68" si="9">IF(J5="","",IF(OR(J5=1,T4=""),1,IF(OR(AND(K4=1,(J5-J3&lt;&gt;0)),AND(T4=0,J4=J5),AND(K4=1,J5=J3)),0,1)))</f>
        <v>1</v>
      </c>
      <c r="U5" s="1">
        <f t="shared" ref="U5:U68" si="10">IF(J5="",U4,IF(AND(S5&gt;1,OR(U4="",U4=0,U4&gt;=J5)),J5,IF(J5&gt;U4,U4,0)))</f>
        <v>0</v>
      </c>
      <c r="V5" s="1">
        <f t="shared" ref="V5:V36" si="11">IF(Master="Master",R5,IF(V4="",S5,IF(OR(AND(U5&gt;0,S5&lt;V4),AND(U5=1,S5&lt;=V4)),V4,S5)))</f>
        <v>1</v>
      </c>
      <c r="W5" s="1">
        <f t="shared" ref="W5:W68" si="12">IF(J5="","",IF(OR(AND(T4=1,U5=1),S5&gt;0,AND(T6=0,W6=1)),1,0))</f>
        <v>1</v>
      </c>
      <c r="X5" s="1">
        <f t="shared" ref="X5:X68" si="13">IF(J5="","",IF(OR(AND(U5&gt;0,T5=1),AND(T5=1,W5=1)),1,0))</f>
        <v>1</v>
      </c>
      <c r="Y5" s="25">
        <f t="shared" ref="Y5:Y36" si="14">IF(ISNA(VLOOKUP(A5,L2_Array,1,FALSE)),0,1)</f>
        <v>1</v>
      </c>
      <c r="Z5" s="117"/>
      <c r="AA5" s="117"/>
      <c r="AB5" s="1"/>
      <c r="AC5" s="25">
        <f t="shared" ref="AC5:AC68" si="15">IF(AND(J5=1,S5=1),2,IF(AND(V4=1,L5=L4),2,IF(AND(AC4=2,L5=L4),2,IF(J5=1,1,""))))</f>
        <v>2</v>
      </c>
      <c r="AD5" s="1"/>
    </row>
    <row r="6" spans="1:30" ht="12.75" customHeight="1">
      <c r="A6" s="1">
        <v>4122</v>
      </c>
      <c r="B6" s="54" t="str">
        <f t="shared" si="0"/>
        <v>L.1.1</v>
      </c>
      <c r="C6" s="120" t="s">
        <v>1647</v>
      </c>
      <c r="D6" s="118"/>
      <c r="E6" s="92"/>
      <c r="F6" s="118"/>
      <c r="G6" s="117"/>
      <c r="H6" s="119"/>
      <c r="I6" s="117"/>
      <c r="J6" s="54">
        <v>2</v>
      </c>
      <c r="K6" s="54"/>
      <c r="L6" s="99">
        <f t="shared" si="1"/>
        <v>1</v>
      </c>
      <c r="M6" s="1">
        <f t="shared" si="2"/>
        <v>1</v>
      </c>
      <c r="N6" s="1">
        <f t="shared" si="3"/>
        <v>0</v>
      </c>
      <c r="O6" s="1">
        <f t="shared" si="4"/>
        <v>0</v>
      </c>
      <c r="P6" s="1">
        <f t="shared" si="5"/>
        <v>0</v>
      </c>
      <c r="Q6" s="1">
        <f t="shared" si="6"/>
        <v>0</v>
      </c>
      <c r="R6" s="1">
        <f t="shared" si="7"/>
        <v>0</v>
      </c>
      <c r="S6" s="1">
        <f t="shared" si="8"/>
        <v>0</v>
      </c>
      <c r="T6" s="1">
        <f t="shared" si="9"/>
        <v>1</v>
      </c>
      <c r="U6" s="1">
        <f t="shared" si="10"/>
        <v>0</v>
      </c>
      <c r="V6" s="1">
        <f t="shared" si="11"/>
        <v>0</v>
      </c>
      <c r="W6" s="1">
        <f t="shared" si="12"/>
        <v>0</v>
      </c>
      <c r="X6" s="1">
        <f t="shared" si="13"/>
        <v>0</v>
      </c>
      <c r="Y6" s="25">
        <f t="shared" si="14"/>
        <v>0</v>
      </c>
      <c r="Z6" s="117"/>
      <c r="AA6" s="117"/>
      <c r="AB6" s="1"/>
      <c r="AC6" s="25">
        <f t="shared" si="15"/>
        <v>2</v>
      </c>
      <c r="AD6" s="1"/>
    </row>
    <row r="7" spans="1:30" ht="12.75" customHeight="1">
      <c r="A7" s="1">
        <v>2376</v>
      </c>
      <c r="B7" s="54" t="str">
        <f t="shared" si="0"/>
        <v>L.1.2</v>
      </c>
      <c r="C7" s="120" t="s">
        <v>1654</v>
      </c>
      <c r="D7" s="118"/>
      <c r="E7" s="92"/>
      <c r="F7" s="118"/>
      <c r="G7" s="117"/>
      <c r="H7" s="119"/>
      <c r="I7" s="117" t="s">
        <v>587</v>
      </c>
      <c r="J7" s="54">
        <v>2</v>
      </c>
      <c r="K7" s="54"/>
      <c r="L7" s="99">
        <f t="shared" si="1"/>
        <v>1</v>
      </c>
      <c r="M7" s="1">
        <f t="shared" si="2"/>
        <v>2</v>
      </c>
      <c r="N7" s="1">
        <f t="shared" si="3"/>
        <v>0</v>
      </c>
      <c r="O7" s="1">
        <f t="shared" si="4"/>
        <v>0</v>
      </c>
      <c r="P7" s="1">
        <f t="shared" si="5"/>
        <v>0</v>
      </c>
      <c r="Q7" s="1">
        <f t="shared" si="6"/>
        <v>0</v>
      </c>
      <c r="R7" s="1">
        <f t="shared" si="7"/>
        <v>0</v>
      </c>
      <c r="S7" s="1">
        <f t="shared" si="8"/>
        <v>0</v>
      </c>
      <c r="T7" s="1">
        <f t="shared" si="9"/>
        <v>1</v>
      </c>
      <c r="U7" s="1">
        <f t="shared" si="10"/>
        <v>0</v>
      </c>
      <c r="V7" s="1">
        <f t="shared" si="11"/>
        <v>0</v>
      </c>
      <c r="W7" s="1">
        <f t="shared" si="12"/>
        <v>0</v>
      </c>
      <c r="X7" s="1">
        <f t="shared" si="13"/>
        <v>0</v>
      </c>
      <c r="Y7" s="25">
        <f t="shared" si="14"/>
        <v>0</v>
      </c>
      <c r="Z7" s="117"/>
      <c r="AA7" s="117"/>
      <c r="AB7" s="1"/>
      <c r="AC7" s="25">
        <f t="shared" si="15"/>
        <v>2</v>
      </c>
      <c r="AD7" s="1"/>
    </row>
    <row r="8" spans="1:30" ht="12.75" customHeight="1">
      <c r="A8" s="1">
        <v>4123</v>
      </c>
      <c r="B8" s="54" t="str">
        <f t="shared" si="0"/>
        <v>L.1.3</v>
      </c>
      <c r="C8" s="120" t="s">
        <v>1657</v>
      </c>
      <c r="D8" s="118"/>
      <c r="E8" s="92"/>
      <c r="F8" s="118"/>
      <c r="G8" s="117"/>
      <c r="H8" s="119"/>
      <c r="I8" s="117"/>
      <c r="J8" s="54">
        <v>2</v>
      </c>
      <c r="K8" s="54"/>
      <c r="L8" s="99">
        <f t="shared" si="1"/>
        <v>1</v>
      </c>
      <c r="M8" s="1">
        <f t="shared" si="2"/>
        <v>3</v>
      </c>
      <c r="N8" s="1">
        <f t="shared" si="3"/>
        <v>0</v>
      </c>
      <c r="O8" s="1">
        <f t="shared" si="4"/>
        <v>0</v>
      </c>
      <c r="P8" s="1">
        <f t="shared" si="5"/>
        <v>0</v>
      </c>
      <c r="Q8" s="1">
        <f t="shared" si="6"/>
        <v>0</v>
      </c>
      <c r="R8" s="1">
        <f t="shared" si="7"/>
        <v>0</v>
      </c>
      <c r="S8" s="1">
        <f t="shared" si="8"/>
        <v>0</v>
      </c>
      <c r="T8" s="1">
        <f t="shared" si="9"/>
        <v>1</v>
      </c>
      <c r="U8" s="1">
        <f t="shared" si="10"/>
        <v>0</v>
      </c>
      <c r="V8" s="1">
        <f t="shared" si="11"/>
        <v>0</v>
      </c>
      <c r="W8" s="1">
        <f t="shared" si="12"/>
        <v>0</v>
      </c>
      <c r="X8" s="1">
        <f t="shared" si="13"/>
        <v>0</v>
      </c>
      <c r="Y8" s="25">
        <f t="shared" si="14"/>
        <v>0</v>
      </c>
      <c r="Z8" s="117"/>
      <c r="AA8" s="117"/>
      <c r="AB8" s="1"/>
      <c r="AC8" s="25">
        <f t="shared" si="15"/>
        <v>2</v>
      </c>
      <c r="AD8" s="1"/>
    </row>
    <row r="9" spans="1:30" ht="12.75" customHeight="1">
      <c r="A9" s="1">
        <v>4124</v>
      </c>
      <c r="B9" s="54" t="str">
        <f t="shared" si="0"/>
        <v>L.1.4</v>
      </c>
      <c r="C9" s="120" t="s">
        <v>1663</v>
      </c>
      <c r="D9" s="118"/>
      <c r="E9" s="92"/>
      <c r="F9" s="92"/>
      <c r="G9" s="117"/>
      <c r="H9" s="119"/>
      <c r="I9" s="117"/>
      <c r="J9" s="54">
        <v>2</v>
      </c>
      <c r="K9" s="54"/>
      <c r="L9" s="99">
        <f t="shared" si="1"/>
        <v>1</v>
      </c>
      <c r="M9" s="1">
        <f t="shared" si="2"/>
        <v>4</v>
      </c>
      <c r="N9" s="1">
        <f t="shared" si="3"/>
        <v>0</v>
      </c>
      <c r="O9" s="1">
        <f t="shared" si="4"/>
        <v>0</v>
      </c>
      <c r="P9" s="1">
        <f t="shared" si="5"/>
        <v>0</v>
      </c>
      <c r="Q9" s="1">
        <f t="shared" si="6"/>
        <v>0</v>
      </c>
      <c r="R9" s="1">
        <f t="shared" si="7"/>
        <v>0</v>
      </c>
      <c r="S9" s="1">
        <f t="shared" si="8"/>
        <v>0</v>
      </c>
      <c r="T9" s="1">
        <f t="shared" si="9"/>
        <v>1</v>
      </c>
      <c r="U9" s="1">
        <f t="shared" si="10"/>
        <v>0</v>
      </c>
      <c r="V9" s="1">
        <f t="shared" si="11"/>
        <v>0</v>
      </c>
      <c r="W9" s="1">
        <f t="shared" si="12"/>
        <v>0</v>
      </c>
      <c r="X9" s="1">
        <f t="shared" si="13"/>
        <v>0</v>
      </c>
      <c r="Y9" s="25">
        <f t="shared" si="14"/>
        <v>0</v>
      </c>
      <c r="Z9" s="117"/>
      <c r="AA9" s="117"/>
      <c r="AB9" s="1"/>
      <c r="AC9" s="25">
        <f t="shared" si="15"/>
        <v>2</v>
      </c>
      <c r="AD9" s="1"/>
    </row>
    <row r="10" spans="1:30" ht="12.75" customHeight="1">
      <c r="A10" s="1">
        <v>4125</v>
      </c>
      <c r="B10" s="54" t="str">
        <f t="shared" si="0"/>
        <v>L.1.5</v>
      </c>
      <c r="C10" s="120" t="s">
        <v>1668</v>
      </c>
      <c r="D10" s="118"/>
      <c r="E10" s="92"/>
      <c r="F10" s="92"/>
      <c r="G10" s="117" t="s">
        <v>780</v>
      </c>
      <c r="H10" s="119"/>
      <c r="I10" s="117"/>
      <c r="J10" s="54">
        <v>2</v>
      </c>
      <c r="K10" s="54"/>
      <c r="L10" s="99">
        <f t="shared" si="1"/>
        <v>1</v>
      </c>
      <c r="M10" s="1">
        <f t="shared" si="2"/>
        <v>5</v>
      </c>
      <c r="N10" s="1">
        <f t="shared" si="3"/>
        <v>0</v>
      </c>
      <c r="O10" s="1">
        <f t="shared" si="4"/>
        <v>0</v>
      </c>
      <c r="P10" s="1">
        <f t="shared" si="5"/>
        <v>0</v>
      </c>
      <c r="Q10" s="1">
        <f t="shared" si="6"/>
        <v>0</v>
      </c>
      <c r="R10" s="1">
        <f t="shared" si="7"/>
        <v>0</v>
      </c>
      <c r="S10" s="1">
        <f t="shared" si="8"/>
        <v>0</v>
      </c>
      <c r="T10" s="1">
        <f t="shared" si="9"/>
        <v>1</v>
      </c>
      <c r="U10" s="1">
        <f t="shared" si="10"/>
        <v>0</v>
      </c>
      <c r="V10" s="1">
        <f t="shared" si="11"/>
        <v>0</v>
      </c>
      <c r="W10" s="1">
        <f t="shared" si="12"/>
        <v>0</v>
      </c>
      <c r="X10" s="1">
        <f t="shared" si="13"/>
        <v>0</v>
      </c>
      <c r="Y10" s="25">
        <f t="shared" si="14"/>
        <v>0</v>
      </c>
      <c r="Z10" s="117"/>
      <c r="AA10" s="117"/>
      <c r="AB10" s="1"/>
      <c r="AC10" s="25">
        <f t="shared" si="15"/>
        <v>2</v>
      </c>
      <c r="AD10" s="1"/>
    </row>
    <row r="11" spans="1:30" ht="12.75" customHeight="1">
      <c r="A11" s="1">
        <v>4126</v>
      </c>
      <c r="B11" s="54" t="str">
        <f t="shared" si="0"/>
        <v>L.2</v>
      </c>
      <c r="C11" s="117" t="s">
        <v>783</v>
      </c>
      <c r="D11" s="118"/>
      <c r="E11" s="92"/>
      <c r="F11" s="92"/>
      <c r="G11" s="117" t="s">
        <v>785</v>
      </c>
      <c r="H11" s="119"/>
      <c r="I11" s="117"/>
      <c r="J11" s="54">
        <v>1</v>
      </c>
      <c r="K11" s="54"/>
      <c r="L11" s="99">
        <f t="shared" si="1"/>
        <v>2</v>
      </c>
      <c r="M11" s="1">
        <f t="shared" si="2"/>
        <v>0</v>
      </c>
      <c r="N11" s="1">
        <f t="shared" si="3"/>
        <v>0</v>
      </c>
      <c r="O11" s="1">
        <f t="shared" si="4"/>
        <v>0</v>
      </c>
      <c r="P11" s="1">
        <f t="shared" si="5"/>
        <v>0</v>
      </c>
      <c r="Q11" s="1">
        <f t="shared" si="6"/>
        <v>1</v>
      </c>
      <c r="R11" s="1">
        <f t="shared" si="7"/>
        <v>0</v>
      </c>
      <c r="S11" s="1">
        <f t="shared" si="8"/>
        <v>1</v>
      </c>
      <c r="T11" s="1">
        <f t="shared" si="9"/>
        <v>1</v>
      </c>
      <c r="U11" s="1">
        <f t="shared" si="10"/>
        <v>0</v>
      </c>
      <c r="V11" s="1">
        <f t="shared" si="11"/>
        <v>1</v>
      </c>
      <c r="W11" s="1">
        <f t="shared" si="12"/>
        <v>1</v>
      </c>
      <c r="X11" s="1">
        <f t="shared" si="13"/>
        <v>1</v>
      </c>
      <c r="Y11" s="25">
        <f t="shared" si="14"/>
        <v>1</v>
      </c>
      <c r="Z11" s="117"/>
      <c r="AA11" s="117"/>
      <c r="AB11" s="1"/>
      <c r="AC11" s="25">
        <f t="shared" si="15"/>
        <v>2</v>
      </c>
      <c r="AD11" s="1"/>
    </row>
    <row r="12" spans="1:30" ht="12.75" customHeight="1">
      <c r="A12" s="1">
        <v>2837</v>
      </c>
      <c r="B12" s="54" t="str">
        <f t="shared" si="0"/>
        <v>L.3</v>
      </c>
      <c r="C12" s="117" t="s">
        <v>1678</v>
      </c>
      <c r="D12" s="118"/>
      <c r="E12" s="92"/>
      <c r="F12" s="92"/>
      <c r="G12" s="117"/>
      <c r="H12" s="119" t="s">
        <v>787</v>
      </c>
      <c r="I12" s="117" t="s">
        <v>788</v>
      </c>
      <c r="J12" s="54">
        <v>1</v>
      </c>
      <c r="K12" s="54"/>
      <c r="L12" s="99">
        <f t="shared" si="1"/>
        <v>3</v>
      </c>
      <c r="M12" s="1">
        <f t="shared" si="2"/>
        <v>0</v>
      </c>
      <c r="N12" s="1">
        <f t="shared" si="3"/>
        <v>0</v>
      </c>
      <c r="O12" s="1">
        <f t="shared" si="4"/>
        <v>0</v>
      </c>
      <c r="P12" s="1">
        <f t="shared" si="5"/>
        <v>0</v>
      </c>
      <c r="Q12" s="1">
        <f t="shared" si="6"/>
        <v>1</v>
      </c>
      <c r="R12" s="1">
        <f t="shared" si="7"/>
        <v>0</v>
      </c>
      <c r="S12" s="1">
        <f t="shared" si="8"/>
        <v>1</v>
      </c>
      <c r="T12" s="1">
        <f t="shared" si="9"/>
        <v>1</v>
      </c>
      <c r="U12" s="1">
        <f t="shared" si="10"/>
        <v>0</v>
      </c>
      <c r="V12" s="1">
        <f t="shared" si="11"/>
        <v>1</v>
      </c>
      <c r="W12" s="1">
        <f t="shared" si="12"/>
        <v>1</v>
      </c>
      <c r="X12" s="1">
        <f t="shared" si="13"/>
        <v>1</v>
      </c>
      <c r="Y12" s="25">
        <f t="shared" si="14"/>
        <v>1</v>
      </c>
      <c r="Z12" s="117"/>
      <c r="AA12" s="117"/>
      <c r="AB12" s="1"/>
      <c r="AC12" s="25">
        <f t="shared" si="15"/>
        <v>2</v>
      </c>
      <c r="AD12" s="1"/>
    </row>
    <row r="13" spans="1:30" ht="12.75" customHeight="1">
      <c r="A13" s="1">
        <v>4127</v>
      </c>
      <c r="B13" s="54" t="str">
        <f t="shared" si="0"/>
        <v>L.4</v>
      </c>
      <c r="C13" s="117" t="s">
        <v>791</v>
      </c>
      <c r="D13" s="118"/>
      <c r="E13" s="92"/>
      <c r="F13" s="92"/>
      <c r="G13" s="117"/>
      <c r="H13" s="119"/>
      <c r="I13" s="117"/>
      <c r="J13" s="54">
        <v>1</v>
      </c>
      <c r="K13" s="54"/>
      <c r="L13" s="99">
        <f t="shared" si="1"/>
        <v>4</v>
      </c>
      <c r="M13" s="1">
        <f t="shared" si="2"/>
        <v>0</v>
      </c>
      <c r="N13" s="1">
        <f t="shared" si="3"/>
        <v>0</v>
      </c>
      <c r="O13" s="1">
        <f t="shared" si="4"/>
        <v>0</v>
      </c>
      <c r="P13" s="1">
        <f t="shared" si="5"/>
        <v>0</v>
      </c>
      <c r="Q13" s="1">
        <f t="shared" si="6"/>
        <v>1</v>
      </c>
      <c r="R13" s="1">
        <f t="shared" si="7"/>
        <v>0</v>
      </c>
      <c r="S13" s="1">
        <f t="shared" si="8"/>
        <v>1</v>
      </c>
      <c r="T13" s="1">
        <f t="shared" si="9"/>
        <v>1</v>
      </c>
      <c r="U13" s="1">
        <f t="shared" si="10"/>
        <v>0</v>
      </c>
      <c r="V13" s="1">
        <f t="shared" si="11"/>
        <v>1</v>
      </c>
      <c r="W13" s="1">
        <f t="shared" si="12"/>
        <v>1</v>
      </c>
      <c r="X13" s="1">
        <f t="shared" si="13"/>
        <v>1</v>
      </c>
      <c r="Y13" s="25">
        <f t="shared" si="14"/>
        <v>1</v>
      </c>
      <c r="Z13" s="117"/>
      <c r="AA13" s="117"/>
      <c r="AB13" s="1"/>
      <c r="AC13" s="25">
        <f t="shared" si="15"/>
        <v>2</v>
      </c>
      <c r="AD13" s="1"/>
    </row>
    <row r="14" spans="1:30" ht="12.75" customHeight="1">
      <c r="A14" s="1">
        <v>3733</v>
      </c>
      <c r="B14" s="54" t="str">
        <f t="shared" si="0"/>
        <v>L.5</v>
      </c>
      <c r="C14" s="117" t="s">
        <v>792</v>
      </c>
      <c r="D14" s="118"/>
      <c r="E14" s="92"/>
      <c r="F14" s="118"/>
      <c r="G14" s="117" t="s">
        <v>793</v>
      </c>
      <c r="H14" s="119"/>
      <c r="I14" s="117"/>
      <c r="J14" s="54">
        <v>1</v>
      </c>
      <c r="K14" s="54"/>
      <c r="L14" s="99">
        <f t="shared" si="1"/>
        <v>5</v>
      </c>
      <c r="M14" s="1">
        <f t="shared" si="2"/>
        <v>0</v>
      </c>
      <c r="N14" s="1">
        <f t="shared" si="3"/>
        <v>0</v>
      </c>
      <c r="O14" s="1">
        <f t="shared" si="4"/>
        <v>0</v>
      </c>
      <c r="P14" s="1">
        <f t="shared" si="5"/>
        <v>0</v>
      </c>
      <c r="Q14" s="1">
        <f t="shared" si="6"/>
        <v>1</v>
      </c>
      <c r="R14" s="1">
        <f t="shared" si="7"/>
        <v>0</v>
      </c>
      <c r="S14" s="1">
        <f t="shared" si="8"/>
        <v>1</v>
      </c>
      <c r="T14" s="1">
        <f t="shared" si="9"/>
        <v>1</v>
      </c>
      <c r="U14" s="1">
        <f t="shared" si="10"/>
        <v>0</v>
      </c>
      <c r="V14" s="1">
        <f t="shared" si="11"/>
        <v>1</v>
      </c>
      <c r="W14" s="1">
        <f t="shared" si="12"/>
        <v>1</v>
      </c>
      <c r="X14" s="1">
        <f t="shared" si="13"/>
        <v>1</v>
      </c>
      <c r="Y14" s="25">
        <f t="shared" si="14"/>
        <v>1</v>
      </c>
      <c r="Z14" s="117"/>
      <c r="AA14" s="117"/>
      <c r="AB14" s="1"/>
      <c r="AC14" s="25">
        <f t="shared" si="15"/>
        <v>2</v>
      </c>
      <c r="AD14" s="1"/>
    </row>
    <row r="15" spans="1:30" ht="12.75" customHeight="1">
      <c r="A15" s="1">
        <v>4128</v>
      </c>
      <c r="B15" s="54" t="str">
        <f t="shared" si="0"/>
        <v>L.5.1</v>
      </c>
      <c r="C15" s="120" t="s">
        <v>1690</v>
      </c>
      <c r="D15" s="118"/>
      <c r="E15" s="92"/>
      <c r="F15" s="118"/>
      <c r="G15" s="117" t="s">
        <v>793</v>
      </c>
      <c r="H15" s="119"/>
      <c r="I15" s="117"/>
      <c r="J15" s="54">
        <v>2</v>
      </c>
      <c r="K15" s="54"/>
      <c r="L15" s="99">
        <f t="shared" si="1"/>
        <v>5</v>
      </c>
      <c r="M15" s="1">
        <f t="shared" si="2"/>
        <v>1</v>
      </c>
      <c r="N15" s="1">
        <f t="shared" si="3"/>
        <v>0</v>
      </c>
      <c r="O15" s="1">
        <f t="shared" si="4"/>
        <v>0</v>
      </c>
      <c r="P15" s="1">
        <f t="shared" si="5"/>
        <v>0</v>
      </c>
      <c r="Q15" s="1">
        <f t="shared" si="6"/>
        <v>0</v>
      </c>
      <c r="R15" s="1">
        <f t="shared" si="7"/>
        <v>0</v>
      </c>
      <c r="S15" s="1">
        <f t="shared" si="8"/>
        <v>0</v>
      </c>
      <c r="T15" s="1">
        <f t="shared" si="9"/>
        <v>1</v>
      </c>
      <c r="U15" s="1">
        <f t="shared" si="10"/>
        <v>0</v>
      </c>
      <c r="V15" s="1">
        <f t="shared" si="11"/>
        <v>0</v>
      </c>
      <c r="W15" s="1">
        <f t="shared" si="12"/>
        <v>0</v>
      </c>
      <c r="X15" s="1">
        <f t="shared" si="13"/>
        <v>0</v>
      </c>
      <c r="Y15" s="25">
        <f t="shared" si="14"/>
        <v>0</v>
      </c>
      <c r="Z15" s="117"/>
      <c r="AA15" s="117"/>
      <c r="AB15" s="1"/>
      <c r="AC15" s="25">
        <f t="shared" si="15"/>
        <v>2</v>
      </c>
      <c r="AD15" s="1"/>
    </row>
    <row r="16" spans="1:30" ht="12.75" customHeight="1">
      <c r="A16" s="1">
        <v>4129</v>
      </c>
      <c r="B16" s="54" t="str">
        <f t="shared" si="0"/>
        <v>L.5.2</v>
      </c>
      <c r="C16" s="120" t="s">
        <v>1691</v>
      </c>
      <c r="D16" s="118"/>
      <c r="E16" s="92"/>
      <c r="F16" s="92"/>
      <c r="G16" s="117" t="s">
        <v>793</v>
      </c>
      <c r="H16" s="119"/>
      <c r="I16" s="117"/>
      <c r="J16" s="54">
        <v>2</v>
      </c>
      <c r="K16" s="54"/>
      <c r="L16" s="99">
        <f t="shared" si="1"/>
        <v>5</v>
      </c>
      <c r="M16" s="1">
        <f t="shared" si="2"/>
        <v>2</v>
      </c>
      <c r="N16" s="1">
        <f t="shared" si="3"/>
        <v>0</v>
      </c>
      <c r="O16" s="1">
        <f t="shared" si="4"/>
        <v>0</v>
      </c>
      <c r="P16" s="1">
        <f t="shared" si="5"/>
        <v>0</v>
      </c>
      <c r="Q16" s="1">
        <f t="shared" si="6"/>
        <v>0</v>
      </c>
      <c r="R16" s="1">
        <f t="shared" si="7"/>
        <v>0</v>
      </c>
      <c r="S16" s="1">
        <f t="shared" si="8"/>
        <v>0</v>
      </c>
      <c r="T16" s="1">
        <f t="shared" si="9"/>
        <v>1</v>
      </c>
      <c r="U16" s="1">
        <f t="shared" si="10"/>
        <v>0</v>
      </c>
      <c r="V16" s="1">
        <f t="shared" si="11"/>
        <v>0</v>
      </c>
      <c r="W16" s="1">
        <f t="shared" si="12"/>
        <v>0</v>
      </c>
      <c r="X16" s="1">
        <f t="shared" si="13"/>
        <v>0</v>
      </c>
      <c r="Y16" s="25">
        <f t="shared" si="14"/>
        <v>0</v>
      </c>
      <c r="Z16" s="117"/>
      <c r="AA16" s="117"/>
      <c r="AB16" s="1"/>
      <c r="AC16" s="25">
        <f t="shared" si="15"/>
        <v>2</v>
      </c>
      <c r="AD16" s="1"/>
    </row>
    <row r="17" spans="1:30" ht="12.75" customHeight="1">
      <c r="A17" s="1">
        <v>4130</v>
      </c>
      <c r="B17" s="54" t="str">
        <f t="shared" si="0"/>
        <v>L.5.3</v>
      </c>
      <c r="C17" s="120" t="s">
        <v>1697</v>
      </c>
      <c r="D17" s="118"/>
      <c r="E17" s="92"/>
      <c r="F17" s="92"/>
      <c r="G17" s="117" t="s">
        <v>793</v>
      </c>
      <c r="H17" s="119"/>
      <c r="I17" s="117"/>
      <c r="J17" s="54">
        <v>2</v>
      </c>
      <c r="K17" s="54"/>
      <c r="L17" s="99">
        <f t="shared" si="1"/>
        <v>5</v>
      </c>
      <c r="M17" s="1">
        <f t="shared" si="2"/>
        <v>3</v>
      </c>
      <c r="N17" s="1">
        <f t="shared" si="3"/>
        <v>0</v>
      </c>
      <c r="O17" s="1">
        <f t="shared" si="4"/>
        <v>0</v>
      </c>
      <c r="P17" s="1">
        <f t="shared" si="5"/>
        <v>0</v>
      </c>
      <c r="Q17" s="1">
        <f t="shared" si="6"/>
        <v>0</v>
      </c>
      <c r="R17" s="1">
        <f t="shared" si="7"/>
        <v>0</v>
      </c>
      <c r="S17" s="1">
        <f t="shared" si="8"/>
        <v>0</v>
      </c>
      <c r="T17" s="1">
        <f t="shared" si="9"/>
        <v>1</v>
      </c>
      <c r="U17" s="1">
        <f t="shared" si="10"/>
        <v>0</v>
      </c>
      <c r="V17" s="1">
        <f t="shared" si="11"/>
        <v>0</v>
      </c>
      <c r="W17" s="1">
        <f t="shared" si="12"/>
        <v>0</v>
      </c>
      <c r="X17" s="1">
        <f t="shared" si="13"/>
        <v>0</v>
      </c>
      <c r="Y17" s="25">
        <f t="shared" si="14"/>
        <v>0</v>
      </c>
      <c r="Z17" s="117"/>
      <c r="AA17" s="117"/>
      <c r="AB17" s="1"/>
      <c r="AC17" s="25">
        <f t="shared" si="15"/>
        <v>2</v>
      </c>
      <c r="AD17" s="1"/>
    </row>
    <row r="18" spans="1:30" ht="12.75" customHeight="1">
      <c r="A18" s="1">
        <v>4131</v>
      </c>
      <c r="B18" s="54" t="str">
        <f t="shared" si="0"/>
        <v>L.5.4</v>
      </c>
      <c r="C18" s="120" t="s">
        <v>1702</v>
      </c>
      <c r="D18" s="118"/>
      <c r="E18" s="92"/>
      <c r="F18" s="118"/>
      <c r="G18" s="117" t="s">
        <v>793</v>
      </c>
      <c r="H18" s="119"/>
      <c r="I18" s="117"/>
      <c r="J18" s="54">
        <v>2</v>
      </c>
      <c r="K18" s="54"/>
      <c r="L18" s="99">
        <f t="shared" si="1"/>
        <v>5</v>
      </c>
      <c r="M18" s="1">
        <f t="shared" si="2"/>
        <v>4</v>
      </c>
      <c r="N18" s="1">
        <f t="shared" si="3"/>
        <v>0</v>
      </c>
      <c r="O18" s="1">
        <f t="shared" si="4"/>
        <v>0</v>
      </c>
      <c r="P18" s="1">
        <f t="shared" si="5"/>
        <v>0</v>
      </c>
      <c r="Q18" s="1">
        <f t="shared" si="6"/>
        <v>0</v>
      </c>
      <c r="R18" s="1">
        <f t="shared" si="7"/>
        <v>0</v>
      </c>
      <c r="S18" s="1">
        <f t="shared" si="8"/>
        <v>0</v>
      </c>
      <c r="T18" s="1">
        <f t="shared" si="9"/>
        <v>1</v>
      </c>
      <c r="U18" s="1">
        <f t="shared" si="10"/>
        <v>0</v>
      </c>
      <c r="V18" s="1">
        <f t="shared" si="11"/>
        <v>0</v>
      </c>
      <c r="W18" s="1">
        <f t="shared" si="12"/>
        <v>0</v>
      </c>
      <c r="X18" s="1">
        <f t="shared" si="13"/>
        <v>0</v>
      </c>
      <c r="Y18" s="25">
        <f t="shared" si="14"/>
        <v>0</v>
      </c>
      <c r="Z18" s="117"/>
      <c r="AA18" s="117"/>
      <c r="AB18" s="1"/>
      <c r="AC18" s="25">
        <f t="shared" si="15"/>
        <v>2</v>
      </c>
      <c r="AD18" s="1"/>
    </row>
    <row r="19" spans="1:30" ht="12.75" customHeight="1">
      <c r="A19" s="1">
        <v>4132</v>
      </c>
      <c r="B19" s="54" t="str">
        <f t="shared" si="0"/>
        <v>L.5.5</v>
      </c>
      <c r="C19" s="120" t="s">
        <v>1705</v>
      </c>
      <c r="D19" s="118"/>
      <c r="E19" s="92"/>
      <c r="F19" s="92"/>
      <c r="G19" s="117" t="s">
        <v>793</v>
      </c>
      <c r="H19" s="119"/>
      <c r="I19" s="117"/>
      <c r="J19" s="54">
        <v>2</v>
      </c>
      <c r="K19" s="54"/>
      <c r="L19" s="99">
        <f t="shared" si="1"/>
        <v>5</v>
      </c>
      <c r="M19" s="1">
        <f t="shared" si="2"/>
        <v>5</v>
      </c>
      <c r="N19" s="1">
        <f t="shared" si="3"/>
        <v>0</v>
      </c>
      <c r="O19" s="1">
        <f t="shared" si="4"/>
        <v>0</v>
      </c>
      <c r="P19" s="1">
        <f t="shared" si="5"/>
        <v>0</v>
      </c>
      <c r="Q19" s="1">
        <f t="shared" si="6"/>
        <v>0</v>
      </c>
      <c r="R19" s="1">
        <f t="shared" si="7"/>
        <v>0</v>
      </c>
      <c r="S19" s="1">
        <f t="shared" si="8"/>
        <v>0</v>
      </c>
      <c r="T19" s="1">
        <f t="shared" si="9"/>
        <v>1</v>
      </c>
      <c r="U19" s="1">
        <f t="shared" si="10"/>
        <v>0</v>
      </c>
      <c r="V19" s="1">
        <f t="shared" si="11"/>
        <v>0</v>
      </c>
      <c r="W19" s="1">
        <f t="shared" si="12"/>
        <v>0</v>
      </c>
      <c r="X19" s="1">
        <f t="shared" si="13"/>
        <v>0</v>
      </c>
      <c r="Y19" s="25">
        <f t="shared" si="14"/>
        <v>0</v>
      </c>
      <c r="Z19" s="117"/>
      <c r="AA19" s="117"/>
      <c r="AB19" s="1"/>
      <c r="AC19" s="25">
        <f t="shared" si="15"/>
        <v>2</v>
      </c>
      <c r="AD19" s="1"/>
    </row>
    <row r="20" spans="1:30" ht="12.75" customHeight="1">
      <c r="A20" s="1">
        <v>4133</v>
      </c>
      <c r="B20" s="54" t="str">
        <f t="shared" si="0"/>
        <v>L.5.6</v>
      </c>
      <c r="C20" s="120" t="s">
        <v>1707</v>
      </c>
      <c r="D20" s="118"/>
      <c r="E20" s="92"/>
      <c r="F20" s="92"/>
      <c r="G20" s="117" t="s">
        <v>793</v>
      </c>
      <c r="H20" s="119"/>
      <c r="I20" s="117"/>
      <c r="J20" s="54">
        <v>2</v>
      </c>
      <c r="K20" s="54"/>
      <c r="L20" s="99">
        <f t="shared" si="1"/>
        <v>5</v>
      </c>
      <c r="M20" s="1">
        <f t="shared" si="2"/>
        <v>6</v>
      </c>
      <c r="N20" s="1">
        <f t="shared" si="3"/>
        <v>0</v>
      </c>
      <c r="O20" s="1">
        <f t="shared" si="4"/>
        <v>0</v>
      </c>
      <c r="P20" s="1">
        <f t="shared" si="5"/>
        <v>0</v>
      </c>
      <c r="Q20" s="1">
        <f t="shared" si="6"/>
        <v>0</v>
      </c>
      <c r="R20" s="1">
        <f t="shared" si="7"/>
        <v>0</v>
      </c>
      <c r="S20" s="1">
        <f t="shared" si="8"/>
        <v>0</v>
      </c>
      <c r="T20" s="1">
        <f t="shared" si="9"/>
        <v>1</v>
      </c>
      <c r="U20" s="1">
        <f t="shared" si="10"/>
        <v>0</v>
      </c>
      <c r="V20" s="1">
        <f t="shared" si="11"/>
        <v>0</v>
      </c>
      <c r="W20" s="1">
        <f t="shared" si="12"/>
        <v>0</v>
      </c>
      <c r="X20" s="1">
        <f t="shared" si="13"/>
        <v>0</v>
      </c>
      <c r="Y20" s="25">
        <f t="shared" si="14"/>
        <v>0</v>
      </c>
      <c r="Z20" s="117"/>
      <c r="AA20" s="117"/>
      <c r="AB20" s="1"/>
      <c r="AC20" s="25">
        <f t="shared" si="15"/>
        <v>2</v>
      </c>
      <c r="AD20" s="1"/>
    </row>
    <row r="21" spans="1:30" ht="12.75" customHeight="1">
      <c r="A21" s="1">
        <v>4134</v>
      </c>
      <c r="B21" s="54" t="str">
        <f t="shared" si="0"/>
        <v>L.5.7</v>
      </c>
      <c r="C21" s="120" t="s">
        <v>1710</v>
      </c>
      <c r="D21" s="118"/>
      <c r="E21" s="92"/>
      <c r="F21" s="92"/>
      <c r="G21" s="117" t="s">
        <v>793</v>
      </c>
      <c r="H21" s="119"/>
      <c r="I21" s="117"/>
      <c r="J21" s="54">
        <v>2</v>
      </c>
      <c r="K21" s="54"/>
      <c r="L21" s="99">
        <f t="shared" si="1"/>
        <v>5</v>
      </c>
      <c r="M21" s="1">
        <f t="shared" si="2"/>
        <v>7</v>
      </c>
      <c r="N21" s="1">
        <f t="shared" si="3"/>
        <v>0</v>
      </c>
      <c r="O21" s="1">
        <f t="shared" si="4"/>
        <v>0</v>
      </c>
      <c r="P21" s="1">
        <f t="shared" si="5"/>
        <v>0</v>
      </c>
      <c r="Q21" s="1">
        <f t="shared" si="6"/>
        <v>0</v>
      </c>
      <c r="R21" s="1">
        <f t="shared" si="7"/>
        <v>0</v>
      </c>
      <c r="S21" s="1">
        <f t="shared" si="8"/>
        <v>0</v>
      </c>
      <c r="T21" s="1">
        <f t="shared" si="9"/>
        <v>1</v>
      </c>
      <c r="U21" s="1">
        <f t="shared" si="10"/>
        <v>0</v>
      </c>
      <c r="V21" s="1">
        <f t="shared" si="11"/>
        <v>0</v>
      </c>
      <c r="W21" s="1">
        <f t="shared" si="12"/>
        <v>0</v>
      </c>
      <c r="X21" s="1">
        <f t="shared" si="13"/>
        <v>0</v>
      </c>
      <c r="Y21" s="25">
        <f t="shared" si="14"/>
        <v>0</v>
      </c>
      <c r="Z21" s="117"/>
      <c r="AA21" s="117"/>
      <c r="AB21" s="1"/>
      <c r="AC21" s="25">
        <f t="shared" si="15"/>
        <v>2</v>
      </c>
      <c r="AD21" s="1"/>
    </row>
    <row r="22" spans="1:30" ht="12.75" customHeight="1">
      <c r="A22" s="1">
        <v>4135</v>
      </c>
      <c r="B22" s="54" t="str">
        <f t="shared" si="0"/>
        <v>L.6</v>
      </c>
      <c r="C22" s="117" t="s">
        <v>1711</v>
      </c>
      <c r="D22" s="118"/>
      <c r="E22" s="92"/>
      <c r="F22" s="92"/>
      <c r="G22" s="117"/>
      <c r="H22" s="119"/>
      <c r="I22" s="117"/>
      <c r="J22" s="54">
        <v>1</v>
      </c>
      <c r="K22" s="54"/>
      <c r="L22" s="99">
        <f t="shared" si="1"/>
        <v>6</v>
      </c>
      <c r="M22" s="1">
        <f t="shared" si="2"/>
        <v>0</v>
      </c>
      <c r="N22" s="1">
        <f t="shared" si="3"/>
        <v>0</v>
      </c>
      <c r="O22" s="1">
        <f t="shared" si="4"/>
        <v>0</v>
      </c>
      <c r="P22" s="1">
        <f t="shared" si="5"/>
        <v>0</v>
      </c>
      <c r="Q22" s="1">
        <f t="shared" si="6"/>
        <v>2</v>
      </c>
      <c r="R22" s="1">
        <f t="shared" si="7"/>
        <v>0</v>
      </c>
      <c r="S22" s="1">
        <f t="shared" si="8"/>
        <v>2</v>
      </c>
      <c r="T22" s="1">
        <f t="shared" si="9"/>
        <v>1</v>
      </c>
      <c r="U22" s="1">
        <f t="shared" si="10"/>
        <v>1</v>
      </c>
      <c r="V22" s="1">
        <f t="shared" si="11"/>
        <v>2</v>
      </c>
      <c r="W22" s="1">
        <f t="shared" si="12"/>
        <v>1</v>
      </c>
      <c r="X22" s="1">
        <f t="shared" si="13"/>
        <v>1</v>
      </c>
      <c r="Y22" s="25">
        <f t="shared" si="14"/>
        <v>1</v>
      </c>
      <c r="Z22" s="117"/>
      <c r="AA22" s="117"/>
      <c r="AB22" s="1"/>
      <c r="AC22" s="25">
        <f t="shared" si="15"/>
        <v>1</v>
      </c>
      <c r="AD22" s="1"/>
    </row>
    <row r="23" spans="1:30" ht="12.75" customHeight="1">
      <c r="A23" s="1">
        <v>4157</v>
      </c>
      <c r="B23" s="54" t="str">
        <f t="shared" si="0"/>
        <v>L.6.1</v>
      </c>
      <c r="C23" s="120" t="s">
        <v>1714</v>
      </c>
      <c r="D23" s="118"/>
      <c r="E23" s="92"/>
      <c r="F23" s="118"/>
      <c r="G23" s="117"/>
      <c r="H23" s="119"/>
      <c r="I23" s="117"/>
      <c r="J23" s="54">
        <v>2</v>
      </c>
      <c r="K23" s="54"/>
      <c r="L23" s="99">
        <f t="shared" si="1"/>
        <v>6</v>
      </c>
      <c r="M23" s="1">
        <f t="shared" si="2"/>
        <v>1</v>
      </c>
      <c r="N23" s="1">
        <f t="shared" si="3"/>
        <v>0</v>
      </c>
      <c r="O23" s="1">
        <f t="shared" si="4"/>
        <v>0</v>
      </c>
      <c r="P23" s="1">
        <f t="shared" si="5"/>
        <v>0</v>
      </c>
      <c r="Q23" s="1">
        <f t="shared" si="6"/>
        <v>0</v>
      </c>
      <c r="R23" s="1">
        <f t="shared" si="7"/>
        <v>0</v>
      </c>
      <c r="S23" s="1">
        <f t="shared" si="8"/>
        <v>0</v>
      </c>
      <c r="T23" s="1">
        <f t="shared" si="9"/>
        <v>1</v>
      </c>
      <c r="U23" s="1">
        <f t="shared" si="10"/>
        <v>1</v>
      </c>
      <c r="V23" s="1">
        <f t="shared" si="11"/>
        <v>2</v>
      </c>
      <c r="W23" s="1">
        <f t="shared" si="12"/>
        <v>1</v>
      </c>
      <c r="X23" s="1">
        <f t="shared" si="13"/>
        <v>1</v>
      </c>
      <c r="Y23" s="25">
        <f t="shared" si="14"/>
        <v>0</v>
      </c>
      <c r="Z23" s="117"/>
      <c r="AA23" s="117"/>
      <c r="AB23" s="1"/>
      <c r="AC23" s="25" t="str">
        <f t="shared" si="15"/>
        <v/>
      </c>
      <c r="AD23" s="1"/>
    </row>
    <row r="24" spans="1:30" ht="12.75" customHeight="1">
      <c r="A24" s="1">
        <v>4136</v>
      </c>
      <c r="B24" s="54" t="str">
        <f t="shared" si="0"/>
        <v>L.6.2</v>
      </c>
      <c r="C24" s="120" t="s">
        <v>1717</v>
      </c>
      <c r="D24" s="118"/>
      <c r="E24" s="92"/>
      <c r="F24" s="118"/>
      <c r="G24" s="117"/>
      <c r="H24" s="119"/>
      <c r="I24" s="117"/>
      <c r="J24" s="54">
        <v>2</v>
      </c>
      <c r="K24" s="54"/>
      <c r="L24" s="99">
        <f t="shared" si="1"/>
        <v>6</v>
      </c>
      <c r="M24" s="1">
        <f t="shared" si="2"/>
        <v>2</v>
      </c>
      <c r="N24" s="1">
        <f t="shared" si="3"/>
        <v>0</v>
      </c>
      <c r="O24" s="1">
        <f t="shared" si="4"/>
        <v>0</v>
      </c>
      <c r="P24" s="1">
        <f t="shared" si="5"/>
        <v>0</v>
      </c>
      <c r="Q24" s="1">
        <f t="shared" si="6"/>
        <v>0</v>
      </c>
      <c r="R24" s="1">
        <f t="shared" si="7"/>
        <v>0</v>
      </c>
      <c r="S24" s="1">
        <f t="shared" si="8"/>
        <v>0</v>
      </c>
      <c r="T24" s="1">
        <f t="shared" si="9"/>
        <v>1</v>
      </c>
      <c r="U24" s="1">
        <f t="shared" si="10"/>
        <v>1</v>
      </c>
      <c r="V24" s="1">
        <f t="shared" si="11"/>
        <v>2</v>
      </c>
      <c r="W24" s="1">
        <f t="shared" si="12"/>
        <v>1</v>
      </c>
      <c r="X24" s="1">
        <f t="shared" si="13"/>
        <v>1</v>
      </c>
      <c r="Y24" s="25">
        <f t="shared" si="14"/>
        <v>0</v>
      </c>
      <c r="Z24" s="117"/>
      <c r="AA24" s="117"/>
      <c r="AB24" s="1"/>
      <c r="AC24" s="25" t="str">
        <f t="shared" si="15"/>
        <v/>
      </c>
      <c r="AD24" s="1"/>
    </row>
    <row r="25" spans="1:30" ht="12.75" customHeight="1">
      <c r="A25" s="1">
        <v>4137</v>
      </c>
      <c r="B25" s="54" t="str">
        <f t="shared" si="0"/>
        <v>L.6.3</v>
      </c>
      <c r="C25" s="120" t="s">
        <v>1720</v>
      </c>
      <c r="D25" s="118"/>
      <c r="E25" s="92"/>
      <c r="F25" s="118"/>
      <c r="G25" s="117"/>
      <c r="H25" s="119"/>
      <c r="I25" s="117"/>
      <c r="J25" s="54">
        <v>2</v>
      </c>
      <c r="K25" s="54"/>
      <c r="L25" s="99">
        <f t="shared" si="1"/>
        <v>6</v>
      </c>
      <c r="M25" s="1">
        <f t="shared" si="2"/>
        <v>3</v>
      </c>
      <c r="N25" s="1">
        <f t="shared" si="3"/>
        <v>0</v>
      </c>
      <c r="O25" s="1">
        <f t="shared" si="4"/>
        <v>0</v>
      </c>
      <c r="P25" s="1">
        <f t="shared" si="5"/>
        <v>0</v>
      </c>
      <c r="Q25" s="1">
        <f t="shared" si="6"/>
        <v>0</v>
      </c>
      <c r="R25" s="1">
        <f t="shared" si="7"/>
        <v>0</v>
      </c>
      <c r="S25" s="1">
        <f t="shared" si="8"/>
        <v>0</v>
      </c>
      <c r="T25" s="1">
        <f t="shared" si="9"/>
        <v>1</v>
      </c>
      <c r="U25" s="1">
        <f t="shared" si="10"/>
        <v>1</v>
      </c>
      <c r="V25" s="1">
        <f t="shared" si="11"/>
        <v>2</v>
      </c>
      <c r="W25" s="1">
        <f t="shared" si="12"/>
        <v>1</v>
      </c>
      <c r="X25" s="1">
        <f t="shared" si="13"/>
        <v>1</v>
      </c>
      <c r="Y25" s="25">
        <f t="shared" si="14"/>
        <v>0</v>
      </c>
      <c r="Z25" s="117"/>
      <c r="AA25" s="117"/>
      <c r="AB25" s="1"/>
      <c r="AC25" s="25" t="str">
        <f t="shared" si="15"/>
        <v/>
      </c>
      <c r="AD25" s="1"/>
    </row>
    <row r="26" spans="1:30" ht="12.75" customHeight="1">
      <c r="A26" s="1">
        <v>4138</v>
      </c>
      <c r="B26" s="54" t="str">
        <f t="shared" si="0"/>
        <v>L.6.4</v>
      </c>
      <c r="C26" s="120" t="s">
        <v>1722</v>
      </c>
      <c r="D26" s="118"/>
      <c r="E26" s="92"/>
      <c r="F26" s="118"/>
      <c r="G26" s="117"/>
      <c r="H26" s="119"/>
      <c r="I26" s="117"/>
      <c r="J26" s="54">
        <v>2</v>
      </c>
      <c r="K26" s="54"/>
      <c r="L26" s="99">
        <f t="shared" si="1"/>
        <v>6</v>
      </c>
      <c r="M26" s="1">
        <f t="shared" si="2"/>
        <v>4</v>
      </c>
      <c r="N26" s="1">
        <f t="shared" si="3"/>
        <v>0</v>
      </c>
      <c r="O26" s="1">
        <f t="shared" si="4"/>
        <v>0</v>
      </c>
      <c r="P26" s="1">
        <f t="shared" si="5"/>
        <v>0</v>
      </c>
      <c r="Q26" s="1">
        <f t="shared" si="6"/>
        <v>0</v>
      </c>
      <c r="R26" s="1">
        <f t="shared" si="7"/>
        <v>0</v>
      </c>
      <c r="S26" s="1">
        <f t="shared" si="8"/>
        <v>0</v>
      </c>
      <c r="T26" s="1">
        <f t="shared" si="9"/>
        <v>1</v>
      </c>
      <c r="U26" s="1">
        <f t="shared" si="10"/>
        <v>1</v>
      </c>
      <c r="V26" s="1">
        <f t="shared" si="11"/>
        <v>2</v>
      </c>
      <c r="W26" s="1">
        <f t="shared" si="12"/>
        <v>1</v>
      </c>
      <c r="X26" s="1">
        <f t="shared" si="13"/>
        <v>1</v>
      </c>
      <c r="Y26" s="25">
        <f t="shared" si="14"/>
        <v>0</v>
      </c>
      <c r="Z26" s="117"/>
      <c r="AA26" s="117"/>
      <c r="AB26" s="1"/>
      <c r="AC26" s="25" t="str">
        <f t="shared" si="15"/>
        <v/>
      </c>
      <c r="AD26" s="1"/>
    </row>
    <row r="27" spans="1:30" ht="12.75" customHeight="1">
      <c r="A27" s="1">
        <v>4139</v>
      </c>
      <c r="B27" s="54" t="str">
        <f t="shared" si="0"/>
        <v>L.6.5</v>
      </c>
      <c r="C27" s="120" t="s">
        <v>1724</v>
      </c>
      <c r="D27" s="118"/>
      <c r="E27" s="92"/>
      <c r="F27" s="118"/>
      <c r="G27" s="117"/>
      <c r="H27" s="119"/>
      <c r="I27" s="117"/>
      <c r="J27" s="54">
        <v>2</v>
      </c>
      <c r="K27" s="54"/>
      <c r="L27" s="99">
        <f t="shared" si="1"/>
        <v>6</v>
      </c>
      <c r="M27" s="1">
        <f t="shared" si="2"/>
        <v>5</v>
      </c>
      <c r="N27" s="1">
        <f t="shared" si="3"/>
        <v>0</v>
      </c>
      <c r="O27" s="1">
        <f t="shared" si="4"/>
        <v>0</v>
      </c>
      <c r="P27" s="1">
        <f t="shared" si="5"/>
        <v>0</v>
      </c>
      <c r="Q27" s="1">
        <f t="shared" si="6"/>
        <v>0</v>
      </c>
      <c r="R27" s="1">
        <f t="shared" si="7"/>
        <v>0</v>
      </c>
      <c r="S27" s="1">
        <f t="shared" si="8"/>
        <v>0</v>
      </c>
      <c r="T27" s="1">
        <f t="shared" si="9"/>
        <v>1</v>
      </c>
      <c r="U27" s="1">
        <f t="shared" si="10"/>
        <v>1</v>
      </c>
      <c r="V27" s="1">
        <f t="shared" si="11"/>
        <v>2</v>
      </c>
      <c r="W27" s="1">
        <f t="shared" si="12"/>
        <v>1</v>
      </c>
      <c r="X27" s="1">
        <f t="shared" si="13"/>
        <v>1</v>
      </c>
      <c r="Y27" s="25">
        <f t="shared" si="14"/>
        <v>0</v>
      </c>
      <c r="Z27" s="117"/>
      <c r="AA27" s="117"/>
      <c r="AB27" s="1"/>
      <c r="AC27" s="25" t="str">
        <f t="shared" si="15"/>
        <v/>
      </c>
      <c r="AD27" s="1"/>
    </row>
    <row r="28" spans="1:30" ht="12.75" customHeight="1">
      <c r="A28" s="1">
        <v>4140</v>
      </c>
      <c r="B28" s="54" t="str">
        <f t="shared" si="0"/>
        <v>L.6.6</v>
      </c>
      <c r="C28" s="120" t="s">
        <v>1726</v>
      </c>
      <c r="D28" s="118"/>
      <c r="E28" s="92"/>
      <c r="F28" s="118"/>
      <c r="G28" s="117"/>
      <c r="H28" s="119"/>
      <c r="I28" s="117"/>
      <c r="J28" s="54">
        <v>2</v>
      </c>
      <c r="K28" s="54"/>
      <c r="L28" s="99">
        <f t="shared" si="1"/>
        <v>6</v>
      </c>
      <c r="M28" s="1">
        <f t="shared" si="2"/>
        <v>6</v>
      </c>
      <c r="N28" s="1">
        <f t="shared" si="3"/>
        <v>0</v>
      </c>
      <c r="O28" s="1">
        <f t="shared" si="4"/>
        <v>0</v>
      </c>
      <c r="P28" s="1">
        <f t="shared" si="5"/>
        <v>0</v>
      </c>
      <c r="Q28" s="1">
        <f t="shared" si="6"/>
        <v>0</v>
      </c>
      <c r="R28" s="1">
        <f t="shared" si="7"/>
        <v>0</v>
      </c>
      <c r="S28" s="1">
        <f t="shared" si="8"/>
        <v>0</v>
      </c>
      <c r="T28" s="1">
        <f t="shared" si="9"/>
        <v>1</v>
      </c>
      <c r="U28" s="1">
        <f t="shared" si="10"/>
        <v>1</v>
      </c>
      <c r="V28" s="1">
        <f t="shared" si="11"/>
        <v>2</v>
      </c>
      <c r="W28" s="1">
        <f t="shared" si="12"/>
        <v>1</v>
      </c>
      <c r="X28" s="1">
        <f t="shared" si="13"/>
        <v>1</v>
      </c>
      <c r="Y28" s="25">
        <f t="shared" si="14"/>
        <v>0</v>
      </c>
      <c r="Z28" s="117"/>
      <c r="AA28" s="117"/>
      <c r="AB28" s="1"/>
      <c r="AC28" s="25" t="str">
        <f t="shared" si="15"/>
        <v/>
      </c>
      <c r="AD28" s="1"/>
    </row>
    <row r="29" spans="1:30" ht="12.75" customHeight="1">
      <c r="A29" s="1">
        <v>4141</v>
      </c>
      <c r="B29" s="54" t="str">
        <f t="shared" si="0"/>
        <v>L.7</v>
      </c>
      <c r="C29" s="117" t="s">
        <v>1729</v>
      </c>
      <c r="D29" s="118"/>
      <c r="E29" s="92"/>
      <c r="F29" s="92"/>
      <c r="G29" s="117"/>
      <c r="H29" s="119"/>
      <c r="I29" s="117"/>
      <c r="J29" s="54">
        <v>1</v>
      </c>
      <c r="K29" s="54"/>
      <c r="L29" s="99">
        <f t="shared" si="1"/>
        <v>7</v>
      </c>
      <c r="M29" s="1">
        <f t="shared" si="2"/>
        <v>0</v>
      </c>
      <c r="N29" s="1">
        <f t="shared" si="3"/>
        <v>0</v>
      </c>
      <c r="O29" s="1">
        <f t="shared" si="4"/>
        <v>0</v>
      </c>
      <c r="P29" s="1">
        <f t="shared" si="5"/>
        <v>0</v>
      </c>
      <c r="Q29" s="1">
        <f t="shared" si="6"/>
        <v>2</v>
      </c>
      <c r="R29" s="1">
        <f t="shared" si="7"/>
        <v>0</v>
      </c>
      <c r="S29" s="1">
        <f t="shared" si="8"/>
        <v>2</v>
      </c>
      <c r="T29" s="1">
        <f t="shared" si="9"/>
        <v>1</v>
      </c>
      <c r="U29" s="1">
        <f t="shared" si="10"/>
        <v>1</v>
      </c>
      <c r="V29" s="1">
        <f t="shared" si="11"/>
        <v>2</v>
      </c>
      <c r="W29" s="1">
        <f t="shared" si="12"/>
        <v>1</v>
      </c>
      <c r="X29" s="1">
        <f t="shared" si="13"/>
        <v>1</v>
      </c>
      <c r="Y29" s="25">
        <f t="shared" si="14"/>
        <v>1</v>
      </c>
      <c r="Z29" s="117"/>
      <c r="AA29" s="117"/>
      <c r="AB29" s="1"/>
      <c r="AC29" s="25">
        <f t="shared" si="15"/>
        <v>1</v>
      </c>
      <c r="AD29" s="1"/>
    </row>
    <row r="30" spans="1:30" ht="12.75" customHeight="1">
      <c r="A30" s="1">
        <v>4156</v>
      </c>
      <c r="B30" s="54" t="str">
        <f t="shared" si="0"/>
        <v>L.7.1</v>
      </c>
      <c r="C30" s="120" t="s">
        <v>1732</v>
      </c>
      <c r="D30" s="118"/>
      <c r="E30" s="92"/>
      <c r="F30" s="118"/>
      <c r="G30" s="117"/>
      <c r="H30" s="119"/>
      <c r="I30" s="117"/>
      <c r="J30" s="54">
        <v>2</v>
      </c>
      <c r="K30" s="54"/>
      <c r="L30" s="99">
        <f t="shared" si="1"/>
        <v>7</v>
      </c>
      <c r="M30" s="1">
        <f t="shared" si="2"/>
        <v>1</v>
      </c>
      <c r="N30" s="1">
        <f t="shared" si="3"/>
        <v>0</v>
      </c>
      <c r="O30" s="1">
        <f t="shared" si="4"/>
        <v>0</v>
      </c>
      <c r="P30" s="1">
        <f t="shared" si="5"/>
        <v>0</v>
      </c>
      <c r="Q30" s="1">
        <f t="shared" si="6"/>
        <v>0</v>
      </c>
      <c r="R30" s="1">
        <f t="shared" si="7"/>
        <v>0</v>
      </c>
      <c r="S30" s="1">
        <f t="shared" si="8"/>
        <v>0</v>
      </c>
      <c r="T30" s="1">
        <f t="shared" si="9"/>
        <v>1</v>
      </c>
      <c r="U30" s="1">
        <f t="shared" si="10"/>
        <v>1</v>
      </c>
      <c r="V30" s="1">
        <f t="shared" si="11"/>
        <v>2</v>
      </c>
      <c r="W30" s="1">
        <f t="shared" si="12"/>
        <v>1</v>
      </c>
      <c r="X30" s="1">
        <f t="shared" si="13"/>
        <v>1</v>
      </c>
      <c r="Y30" s="25">
        <f t="shared" si="14"/>
        <v>0</v>
      </c>
      <c r="Z30" s="117"/>
      <c r="AA30" s="117"/>
      <c r="AB30" s="1"/>
      <c r="AC30" s="25" t="str">
        <f t="shared" si="15"/>
        <v/>
      </c>
      <c r="AD30" s="1"/>
    </row>
    <row r="31" spans="1:30" ht="12.75" customHeight="1">
      <c r="A31" s="1">
        <v>4142</v>
      </c>
      <c r="B31" s="54" t="str">
        <f t="shared" si="0"/>
        <v>L.7.2</v>
      </c>
      <c r="C31" s="120" t="s">
        <v>1735</v>
      </c>
      <c r="D31" s="118"/>
      <c r="E31" s="92"/>
      <c r="F31" s="118"/>
      <c r="G31" s="117"/>
      <c r="H31" s="119"/>
      <c r="I31" s="117"/>
      <c r="J31" s="54">
        <v>2</v>
      </c>
      <c r="K31" s="54"/>
      <c r="L31" s="99">
        <f t="shared" si="1"/>
        <v>7</v>
      </c>
      <c r="M31" s="1">
        <f t="shared" si="2"/>
        <v>2</v>
      </c>
      <c r="N31" s="1">
        <f t="shared" si="3"/>
        <v>0</v>
      </c>
      <c r="O31" s="1">
        <f t="shared" si="4"/>
        <v>0</v>
      </c>
      <c r="P31" s="1">
        <f t="shared" si="5"/>
        <v>0</v>
      </c>
      <c r="Q31" s="1">
        <f t="shared" si="6"/>
        <v>0</v>
      </c>
      <c r="R31" s="1">
        <f t="shared" si="7"/>
        <v>0</v>
      </c>
      <c r="S31" s="1">
        <f t="shared" si="8"/>
        <v>0</v>
      </c>
      <c r="T31" s="1">
        <f t="shared" si="9"/>
        <v>1</v>
      </c>
      <c r="U31" s="1">
        <f t="shared" si="10"/>
        <v>1</v>
      </c>
      <c r="V31" s="1">
        <f t="shared" si="11"/>
        <v>2</v>
      </c>
      <c r="W31" s="1">
        <f t="shared" si="12"/>
        <v>1</v>
      </c>
      <c r="X31" s="1">
        <f t="shared" si="13"/>
        <v>1</v>
      </c>
      <c r="Y31" s="25">
        <f t="shared" si="14"/>
        <v>0</v>
      </c>
      <c r="Z31" s="117"/>
      <c r="AA31" s="117"/>
      <c r="AB31" s="1"/>
      <c r="AC31" s="25" t="str">
        <f t="shared" si="15"/>
        <v/>
      </c>
      <c r="AD31" s="1"/>
    </row>
    <row r="32" spans="1:30" ht="12.75" customHeight="1">
      <c r="A32" s="1">
        <v>4143</v>
      </c>
      <c r="B32" s="54" t="str">
        <f t="shared" si="0"/>
        <v>L.7.3</v>
      </c>
      <c r="C32" s="120" t="s">
        <v>1738</v>
      </c>
      <c r="D32" s="118"/>
      <c r="E32" s="92"/>
      <c r="F32" s="118"/>
      <c r="G32" s="117"/>
      <c r="H32" s="119"/>
      <c r="I32" s="117"/>
      <c r="J32" s="54">
        <v>2</v>
      </c>
      <c r="K32" s="54"/>
      <c r="L32" s="99">
        <f t="shared" si="1"/>
        <v>7</v>
      </c>
      <c r="M32" s="1">
        <f t="shared" si="2"/>
        <v>3</v>
      </c>
      <c r="N32" s="1">
        <f t="shared" si="3"/>
        <v>0</v>
      </c>
      <c r="O32" s="1">
        <f t="shared" si="4"/>
        <v>0</v>
      </c>
      <c r="P32" s="1">
        <f t="shared" si="5"/>
        <v>0</v>
      </c>
      <c r="Q32" s="1">
        <f t="shared" si="6"/>
        <v>0</v>
      </c>
      <c r="R32" s="1">
        <f t="shared" si="7"/>
        <v>0</v>
      </c>
      <c r="S32" s="1">
        <f t="shared" si="8"/>
        <v>0</v>
      </c>
      <c r="T32" s="1">
        <f t="shared" si="9"/>
        <v>1</v>
      </c>
      <c r="U32" s="1">
        <f t="shared" si="10"/>
        <v>1</v>
      </c>
      <c r="V32" s="1">
        <f t="shared" si="11"/>
        <v>2</v>
      </c>
      <c r="W32" s="1">
        <f t="shared" si="12"/>
        <v>1</v>
      </c>
      <c r="X32" s="1">
        <f t="shared" si="13"/>
        <v>1</v>
      </c>
      <c r="Y32" s="25">
        <f t="shared" si="14"/>
        <v>0</v>
      </c>
      <c r="Z32" s="117"/>
      <c r="AA32" s="117"/>
      <c r="AB32" s="1"/>
      <c r="AC32" s="25" t="str">
        <f t="shared" si="15"/>
        <v/>
      </c>
      <c r="AD32" s="1"/>
    </row>
    <row r="33" spans="1:30" ht="12.75" customHeight="1">
      <c r="A33" s="1">
        <v>4144</v>
      </c>
      <c r="B33" s="54" t="str">
        <f t="shared" si="0"/>
        <v>L.7.4</v>
      </c>
      <c r="C33" s="120" t="s">
        <v>1741</v>
      </c>
      <c r="D33" s="118"/>
      <c r="E33" s="92"/>
      <c r="F33" s="118"/>
      <c r="G33" s="117"/>
      <c r="H33" s="119"/>
      <c r="I33" s="117"/>
      <c r="J33" s="54">
        <v>2</v>
      </c>
      <c r="K33" s="54"/>
      <c r="L33" s="99">
        <f t="shared" si="1"/>
        <v>7</v>
      </c>
      <c r="M33" s="1">
        <f t="shared" si="2"/>
        <v>4</v>
      </c>
      <c r="N33" s="1">
        <f t="shared" si="3"/>
        <v>0</v>
      </c>
      <c r="O33" s="1">
        <f t="shared" si="4"/>
        <v>0</v>
      </c>
      <c r="P33" s="1">
        <f t="shared" si="5"/>
        <v>0</v>
      </c>
      <c r="Q33" s="1">
        <f t="shared" si="6"/>
        <v>0</v>
      </c>
      <c r="R33" s="1">
        <f t="shared" si="7"/>
        <v>0</v>
      </c>
      <c r="S33" s="1">
        <f t="shared" si="8"/>
        <v>0</v>
      </c>
      <c r="T33" s="1">
        <f t="shared" si="9"/>
        <v>1</v>
      </c>
      <c r="U33" s="1">
        <f t="shared" si="10"/>
        <v>1</v>
      </c>
      <c r="V33" s="1">
        <f t="shared" si="11"/>
        <v>2</v>
      </c>
      <c r="W33" s="1">
        <f t="shared" si="12"/>
        <v>1</v>
      </c>
      <c r="X33" s="1">
        <f t="shared" si="13"/>
        <v>1</v>
      </c>
      <c r="Y33" s="25">
        <f t="shared" si="14"/>
        <v>0</v>
      </c>
      <c r="Z33" s="117"/>
      <c r="AA33" s="117"/>
      <c r="AB33" s="1"/>
      <c r="AC33" s="25" t="str">
        <f t="shared" si="15"/>
        <v/>
      </c>
      <c r="AD33" s="1"/>
    </row>
    <row r="34" spans="1:30" ht="12.75" customHeight="1">
      <c r="A34" s="1">
        <v>4146</v>
      </c>
      <c r="B34" s="54" t="str">
        <f t="shared" si="0"/>
        <v>L.7.5</v>
      </c>
      <c r="C34" s="120" t="s">
        <v>1744</v>
      </c>
      <c r="D34" s="118"/>
      <c r="E34" s="92"/>
      <c r="F34" s="118"/>
      <c r="G34" s="117"/>
      <c r="H34" s="119"/>
      <c r="I34" s="117"/>
      <c r="J34" s="54">
        <v>2</v>
      </c>
      <c r="K34" s="54"/>
      <c r="L34" s="99">
        <f t="shared" si="1"/>
        <v>7</v>
      </c>
      <c r="M34" s="1">
        <f t="shared" si="2"/>
        <v>5</v>
      </c>
      <c r="N34" s="1">
        <f t="shared" si="3"/>
        <v>0</v>
      </c>
      <c r="O34" s="1">
        <f t="shared" si="4"/>
        <v>0</v>
      </c>
      <c r="P34" s="1">
        <f t="shared" si="5"/>
        <v>0</v>
      </c>
      <c r="Q34" s="1">
        <f t="shared" si="6"/>
        <v>0</v>
      </c>
      <c r="R34" s="1">
        <f t="shared" si="7"/>
        <v>0</v>
      </c>
      <c r="S34" s="1">
        <f t="shared" si="8"/>
        <v>0</v>
      </c>
      <c r="T34" s="1">
        <f t="shared" si="9"/>
        <v>1</v>
      </c>
      <c r="U34" s="1">
        <f t="shared" si="10"/>
        <v>1</v>
      </c>
      <c r="V34" s="1">
        <f t="shared" si="11"/>
        <v>2</v>
      </c>
      <c r="W34" s="1">
        <f t="shared" si="12"/>
        <v>1</v>
      </c>
      <c r="X34" s="1">
        <f t="shared" si="13"/>
        <v>1</v>
      </c>
      <c r="Y34" s="25">
        <f t="shared" si="14"/>
        <v>0</v>
      </c>
      <c r="Z34" s="117"/>
      <c r="AA34" s="117"/>
      <c r="AB34" s="1"/>
      <c r="AC34" s="25" t="str">
        <f t="shared" si="15"/>
        <v/>
      </c>
      <c r="AD34" s="1"/>
    </row>
    <row r="35" spans="1:30" ht="12.75" customHeight="1">
      <c r="A35" s="1">
        <v>4147</v>
      </c>
      <c r="B35" s="54" t="str">
        <f t="shared" si="0"/>
        <v>L.8</v>
      </c>
      <c r="C35" s="117" t="s">
        <v>800</v>
      </c>
      <c r="D35" s="118"/>
      <c r="E35" s="92"/>
      <c r="F35" s="92"/>
      <c r="G35" s="117"/>
      <c r="H35" s="119"/>
      <c r="I35" s="117"/>
      <c r="J35" s="54">
        <v>1</v>
      </c>
      <c r="K35" s="54"/>
      <c r="L35" s="99">
        <f t="shared" si="1"/>
        <v>8</v>
      </c>
      <c r="M35" s="1">
        <f t="shared" si="2"/>
        <v>0</v>
      </c>
      <c r="N35" s="1">
        <f t="shared" si="3"/>
        <v>0</v>
      </c>
      <c r="O35" s="1">
        <f t="shared" si="4"/>
        <v>0</v>
      </c>
      <c r="P35" s="1">
        <f t="shared" si="5"/>
        <v>0</v>
      </c>
      <c r="Q35" s="1">
        <f t="shared" si="6"/>
        <v>1</v>
      </c>
      <c r="R35" s="1">
        <f t="shared" si="7"/>
        <v>0</v>
      </c>
      <c r="S35" s="1">
        <f t="shared" si="8"/>
        <v>1</v>
      </c>
      <c r="T35" s="1">
        <f t="shared" si="9"/>
        <v>1</v>
      </c>
      <c r="U35" s="1">
        <f t="shared" si="10"/>
        <v>0</v>
      </c>
      <c r="V35" s="1">
        <f t="shared" si="11"/>
        <v>1</v>
      </c>
      <c r="W35" s="1">
        <f t="shared" si="12"/>
        <v>1</v>
      </c>
      <c r="X35" s="1">
        <f t="shared" si="13"/>
        <v>1</v>
      </c>
      <c r="Y35" s="25">
        <f t="shared" si="14"/>
        <v>1</v>
      </c>
      <c r="Z35" s="117"/>
      <c r="AA35" s="117"/>
      <c r="AB35" s="1"/>
      <c r="AC35" s="25">
        <f t="shared" si="15"/>
        <v>2</v>
      </c>
      <c r="AD35" s="1"/>
    </row>
    <row r="36" spans="1:30" ht="12.75" customHeight="1">
      <c r="A36" s="1">
        <v>4148</v>
      </c>
      <c r="B36" s="54" t="str">
        <f t="shared" si="0"/>
        <v>L.8.1</v>
      </c>
      <c r="C36" s="120" t="s">
        <v>1751</v>
      </c>
      <c r="D36" s="118"/>
      <c r="E36" s="92"/>
      <c r="F36" s="92"/>
      <c r="G36" s="117" t="s">
        <v>1234</v>
      </c>
      <c r="H36" s="119"/>
      <c r="I36" s="117"/>
      <c r="J36" s="54">
        <v>2</v>
      </c>
      <c r="K36" s="54"/>
      <c r="L36" s="99">
        <f t="shared" si="1"/>
        <v>8</v>
      </c>
      <c r="M36" s="1">
        <f t="shared" si="2"/>
        <v>1</v>
      </c>
      <c r="N36" s="1">
        <f t="shared" si="3"/>
        <v>0</v>
      </c>
      <c r="O36" s="1">
        <f t="shared" si="4"/>
        <v>0</v>
      </c>
      <c r="P36" s="1">
        <f t="shared" si="5"/>
        <v>0</v>
      </c>
      <c r="Q36" s="1">
        <f t="shared" si="6"/>
        <v>0</v>
      </c>
      <c r="R36" s="1">
        <f t="shared" si="7"/>
        <v>0</v>
      </c>
      <c r="S36" s="1">
        <f t="shared" si="8"/>
        <v>0</v>
      </c>
      <c r="T36" s="1">
        <f t="shared" si="9"/>
        <v>1</v>
      </c>
      <c r="U36" s="1">
        <f t="shared" si="10"/>
        <v>0</v>
      </c>
      <c r="V36" s="1">
        <f t="shared" si="11"/>
        <v>0</v>
      </c>
      <c r="W36" s="1">
        <f t="shared" si="12"/>
        <v>0</v>
      </c>
      <c r="X36" s="1">
        <f t="shared" si="13"/>
        <v>0</v>
      </c>
      <c r="Y36" s="25">
        <f t="shared" si="14"/>
        <v>0</v>
      </c>
      <c r="Z36" s="117"/>
      <c r="AA36" s="117"/>
      <c r="AB36" s="1"/>
      <c r="AC36" s="25">
        <f t="shared" si="15"/>
        <v>2</v>
      </c>
      <c r="AD36" s="1"/>
    </row>
    <row r="37" spans="1:30" ht="12.75" customHeight="1">
      <c r="A37" s="1">
        <v>4149</v>
      </c>
      <c r="B37" s="54" t="str">
        <f t="shared" si="0"/>
        <v>L.8.2</v>
      </c>
      <c r="C37" s="120" t="s">
        <v>1753</v>
      </c>
      <c r="D37" s="118"/>
      <c r="E37" s="92"/>
      <c r="F37" s="92"/>
      <c r="G37" s="117" t="s">
        <v>955</v>
      </c>
      <c r="H37" s="119"/>
      <c r="I37" s="117"/>
      <c r="J37" s="54">
        <v>2</v>
      </c>
      <c r="K37" s="54"/>
      <c r="L37" s="99">
        <f t="shared" si="1"/>
        <v>8</v>
      </c>
      <c r="M37" s="1">
        <f t="shared" si="2"/>
        <v>2</v>
      </c>
      <c r="N37" s="1">
        <f t="shared" si="3"/>
        <v>0</v>
      </c>
      <c r="O37" s="1">
        <f t="shared" si="4"/>
        <v>0</v>
      </c>
      <c r="P37" s="1">
        <f t="shared" si="5"/>
        <v>0</v>
      </c>
      <c r="Q37" s="1">
        <f t="shared" ref="Q37:Q68" si="16">IF(OR(Master="Master",J37=0,K37=1),0,IF(ISNA(VLOOKUP(A37,L2_Array,22,FALSE)),0,VLOOKUP(A37,L2_Array,22,FALSE)))</f>
        <v>0</v>
      </c>
      <c r="R37" s="1">
        <f t="shared" si="7"/>
        <v>0</v>
      </c>
      <c r="S37" s="1">
        <f t="shared" si="8"/>
        <v>0</v>
      </c>
      <c r="T37" s="1">
        <f t="shared" si="9"/>
        <v>1</v>
      </c>
      <c r="U37" s="1">
        <f t="shared" si="10"/>
        <v>0</v>
      </c>
      <c r="V37" s="1">
        <f t="shared" ref="V37:V68" si="17">IF(Master="Master",R37,IF(V36="",S37,IF(OR(AND(U37&gt;0,S37&lt;V36),AND(U37=1,S37&lt;=V36)),V36,S37)))</f>
        <v>0</v>
      </c>
      <c r="W37" s="1">
        <f t="shared" si="12"/>
        <v>0</v>
      </c>
      <c r="X37" s="1">
        <f t="shared" si="13"/>
        <v>0</v>
      </c>
      <c r="Y37" s="25">
        <f t="shared" ref="Y37:Y68" si="18">IF(ISNA(VLOOKUP(A37,L2_Array,1,FALSE)),0,1)</f>
        <v>0</v>
      </c>
      <c r="Z37" s="117"/>
      <c r="AA37" s="117"/>
      <c r="AB37" s="1"/>
      <c r="AC37" s="25">
        <f t="shared" si="15"/>
        <v>2</v>
      </c>
      <c r="AD37" s="1"/>
    </row>
    <row r="38" spans="1:30" ht="12.75" customHeight="1">
      <c r="A38" s="1">
        <v>4150</v>
      </c>
      <c r="B38" s="54" t="str">
        <f t="shared" si="0"/>
        <v>L.8.3</v>
      </c>
      <c r="C38" s="120" t="s">
        <v>1755</v>
      </c>
      <c r="D38" s="118"/>
      <c r="E38" s="92"/>
      <c r="F38" s="92"/>
      <c r="G38" s="117"/>
      <c r="H38" s="119"/>
      <c r="I38" s="117"/>
      <c r="J38" s="54">
        <v>2</v>
      </c>
      <c r="K38" s="54"/>
      <c r="L38" s="99">
        <f t="shared" si="1"/>
        <v>8</v>
      </c>
      <c r="M38" s="1">
        <f t="shared" si="2"/>
        <v>3</v>
      </c>
      <c r="N38" s="1">
        <f t="shared" si="3"/>
        <v>0</v>
      </c>
      <c r="O38" s="1">
        <f t="shared" si="4"/>
        <v>0</v>
      </c>
      <c r="P38" s="1">
        <f t="shared" si="5"/>
        <v>0</v>
      </c>
      <c r="Q38" s="1">
        <f t="shared" si="16"/>
        <v>0</v>
      </c>
      <c r="R38" s="1">
        <f t="shared" si="7"/>
        <v>0</v>
      </c>
      <c r="S38" s="1">
        <f t="shared" si="8"/>
        <v>0</v>
      </c>
      <c r="T38" s="1">
        <f t="shared" si="9"/>
        <v>1</v>
      </c>
      <c r="U38" s="1">
        <f t="shared" si="10"/>
        <v>0</v>
      </c>
      <c r="V38" s="1">
        <f t="shared" si="17"/>
        <v>0</v>
      </c>
      <c r="W38" s="1">
        <f t="shared" si="12"/>
        <v>0</v>
      </c>
      <c r="X38" s="1">
        <f t="shared" si="13"/>
        <v>0</v>
      </c>
      <c r="Y38" s="25">
        <f t="shared" si="18"/>
        <v>0</v>
      </c>
      <c r="Z38" s="117"/>
      <c r="AA38" s="117"/>
      <c r="AB38" s="1"/>
      <c r="AC38" s="25">
        <f t="shared" si="15"/>
        <v>2</v>
      </c>
      <c r="AD38" s="1"/>
    </row>
    <row r="39" spans="1:30" ht="12.75" customHeight="1">
      <c r="A39" s="1">
        <v>4151</v>
      </c>
      <c r="B39" s="54" t="str">
        <f t="shared" si="0"/>
        <v>L.9</v>
      </c>
      <c r="C39" s="117" t="s">
        <v>801</v>
      </c>
      <c r="D39" s="118"/>
      <c r="E39" s="92"/>
      <c r="F39" s="92"/>
      <c r="G39" s="117" t="s">
        <v>780</v>
      </c>
      <c r="H39" s="119"/>
      <c r="I39" s="117"/>
      <c r="J39" s="54">
        <v>1</v>
      </c>
      <c r="K39" s="117"/>
      <c r="L39" s="99">
        <f t="shared" si="1"/>
        <v>9</v>
      </c>
      <c r="M39" s="1">
        <f t="shared" si="2"/>
        <v>0</v>
      </c>
      <c r="N39" s="1">
        <f t="shared" si="3"/>
        <v>0</v>
      </c>
      <c r="O39" s="1">
        <f t="shared" si="4"/>
        <v>0</v>
      </c>
      <c r="P39" s="1">
        <f t="shared" si="5"/>
        <v>0</v>
      </c>
      <c r="Q39" s="1">
        <f t="shared" si="16"/>
        <v>1</v>
      </c>
      <c r="R39" s="1">
        <f t="shared" si="7"/>
        <v>0</v>
      </c>
      <c r="S39" s="1">
        <f t="shared" si="8"/>
        <v>1</v>
      </c>
      <c r="T39" s="1">
        <f t="shared" si="9"/>
        <v>1</v>
      </c>
      <c r="U39" s="1">
        <f t="shared" si="10"/>
        <v>0</v>
      </c>
      <c r="V39" s="1">
        <f t="shared" si="17"/>
        <v>1</v>
      </c>
      <c r="W39" s="1">
        <f t="shared" si="12"/>
        <v>1</v>
      </c>
      <c r="X39" s="1">
        <f t="shared" si="13"/>
        <v>1</v>
      </c>
      <c r="Y39" s="25">
        <f t="shared" si="18"/>
        <v>1</v>
      </c>
      <c r="Z39" s="117"/>
      <c r="AA39" s="117"/>
      <c r="AB39" s="1"/>
      <c r="AC39" s="25">
        <f t="shared" si="15"/>
        <v>2</v>
      </c>
      <c r="AD39" s="1"/>
    </row>
    <row r="40" spans="1:30" ht="12.75" customHeight="1">
      <c r="A40" s="1">
        <v>4152</v>
      </c>
      <c r="B40" s="54" t="str">
        <f t="shared" si="0"/>
        <v>L.9.1</v>
      </c>
      <c r="C40" s="120" t="s">
        <v>1758</v>
      </c>
      <c r="D40" s="118"/>
      <c r="E40" s="92"/>
      <c r="F40" s="92"/>
      <c r="G40" s="117" t="s">
        <v>780</v>
      </c>
      <c r="H40" s="119"/>
      <c r="I40" s="117"/>
      <c r="J40" s="54">
        <v>2</v>
      </c>
      <c r="K40" s="117"/>
      <c r="L40" s="99">
        <f t="shared" si="1"/>
        <v>9</v>
      </c>
      <c r="M40" s="1">
        <f t="shared" si="2"/>
        <v>1</v>
      </c>
      <c r="N40" s="1">
        <f t="shared" si="3"/>
        <v>0</v>
      </c>
      <c r="O40" s="1">
        <f t="shared" si="4"/>
        <v>0</v>
      </c>
      <c r="P40" s="1">
        <f t="shared" si="5"/>
        <v>0</v>
      </c>
      <c r="Q40" s="1">
        <f t="shared" si="16"/>
        <v>0</v>
      </c>
      <c r="R40" s="1">
        <f t="shared" si="7"/>
        <v>0</v>
      </c>
      <c r="S40" s="1">
        <f t="shared" si="8"/>
        <v>0</v>
      </c>
      <c r="T40" s="1">
        <f t="shared" si="9"/>
        <v>1</v>
      </c>
      <c r="U40" s="1">
        <f t="shared" si="10"/>
        <v>0</v>
      </c>
      <c r="V40" s="1">
        <f t="shared" si="17"/>
        <v>0</v>
      </c>
      <c r="W40" s="1">
        <f t="shared" si="12"/>
        <v>0</v>
      </c>
      <c r="X40" s="1">
        <f t="shared" si="13"/>
        <v>0</v>
      </c>
      <c r="Y40" s="25">
        <f t="shared" si="18"/>
        <v>0</v>
      </c>
      <c r="Z40" s="117"/>
      <c r="AA40" s="117"/>
      <c r="AB40" s="1"/>
      <c r="AC40" s="25">
        <f t="shared" si="15"/>
        <v>2</v>
      </c>
      <c r="AD40" s="1"/>
    </row>
    <row r="41" spans="1:30" ht="12.75" customHeight="1">
      <c r="A41" s="1">
        <v>4153</v>
      </c>
      <c r="B41" s="54" t="str">
        <f t="shared" si="0"/>
        <v>L.9.2</v>
      </c>
      <c r="C41" s="120" t="s">
        <v>1762</v>
      </c>
      <c r="D41" s="118"/>
      <c r="E41" s="92"/>
      <c r="F41" s="92"/>
      <c r="G41" s="117" t="s">
        <v>780</v>
      </c>
      <c r="H41" s="119"/>
      <c r="I41" s="117"/>
      <c r="J41" s="54">
        <v>2</v>
      </c>
      <c r="K41" s="117"/>
      <c r="L41" s="99">
        <f t="shared" si="1"/>
        <v>9</v>
      </c>
      <c r="M41" s="1">
        <f t="shared" si="2"/>
        <v>2</v>
      </c>
      <c r="N41" s="1">
        <f t="shared" si="3"/>
        <v>0</v>
      </c>
      <c r="O41" s="1">
        <f t="shared" si="4"/>
        <v>0</v>
      </c>
      <c r="P41" s="1">
        <f t="shared" si="5"/>
        <v>0</v>
      </c>
      <c r="Q41" s="1">
        <f t="shared" si="16"/>
        <v>0</v>
      </c>
      <c r="R41" s="1">
        <f t="shared" si="7"/>
        <v>0</v>
      </c>
      <c r="S41" s="1">
        <f t="shared" si="8"/>
        <v>0</v>
      </c>
      <c r="T41" s="1">
        <f t="shared" si="9"/>
        <v>1</v>
      </c>
      <c r="U41" s="1">
        <f t="shared" si="10"/>
        <v>0</v>
      </c>
      <c r="V41" s="1">
        <f t="shared" si="17"/>
        <v>0</v>
      </c>
      <c r="W41" s="1">
        <f t="shared" si="12"/>
        <v>0</v>
      </c>
      <c r="X41" s="1">
        <f t="shared" si="13"/>
        <v>0</v>
      </c>
      <c r="Y41" s="25">
        <f t="shared" si="18"/>
        <v>0</v>
      </c>
      <c r="Z41" s="117"/>
      <c r="AA41" s="117"/>
      <c r="AB41" s="1"/>
      <c r="AC41" s="25">
        <f t="shared" si="15"/>
        <v>2</v>
      </c>
      <c r="AD41" s="1"/>
    </row>
    <row r="42" spans="1:30" ht="12.75" customHeight="1">
      <c r="A42" s="1">
        <v>4154</v>
      </c>
      <c r="B42" s="54" t="str">
        <f t="shared" si="0"/>
        <v>L.10</v>
      </c>
      <c r="C42" s="117" t="s">
        <v>804</v>
      </c>
      <c r="D42" s="118"/>
      <c r="E42" s="92"/>
      <c r="F42" s="92"/>
      <c r="G42" s="117"/>
      <c r="H42" s="119"/>
      <c r="I42" s="117"/>
      <c r="J42" s="54">
        <v>1</v>
      </c>
      <c r="K42" s="117"/>
      <c r="L42" s="99">
        <f t="shared" si="1"/>
        <v>10</v>
      </c>
      <c r="M42" s="1">
        <f t="shared" si="2"/>
        <v>0</v>
      </c>
      <c r="N42" s="1">
        <f t="shared" si="3"/>
        <v>0</v>
      </c>
      <c r="O42" s="1">
        <f t="shared" si="4"/>
        <v>0</v>
      </c>
      <c r="P42" s="1">
        <f t="shared" si="5"/>
        <v>0</v>
      </c>
      <c r="Q42" s="1">
        <f t="shared" si="16"/>
        <v>2</v>
      </c>
      <c r="R42" s="1">
        <f t="shared" si="7"/>
        <v>0</v>
      </c>
      <c r="S42" s="1">
        <f t="shared" si="8"/>
        <v>2</v>
      </c>
      <c r="T42" s="1">
        <f t="shared" si="9"/>
        <v>1</v>
      </c>
      <c r="U42" s="1">
        <f t="shared" si="10"/>
        <v>1</v>
      </c>
      <c r="V42" s="1">
        <f t="shared" si="17"/>
        <v>2</v>
      </c>
      <c r="W42" s="1">
        <f t="shared" si="12"/>
        <v>1</v>
      </c>
      <c r="X42" s="1">
        <f t="shared" si="13"/>
        <v>1</v>
      </c>
      <c r="Y42" s="25">
        <f t="shared" si="18"/>
        <v>1</v>
      </c>
      <c r="Z42" s="117"/>
      <c r="AA42" s="117"/>
      <c r="AB42" s="1"/>
      <c r="AC42" s="25">
        <f t="shared" si="15"/>
        <v>1</v>
      </c>
      <c r="AD42" s="1"/>
    </row>
    <row r="43" spans="1:30" ht="12.75" customHeight="1">
      <c r="A43" s="1">
        <v>4155</v>
      </c>
      <c r="B43" s="54" t="str">
        <f t="shared" si="0"/>
        <v>L.10.1</v>
      </c>
      <c r="C43" s="120" t="s">
        <v>1767</v>
      </c>
      <c r="D43" s="118"/>
      <c r="E43" s="92"/>
      <c r="F43" s="118"/>
      <c r="G43" s="117" t="s">
        <v>1768</v>
      </c>
      <c r="H43" s="119"/>
      <c r="I43" s="117"/>
      <c r="J43" s="54">
        <v>2</v>
      </c>
      <c r="K43" s="117"/>
      <c r="L43" s="99">
        <f t="shared" si="1"/>
        <v>10</v>
      </c>
      <c r="M43" s="1">
        <f t="shared" si="2"/>
        <v>1</v>
      </c>
      <c r="N43" s="1">
        <f t="shared" si="3"/>
        <v>0</v>
      </c>
      <c r="O43" s="1">
        <f t="shared" si="4"/>
        <v>0</v>
      </c>
      <c r="P43" s="1">
        <f t="shared" si="5"/>
        <v>0</v>
      </c>
      <c r="Q43" s="1">
        <f t="shared" si="16"/>
        <v>0</v>
      </c>
      <c r="R43" s="1">
        <f t="shared" si="7"/>
        <v>0</v>
      </c>
      <c r="S43" s="1">
        <f t="shared" si="8"/>
        <v>0</v>
      </c>
      <c r="T43" s="1">
        <f t="shared" si="9"/>
        <v>1</v>
      </c>
      <c r="U43" s="1">
        <f t="shared" si="10"/>
        <v>1</v>
      </c>
      <c r="V43" s="1">
        <f t="shared" si="17"/>
        <v>2</v>
      </c>
      <c r="W43" s="1">
        <f t="shared" si="12"/>
        <v>1</v>
      </c>
      <c r="X43" s="1">
        <f t="shared" si="13"/>
        <v>1</v>
      </c>
      <c r="Y43" s="25">
        <f t="shared" si="18"/>
        <v>0</v>
      </c>
      <c r="Z43" s="117"/>
      <c r="AA43" s="117"/>
      <c r="AB43" s="1"/>
      <c r="AC43" s="25" t="str">
        <f t="shared" si="15"/>
        <v/>
      </c>
      <c r="AD43" s="1"/>
    </row>
    <row r="44" spans="1:30" ht="12.75" customHeight="1">
      <c r="A44" s="1">
        <v>2649</v>
      </c>
      <c r="B44" s="54" t="str">
        <f t="shared" si="0"/>
        <v>L.11</v>
      </c>
      <c r="C44" s="117" t="s">
        <v>1771</v>
      </c>
      <c r="D44" s="118"/>
      <c r="E44" s="92"/>
      <c r="F44" s="118"/>
      <c r="G44" s="117" t="s">
        <v>1772</v>
      </c>
      <c r="H44" s="119" t="s">
        <v>995</v>
      </c>
      <c r="I44" s="117" t="s">
        <v>1773</v>
      </c>
      <c r="J44" s="54">
        <v>1</v>
      </c>
      <c r="K44" s="117"/>
      <c r="L44" s="99">
        <f t="shared" si="1"/>
        <v>11</v>
      </c>
      <c r="M44" s="1">
        <f t="shared" si="2"/>
        <v>0</v>
      </c>
      <c r="N44" s="1">
        <f t="shared" si="3"/>
        <v>0</v>
      </c>
      <c r="O44" s="1">
        <f t="shared" si="4"/>
        <v>0</v>
      </c>
      <c r="P44" s="1">
        <f t="shared" si="5"/>
        <v>0</v>
      </c>
      <c r="Q44" s="1">
        <f t="shared" si="16"/>
        <v>0</v>
      </c>
      <c r="R44" s="1">
        <f t="shared" si="7"/>
        <v>0</v>
      </c>
      <c r="S44" s="1">
        <f t="shared" si="8"/>
        <v>0</v>
      </c>
      <c r="T44" s="1">
        <f t="shared" si="9"/>
        <v>1</v>
      </c>
      <c r="U44" s="1">
        <f t="shared" si="10"/>
        <v>0</v>
      </c>
      <c r="V44" s="1">
        <f t="shared" si="17"/>
        <v>0</v>
      </c>
      <c r="W44" s="1">
        <f t="shared" si="12"/>
        <v>0</v>
      </c>
      <c r="X44" s="1">
        <f t="shared" si="13"/>
        <v>0</v>
      </c>
      <c r="Y44" s="25">
        <f t="shared" si="18"/>
        <v>0</v>
      </c>
      <c r="Z44" s="117"/>
      <c r="AA44" s="117"/>
      <c r="AB44" s="1"/>
      <c r="AC44" s="25">
        <f t="shared" si="15"/>
        <v>1</v>
      </c>
      <c r="AD44" s="1"/>
    </row>
    <row r="45" spans="1:30" ht="12.75" customHeight="1">
      <c r="A45" s="1">
        <v>4284</v>
      </c>
      <c r="B45" s="54" t="str">
        <f t="shared" si="0"/>
        <v>L.11.1</v>
      </c>
      <c r="C45" s="120" t="s">
        <v>808</v>
      </c>
      <c r="D45" s="118"/>
      <c r="E45" s="92"/>
      <c r="F45" s="118"/>
      <c r="G45" s="117"/>
      <c r="H45" s="119"/>
      <c r="I45" s="117"/>
      <c r="J45" s="54">
        <v>2</v>
      </c>
      <c r="K45" s="117"/>
      <c r="L45" s="99">
        <f t="shared" si="1"/>
        <v>11</v>
      </c>
      <c r="M45" s="1">
        <f t="shared" si="2"/>
        <v>1</v>
      </c>
      <c r="N45" s="1">
        <f t="shared" si="3"/>
        <v>0</v>
      </c>
      <c r="O45" s="1">
        <f t="shared" si="4"/>
        <v>0</v>
      </c>
      <c r="P45" s="1">
        <f t="shared" si="5"/>
        <v>0</v>
      </c>
      <c r="Q45" s="1">
        <f t="shared" si="16"/>
        <v>1</v>
      </c>
      <c r="R45" s="1">
        <f t="shared" si="7"/>
        <v>0</v>
      </c>
      <c r="S45" s="1">
        <f t="shared" si="8"/>
        <v>1</v>
      </c>
      <c r="T45" s="1">
        <f t="shared" si="9"/>
        <v>1</v>
      </c>
      <c r="U45" s="1">
        <f t="shared" si="10"/>
        <v>0</v>
      </c>
      <c r="V45" s="1">
        <f t="shared" si="17"/>
        <v>1</v>
      </c>
      <c r="W45" s="1">
        <f t="shared" si="12"/>
        <v>1</v>
      </c>
      <c r="X45" s="1">
        <f t="shared" si="13"/>
        <v>1</v>
      </c>
      <c r="Y45" s="25">
        <f t="shared" si="18"/>
        <v>1</v>
      </c>
      <c r="Z45" s="117"/>
      <c r="AA45" s="117"/>
      <c r="AB45" s="1"/>
      <c r="AC45" s="25" t="str">
        <f t="shared" si="15"/>
        <v/>
      </c>
      <c r="AD45" s="1"/>
    </row>
    <row r="46" spans="1:30" ht="12.75" customHeight="1">
      <c r="A46" s="1">
        <v>2652</v>
      </c>
      <c r="B46" s="54" t="str">
        <f t="shared" si="0"/>
        <v>L.12</v>
      </c>
      <c r="C46" s="117" t="s">
        <v>810</v>
      </c>
      <c r="D46" s="118"/>
      <c r="E46" s="92"/>
      <c r="F46" s="118"/>
      <c r="G46" s="117"/>
      <c r="H46" s="119" t="s">
        <v>812</v>
      </c>
      <c r="I46" s="117" t="s">
        <v>813</v>
      </c>
      <c r="J46" s="54">
        <v>1</v>
      </c>
      <c r="K46" s="117"/>
      <c r="L46" s="99">
        <f t="shared" si="1"/>
        <v>12</v>
      </c>
      <c r="M46" s="1">
        <f t="shared" si="2"/>
        <v>0</v>
      </c>
      <c r="N46" s="1">
        <f t="shared" si="3"/>
        <v>0</v>
      </c>
      <c r="O46" s="1">
        <f t="shared" si="4"/>
        <v>0</v>
      </c>
      <c r="P46" s="1">
        <f t="shared" si="5"/>
        <v>0</v>
      </c>
      <c r="Q46" s="1">
        <f t="shared" si="16"/>
        <v>3</v>
      </c>
      <c r="R46" s="1">
        <f t="shared" si="7"/>
        <v>0</v>
      </c>
      <c r="S46" s="1">
        <f t="shared" si="8"/>
        <v>3</v>
      </c>
      <c r="T46" s="1">
        <f t="shared" si="9"/>
        <v>1</v>
      </c>
      <c r="U46" s="1">
        <f t="shared" si="10"/>
        <v>1</v>
      </c>
      <c r="V46" s="1">
        <f t="shared" si="17"/>
        <v>3</v>
      </c>
      <c r="W46" s="1">
        <f t="shared" si="12"/>
        <v>1</v>
      </c>
      <c r="X46" s="1">
        <f t="shared" si="13"/>
        <v>1</v>
      </c>
      <c r="Y46" s="25">
        <f t="shared" si="18"/>
        <v>1</v>
      </c>
      <c r="Z46" s="117"/>
      <c r="AA46" s="117"/>
      <c r="AB46" s="1"/>
      <c r="AC46" s="25">
        <f t="shared" si="15"/>
        <v>1</v>
      </c>
      <c r="AD46" s="1"/>
    </row>
    <row r="47" spans="1:30" ht="12.75" customHeight="1">
      <c r="A47" s="1">
        <v>3379</v>
      </c>
      <c r="B47" s="54" t="str">
        <f t="shared" si="0"/>
        <v>L.13</v>
      </c>
      <c r="C47" s="117" t="s">
        <v>1780</v>
      </c>
      <c r="D47" s="118"/>
      <c r="E47" s="92"/>
      <c r="F47" s="92"/>
      <c r="G47" s="117" t="s">
        <v>555</v>
      </c>
      <c r="H47" s="119" t="s">
        <v>771</v>
      </c>
      <c r="I47" s="117" t="s">
        <v>772</v>
      </c>
      <c r="J47" s="54">
        <v>1</v>
      </c>
      <c r="K47" s="117"/>
      <c r="L47" s="99">
        <f t="shared" si="1"/>
        <v>13</v>
      </c>
      <c r="M47" s="1">
        <f t="shared" si="2"/>
        <v>0</v>
      </c>
      <c r="N47" s="1">
        <f t="shared" si="3"/>
        <v>0</v>
      </c>
      <c r="O47" s="1">
        <f t="shared" si="4"/>
        <v>0</v>
      </c>
      <c r="P47" s="1">
        <f t="shared" si="5"/>
        <v>0</v>
      </c>
      <c r="Q47" s="1">
        <f t="shared" si="16"/>
        <v>1</v>
      </c>
      <c r="R47" s="1">
        <f t="shared" si="7"/>
        <v>0</v>
      </c>
      <c r="S47" s="1">
        <f t="shared" si="8"/>
        <v>1</v>
      </c>
      <c r="T47" s="1">
        <f t="shared" si="9"/>
        <v>1</v>
      </c>
      <c r="U47" s="1">
        <f t="shared" si="10"/>
        <v>0</v>
      </c>
      <c r="V47" s="1">
        <f t="shared" si="17"/>
        <v>1</v>
      </c>
      <c r="W47" s="1">
        <f t="shared" si="12"/>
        <v>1</v>
      </c>
      <c r="X47" s="1">
        <f t="shared" si="13"/>
        <v>1</v>
      </c>
      <c r="Y47" s="25">
        <f t="shared" si="18"/>
        <v>1</v>
      </c>
      <c r="Z47" s="117"/>
      <c r="AA47" s="117"/>
      <c r="AB47" s="1"/>
      <c r="AC47" s="25">
        <f t="shared" si="15"/>
        <v>2</v>
      </c>
    </row>
    <row r="48" spans="1:30" ht="12.75" customHeight="1">
      <c r="A48" s="1">
        <v>3380</v>
      </c>
      <c r="B48" s="54" t="str">
        <f t="shared" si="0"/>
        <v>L.13.1</v>
      </c>
      <c r="C48" s="120" t="s">
        <v>1783</v>
      </c>
      <c r="D48" s="118"/>
      <c r="E48" s="92"/>
      <c r="F48" s="92"/>
      <c r="G48" s="117" t="s">
        <v>555</v>
      </c>
      <c r="H48" s="119" t="s">
        <v>771</v>
      </c>
      <c r="I48" s="117" t="s">
        <v>772</v>
      </c>
      <c r="J48" s="54">
        <v>2</v>
      </c>
      <c r="K48" s="117"/>
      <c r="L48" s="99">
        <f t="shared" si="1"/>
        <v>13</v>
      </c>
      <c r="M48" s="1">
        <f t="shared" si="2"/>
        <v>1</v>
      </c>
      <c r="N48" s="1">
        <f t="shared" si="3"/>
        <v>0</v>
      </c>
      <c r="O48" s="1">
        <f t="shared" si="4"/>
        <v>0</v>
      </c>
      <c r="P48" s="1">
        <f t="shared" si="5"/>
        <v>0</v>
      </c>
      <c r="Q48" s="1">
        <f t="shared" si="16"/>
        <v>0</v>
      </c>
      <c r="R48" s="1">
        <f t="shared" si="7"/>
        <v>0</v>
      </c>
      <c r="S48" s="1">
        <f t="shared" si="8"/>
        <v>0</v>
      </c>
      <c r="T48" s="1">
        <f t="shared" si="9"/>
        <v>1</v>
      </c>
      <c r="U48" s="1">
        <f t="shared" si="10"/>
        <v>0</v>
      </c>
      <c r="V48" s="1">
        <f t="shared" si="17"/>
        <v>0</v>
      </c>
      <c r="W48" s="1">
        <f t="shared" si="12"/>
        <v>0</v>
      </c>
      <c r="X48" s="1">
        <f t="shared" si="13"/>
        <v>0</v>
      </c>
      <c r="Y48" s="25">
        <f t="shared" si="18"/>
        <v>0</v>
      </c>
      <c r="Z48" s="117"/>
      <c r="AA48" s="117"/>
      <c r="AB48" s="1"/>
      <c r="AC48" s="25">
        <f t="shared" si="15"/>
        <v>2</v>
      </c>
    </row>
    <row r="49" spans="1:29" ht="12.75" customHeight="1">
      <c r="A49" s="1">
        <v>3381</v>
      </c>
      <c r="B49" s="54" t="str">
        <f t="shared" si="0"/>
        <v>L.13.2</v>
      </c>
      <c r="C49" s="120" t="s">
        <v>1787</v>
      </c>
      <c r="D49" s="118"/>
      <c r="E49" s="92"/>
      <c r="F49" s="92"/>
      <c r="G49" s="117" t="s">
        <v>555</v>
      </c>
      <c r="H49" s="119" t="s">
        <v>771</v>
      </c>
      <c r="I49" s="117" t="s">
        <v>772</v>
      </c>
      <c r="J49" s="54">
        <v>2</v>
      </c>
      <c r="K49" s="117"/>
      <c r="L49" s="99">
        <f t="shared" si="1"/>
        <v>13</v>
      </c>
      <c r="M49" s="1">
        <f t="shared" si="2"/>
        <v>2</v>
      </c>
      <c r="N49" s="1">
        <f t="shared" si="3"/>
        <v>0</v>
      </c>
      <c r="O49" s="1">
        <f t="shared" si="4"/>
        <v>0</v>
      </c>
      <c r="P49" s="1">
        <f t="shared" si="5"/>
        <v>0</v>
      </c>
      <c r="Q49" s="1">
        <f t="shared" si="16"/>
        <v>0</v>
      </c>
      <c r="R49" s="1">
        <f t="shared" si="7"/>
        <v>0</v>
      </c>
      <c r="S49" s="1">
        <f t="shared" si="8"/>
        <v>0</v>
      </c>
      <c r="T49" s="1">
        <f t="shared" si="9"/>
        <v>1</v>
      </c>
      <c r="U49" s="1">
        <f t="shared" si="10"/>
        <v>0</v>
      </c>
      <c r="V49" s="1">
        <f t="shared" si="17"/>
        <v>0</v>
      </c>
      <c r="W49" s="1">
        <f t="shared" si="12"/>
        <v>0</v>
      </c>
      <c r="X49" s="1">
        <f t="shared" si="13"/>
        <v>0</v>
      </c>
      <c r="Y49" s="25">
        <f t="shared" si="18"/>
        <v>0</v>
      </c>
      <c r="Z49" s="117"/>
      <c r="AA49" s="117"/>
      <c r="AB49" s="1"/>
      <c r="AC49" s="25">
        <f t="shared" si="15"/>
        <v>2</v>
      </c>
    </row>
    <row r="50" spans="1:29" ht="12.75" customHeight="1">
      <c r="A50" s="1">
        <v>3385</v>
      </c>
      <c r="B50" s="54" t="str">
        <f t="shared" si="0"/>
        <v>L.13.3</v>
      </c>
      <c r="C50" s="120" t="s">
        <v>1791</v>
      </c>
      <c r="D50" s="117"/>
      <c r="E50" s="117"/>
      <c r="F50" s="117"/>
      <c r="G50" s="117" t="s">
        <v>555</v>
      </c>
      <c r="H50" s="119" t="s">
        <v>771</v>
      </c>
      <c r="I50" s="117" t="s">
        <v>772</v>
      </c>
      <c r="J50" s="54">
        <v>2</v>
      </c>
      <c r="K50" s="117">
        <v>1</v>
      </c>
      <c r="L50" s="99">
        <f t="shared" si="1"/>
        <v>13</v>
      </c>
      <c r="M50" s="1">
        <f t="shared" si="2"/>
        <v>3</v>
      </c>
      <c r="N50" s="1">
        <f t="shared" si="3"/>
        <v>0</v>
      </c>
      <c r="O50" s="1">
        <f t="shared" si="4"/>
        <v>0</v>
      </c>
      <c r="P50" s="1">
        <f t="shared" si="5"/>
        <v>0</v>
      </c>
      <c r="Q50" s="1">
        <f t="shared" si="16"/>
        <v>0</v>
      </c>
      <c r="R50" s="1">
        <f t="shared" si="7"/>
        <v>0</v>
      </c>
      <c r="S50" s="1">
        <f t="shared" si="8"/>
        <v>0</v>
      </c>
      <c r="T50" s="1">
        <f t="shared" si="9"/>
        <v>1</v>
      </c>
      <c r="U50" s="1">
        <f t="shared" si="10"/>
        <v>0</v>
      </c>
      <c r="V50" s="1">
        <f t="shared" si="17"/>
        <v>0</v>
      </c>
      <c r="W50" s="1">
        <f t="shared" si="12"/>
        <v>0</v>
      </c>
      <c r="X50" s="1">
        <f t="shared" si="13"/>
        <v>0</v>
      </c>
      <c r="Y50" s="25">
        <f t="shared" si="18"/>
        <v>0</v>
      </c>
      <c r="Z50" s="117"/>
      <c r="AA50" s="117"/>
      <c r="AB50" s="1"/>
      <c r="AC50" s="25">
        <f t="shared" si="15"/>
        <v>2</v>
      </c>
    </row>
    <row r="51" spans="1:29" ht="12.75" customHeight="1">
      <c r="A51" s="1">
        <v>3386</v>
      </c>
      <c r="B51" s="54" t="str">
        <f t="shared" si="0"/>
        <v>L.13.3.1</v>
      </c>
      <c r="C51" s="120" t="s">
        <v>1794</v>
      </c>
      <c r="D51" s="118"/>
      <c r="E51" s="92"/>
      <c r="F51" s="92"/>
      <c r="G51" s="117" t="s">
        <v>555</v>
      </c>
      <c r="H51" s="119" t="s">
        <v>771</v>
      </c>
      <c r="I51" s="117" t="s">
        <v>772</v>
      </c>
      <c r="J51" s="54">
        <v>3</v>
      </c>
      <c r="K51" s="117"/>
      <c r="L51" s="99">
        <f t="shared" si="1"/>
        <v>13</v>
      </c>
      <c r="M51" s="1">
        <f t="shared" si="2"/>
        <v>3</v>
      </c>
      <c r="N51" s="1">
        <f t="shared" si="3"/>
        <v>1</v>
      </c>
      <c r="O51" s="1">
        <f t="shared" si="4"/>
        <v>0</v>
      </c>
      <c r="P51" s="1">
        <f t="shared" si="5"/>
        <v>0</v>
      </c>
      <c r="Q51" s="1">
        <f t="shared" si="16"/>
        <v>0</v>
      </c>
      <c r="R51" s="1">
        <f t="shared" si="7"/>
        <v>0</v>
      </c>
      <c r="S51" s="1">
        <f t="shared" si="8"/>
        <v>0</v>
      </c>
      <c r="T51" s="1">
        <f t="shared" si="9"/>
        <v>0</v>
      </c>
      <c r="U51" s="1">
        <f t="shared" si="10"/>
        <v>0</v>
      </c>
      <c r="V51" s="1">
        <f t="shared" si="17"/>
        <v>0</v>
      </c>
      <c r="W51" s="1">
        <f t="shared" si="12"/>
        <v>0</v>
      </c>
      <c r="X51" s="1">
        <f t="shared" si="13"/>
        <v>0</v>
      </c>
      <c r="Y51" s="25">
        <f t="shared" si="18"/>
        <v>0</v>
      </c>
      <c r="Z51" s="117"/>
      <c r="AA51" s="117"/>
      <c r="AB51" s="1"/>
      <c r="AC51" s="25">
        <f t="shared" si="15"/>
        <v>2</v>
      </c>
    </row>
    <row r="52" spans="1:29" ht="12.75" customHeight="1">
      <c r="A52" s="1">
        <v>3387</v>
      </c>
      <c r="B52" s="54" t="str">
        <f t="shared" si="0"/>
        <v>L.13.3.2</v>
      </c>
      <c r="C52" s="120" t="s">
        <v>1798</v>
      </c>
      <c r="D52" s="118"/>
      <c r="E52" s="92"/>
      <c r="F52" s="92"/>
      <c r="G52" s="117" t="s">
        <v>555</v>
      </c>
      <c r="H52" s="119" t="s">
        <v>771</v>
      </c>
      <c r="I52" s="117" t="s">
        <v>772</v>
      </c>
      <c r="J52" s="54">
        <v>3</v>
      </c>
      <c r="K52" s="117"/>
      <c r="L52" s="99">
        <f t="shared" si="1"/>
        <v>13</v>
      </c>
      <c r="M52" s="1">
        <f t="shared" si="2"/>
        <v>3</v>
      </c>
      <c r="N52" s="1">
        <f t="shared" si="3"/>
        <v>2</v>
      </c>
      <c r="O52" s="1">
        <f t="shared" si="4"/>
        <v>0</v>
      </c>
      <c r="P52" s="1">
        <f t="shared" si="5"/>
        <v>0</v>
      </c>
      <c r="Q52" s="1">
        <f t="shared" si="16"/>
        <v>0</v>
      </c>
      <c r="R52" s="1">
        <f t="shared" si="7"/>
        <v>0</v>
      </c>
      <c r="S52" s="1">
        <f t="shared" si="8"/>
        <v>0</v>
      </c>
      <c r="T52" s="1">
        <f t="shared" si="9"/>
        <v>0</v>
      </c>
      <c r="U52" s="1">
        <f t="shared" si="10"/>
        <v>0</v>
      </c>
      <c r="V52" s="1">
        <f t="shared" si="17"/>
        <v>0</v>
      </c>
      <c r="W52" s="1">
        <f t="shared" si="12"/>
        <v>0</v>
      </c>
      <c r="X52" s="1">
        <f t="shared" si="13"/>
        <v>0</v>
      </c>
      <c r="Y52" s="25">
        <f t="shared" si="18"/>
        <v>0</v>
      </c>
      <c r="Z52" s="117"/>
      <c r="AA52" s="117"/>
      <c r="AB52" s="1"/>
      <c r="AC52" s="25">
        <f t="shared" si="15"/>
        <v>2</v>
      </c>
    </row>
    <row r="53" spans="1:29" ht="12.75" customHeight="1">
      <c r="A53" s="1">
        <v>3388</v>
      </c>
      <c r="B53" s="54" t="str">
        <f t="shared" si="0"/>
        <v>L.13.3.3</v>
      </c>
      <c r="C53" s="120" t="s">
        <v>1802</v>
      </c>
      <c r="D53" s="118"/>
      <c r="E53" s="92"/>
      <c r="F53" s="92"/>
      <c r="G53" s="117" t="s">
        <v>555</v>
      </c>
      <c r="H53" s="119" t="s">
        <v>771</v>
      </c>
      <c r="I53" s="117" t="s">
        <v>772</v>
      </c>
      <c r="J53" s="54">
        <v>3</v>
      </c>
      <c r="K53" s="117"/>
      <c r="L53" s="99">
        <f t="shared" si="1"/>
        <v>13</v>
      </c>
      <c r="M53" s="1">
        <f t="shared" si="2"/>
        <v>3</v>
      </c>
      <c r="N53" s="1">
        <f t="shared" si="3"/>
        <v>3</v>
      </c>
      <c r="O53" s="1">
        <f t="shared" si="4"/>
        <v>0</v>
      </c>
      <c r="P53" s="1">
        <f t="shared" si="5"/>
        <v>0</v>
      </c>
      <c r="Q53" s="1">
        <f t="shared" si="16"/>
        <v>0</v>
      </c>
      <c r="R53" s="1">
        <f t="shared" si="7"/>
        <v>0</v>
      </c>
      <c r="S53" s="1">
        <f t="shared" si="8"/>
        <v>0</v>
      </c>
      <c r="T53" s="1">
        <f t="shared" si="9"/>
        <v>0</v>
      </c>
      <c r="U53" s="1">
        <f t="shared" si="10"/>
        <v>0</v>
      </c>
      <c r="V53" s="1">
        <f t="shared" si="17"/>
        <v>0</v>
      </c>
      <c r="W53" s="1">
        <f t="shared" si="12"/>
        <v>0</v>
      </c>
      <c r="X53" s="1">
        <f t="shared" si="13"/>
        <v>0</v>
      </c>
      <c r="Y53" s="25">
        <f t="shared" si="18"/>
        <v>0</v>
      </c>
      <c r="Z53" s="117"/>
      <c r="AA53" s="117"/>
      <c r="AB53" s="1"/>
      <c r="AC53" s="25">
        <f t="shared" si="15"/>
        <v>2</v>
      </c>
    </row>
    <row r="54" spans="1:29" ht="12.75" customHeight="1">
      <c r="A54" s="1">
        <v>3389</v>
      </c>
      <c r="B54" s="54" t="str">
        <f t="shared" si="0"/>
        <v>L.13.3.4</v>
      </c>
      <c r="C54" s="120" t="s">
        <v>1806</v>
      </c>
      <c r="D54" s="118"/>
      <c r="E54" s="92"/>
      <c r="F54" s="92"/>
      <c r="G54" s="117" t="s">
        <v>555</v>
      </c>
      <c r="H54" s="119" t="s">
        <v>771</v>
      </c>
      <c r="I54" s="117" t="s">
        <v>772</v>
      </c>
      <c r="J54" s="54">
        <v>3</v>
      </c>
      <c r="K54" s="117"/>
      <c r="L54" s="99">
        <f t="shared" si="1"/>
        <v>13</v>
      </c>
      <c r="M54" s="1">
        <f t="shared" si="2"/>
        <v>3</v>
      </c>
      <c r="N54" s="1">
        <f t="shared" si="3"/>
        <v>4</v>
      </c>
      <c r="O54" s="1">
        <f t="shared" si="4"/>
        <v>0</v>
      </c>
      <c r="P54" s="1">
        <f t="shared" si="5"/>
        <v>0</v>
      </c>
      <c r="Q54" s="1">
        <f t="shared" si="16"/>
        <v>0</v>
      </c>
      <c r="R54" s="1">
        <f t="shared" si="7"/>
        <v>0</v>
      </c>
      <c r="S54" s="1">
        <f t="shared" si="8"/>
        <v>0</v>
      </c>
      <c r="T54" s="1">
        <f t="shared" si="9"/>
        <v>0</v>
      </c>
      <c r="U54" s="1">
        <f t="shared" si="10"/>
        <v>0</v>
      </c>
      <c r="V54" s="1">
        <f t="shared" si="17"/>
        <v>0</v>
      </c>
      <c r="W54" s="1">
        <f t="shared" si="12"/>
        <v>0</v>
      </c>
      <c r="X54" s="1">
        <f t="shared" si="13"/>
        <v>0</v>
      </c>
      <c r="Y54" s="25">
        <f t="shared" si="18"/>
        <v>0</v>
      </c>
      <c r="Z54" s="117"/>
      <c r="AA54" s="117"/>
      <c r="AB54" s="1"/>
      <c r="AC54" s="25">
        <f t="shared" si="15"/>
        <v>2</v>
      </c>
    </row>
    <row r="55" spans="1:29" ht="12.75" customHeight="1">
      <c r="A55" s="1">
        <v>3390</v>
      </c>
      <c r="B55" s="54" t="str">
        <f t="shared" si="0"/>
        <v>L.13.3.5</v>
      </c>
      <c r="C55" s="120" t="s">
        <v>1809</v>
      </c>
      <c r="D55" s="118"/>
      <c r="E55" s="92"/>
      <c r="F55" s="92"/>
      <c r="G55" s="117" t="s">
        <v>555</v>
      </c>
      <c r="H55" s="119" t="s">
        <v>771</v>
      </c>
      <c r="I55" s="117" t="s">
        <v>772</v>
      </c>
      <c r="J55" s="54">
        <v>3</v>
      </c>
      <c r="K55" s="117"/>
      <c r="L55" s="99">
        <f t="shared" si="1"/>
        <v>13</v>
      </c>
      <c r="M55" s="1">
        <f t="shared" si="2"/>
        <v>3</v>
      </c>
      <c r="N55" s="1">
        <f t="shared" si="3"/>
        <v>5</v>
      </c>
      <c r="O55" s="1">
        <f t="shared" si="4"/>
        <v>0</v>
      </c>
      <c r="P55" s="1">
        <f t="shared" si="5"/>
        <v>0</v>
      </c>
      <c r="Q55" s="1">
        <f t="shared" si="16"/>
        <v>0</v>
      </c>
      <c r="R55" s="1">
        <f t="shared" si="7"/>
        <v>0</v>
      </c>
      <c r="S55" s="1">
        <f t="shared" si="8"/>
        <v>0</v>
      </c>
      <c r="T55" s="1">
        <f t="shared" si="9"/>
        <v>0</v>
      </c>
      <c r="U55" s="1">
        <f t="shared" si="10"/>
        <v>0</v>
      </c>
      <c r="V55" s="1">
        <f t="shared" si="17"/>
        <v>0</v>
      </c>
      <c r="W55" s="1">
        <f t="shared" si="12"/>
        <v>0</v>
      </c>
      <c r="X55" s="1">
        <f t="shared" si="13"/>
        <v>0</v>
      </c>
      <c r="Y55" s="25">
        <f t="shared" si="18"/>
        <v>0</v>
      </c>
      <c r="Z55" s="117"/>
      <c r="AA55" s="117"/>
      <c r="AB55" s="1"/>
      <c r="AC55" s="25">
        <f t="shared" si="15"/>
        <v>2</v>
      </c>
    </row>
    <row r="56" spans="1:29" ht="12.75" customHeight="1">
      <c r="A56" s="1">
        <v>3383</v>
      </c>
      <c r="B56" s="54" t="str">
        <f t="shared" si="0"/>
        <v>L.14</v>
      </c>
      <c r="C56" s="117" t="s">
        <v>1812</v>
      </c>
      <c r="D56" s="118"/>
      <c r="E56" s="92"/>
      <c r="F56" s="92"/>
      <c r="G56" s="117" t="s">
        <v>555</v>
      </c>
      <c r="H56" s="119" t="s">
        <v>771</v>
      </c>
      <c r="I56" s="117" t="s">
        <v>772</v>
      </c>
      <c r="J56" s="54">
        <v>1</v>
      </c>
      <c r="K56" s="117"/>
      <c r="L56" s="99">
        <f t="shared" si="1"/>
        <v>14</v>
      </c>
      <c r="M56" s="1">
        <f t="shared" si="2"/>
        <v>0</v>
      </c>
      <c r="N56" s="1">
        <f t="shared" si="3"/>
        <v>0</v>
      </c>
      <c r="O56" s="1">
        <f t="shared" si="4"/>
        <v>0</v>
      </c>
      <c r="P56" s="1">
        <f t="shared" si="5"/>
        <v>0</v>
      </c>
      <c r="Q56" s="1">
        <f t="shared" si="16"/>
        <v>0</v>
      </c>
      <c r="R56" s="1">
        <f t="shared" si="7"/>
        <v>0</v>
      </c>
      <c r="S56" s="1">
        <f t="shared" si="8"/>
        <v>0</v>
      </c>
      <c r="T56" s="1">
        <f t="shared" si="9"/>
        <v>1</v>
      </c>
      <c r="U56" s="1">
        <f t="shared" si="10"/>
        <v>0</v>
      </c>
      <c r="V56" s="1">
        <f t="shared" si="17"/>
        <v>0</v>
      </c>
      <c r="W56" s="1">
        <f t="shared" si="12"/>
        <v>0</v>
      </c>
      <c r="X56" s="1">
        <f t="shared" si="13"/>
        <v>0</v>
      </c>
      <c r="Y56" s="25">
        <f t="shared" si="18"/>
        <v>0</v>
      </c>
      <c r="Z56" s="117"/>
      <c r="AA56" s="117"/>
      <c r="AB56" s="1"/>
      <c r="AC56" s="25">
        <f t="shared" si="15"/>
        <v>1</v>
      </c>
    </row>
    <row r="57" spans="1:29" ht="12.75" customHeight="1">
      <c r="A57" s="1">
        <v>4285</v>
      </c>
      <c r="B57" s="54" t="str">
        <f t="shared" si="0"/>
        <v>L.14.1</v>
      </c>
      <c r="C57" s="120" t="s">
        <v>1816</v>
      </c>
      <c r="D57" s="118"/>
      <c r="E57" s="92"/>
      <c r="F57" s="92"/>
      <c r="G57" s="117"/>
      <c r="H57" s="119"/>
      <c r="I57" s="117"/>
      <c r="J57" s="54">
        <v>2</v>
      </c>
      <c r="K57" s="117"/>
      <c r="L57" s="99">
        <f t="shared" si="1"/>
        <v>14</v>
      </c>
      <c r="M57" s="1">
        <f t="shared" si="2"/>
        <v>1</v>
      </c>
      <c r="N57" s="1">
        <f t="shared" si="3"/>
        <v>0</v>
      </c>
      <c r="O57" s="1">
        <f t="shared" si="4"/>
        <v>0</v>
      </c>
      <c r="P57" s="1">
        <f t="shared" si="5"/>
        <v>0</v>
      </c>
      <c r="Q57" s="1">
        <f t="shared" si="16"/>
        <v>0</v>
      </c>
      <c r="R57" s="1">
        <f t="shared" si="7"/>
        <v>0</v>
      </c>
      <c r="S57" s="1">
        <f t="shared" si="8"/>
        <v>0</v>
      </c>
      <c r="T57" s="1">
        <f t="shared" si="9"/>
        <v>1</v>
      </c>
      <c r="U57" s="1">
        <f t="shared" si="10"/>
        <v>0</v>
      </c>
      <c r="V57" s="1">
        <f t="shared" si="17"/>
        <v>0</v>
      </c>
      <c r="W57" s="1">
        <f t="shared" si="12"/>
        <v>0</v>
      </c>
      <c r="X57" s="1">
        <f t="shared" si="13"/>
        <v>0</v>
      </c>
      <c r="Y57" s="25">
        <f t="shared" si="18"/>
        <v>0</v>
      </c>
      <c r="Z57" s="117"/>
      <c r="AA57" s="117"/>
      <c r="AB57" s="1"/>
      <c r="AC57" s="25" t="str">
        <f t="shared" si="15"/>
        <v/>
      </c>
    </row>
    <row r="58" spans="1:29" ht="12.75" customHeight="1">
      <c r="A58" s="1">
        <v>4286</v>
      </c>
      <c r="B58" s="54" t="str">
        <f t="shared" si="0"/>
        <v>L.14.2</v>
      </c>
      <c r="C58" s="120" t="s">
        <v>1820</v>
      </c>
      <c r="D58" s="118"/>
      <c r="E58" s="92"/>
      <c r="F58" s="92"/>
      <c r="G58" s="117"/>
      <c r="H58" s="119"/>
      <c r="I58" s="117"/>
      <c r="J58" s="54">
        <v>2</v>
      </c>
      <c r="K58" s="117"/>
      <c r="L58" s="99">
        <f t="shared" si="1"/>
        <v>14</v>
      </c>
      <c r="M58" s="1">
        <f t="shared" si="2"/>
        <v>2</v>
      </c>
      <c r="N58" s="1">
        <f t="shared" si="3"/>
        <v>0</v>
      </c>
      <c r="O58" s="1">
        <f t="shared" si="4"/>
        <v>0</v>
      </c>
      <c r="P58" s="1">
        <f t="shared" si="5"/>
        <v>0</v>
      </c>
      <c r="Q58" s="1">
        <f t="shared" si="16"/>
        <v>0</v>
      </c>
      <c r="R58" s="1">
        <f t="shared" si="7"/>
        <v>0</v>
      </c>
      <c r="S58" s="1">
        <f t="shared" si="8"/>
        <v>0</v>
      </c>
      <c r="T58" s="1">
        <f t="shared" si="9"/>
        <v>1</v>
      </c>
      <c r="U58" s="1">
        <f t="shared" si="10"/>
        <v>0</v>
      </c>
      <c r="V58" s="1">
        <f t="shared" si="17"/>
        <v>0</v>
      </c>
      <c r="W58" s="1">
        <f t="shared" si="12"/>
        <v>0</v>
      </c>
      <c r="X58" s="1">
        <f t="shared" si="13"/>
        <v>0</v>
      </c>
      <c r="Y58" s="25">
        <f t="shared" si="18"/>
        <v>0</v>
      </c>
      <c r="Z58" s="117"/>
      <c r="AA58" s="117"/>
      <c r="AB58" s="1"/>
      <c r="AC58" s="25" t="str">
        <f t="shared" si="15"/>
        <v/>
      </c>
    </row>
    <row r="59" spans="1:29" ht="12.75" customHeight="1">
      <c r="A59" s="1">
        <v>4287</v>
      </c>
      <c r="B59" s="54" t="str">
        <f t="shared" si="0"/>
        <v>L.14.3</v>
      </c>
      <c r="C59" s="120" t="s">
        <v>1823</v>
      </c>
      <c r="D59" s="118"/>
      <c r="E59" s="92"/>
      <c r="F59" s="92"/>
      <c r="G59" s="117"/>
      <c r="H59" s="119"/>
      <c r="I59" s="117"/>
      <c r="J59" s="54">
        <v>2</v>
      </c>
      <c r="K59" s="117"/>
      <c r="L59" s="99">
        <f t="shared" si="1"/>
        <v>14</v>
      </c>
      <c r="M59" s="1">
        <f t="shared" si="2"/>
        <v>3</v>
      </c>
      <c r="N59" s="1">
        <f t="shared" si="3"/>
        <v>0</v>
      </c>
      <c r="O59" s="1">
        <f t="shared" si="4"/>
        <v>0</v>
      </c>
      <c r="P59" s="1">
        <f t="shared" si="5"/>
        <v>0</v>
      </c>
      <c r="Q59" s="1">
        <f t="shared" si="16"/>
        <v>0</v>
      </c>
      <c r="R59" s="1">
        <f t="shared" si="7"/>
        <v>0</v>
      </c>
      <c r="S59" s="1">
        <f t="shared" si="8"/>
        <v>0</v>
      </c>
      <c r="T59" s="1">
        <f t="shared" si="9"/>
        <v>1</v>
      </c>
      <c r="U59" s="1">
        <f t="shared" si="10"/>
        <v>0</v>
      </c>
      <c r="V59" s="1">
        <f t="shared" si="17"/>
        <v>0</v>
      </c>
      <c r="W59" s="1">
        <f t="shared" si="12"/>
        <v>0</v>
      </c>
      <c r="X59" s="1">
        <f t="shared" si="13"/>
        <v>0</v>
      </c>
      <c r="Y59" s="25">
        <f t="shared" si="18"/>
        <v>0</v>
      </c>
      <c r="Z59" s="117"/>
      <c r="AA59" s="117"/>
      <c r="AB59" s="1"/>
      <c r="AC59" s="25" t="str">
        <f t="shared" si="15"/>
        <v/>
      </c>
    </row>
    <row r="60" spans="1:29" ht="12.75" customHeight="1">
      <c r="A60" s="1">
        <v>4288</v>
      </c>
      <c r="B60" s="54" t="str">
        <f t="shared" si="0"/>
        <v>L.14.4</v>
      </c>
      <c r="C60" s="120" t="s">
        <v>1826</v>
      </c>
      <c r="D60" s="118"/>
      <c r="E60" s="92"/>
      <c r="F60" s="92"/>
      <c r="G60" s="117"/>
      <c r="H60" s="119"/>
      <c r="I60" s="117"/>
      <c r="J60" s="54">
        <v>2</v>
      </c>
      <c r="K60" s="117"/>
      <c r="L60" s="99">
        <f t="shared" si="1"/>
        <v>14</v>
      </c>
      <c r="M60" s="1">
        <f t="shared" si="2"/>
        <v>4</v>
      </c>
      <c r="N60" s="1">
        <f t="shared" si="3"/>
        <v>0</v>
      </c>
      <c r="O60" s="1">
        <f t="shared" si="4"/>
        <v>0</v>
      </c>
      <c r="P60" s="1">
        <f t="shared" si="5"/>
        <v>0</v>
      </c>
      <c r="Q60" s="1">
        <f t="shared" si="16"/>
        <v>0</v>
      </c>
      <c r="R60" s="1">
        <f t="shared" si="7"/>
        <v>0</v>
      </c>
      <c r="S60" s="1">
        <f t="shared" si="8"/>
        <v>0</v>
      </c>
      <c r="T60" s="1">
        <f t="shared" si="9"/>
        <v>1</v>
      </c>
      <c r="U60" s="1">
        <f t="shared" si="10"/>
        <v>0</v>
      </c>
      <c r="V60" s="1">
        <f t="shared" si="17"/>
        <v>0</v>
      </c>
      <c r="W60" s="1">
        <f t="shared" si="12"/>
        <v>0</v>
      </c>
      <c r="X60" s="1">
        <f t="shared" si="13"/>
        <v>0</v>
      </c>
      <c r="Y60" s="25">
        <f t="shared" si="18"/>
        <v>0</v>
      </c>
      <c r="Z60" s="117"/>
      <c r="AA60" s="117"/>
      <c r="AB60" s="1"/>
      <c r="AC60" s="25" t="str">
        <f t="shared" si="15"/>
        <v/>
      </c>
    </row>
    <row r="61" spans="1:29" ht="12.75" customHeight="1">
      <c r="A61" s="1">
        <v>4289</v>
      </c>
      <c r="B61" s="54" t="str">
        <f t="shared" si="0"/>
        <v>L.14.5</v>
      </c>
      <c r="C61" s="120" t="s">
        <v>1829</v>
      </c>
      <c r="D61" s="118"/>
      <c r="E61" s="92"/>
      <c r="F61" s="92"/>
      <c r="G61" s="117"/>
      <c r="H61" s="119"/>
      <c r="I61" s="117"/>
      <c r="J61" s="54">
        <v>2</v>
      </c>
      <c r="K61" s="117"/>
      <c r="L61" s="99">
        <f t="shared" si="1"/>
        <v>14</v>
      </c>
      <c r="M61" s="1">
        <f t="shared" si="2"/>
        <v>5</v>
      </c>
      <c r="N61" s="1">
        <f t="shared" si="3"/>
        <v>0</v>
      </c>
      <c r="O61" s="1">
        <f t="shared" si="4"/>
        <v>0</v>
      </c>
      <c r="P61" s="1">
        <f t="shared" si="5"/>
        <v>0</v>
      </c>
      <c r="Q61" s="1">
        <f t="shared" si="16"/>
        <v>0</v>
      </c>
      <c r="R61" s="1">
        <f t="shared" si="7"/>
        <v>0</v>
      </c>
      <c r="S61" s="1">
        <f t="shared" si="8"/>
        <v>0</v>
      </c>
      <c r="T61" s="1">
        <f t="shared" si="9"/>
        <v>1</v>
      </c>
      <c r="U61" s="1">
        <f t="shared" si="10"/>
        <v>0</v>
      </c>
      <c r="V61" s="1">
        <f t="shared" si="17"/>
        <v>0</v>
      </c>
      <c r="W61" s="1">
        <f t="shared" si="12"/>
        <v>0</v>
      </c>
      <c r="X61" s="1">
        <f t="shared" si="13"/>
        <v>0</v>
      </c>
      <c r="Y61" s="25">
        <f t="shared" si="18"/>
        <v>0</v>
      </c>
      <c r="Z61" s="117"/>
      <c r="AA61" s="117"/>
      <c r="AB61" s="1"/>
      <c r="AC61" s="25" t="str">
        <f t="shared" si="15"/>
        <v/>
      </c>
    </row>
    <row r="62" spans="1:29" ht="12.75" customHeight="1">
      <c r="A62" s="1">
        <v>4290</v>
      </c>
      <c r="B62" s="54" t="str">
        <f t="shared" si="0"/>
        <v>L.14.6</v>
      </c>
      <c r="C62" s="120" t="s">
        <v>1833</v>
      </c>
      <c r="D62" s="118"/>
      <c r="E62" s="92"/>
      <c r="F62" s="92"/>
      <c r="G62" s="117"/>
      <c r="H62" s="119"/>
      <c r="I62" s="117"/>
      <c r="J62" s="54">
        <v>2</v>
      </c>
      <c r="K62" s="117"/>
      <c r="L62" s="99">
        <f t="shared" si="1"/>
        <v>14</v>
      </c>
      <c r="M62" s="1">
        <f t="shared" si="2"/>
        <v>6</v>
      </c>
      <c r="N62" s="1">
        <f t="shared" si="3"/>
        <v>0</v>
      </c>
      <c r="O62" s="1">
        <f t="shared" si="4"/>
        <v>0</v>
      </c>
      <c r="P62" s="1">
        <f t="shared" si="5"/>
        <v>0</v>
      </c>
      <c r="Q62" s="1">
        <f t="shared" si="16"/>
        <v>0</v>
      </c>
      <c r="R62" s="1">
        <f t="shared" si="7"/>
        <v>0</v>
      </c>
      <c r="S62" s="1">
        <f t="shared" si="8"/>
        <v>0</v>
      </c>
      <c r="T62" s="1">
        <f t="shared" si="9"/>
        <v>1</v>
      </c>
      <c r="U62" s="1">
        <f t="shared" si="10"/>
        <v>0</v>
      </c>
      <c r="V62" s="1">
        <f t="shared" si="17"/>
        <v>0</v>
      </c>
      <c r="W62" s="1">
        <f t="shared" si="12"/>
        <v>0</v>
      </c>
      <c r="X62" s="1">
        <f t="shared" si="13"/>
        <v>0</v>
      </c>
      <c r="Y62" s="25">
        <f t="shared" si="18"/>
        <v>0</v>
      </c>
      <c r="Z62" s="117"/>
      <c r="AA62" s="117"/>
      <c r="AB62" s="1"/>
      <c r="AC62" s="25" t="str">
        <f t="shared" si="15"/>
        <v/>
      </c>
    </row>
    <row r="63" spans="1:29" ht="12.75" customHeight="1">
      <c r="A63" s="1">
        <v>4291</v>
      </c>
      <c r="B63" s="54" t="str">
        <f t="shared" si="0"/>
        <v>L.14.7</v>
      </c>
      <c r="C63" s="120" t="s">
        <v>1836</v>
      </c>
      <c r="D63" s="118"/>
      <c r="E63" s="92"/>
      <c r="F63" s="92"/>
      <c r="G63" s="117"/>
      <c r="H63" s="119"/>
      <c r="I63" s="117"/>
      <c r="J63" s="54">
        <v>2</v>
      </c>
      <c r="K63" s="117"/>
      <c r="L63" s="99">
        <f t="shared" si="1"/>
        <v>14</v>
      </c>
      <c r="M63" s="1">
        <f t="shared" si="2"/>
        <v>7</v>
      </c>
      <c r="N63" s="1">
        <f t="shared" si="3"/>
        <v>0</v>
      </c>
      <c r="O63" s="1">
        <f t="shared" si="4"/>
        <v>0</v>
      </c>
      <c r="P63" s="1">
        <f t="shared" si="5"/>
        <v>0</v>
      </c>
      <c r="Q63" s="1">
        <f t="shared" si="16"/>
        <v>0</v>
      </c>
      <c r="R63" s="1">
        <f t="shared" si="7"/>
        <v>0</v>
      </c>
      <c r="S63" s="1">
        <f t="shared" si="8"/>
        <v>0</v>
      </c>
      <c r="T63" s="1">
        <f t="shared" si="9"/>
        <v>1</v>
      </c>
      <c r="U63" s="1">
        <f t="shared" si="10"/>
        <v>0</v>
      </c>
      <c r="V63" s="1">
        <f t="shared" si="17"/>
        <v>0</v>
      </c>
      <c r="W63" s="1">
        <f t="shared" si="12"/>
        <v>0</v>
      </c>
      <c r="X63" s="1">
        <f t="shared" si="13"/>
        <v>0</v>
      </c>
      <c r="Y63" s="25">
        <f t="shared" si="18"/>
        <v>0</v>
      </c>
      <c r="Z63" s="117"/>
      <c r="AA63" s="117"/>
      <c r="AB63" s="1"/>
      <c r="AC63" s="25" t="str">
        <f t="shared" si="15"/>
        <v/>
      </c>
    </row>
    <row r="64" spans="1:29" ht="12.75" customHeight="1">
      <c r="A64" s="1">
        <v>4292</v>
      </c>
      <c r="B64" s="54" t="str">
        <f t="shared" si="0"/>
        <v>L.14.8</v>
      </c>
      <c r="C64" s="120" t="s">
        <v>1841</v>
      </c>
      <c r="D64" s="118"/>
      <c r="E64" s="92"/>
      <c r="F64" s="92"/>
      <c r="G64" s="117"/>
      <c r="H64" s="119"/>
      <c r="I64" s="117"/>
      <c r="J64" s="54">
        <v>2</v>
      </c>
      <c r="K64" s="117"/>
      <c r="L64" s="99">
        <f t="shared" si="1"/>
        <v>14</v>
      </c>
      <c r="M64" s="1">
        <f t="shared" si="2"/>
        <v>8</v>
      </c>
      <c r="N64" s="1">
        <f t="shared" si="3"/>
        <v>0</v>
      </c>
      <c r="O64" s="1">
        <f t="shared" si="4"/>
        <v>0</v>
      </c>
      <c r="P64" s="1">
        <f t="shared" si="5"/>
        <v>0</v>
      </c>
      <c r="Q64" s="1">
        <f t="shared" si="16"/>
        <v>0</v>
      </c>
      <c r="R64" s="1">
        <f t="shared" si="7"/>
        <v>0</v>
      </c>
      <c r="S64" s="1">
        <f t="shared" si="8"/>
        <v>0</v>
      </c>
      <c r="T64" s="1">
        <f t="shared" si="9"/>
        <v>1</v>
      </c>
      <c r="U64" s="1">
        <f t="shared" si="10"/>
        <v>0</v>
      </c>
      <c r="V64" s="1">
        <f t="shared" si="17"/>
        <v>0</v>
      </c>
      <c r="W64" s="1">
        <f t="shared" si="12"/>
        <v>0</v>
      </c>
      <c r="X64" s="1">
        <f t="shared" si="13"/>
        <v>0</v>
      </c>
      <c r="Y64" s="25">
        <f t="shared" si="18"/>
        <v>0</v>
      </c>
      <c r="Z64" s="117"/>
      <c r="AA64" s="117"/>
      <c r="AB64" s="1"/>
      <c r="AC64" s="25" t="str">
        <f t="shared" si="15"/>
        <v/>
      </c>
    </row>
    <row r="65" spans="1:30" ht="12.75" customHeight="1">
      <c r="A65" s="1">
        <v>4293</v>
      </c>
      <c r="B65" s="54" t="str">
        <f t="shared" si="0"/>
        <v>L.14.9</v>
      </c>
      <c r="C65" s="120" t="s">
        <v>1846</v>
      </c>
      <c r="D65" s="118"/>
      <c r="E65" s="92"/>
      <c r="F65" s="118"/>
      <c r="G65" s="117"/>
      <c r="H65" s="119"/>
      <c r="I65" s="117"/>
      <c r="J65" s="54">
        <v>2</v>
      </c>
      <c r="K65" s="117"/>
      <c r="L65" s="99">
        <f t="shared" si="1"/>
        <v>14</v>
      </c>
      <c r="M65" s="1">
        <f t="shared" si="2"/>
        <v>9</v>
      </c>
      <c r="N65" s="1">
        <f t="shared" si="3"/>
        <v>0</v>
      </c>
      <c r="O65" s="1">
        <f t="shared" si="4"/>
        <v>0</v>
      </c>
      <c r="P65" s="1">
        <f t="shared" si="5"/>
        <v>0</v>
      </c>
      <c r="Q65" s="1">
        <f t="shared" si="16"/>
        <v>0</v>
      </c>
      <c r="R65" s="1">
        <f t="shared" si="7"/>
        <v>0</v>
      </c>
      <c r="S65" s="1">
        <f t="shared" si="8"/>
        <v>0</v>
      </c>
      <c r="T65" s="1">
        <f t="shared" si="9"/>
        <v>1</v>
      </c>
      <c r="U65" s="1">
        <f t="shared" si="10"/>
        <v>0</v>
      </c>
      <c r="V65" s="1">
        <f t="shared" si="17"/>
        <v>0</v>
      </c>
      <c r="W65" s="1">
        <f t="shared" si="12"/>
        <v>0</v>
      </c>
      <c r="X65" s="1">
        <f t="shared" si="13"/>
        <v>0</v>
      </c>
      <c r="Y65" s="25">
        <f t="shared" si="18"/>
        <v>0</v>
      </c>
      <c r="Z65" s="117"/>
      <c r="AA65" s="117"/>
      <c r="AB65" s="1"/>
      <c r="AC65" s="25" t="str">
        <f t="shared" si="15"/>
        <v/>
      </c>
    </row>
    <row r="66" spans="1:30" ht="12.75" customHeight="1">
      <c r="A66" s="1">
        <v>4294</v>
      </c>
      <c r="B66" s="54" t="str">
        <f t="shared" si="0"/>
        <v>L.14.10</v>
      </c>
      <c r="C66" s="120" t="s">
        <v>1849</v>
      </c>
      <c r="D66" s="118"/>
      <c r="E66" s="92"/>
      <c r="F66" s="92"/>
      <c r="G66" s="117"/>
      <c r="H66" s="119"/>
      <c r="I66" s="117"/>
      <c r="J66" s="54">
        <v>2</v>
      </c>
      <c r="K66" s="117"/>
      <c r="L66" s="99">
        <f t="shared" si="1"/>
        <v>14</v>
      </c>
      <c r="M66" s="1">
        <f t="shared" si="2"/>
        <v>10</v>
      </c>
      <c r="N66" s="1">
        <f t="shared" si="3"/>
        <v>0</v>
      </c>
      <c r="O66" s="1">
        <f t="shared" si="4"/>
        <v>0</v>
      </c>
      <c r="P66" s="1">
        <f t="shared" si="5"/>
        <v>0</v>
      </c>
      <c r="Q66" s="1">
        <f t="shared" si="16"/>
        <v>0</v>
      </c>
      <c r="R66" s="1">
        <f t="shared" si="7"/>
        <v>0</v>
      </c>
      <c r="S66" s="1">
        <f t="shared" si="8"/>
        <v>0</v>
      </c>
      <c r="T66" s="1">
        <f t="shared" si="9"/>
        <v>1</v>
      </c>
      <c r="U66" s="1">
        <f t="shared" si="10"/>
        <v>0</v>
      </c>
      <c r="V66" s="1">
        <f t="shared" si="17"/>
        <v>0</v>
      </c>
      <c r="W66" s="1">
        <f t="shared" si="12"/>
        <v>0</v>
      </c>
      <c r="X66" s="1">
        <f t="shared" si="13"/>
        <v>0</v>
      </c>
      <c r="Y66" s="25">
        <f t="shared" si="18"/>
        <v>0</v>
      </c>
      <c r="Z66" s="117"/>
      <c r="AA66" s="117"/>
      <c r="AB66" s="1"/>
      <c r="AC66" s="25" t="str">
        <f t="shared" si="15"/>
        <v/>
      </c>
    </row>
    <row r="67" spans="1:30" ht="12.75" customHeight="1">
      <c r="A67" s="1">
        <v>4295</v>
      </c>
      <c r="B67" s="54" t="str">
        <f t="shared" si="0"/>
        <v>L.14.11</v>
      </c>
      <c r="C67" s="120" t="s">
        <v>1853</v>
      </c>
      <c r="D67" s="118"/>
      <c r="E67" s="92"/>
      <c r="F67" s="118"/>
      <c r="G67" s="117"/>
      <c r="H67" s="119"/>
      <c r="I67" s="117"/>
      <c r="J67" s="54">
        <v>2</v>
      </c>
      <c r="K67" s="117"/>
      <c r="L67" s="99">
        <f t="shared" si="1"/>
        <v>14</v>
      </c>
      <c r="M67" s="1">
        <f t="shared" si="2"/>
        <v>11</v>
      </c>
      <c r="N67" s="1">
        <f t="shared" si="3"/>
        <v>0</v>
      </c>
      <c r="O67" s="1">
        <f t="shared" si="4"/>
        <v>0</v>
      </c>
      <c r="P67" s="1">
        <f t="shared" si="5"/>
        <v>0</v>
      </c>
      <c r="Q67" s="1">
        <f t="shared" si="16"/>
        <v>0</v>
      </c>
      <c r="R67" s="1">
        <f t="shared" si="7"/>
        <v>0</v>
      </c>
      <c r="S67" s="1">
        <f t="shared" si="8"/>
        <v>0</v>
      </c>
      <c r="T67" s="1">
        <f t="shared" si="9"/>
        <v>1</v>
      </c>
      <c r="U67" s="1">
        <f t="shared" si="10"/>
        <v>0</v>
      </c>
      <c r="V67" s="1">
        <f t="shared" si="17"/>
        <v>0</v>
      </c>
      <c r="W67" s="1">
        <f t="shared" si="12"/>
        <v>0</v>
      </c>
      <c r="X67" s="1">
        <f t="shared" si="13"/>
        <v>0</v>
      </c>
      <c r="Y67" s="25">
        <f t="shared" si="18"/>
        <v>0</v>
      </c>
      <c r="Z67" s="117"/>
      <c r="AA67" s="117"/>
      <c r="AB67" s="1"/>
      <c r="AC67" s="25" t="str">
        <f t="shared" si="15"/>
        <v/>
      </c>
      <c r="AD67" s="36"/>
    </row>
    <row r="68" spans="1:30" ht="12.75" customHeight="1">
      <c r="A68" s="1">
        <v>4296</v>
      </c>
      <c r="B68" s="54" t="str">
        <f t="shared" si="0"/>
        <v>L.14.12</v>
      </c>
      <c r="C68" s="120" t="s">
        <v>1010</v>
      </c>
      <c r="D68" s="118"/>
      <c r="E68" s="92"/>
      <c r="F68" s="92"/>
      <c r="G68" s="117"/>
      <c r="H68" s="119"/>
      <c r="I68" s="117"/>
      <c r="J68" s="54">
        <v>2</v>
      </c>
      <c r="K68" s="117"/>
      <c r="L68" s="99">
        <f t="shared" si="1"/>
        <v>14</v>
      </c>
      <c r="M68" s="1">
        <f t="shared" si="2"/>
        <v>12</v>
      </c>
      <c r="N68" s="1">
        <f t="shared" si="3"/>
        <v>0</v>
      </c>
      <c r="O68" s="1">
        <f t="shared" si="4"/>
        <v>0</v>
      </c>
      <c r="P68" s="1">
        <f t="shared" si="5"/>
        <v>0</v>
      </c>
      <c r="Q68" s="1">
        <f t="shared" si="16"/>
        <v>0</v>
      </c>
      <c r="R68" s="1">
        <f t="shared" si="7"/>
        <v>0</v>
      </c>
      <c r="S68" s="1">
        <f t="shared" si="8"/>
        <v>0</v>
      </c>
      <c r="T68" s="1">
        <f t="shared" si="9"/>
        <v>1</v>
      </c>
      <c r="U68" s="1">
        <f t="shared" si="10"/>
        <v>0</v>
      </c>
      <c r="V68" s="1">
        <f t="shared" si="17"/>
        <v>0</v>
      </c>
      <c r="W68" s="1">
        <f t="shared" si="12"/>
        <v>0</v>
      </c>
      <c r="X68" s="1">
        <f t="shared" si="13"/>
        <v>0</v>
      </c>
      <c r="Y68" s="25">
        <f t="shared" si="18"/>
        <v>0</v>
      </c>
      <c r="Z68" s="117"/>
      <c r="AA68" s="117"/>
      <c r="AB68" s="1"/>
      <c r="AC68" s="25" t="str">
        <f t="shared" si="15"/>
        <v/>
      </c>
    </row>
    <row r="69" spans="1:30" ht="12.75" customHeight="1"/>
    <row r="70" spans="1:30" ht="12.75" customHeight="1"/>
    <row r="71" spans="1:30" ht="12.75" customHeight="1"/>
    <row r="72" spans="1:30" ht="12.75" customHeight="1"/>
    <row r="73" spans="1:30" ht="12.75" customHeight="1"/>
    <row r="74" spans="1:30" ht="12.75" customHeight="1"/>
    <row r="75" spans="1:30" ht="12.75" customHeight="1"/>
    <row r="76" spans="1:30" ht="12.75" customHeight="1"/>
    <row r="77" spans="1:30" ht="12.75" customHeight="1"/>
    <row r="78" spans="1:30" ht="12.75" customHeight="1"/>
    <row r="79" spans="1:30" ht="12.75" customHeight="1"/>
    <row r="80" spans="1:3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B3:I3"/>
    <mergeCell ref="H4:I4"/>
  </mergeCells>
  <conditionalFormatting sqref="B5:C68">
    <cfRule type="expression" dxfId="204" priority="1" stopIfTrue="1">
      <formula>$Y5=1</formula>
    </cfRule>
  </conditionalFormatting>
  <conditionalFormatting sqref="A5:A68">
    <cfRule type="expression" dxfId="203" priority="2" stopIfTrue="1">
      <formula>A5=""</formula>
    </cfRule>
  </conditionalFormatting>
  <conditionalFormatting sqref="D5:F68">
    <cfRule type="expression" dxfId="202" priority="3" stopIfTrue="1">
      <formula>$K5&gt;0</formula>
    </cfRule>
  </conditionalFormatting>
  <conditionalFormatting sqref="J5:J68">
    <cfRule type="expression" dxfId="201" priority="4" stopIfTrue="1">
      <formula>J5*J6/J5-J5&gt;1</formula>
    </cfRule>
  </conditionalFormatting>
  <conditionalFormatting sqref="H1 I1:I2 Z1:AA2 B1:G2">
    <cfRule type="expression" dxfId="200" priority="5" stopIfTrue="1">
      <formula>OR($D$2&lt;1,$D$2="0%")</formula>
    </cfRule>
  </conditionalFormatting>
  <conditionalFormatting sqref="H1 I1:I2 Z1:AA2 B1:G2">
    <cfRule type="expression" dxfId="199" priority="6" stopIfTrue="1">
      <formula>$D$2=1</formula>
    </cfRule>
  </conditionalFormatting>
  <conditionalFormatting sqref="D5:D68">
    <cfRule type="expression" dxfId="198" priority="7" stopIfTrue="1">
      <formula>V5=1</formula>
    </cfRule>
  </conditionalFormatting>
  <conditionalFormatting sqref="D5:D68">
    <cfRule type="expression" dxfId="197" priority="8" stopIfTrue="1">
      <formula>V5=3</formula>
    </cfRule>
  </conditionalFormatting>
  <conditionalFormatting sqref="D5:D68">
    <cfRule type="expression" dxfId="196" priority="9" stopIfTrue="1">
      <formula>V5=2</formula>
    </cfRule>
  </conditionalFormatting>
  <conditionalFormatting sqref="E5:E68">
    <cfRule type="expression" dxfId="195" priority="10">
      <formula>$AD5&lt;&gt;""</formula>
    </cfRule>
  </conditionalFormatting>
  <dataValidations count="3">
    <dataValidation type="list" allowBlank="1" showInputMessage="1" showErrorMessage="1" promptTitle="Select 1 - 5 - 1" prompt="Informal, ad hoc process without formal implementation_x000a_ 2 - Partially in place with no approved plans to further implement_x000a_3 - Partially in place with approved plans to further implement_x000a_4 - In place with exclusions_x000a_5 - In place wi" sqref="E5:E49 E51:E68" xr:uid="{00000000-0002-0000-1400-000000000000}">
      <formula1>ScaledLarge</formula1>
    </dataValidation>
    <dataValidation type="list" allowBlank="1" showInputMessage="1" showErrorMessage="1" prompt="Select Yes, No or N/A - If N/A is chosen an explanation MUST be provided in the Additional Information cell." sqref="D5:D49 D51:D68" xr:uid="{00000000-0002-0000-1400-000001000000}">
      <formula1>Binary</formula1>
    </dataValidation>
    <dataValidation type="list" allowBlank="1" showErrorMessage="1" sqref="H2" xr:uid="{00000000-0002-0000-1400-000002000000}">
      <formula1>TabAuto</formula1>
    </dataValidation>
  </dataValidations>
  <pageMargins left="0.25" right="0.25" top="0.75" bottom="0.75" header="0" footer="0"/>
  <pageSetup fitToHeight="0" orientation="landscape"/>
  <headerFooter>
    <oddHeader>&amp;LShared Assessments Program&amp;CStandardized Information Gathering (SIG) Questionnaire&amp;R Version 2017</oddHeader>
    <oddFooter>&amp;L&amp;A&amp;CPage &amp;P of  Page(s)</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AD1000"/>
  <sheetViews>
    <sheetView showGridLines="0" workbookViewId="0">
      <pane ySplit="4" topLeftCell="A5" activePane="bottomLeft" state="frozen"/>
      <selection pane="bottomLeft" activeCell="B6" sqref="B6"/>
    </sheetView>
  </sheetViews>
  <sheetFormatPr defaultColWidth="14.42578125" defaultRowHeight="15" customHeight="1"/>
  <cols>
    <col min="1" max="1" width="5.140625" hidden="1" customWidth="1"/>
    <col min="2" max="2" width="13.42578125" customWidth="1"/>
    <col min="3" max="3" width="67" customWidth="1"/>
    <col min="4" max="5" width="11.42578125" customWidth="1"/>
    <col min="6" max="6" width="40.7109375" customWidth="1"/>
    <col min="7" max="7" width="27.85546875" customWidth="1"/>
    <col min="8" max="8" width="10.28515625" customWidth="1"/>
    <col min="9" max="9" width="28.140625" customWidth="1"/>
    <col min="10" max="22" width="2.85546875" hidden="1" customWidth="1"/>
    <col min="23" max="23" width="6.140625" hidden="1" customWidth="1"/>
    <col min="24" max="25" width="2.85546875" hidden="1" customWidth="1"/>
    <col min="26" max="26" width="14.140625" hidden="1" customWidth="1"/>
    <col min="27" max="27" width="28.140625" hidden="1" customWidth="1"/>
    <col min="28" max="28" width="8.85546875" customWidth="1"/>
    <col min="29" max="29" width="2.85546875" hidden="1" customWidth="1"/>
    <col min="30" max="30" width="3.85546875" hidden="1" customWidth="1"/>
  </cols>
  <sheetData>
    <row r="1" spans="1:30" ht="12.75" customHeight="1">
      <c r="A1" s="1">
        <v>12</v>
      </c>
      <c r="B1" s="60" t="s">
        <v>818</v>
      </c>
      <c r="C1" s="94"/>
      <c r="D1" s="97"/>
      <c r="E1" s="97"/>
      <c r="F1" s="97"/>
      <c r="G1" s="96"/>
      <c r="H1" s="97"/>
      <c r="I1" s="39" t="str">
        <f>IF(Master&lt;&gt;"Master","",Master)</f>
        <v/>
      </c>
      <c r="J1" s="97"/>
      <c r="K1" s="97"/>
      <c r="L1" s="97"/>
      <c r="M1" s="97"/>
      <c r="N1" s="97"/>
      <c r="O1" s="97"/>
      <c r="P1" s="97"/>
      <c r="Q1" s="97" t="str">
        <f>LEFT(B1,1)</f>
        <v>M</v>
      </c>
      <c r="R1" s="97"/>
      <c r="S1" s="97"/>
      <c r="T1" s="97"/>
      <c r="U1" s="97"/>
      <c r="V1" s="97"/>
      <c r="W1" s="97"/>
      <c r="X1" s="97"/>
      <c r="Y1" s="97">
        <f>COUNTA(X:X)+2</f>
        <v>80</v>
      </c>
      <c r="Z1" s="97"/>
      <c r="AA1" s="123"/>
      <c r="AB1" s="99"/>
      <c r="AC1" s="97"/>
      <c r="AD1" s="1"/>
    </row>
    <row r="2" spans="1:30" ht="12.75" customHeight="1">
      <c r="A2" s="1"/>
      <c r="B2" s="100"/>
      <c r="C2" s="101"/>
      <c r="D2" s="102">
        <f>IF(X2=0,"0%",X2/T2)</f>
        <v>0.4925373134328358</v>
      </c>
      <c r="E2" s="101" t="s">
        <v>144</v>
      </c>
      <c r="F2" s="101"/>
      <c r="G2" s="103" t="s">
        <v>245</v>
      </c>
      <c r="H2" s="104" t="s">
        <v>246</v>
      </c>
      <c r="I2" s="105"/>
      <c r="J2" s="105">
        <f>COUNTA(J5:J80)</f>
        <v>76</v>
      </c>
      <c r="K2" s="105"/>
      <c r="L2" s="105"/>
      <c r="M2" s="105"/>
      <c r="N2" s="105"/>
      <c r="O2" s="105"/>
      <c r="P2" s="105"/>
      <c r="Q2" s="105"/>
      <c r="R2" s="105"/>
      <c r="S2" s="105"/>
      <c r="T2" s="105">
        <f>COUNTIF(T5:T80,1)</f>
        <v>67</v>
      </c>
      <c r="U2" s="105"/>
      <c r="V2" s="105"/>
      <c r="W2" s="105"/>
      <c r="X2" s="105">
        <f>COUNTIF(X5:X80,1)</f>
        <v>33</v>
      </c>
      <c r="Y2" s="105"/>
      <c r="Z2" s="105"/>
      <c r="AA2" s="125"/>
      <c r="AB2" s="99"/>
      <c r="AC2" s="1"/>
      <c r="AD2" s="1"/>
    </row>
    <row r="3" spans="1:30" ht="62.25" customHeight="1">
      <c r="A3" s="107" t="s">
        <v>141</v>
      </c>
      <c r="B3" s="212" t="s">
        <v>248</v>
      </c>
      <c r="C3" s="213"/>
      <c r="D3" s="213"/>
      <c r="E3" s="213"/>
      <c r="F3" s="213"/>
      <c r="G3" s="213"/>
      <c r="H3" s="213"/>
      <c r="I3" s="213"/>
      <c r="J3" s="107" t="s">
        <v>292</v>
      </c>
      <c r="K3" s="107" t="s">
        <v>293</v>
      </c>
      <c r="L3" s="1">
        <v>1</v>
      </c>
      <c r="M3" s="1">
        <v>2</v>
      </c>
      <c r="N3" s="1">
        <v>3</v>
      </c>
      <c r="O3" s="1">
        <v>4</v>
      </c>
      <c r="P3" s="1">
        <v>5</v>
      </c>
      <c r="Q3" s="107" t="s">
        <v>253</v>
      </c>
      <c r="R3" s="107" t="s">
        <v>254</v>
      </c>
      <c r="S3" s="107" t="s">
        <v>255</v>
      </c>
      <c r="T3" s="107" t="s">
        <v>294</v>
      </c>
      <c r="U3" s="107" t="s">
        <v>256</v>
      </c>
      <c r="V3" s="107" t="s">
        <v>257</v>
      </c>
      <c r="W3" s="107" t="s">
        <v>295</v>
      </c>
      <c r="X3" s="107" t="s">
        <v>296</v>
      </c>
      <c r="Y3" s="107" t="s">
        <v>297</v>
      </c>
      <c r="Z3" s="1"/>
      <c r="AA3" s="1"/>
      <c r="AB3" s="109" t="s">
        <v>260</v>
      </c>
      <c r="AC3" s="107" t="s">
        <v>258</v>
      </c>
      <c r="AD3" s="107" t="s">
        <v>268</v>
      </c>
    </row>
    <row r="4" spans="1:30" ht="12.75" customHeight="1">
      <c r="A4" s="1">
        <f>MAX(A5:A80)</f>
        <v>4323</v>
      </c>
      <c r="B4" s="49" t="s">
        <v>269</v>
      </c>
      <c r="C4" s="49" t="s">
        <v>146</v>
      </c>
      <c r="D4" s="49" t="s">
        <v>149</v>
      </c>
      <c r="E4" s="49" t="s">
        <v>271</v>
      </c>
      <c r="F4" s="49" t="s">
        <v>272</v>
      </c>
      <c r="G4" s="49" t="s">
        <v>273</v>
      </c>
      <c r="H4" s="216" t="s">
        <v>274</v>
      </c>
      <c r="I4" s="214"/>
      <c r="J4" s="54"/>
      <c r="K4" s="54"/>
      <c r="L4" s="25">
        <v>0</v>
      </c>
      <c r="M4" s="25"/>
      <c r="N4" s="25"/>
      <c r="O4" s="25"/>
      <c r="P4" s="25"/>
      <c r="Q4" s="25"/>
      <c r="R4" s="25"/>
      <c r="S4" s="25"/>
      <c r="T4" s="25"/>
      <c r="U4" s="25"/>
      <c r="V4" s="25"/>
      <c r="W4" s="25"/>
      <c r="X4" s="25"/>
      <c r="Y4" s="150"/>
      <c r="Z4" s="155"/>
      <c r="AA4" s="11"/>
      <c r="AB4" s="1"/>
      <c r="AC4" s="25"/>
      <c r="AD4" s="1"/>
    </row>
    <row r="5" spans="1:30" ht="12.75" customHeight="1">
      <c r="A5" s="1">
        <v>4297</v>
      </c>
      <c r="B5" s="54" t="str">
        <f t="shared" ref="B5:B80" si="0">IF(J5=0,"",IF(J5=1,Q$1&amp;"."&amp;L5,IF(J5=2,Q$1&amp;"."&amp;L5&amp;"."&amp;M5,IF(J5=3,Q$1&amp;"."&amp;L5&amp;"."&amp;M5&amp;"."&amp;N5,IF(J5=4,Q$1&amp;"."&amp;L5&amp;"."&amp;M5&amp;"."&amp;N5&amp;"."&amp;O5,IF(J5=5,Q$1&amp;"."&amp;L5&amp;"."&amp;M5&amp;"."&amp;N5&amp;"."&amp;O5&amp;"."&amp;P5))))))</f>
        <v>M.1</v>
      </c>
      <c r="C5" s="117" t="s">
        <v>819</v>
      </c>
      <c r="D5" s="118"/>
      <c r="E5" s="156"/>
      <c r="F5" s="118"/>
      <c r="G5" s="117"/>
      <c r="H5" s="119"/>
      <c r="I5" s="117"/>
      <c r="J5" s="54">
        <v>1</v>
      </c>
      <c r="K5" s="117"/>
      <c r="L5" s="99">
        <f t="shared" ref="L5:L80" si="1">IF(L4="",1,IF(J5=1,L4+1,L4))</f>
        <v>1</v>
      </c>
      <c r="M5" s="1">
        <f t="shared" ref="M5:M80" si="2">IF(M4="",0,IF(L4&lt;&gt;L5,0,IF($J5=2,M4+1,M4)))</f>
        <v>0</v>
      </c>
      <c r="N5" s="1">
        <f t="shared" ref="N5:N80" si="3">IF(N4="",0,IF(M4&lt;&gt;M5,0,IF($J5=3,N4+1,N4)))</f>
        <v>0</v>
      </c>
      <c r="O5" s="1">
        <f t="shared" ref="O5:O80" si="4">IF(O4="",0,IF(N4&lt;&gt;N5,0,IF($J5=4,O4+1,O4)))</f>
        <v>0</v>
      </c>
      <c r="P5" s="1">
        <f t="shared" ref="P5:P80" si="5">IF(P4="",0,IF(O4&lt;&gt;O5,0,IF($J5=5,P4+1,P4)))</f>
        <v>0</v>
      </c>
      <c r="Q5" s="1">
        <f t="shared" ref="Q5:Q36" si="6">IF(OR(Master="Master",J5=0,K5=1),0,IF(ISNA(VLOOKUP(A5,L2_Array,22,FALSE)),0,VLOOKUP(A5,L2_Array,22,FALSE)))</f>
        <v>1</v>
      </c>
      <c r="R5" s="1">
        <f t="shared" ref="R5:R80" si="7">IF(J5="","",IF(D5="Yes",1,IF(D5="No",2,IF(D5="N/A",3,0))))</f>
        <v>0</v>
      </c>
      <c r="S5" s="1">
        <f t="shared" ref="S5:S80" si="8">IF(J5="","",IF(Q5&gt;0,Q5,IF(R5&gt;0,R5,0)))</f>
        <v>1</v>
      </c>
      <c r="T5" s="1">
        <f t="shared" ref="T5:T80" si="9">IF(J5="","",IF(OR(J5=1,T4=""),1,IF(OR(AND(K4=1,(J5-J3&lt;&gt;0)),AND(T4=0,J4=J5),AND(K4=1,J5=J3)),0,1)))</f>
        <v>1</v>
      </c>
      <c r="U5" s="1">
        <f t="shared" ref="U5:U80" si="10">IF(J5="",U4,IF(AND(S5&gt;1,OR(U4="",U4=0,U4&gt;=J5)),J5,IF(J5&gt;U4,U4,0)))</f>
        <v>0</v>
      </c>
      <c r="V5" s="1">
        <f t="shared" ref="V5:V36" si="11">IF(Master="Master",R5,IF(V4="",S5,IF(OR(AND(U5&gt;0,S5&lt;V4),AND(U5=1,S5&lt;=V4)),V4,S5)))</f>
        <v>1</v>
      </c>
      <c r="W5" s="1">
        <f t="shared" ref="W5:W80" si="12">IF(J5="","",IF(OR(AND(T4=1,U5=1),S5&gt;0,AND(T6=0,W6=1)),1,0))</f>
        <v>1</v>
      </c>
      <c r="X5" s="1">
        <f t="shared" ref="X5:X80" si="13">IF(J5="","",IF(OR(AND(U5&gt;0,T5=1),AND(T5=1,W5=1)),1,0))</f>
        <v>1</v>
      </c>
      <c r="Y5" s="25">
        <f t="shared" ref="Y5:Y36" si="14">IF(ISNA(VLOOKUP(A5,L2_Array,1,FALSE)),0,1)</f>
        <v>1</v>
      </c>
      <c r="Z5" s="127"/>
      <c r="AA5" s="117"/>
      <c r="AB5" s="1"/>
      <c r="AC5" s="25">
        <f t="shared" ref="AC5:AC80" si="15">IF(AND(J5=1,S5=1),2,IF(AND(V4=1,L5=L4),2,IF(AND(AC4=2,L5=L4),2,IF(J5=1,1,""))))</f>
        <v>2</v>
      </c>
      <c r="AD5" s="1"/>
    </row>
    <row r="6" spans="1:30" ht="12.75" customHeight="1">
      <c r="A6" s="1">
        <v>4298</v>
      </c>
      <c r="B6" s="54" t="str">
        <f t="shared" si="0"/>
        <v>M.1.1</v>
      </c>
      <c r="C6" s="120" t="s">
        <v>822</v>
      </c>
      <c r="D6" s="118"/>
      <c r="E6" s="156"/>
      <c r="F6" s="92"/>
      <c r="G6" s="117"/>
      <c r="H6" s="119"/>
      <c r="I6" s="117"/>
      <c r="J6" s="54">
        <v>2</v>
      </c>
      <c r="K6" s="117"/>
      <c r="L6" s="99">
        <f t="shared" si="1"/>
        <v>1</v>
      </c>
      <c r="M6" s="1">
        <f t="shared" si="2"/>
        <v>1</v>
      </c>
      <c r="N6" s="1">
        <f t="shared" si="3"/>
        <v>0</v>
      </c>
      <c r="O6" s="1">
        <f t="shared" si="4"/>
        <v>0</v>
      </c>
      <c r="P6" s="1">
        <f t="shared" si="5"/>
        <v>0</v>
      </c>
      <c r="Q6" s="1">
        <f t="shared" si="6"/>
        <v>1</v>
      </c>
      <c r="R6" s="1">
        <f t="shared" si="7"/>
        <v>0</v>
      </c>
      <c r="S6" s="1">
        <f t="shared" si="8"/>
        <v>1</v>
      </c>
      <c r="T6" s="1">
        <f t="shared" si="9"/>
        <v>1</v>
      </c>
      <c r="U6" s="1">
        <f t="shared" si="10"/>
        <v>0</v>
      </c>
      <c r="V6" s="1">
        <f t="shared" si="11"/>
        <v>1</v>
      </c>
      <c r="W6" s="1">
        <f t="shared" si="12"/>
        <v>1</v>
      </c>
      <c r="X6" s="1">
        <f t="shared" si="13"/>
        <v>1</v>
      </c>
      <c r="Y6" s="25">
        <f t="shared" si="14"/>
        <v>1</v>
      </c>
      <c r="Z6" s="127"/>
      <c r="AA6" s="117"/>
      <c r="AB6" s="1"/>
      <c r="AC6" s="25">
        <f t="shared" si="15"/>
        <v>2</v>
      </c>
      <c r="AD6" s="1"/>
    </row>
    <row r="7" spans="1:30" ht="12.75" customHeight="1">
      <c r="A7" s="1">
        <v>4299</v>
      </c>
      <c r="B7" s="54" t="str">
        <f t="shared" si="0"/>
        <v>M.1.1.1</v>
      </c>
      <c r="C7" s="120" t="s">
        <v>1388</v>
      </c>
      <c r="D7" s="118"/>
      <c r="E7" s="156"/>
      <c r="F7" s="92"/>
      <c r="G7" s="117"/>
      <c r="H7" s="119"/>
      <c r="I7" s="117"/>
      <c r="J7" s="54">
        <v>3</v>
      </c>
      <c r="K7" s="117"/>
      <c r="L7" s="99">
        <f t="shared" si="1"/>
        <v>1</v>
      </c>
      <c r="M7" s="1">
        <f t="shared" si="2"/>
        <v>1</v>
      </c>
      <c r="N7" s="1">
        <f t="shared" si="3"/>
        <v>1</v>
      </c>
      <c r="O7" s="1">
        <f t="shared" si="4"/>
        <v>0</v>
      </c>
      <c r="P7" s="1">
        <f t="shared" si="5"/>
        <v>0</v>
      </c>
      <c r="Q7" s="1">
        <f t="shared" si="6"/>
        <v>0</v>
      </c>
      <c r="R7" s="1">
        <f t="shared" si="7"/>
        <v>0</v>
      </c>
      <c r="S7" s="1">
        <f t="shared" si="8"/>
        <v>0</v>
      </c>
      <c r="T7" s="1">
        <f t="shared" si="9"/>
        <v>1</v>
      </c>
      <c r="U7" s="1">
        <f t="shared" si="10"/>
        <v>0</v>
      </c>
      <c r="V7" s="1">
        <f t="shared" si="11"/>
        <v>0</v>
      </c>
      <c r="W7" s="1">
        <f t="shared" si="12"/>
        <v>0</v>
      </c>
      <c r="X7" s="1">
        <f t="shared" si="13"/>
        <v>0</v>
      </c>
      <c r="Y7" s="25">
        <f t="shared" si="14"/>
        <v>0</v>
      </c>
      <c r="Z7" s="127"/>
      <c r="AA7" s="117"/>
      <c r="AB7" s="1"/>
      <c r="AC7" s="25">
        <f t="shared" si="15"/>
        <v>2</v>
      </c>
      <c r="AD7" s="1"/>
    </row>
    <row r="8" spans="1:30" ht="12.75" customHeight="1">
      <c r="A8" s="1">
        <v>4300</v>
      </c>
      <c r="B8" s="54" t="str">
        <f t="shared" si="0"/>
        <v>M.1.1.2</v>
      </c>
      <c r="C8" s="120" t="s">
        <v>1390</v>
      </c>
      <c r="D8" s="118"/>
      <c r="E8" s="156"/>
      <c r="F8" s="92"/>
      <c r="G8" s="117"/>
      <c r="H8" s="119"/>
      <c r="I8" s="117"/>
      <c r="J8" s="54">
        <v>3</v>
      </c>
      <c r="K8" s="117"/>
      <c r="L8" s="99">
        <f t="shared" si="1"/>
        <v>1</v>
      </c>
      <c r="M8" s="1">
        <f t="shared" si="2"/>
        <v>1</v>
      </c>
      <c r="N8" s="1">
        <f t="shared" si="3"/>
        <v>2</v>
      </c>
      <c r="O8" s="1">
        <f t="shared" si="4"/>
        <v>0</v>
      </c>
      <c r="P8" s="1">
        <f t="shared" si="5"/>
        <v>0</v>
      </c>
      <c r="Q8" s="1">
        <f t="shared" si="6"/>
        <v>0</v>
      </c>
      <c r="R8" s="1">
        <f t="shared" si="7"/>
        <v>0</v>
      </c>
      <c r="S8" s="1">
        <f t="shared" si="8"/>
        <v>0</v>
      </c>
      <c r="T8" s="1">
        <f t="shared" si="9"/>
        <v>1</v>
      </c>
      <c r="U8" s="1">
        <f t="shared" si="10"/>
        <v>0</v>
      </c>
      <c r="V8" s="1">
        <f t="shared" si="11"/>
        <v>0</v>
      </c>
      <c r="W8" s="1">
        <f t="shared" si="12"/>
        <v>0</v>
      </c>
      <c r="X8" s="1">
        <f t="shared" si="13"/>
        <v>0</v>
      </c>
      <c r="Y8" s="25">
        <f t="shared" si="14"/>
        <v>0</v>
      </c>
      <c r="Z8" s="127"/>
      <c r="AA8" s="117"/>
      <c r="AB8" s="1"/>
      <c r="AC8" s="25">
        <f t="shared" si="15"/>
        <v>2</v>
      </c>
      <c r="AD8" s="1"/>
    </row>
    <row r="9" spans="1:30" ht="12.75" customHeight="1">
      <c r="A9" s="1">
        <v>4301</v>
      </c>
      <c r="B9" s="54" t="str">
        <f t="shared" si="0"/>
        <v>M.1.2</v>
      </c>
      <c r="C9" s="120" t="s">
        <v>1885</v>
      </c>
      <c r="D9" s="118"/>
      <c r="E9" s="156"/>
      <c r="F9" s="92"/>
      <c r="G9" s="117"/>
      <c r="H9" s="119"/>
      <c r="I9" s="117"/>
      <c r="J9" s="54">
        <v>2</v>
      </c>
      <c r="K9" s="117"/>
      <c r="L9" s="99">
        <f t="shared" si="1"/>
        <v>1</v>
      </c>
      <c r="M9" s="1">
        <f t="shared" si="2"/>
        <v>2</v>
      </c>
      <c r="N9" s="1">
        <f t="shared" si="3"/>
        <v>0</v>
      </c>
      <c r="O9" s="1">
        <f t="shared" si="4"/>
        <v>0</v>
      </c>
      <c r="P9" s="1">
        <f t="shared" si="5"/>
        <v>0</v>
      </c>
      <c r="Q9" s="1">
        <f t="shared" si="6"/>
        <v>0</v>
      </c>
      <c r="R9" s="1">
        <f t="shared" si="7"/>
        <v>0</v>
      </c>
      <c r="S9" s="1">
        <f t="shared" si="8"/>
        <v>0</v>
      </c>
      <c r="T9" s="1">
        <f t="shared" si="9"/>
        <v>1</v>
      </c>
      <c r="U9" s="1">
        <f t="shared" si="10"/>
        <v>0</v>
      </c>
      <c r="V9" s="1">
        <f t="shared" si="11"/>
        <v>0</v>
      </c>
      <c r="W9" s="1">
        <f t="shared" si="12"/>
        <v>0</v>
      </c>
      <c r="X9" s="1">
        <f t="shared" si="13"/>
        <v>0</v>
      </c>
      <c r="Y9" s="25">
        <f t="shared" si="14"/>
        <v>0</v>
      </c>
      <c r="Z9" s="127"/>
      <c r="AA9" s="117"/>
      <c r="AB9" s="1"/>
      <c r="AC9" s="25">
        <f t="shared" si="15"/>
        <v>2</v>
      </c>
      <c r="AD9" s="1"/>
    </row>
    <row r="10" spans="1:30" ht="12.75" customHeight="1">
      <c r="A10" s="1">
        <v>4302</v>
      </c>
      <c r="B10" s="54" t="str">
        <f t="shared" si="0"/>
        <v>M.1.3</v>
      </c>
      <c r="C10" s="120" t="s">
        <v>1887</v>
      </c>
      <c r="D10" s="118"/>
      <c r="E10" s="156"/>
      <c r="F10" s="92"/>
      <c r="G10" s="117"/>
      <c r="H10" s="119"/>
      <c r="I10" s="117"/>
      <c r="J10" s="54">
        <v>2</v>
      </c>
      <c r="K10" s="117"/>
      <c r="L10" s="99">
        <f t="shared" si="1"/>
        <v>1</v>
      </c>
      <c r="M10" s="1">
        <f t="shared" si="2"/>
        <v>3</v>
      </c>
      <c r="N10" s="1">
        <f t="shared" si="3"/>
        <v>0</v>
      </c>
      <c r="O10" s="1">
        <f t="shared" si="4"/>
        <v>0</v>
      </c>
      <c r="P10" s="1">
        <f t="shared" si="5"/>
        <v>0</v>
      </c>
      <c r="Q10" s="1">
        <f t="shared" si="6"/>
        <v>0</v>
      </c>
      <c r="R10" s="1">
        <f t="shared" si="7"/>
        <v>0</v>
      </c>
      <c r="S10" s="1">
        <f t="shared" si="8"/>
        <v>0</v>
      </c>
      <c r="T10" s="1">
        <f t="shared" si="9"/>
        <v>1</v>
      </c>
      <c r="U10" s="1">
        <f t="shared" si="10"/>
        <v>0</v>
      </c>
      <c r="V10" s="1">
        <f t="shared" si="11"/>
        <v>0</v>
      </c>
      <c r="W10" s="1">
        <f t="shared" si="12"/>
        <v>0</v>
      </c>
      <c r="X10" s="1">
        <f t="shared" si="13"/>
        <v>0</v>
      </c>
      <c r="Y10" s="25">
        <f t="shared" si="14"/>
        <v>0</v>
      </c>
      <c r="Z10" s="127"/>
      <c r="AA10" s="117"/>
      <c r="AB10" s="1"/>
      <c r="AC10" s="25">
        <f t="shared" si="15"/>
        <v>2</v>
      </c>
      <c r="AD10" s="1"/>
    </row>
    <row r="11" spans="1:30" ht="12.75" customHeight="1">
      <c r="A11" s="1">
        <v>4303</v>
      </c>
      <c r="B11" s="54" t="str">
        <f t="shared" si="0"/>
        <v>M.1.4</v>
      </c>
      <c r="C11" s="120" t="s">
        <v>1889</v>
      </c>
      <c r="D11" s="118"/>
      <c r="E11" s="156"/>
      <c r="F11" s="92"/>
      <c r="G11" s="117"/>
      <c r="H11" s="119"/>
      <c r="I11" s="117"/>
      <c r="J11" s="54">
        <v>2</v>
      </c>
      <c r="K11" s="117"/>
      <c r="L11" s="99">
        <f t="shared" si="1"/>
        <v>1</v>
      </c>
      <c r="M11" s="1">
        <f t="shared" si="2"/>
        <v>4</v>
      </c>
      <c r="N11" s="1">
        <f t="shared" si="3"/>
        <v>0</v>
      </c>
      <c r="O11" s="1">
        <f t="shared" si="4"/>
        <v>0</v>
      </c>
      <c r="P11" s="1">
        <f t="shared" si="5"/>
        <v>0</v>
      </c>
      <c r="Q11" s="1">
        <f t="shared" si="6"/>
        <v>0</v>
      </c>
      <c r="R11" s="1">
        <f t="shared" si="7"/>
        <v>0</v>
      </c>
      <c r="S11" s="1">
        <f t="shared" si="8"/>
        <v>0</v>
      </c>
      <c r="T11" s="1">
        <f t="shared" si="9"/>
        <v>1</v>
      </c>
      <c r="U11" s="1">
        <f t="shared" si="10"/>
        <v>0</v>
      </c>
      <c r="V11" s="1">
        <f t="shared" si="11"/>
        <v>0</v>
      </c>
      <c r="W11" s="1">
        <f t="shared" si="12"/>
        <v>0</v>
      </c>
      <c r="X11" s="1">
        <f t="shared" si="13"/>
        <v>0</v>
      </c>
      <c r="Y11" s="25">
        <f t="shared" si="14"/>
        <v>0</v>
      </c>
      <c r="Z11" s="127"/>
      <c r="AA11" s="117"/>
      <c r="AB11" s="1"/>
      <c r="AC11" s="25">
        <f t="shared" si="15"/>
        <v>2</v>
      </c>
      <c r="AD11" s="1"/>
    </row>
    <row r="12" spans="1:30" ht="12.75" customHeight="1">
      <c r="A12" s="1">
        <v>4304</v>
      </c>
      <c r="B12" s="54" t="str">
        <f t="shared" si="0"/>
        <v>M.1.5</v>
      </c>
      <c r="C12" s="120" t="s">
        <v>1891</v>
      </c>
      <c r="D12" s="118"/>
      <c r="E12" s="156"/>
      <c r="F12" s="92"/>
      <c r="G12" s="117"/>
      <c r="H12" s="119"/>
      <c r="I12" s="117"/>
      <c r="J12" s="54">
        <v>2</v>
      </c>
      <c r="K12" s="117"/>
      <c r="L12" s="99">
        <f t="shared" si="1"/>
        <v>1</v>
      </c>
      <c r="M12" s="1">
        <f t="shared" si="2"/>
        <v>5</v>
      </c>
      <c r="N12" s="1">
        <f t="shared" si="3"/>
        <v>0</v>
      </c>
      <c r="O12" s="1">
        <f t="shared" si="4"/>
        <v>0</v>
      </c>
      <c r="P12" s="1">
        <f t="shared" si="5"/>
        <v>0</v>
      </c>
      <c r="Q12" s="1">
        <f t="shared" si="6"/>
        <v>0</v>
      </c>
      <c r="R12" s="1">
        <f t="shared" si="7"/>
        <v>0</v>
      </c>
      <c r="S12" s="1">
        <f t="shared" si="8"/>
        <v>0</v>
      </c>
      <c r="T12" s="1">
        <f t="shared" si="9"/>
        <v>1</v>
      </c>
      <c r="U12" s="1">
        <f t="shared" si="10"/>
        <v>0</v>
      </c>
      <c r="V12" s="1">
        <f t="shared" si="11"/>
        <v>0</v>
      </c>
      <c r="W12" s="1">
        <f t="shared" si="12"/>
        <v>0</v>
      </c>
      <c r="X12" s="1">
        <f t="shared" si="13"/>
        <v>0</v>
      </c>
      <c r="Y12" s="25">
        <f t="shared" si="14"/>
        <v>0</v>
      </c>
      <c r="Z12" s="127"/>
      <c r="AA12" s="117"/>
      <c r="AB12" s="1"/>
      <c r="AC12" s="25">
        <f t="shared" si="15"/>
        <v>2</v>
      </c>
      <c r="AD12" s="1"/>
    </row>
    <row r="13" spans="1:30" ht="12.75" customHeight="1">
      <c r="A13" s="1">
        <v>4305</v>
      </c>
      <c r="B13" s="54" t="str">
        <f t="shared" si="0"/>
        <v>M.1.6</v>
      </c>
      <c r="C13" s="120" t="s">
        <v>825</v>
      </c>
      <c r="D13" s="118"/>
      <c r="E13" s="156"/>
      <c r="F13" s="118"/>
      <c r="G13" s="117"/>
      <c r="H13" s="119"/>
      <c r="I13" s="117"/>
      <c r="J13" s="54">
        <v>2</v>
      </c>
      <c r="K13" s="117"/>
      <c r="L13" s="99">
        <f t="shared" si="1"/>
        <v>1</v>
      </c>
      <c r="M13" s="1">
        <f t="shared" si="2"/>
        <v>6</v>
      </c>
      <c r="N13" s="1">
        <f t="shared" si="3"/>
        <v>0</v>
      </c>
      <c r="O13" s="1">
        <f t="shared" si="4"/>
        <v>0</v>
      </c>
      <c r="P13" s="1">
        <f t="shared" si="5"/>
        <v>0</v>
      </c>
      <c r="Q13" s="1">
        <f t="shared" si="6"/>
        <v>1</v>
      </c>
      <c r="R13" s="1">
        <f t="shared" si="7"/>
        <v>0</v>
      </c>
      <c r="S13" s="1">
        <f t="shared" si="8"/>
        <v>1</v>
      </c>
      <c r="T13" s="1">
        <f t="shared" si="9"/>
        <v>1</v>
      </c>
      <c r="U13" s="1">
        <f t="shared" si="10"/>
        <v>0</v>
      </c>
      <c r="V13" s="1">
        <f t="shared" si="11"/>
        <v>1</v>
      </c>
      <c r="W13" s="1">
        <f t="shared" si="12"/>
        <v>1</v>
      </c>
      <c r="X13" s="1">
        <f t="shared" si="13"/>
        <v>1</v>
      </c>
      <c r="Y13" s="25">
        <f t="shared" si="14"/>
        <v>1</v>
      </c>
      <c r="Z13" s="127"/>
      <c r="AA13" s="117"/>
      <c r="AB13" s="1"/>
      <c r="AC13" s="25">
        <f t="shared" si="15"/>
        <v>2</v>
      </c>
      <c r="AD13" s="1"/>
    </row>
    <row r="14" spans="1:30" ht="12.75" customHeight="1">
      <c r="A14" s="1">
        <v>4306</v>
      </c>
      <c r="B14" s="54" t="str">
        <f t="shared" si="0"/>
        <v>M.1.7</v>
      </c>
      <c r="C14" s="120" t="s">
        <v>1418</v>
      </c>
      <c r="D14" s="118"/>
      <c r="E14" s="156"/>
      <c r="F14" s="92"/>
      <c r="G14" s="117"/>
      <c r="H14" s="119"/>
      <c r="I14" s="117"/>
      <c r="J14" s="54">
        <v>2</v>
      </c>
      <c r="K14" s="117"/>
      <c r="L14" s="99">
        <f t="shared" si="1"/>
        <v>1</v>
      </c>
      <c r="M14" s="1">
        <f t="shared" si="2"/>
        <v>7</v>
      </c>
      <c r="N14" s="1">
        <f t="shared" si="3"/>
        <v>0</v>
      </c>
      <c r="O14" s="1">
        <f t="shared" si="4"/>
        <v>0</v>
      </c>
      <c r="P14" s="1">
        <f t="shared" si="5"/>
        <v>0</v>
      </c>
      <c r="Q14" s="1">
        <f t="shared" si="6"/>
        <v>0</v>
      </c>
      <c r="R14" s="1">
        <f t="shared" si="7"/>
        <v>0</v>
      </c>
      <c r="S14" s="1">
        <f t="shared" si="8"/>
        <v>0</v>
      </c>
      <c r="T14" s="1">
        <f t="shared" si="9"/>
        <v>1</v>
      </c>
      <c r="U14" s="1">
        <f t="shared" si="10"/>
        <v>0</v>
      </c>
      <c r="V14" s="1">
        <f t="shared" si="11"/>
        <v>0</v>
      </c>
      <c r="W14" s="1">
        <f t="shared" si="12"/>
        <v>0</v>
      </c>
      <c r="X14" s="1">
        <f t="shared" si="13"/>
        <v>0</v>
      </c>
      <c r="Y14" s="25">
        <f t="shared" si="14"/>
        <v>0</v>
      </c>
      <c r="Z14" s="127"/>
      <c r="AA14" s="117"/>
      <c r="AB14" s="1"/>
      <c r="AC14" s="25">
        <f t="shared" si="15"/>
        <v>2</v>
      </c>
      <c r="AD14" s="1"/>
    </row>
    <row r="15" spans="1:30" ht="12.75" customHeight="1">
      <c r="A15" s="1">
        <v>4307</v>
      </c>
      <c r="B15" s="54" t="str">
        <f t="shared" si="0"/>
        <v>M.1.7.1</v>
      </c>
      <c r="C15" s="120" t="s">
        <v>1421</v>
      </c>
      <c r="D15" s="118"/>
      <c r="E15" s="156"/>
      <c r="F15" s="118"/>
      <c r="G15" s="117"/>
      <c r="H15" s="119"/>
      <c r="I15" s="117"/>
      <c r="J15" s="54">
        <v>3</v>
      </c>
      <c r="K15" s="117"/>
      <c r="L15" s="99">
        <f t="shared" si="1"/>
        <v>1</v>
      </c>
      <c r="M15" s="1">
        <f t="shared" si="2"/>
        <v>7</v>
      </c>
      <c r="N15" s="1">
        <f t="shared" si="3"/>
        <v>1</v>
      </c>
      <c r="O15" s="1">
        <f t="shared" si="4"/>
        <v>0</v>
      </c>
      <c r="P15" s="1">
        <f t="shared" si="5"/>
        <v>0</v>
      </c>
      <c r="Q15" s="1">
        <f t="shared" si="6"/>
        <v>0</v>
      </c>
      <c r="R15" s="1">
        <f t="shared" si="7"/>
        <v>0</v>
      </c>
      <c r="S15" s="1">
        <f t="shared" si="8"/>
        <v>0</v>
      </c>
      <c r="T15" s="1">
        <f t="shared" si="9"/>
        <v>1</v>
      </c>
      <c r="U15" s="1">
        <f t="shared" si="10"/>
        <v>0</v>
      </c>
      <c r="V15" s="1">
        <f t="shared" si="11"/>
        <v>0</v>
      </c>
      <c r="W15" s="1">
        <f t="shared" si="12"/>
        <v>0</v>
      </c>
      <c r="X15" s="1">
        <f t="shared" si="13"/>
        <v>0</v>
      </c>
      <c r="Y15" s="25">
        <f t="shared" si="14"/>
        <v>0</v>
      </c>
      <c r="Z15" s="127"/>
      <c r="AA15" s="117"/>
      <c r="AB15" s="1"/>
      <c r="AC15" s="25">
        <f t="shared" si="15"/>
        <v>2</v>
      </c>
      <c r="AD15" s="1"/>
    </row>
    <row r="16" spans="1:30" ht="12.75" customHeight="1">
      <c r="A16" s="1">
        <v>4308</v>
      </c>
      <c r="B16" s="54" t="str">
        <f t="shared" si="0"/>
        <v>M.1.7.2</v>
      </c>
      <c r="C16" s="120" t="s">
        <v>1423</v>
      </c>
      <c r="D16" s="118"/>
      <c r="E16" s="156"/>
      <c r="F16" s="118"/>
      <c r="G16" s="117"/>
      <c r="H16" s="119"/>
      <c r="I16" s="117"/>
      <c r="J16" s="54">
        <v>3</v>
      </c>
      <c r="K16" s="117"/>
      <c r="L16" s="99">
        <f t="shared" si="1"/>
        <v>1</v>
      </c>
      <c r="M16" s="1">
        <f t="shared" si="2"/>
        <v>7</v>
      </c>
      <c r="N16" s="1">
        <f t="shared" si="3"/>
        <v>2</v>
      </c>
      <c r="O16" s="1">
        <f t="shared" si="4"/>
        <v>0</v>
      </c>
      <c r="P16" s="1">
        <f t="shared" si="5"/>
        <v>0</v>
      </c>
      <c r="Q16" s="1">
        <f t="shared" si="6"/>
        <v>0</v>
      </c>
      <c r="R16" s="1">
        <f t="shared" si="7"/>
        <v>0</v>
      </c>
      <c r="S16" s="1">
        <f t="shared" si="8"/>
        <v>0</v>
      </c>
      <c r="T16" s="1">
        <f t="shared" si="9"/>
        <v>1</v>
      </c>
      <c r="U16" s="1">
        <f t="shared" si="10"/>
        <v>0</v>
      </c>
      <c r="V16" s="1">
        <f t="shared" si="11"/>
        <v>0</v>
      </c>
      <c r="W16" s="1">
        <f t="shared" si="12"/>
        <v>0</v>
      </c>
      <c r="X16" s="1">
        <f t="shared" si="13"/>
        <v>0</v>
      </c>
      <c r="Y16" s="25">
        <f t="shared" si="14"/>
        <v>0</v>
      </c>
      <c r="Z16" s="127"/>
      <c r="AA16" s="117"/>
      <c r="AB16" s="1"/>
      <c r="AC16" s="25">
        <f t="shared" si="15"/>
        <v>2</v>
      </c>
      <c r="AD16" s="1"/>
    </row>
    <row r="17" spans="1:30" ht="12.75" customHeight="1">
      <c r="A17" s="1">
        <v>4309</v>
      </c>
      <c r="B17" s="54" t="str">
        <f t="shared" si="0"/>
        <v>M.1.7.3</v>
      </c>
      <c r="C17" s="120" t="s">
        <v>1426</v>
      </c>
      <c r="D17" s="118"/>
      <c r="E17" s="156"/>
      <c r="F17" s="92"/>
      <c r="G17" s="117"/>
      <c r="H17" s="119"/>
      <c r="I17" s="117"/>
      <c r="J17" s="54">
        <v>3</v>
      </c>
      <c r="K17" s="117"/>
      <c r="L17" s="99">
        <f t="shared" si="1"/>
        <v>1</v>
      </c>
      <c r="M17" s="1">
        <f t="shared" si="2"/>
        <v>7</v>
      </c>
      <c r="N17" s="1">
        <f t="shared" si="3"/>
        <v>3</v>
      </c>
      <c r="O17" s="1">
        <f t="shared" si="4"/>
        <v>0</v>
      </c>
      <c r="P17" s="1">
        <f t="shared" si="5"/>
        <v>0</v>
      </c>
      <c r="Q17" s="1">
        <f t="shared" si="6"/>
        <v>0</v>
      </c>
      <c r="R17" s="1">
        <f t="shared" si="7"/>
        <v>0</v>
      </c>
      <c r="S17" s="1">
        <f t="shared" si="8"/>
        <v>0</v>
      </c>
      <c r="T17" s="1">
        <f t="shared" si="9"/>
        <v>1</v>
      </c>
      <c r="U17" s="1">
        <f t="shared" si="10"/>
        <v>0</v>
      </c>
      <c r="V17" s="1">
        <f t="shared" si="11"/>
        <v>0</v>
      </c>
      <c r="W17" s="1">
        <f t="shared" si="12"/>
        <v>0</v>
      </c>
      <c r="X17" s="1">
        <f t="shared" si="13"/>
        <v>0</v>
      </c>
      <c r="Y17" s="25">
        <f t="shared" si="14"/>
        <v>0</v>
      </c>
      <c r="Z17" s="127"/>
      <c r="AA17" s="117"/>
      <c r="AB17" s="1"/>
      <c r="AC17" s="25">
        <f t="shared" si="15"/>
        <v>2</v>
      </c>
      <c r="AD17" s="1"/>
    </row>
    <row r="18" spans="1:30" ht="12.75" customHeight="1">
      <c r="A18" s="1">
        <v>4310</v>
      </c>
      <c r="B18" s="54" t="str">
        <f t="shared" si="0"/>
        <v>M.1.7.4</v>
      </c>
      <c r="C18" s="120" t="s">
        <v>1428</v>
      </c>
      <c r="D18" s="118"/>
      <c r="E18" s="156"/>
      <c r="F18" s="92"/>
      <c r="G18" s="117"/>
      <c r="H18" s="119"/>
      <c r="I18" s="117"/>
      <c r="J18" s="54">
        <v>3</v>
      </c>
      <c r="K18" s="117"/>
      <c r="L18" s="99">
        <f t="shared" si="1"/>
        <v>1</v>
      </c>
      <c r="M18" s="1">
        <f t="shared" si="2"/>
        <v>7</v>
      </c>
      <c r="N18" s="1">
        <f t="shared" si="3"/>
        <v>4</v>
      </c>
      <c r="O18" s="1">
        <f t="shared" si="4"/>
        <v>0</v>
      </c>
      <c r="P18" s="1">
        <f t="shared" si="5"/>
        <v>0</v>
      </c>
      <c r="Q18" s="1">
        <f t="shared" si="6"/>
        <v>0</v>
      </c>
      <c r="R18" s="1">
        <f t="shared" si="7"/>
        <v>0</v>
      </c>
      <c r="S18" s="1">
        <f t="shared" si="8"/>
        <v>0</v>
      </c>
      <c r="T18" s="1">
        <f t="shared" si="9"/>
        <v>1</v>
      </c>
      <c r="U18" s="1">
        <f t="shared" si="10"/>
        <v>0</v>
      </c>
      <c r="V18" s="1">
        <f t="shared" si="11"/>
        <v>0</v>
      </c>
      <c r="W18" s="1">
        <f t="shared" si="12"/>
        <v>0</v>
      </c>
      <c r="X18" s="1">
        <f t="shared" si="13"/>
        <v>0</v>
      </c>
      <c r="Y18" s="25">
        <f t="shared" si="14"/>
        <v>0</v>
      </c>
      <c r="Z18" s="127"/>
      <c r="AA18" s="117"/>
      <c r="AB18" s="1"/>
      <c r="AC18" s="25">
        <f t="shared" si="15"/>
        <v>2</v>
      </c>
      <c r="AD18" s="1"/>
    </row>
    <row r="19" spans="1:30" ht="12.75" customHeight="1">
      <c r="A19" s="1">
        <v>4311</v>
      </c>
      <c r="B19" s="54" t="str">
        <f t="shared" si="0"/>
        <v>M.1.8</v>
      </c>
      <c r="C19" s="120" t="s">
        <v>646</v>
      </c>
      <c r="D19" s="118"/>
      <c r="E19" s="156"/>
      <c r="F19" s="92"/>
      <c r="G19" s="117"/>
      <c r="H19" s="119"/>
      <c r="I19" s="117"/>
      <c r="J19" s="54">
        <v>2</v>
      </c>
      <c r="K19" s="117"/>
      <c r="L19" s="99">
        <f t="shared" si="1"/>
        <v>1</v>
      </c>
      <c r="M19" s="1">
        <f t="shared" si="2"/>
        <v>8</v>
      </c>
      <c r="N19" s="1">
        <f t="shared" si="3"/>
        <v>0</v>
      </c>
      <c r="O19" s="1">
        <f t="shared" si="4"/>
        <v>0</v>
      </c>
      <c r="P19" s="1">
        <f t="shared" si="5"/>
        <v>0</v>
      </c>
      <c r="Q19" s="1">
        <f t="shared" si="6"/>
        <v>0</v>
      </c>
      <c r="R19" s="1">
        <f t="shared" si="7"/>
        <v>0</v>
      </c>
      <c r="S19" s="1">
        <f t="shared" si="8"/>
        <v>0</v>
      </c>
      <c r="T19" s="1">
        <f t="shared" si="9"/>
        <v>1</v>
      </c>
      <c r="U19" s="1">
        <f t="shared" si="10"/>
        <v>0</v>
      </c>
      <c r="V19" s="1">
        <f t="shared" si="11"/>
        <v>0</v>
      </c>
      <c r="W19" s="1">
        <f t="shared" si="12"/>
        <v>0</v>
      </c>
      <c r="X19" s="1">
        <f t="shared" si="13"/>
        <v>0</v>
      </c>
      <c r="Y19" s="25">
        <f t="shared" si="14"/>
        <v>0</v>
      </c>
      <c r="Z19" s="127"/>
      <c r="AA19" s="117"/>
      <c r="AB19" s="1"/>
      <c r="AC19" s="25">
        <f t="shared" si="15"/>
        <v>2</v>
      </c>
      <c r="AD19" s="1"/>
    </row>
    <row r="20" spans="1:30" ht="12.75" customHeight="1">
      <c r="A20" s="1">
        <v>4312</v>
      </c>
      <c r="B20" s="54" t="str">
        <f t="shared" si="0"/>
        <v>M.1.9</v>
      </c>
      <c r="C20" s="120" t="s">
        <v>1905</v>
      </c>
      <c r="D20" s="118"/>
      <c r="E20" s="156"/>
      <c r="F20" s="92"/>
      <c r="G20" s="117"/>
      <c r="H20" s="119"/>
      <c r="I20" s="117"/>
      <c r="J20" s="54">
        <v>2</v>
      </c>
      <c r="K20" s="117"/>
      <c r="L20" s="99">
        <f t="shared" si="1"/>
        <v>1</v>
      </c>
      <c r="M20" s="1">
        <f t="shared" si="2"/>
        <v>9</v>
      </c>
      <c r="N20" s="1">
        <f t="shared" si="3"/>
        <v>0</v>
      </c>
      <c r="O20" s="1">
        <f t="shared" si="4"/>
        <v>0</v>
      </c>
      <c r="P20" s="1">
        <f t="shared" si="5"/>
        <v>0</v>
      </c>
      <c r="Q20" s="1">
        <f t="shared" si="6"/>
        <v>0</v>
      </c>
      <c r="R20" s="1">
        <f t="shared" si="7"/>
        <v>0</v>
      </c>
      <c r="S20" s="1">
        <f t="shared" si="8"/>
        <v>0</v>
      </c>
      <c r="T20" s="1">
        <f t="shared" si="9"/>
        <v>1</v>
      </c>
      <c r="U20" s="1">
        <f t="shared" si="10"/>
        <v>0</v>
      </c>
      <c r="V20" s="1">
        <f t="shared" si="11"/>
        <v>0</v>
      </c>
      <c r="W20" s="1">
        <f t="shared" si="12"/>
        <v>0</v>
      </c>
      <c r="X20" s="1">
        <f t="shared" si="13"/>
        <v>0</v>
      </c>
      <c r="Y20" s="25">
        <f t="shared" si="14"/>
        <v>0</v>
      </c>
      <c r="Z20" s="127"/>
      <c r="AA20" s="117"/>
      <c r="AB20" s="1"/>
      <c r="AC20" s="25">
        <f t="shared" si="15"/>
        <v>2</v>
      </c>
      <c r="AD20" s="1"/>
    </row>
    <row r="21" spans="1:30" ht="12.75" customHeight="1">
      <c r="A21" s="1">
        <v>4313</v>
      </c>
      <c r="B21" s="54" t="str">
        <f t="shared" si="0"/>
        <v>M.1.10</v>
      </c>
      <c r="C21" s="120" t="s">
        <v>832</v>
      </c>
      <c r="D21" s="118"/>
      <c r="E21" s="156"/>
      <c r="F21" s="92"/>
      <c r="G21" s="117"/>
      <c r="H21" s="119"/>
      <c r="I21" s="117"/>
      <c r="J21" s="54">
        <v>2</v>
      </c>
      <c r="K21" s="117"/>
      <c r="L21" s="99">
        <f t="shared" si="1"/>
        <v>1</v>
      </c>
      <c r="M21" s="1">
        <f t="shared" si="2"/>
        <v>10</v>
      </c>
      <c r="N21" s="1">
        <f t="shared" si="3"/>
        <v>0</v>
      </c>
      <c r="O21" s="1">
        <f t="shared" si="4"/>
        <v>0</v>
      </c>
      <c r="P21" s="1">
        <f t="shared" si="5"/>
        <v>0</v>
      </c>
      <c r="Q21" s="1">
        <f t="shared" si="6"/>
        <v>1</v>
      </c>
      <c r="R21" s="1">
        <f t="shared" si="7"/>
        <v>0</v>
      </c>
      <c r="S21" s="1">
        <f t="shared" si="8"/>
        <v>1</v>
      </c>
      <c r="T21" s="1">
        <f t="shared" si="9"/>
        <v>1</v>
      </c>
      <c r="U21" s="1">
        <f t="shared" si="10"/>
        <v>0</v>
      </c>
      <c r="V21" s="1">
        <f t="shared" si="11"/>
        <v>1</v>
      </c>
      <c r="W21" s="1">
        <f t="shared" si="12"/>
        <v>1</v>
      </c>
      <c r="X21" s="1">
        <f t="shared" si="13"/>
        <v>1</v>
      </c>
      <c r="Y21" s="25">
        <f t="shared" si="14"/>
        <v>1</v>
      </c>
      <c r="Z21" s="127"/>
      <c r="AA21" s="117"/>
      <c r="AB21" s="1"/>
      <c r="AC21" s="25">
        <f t="shared" si="15"/>
        <v>2</v>
      </c>
      <c r="AD21" s="1"/>
    </row>
    <row r="22" spans="1:30" ht="12.75" customHeight="1">
      <c r="A22" s="1">
        <v>4314</v>
      </c>
      <c r="B22" s="54" t="str">
        <f t="shared" si="0"/>
        <v>M.1.11</v>
      </c>
      <c r="C22" s="120" t="s">
        <v>1435</v>
      </c>
      <c r="D22" s="118"/>
      <c r="E22" s="156"/>
      <c r="F22" s="92"/>
      <c r="G22" s="117"/>
      <c r="H22" s="119"/>
      <c r="I22" s="117"/>
      <c r="J22" s="54">
        <v>2</v>
      </c>
      <c r="K22" s="117"/>
      <c r="L22" s="99">
        <f t="shared" si="1"/>
        <v>1</v>
      </c>
      <c r="M22" s="1">
        <f t="shared" si="2"/>
        <v>11</v>
      </c>
      <c r="N22" s="1">
        <f t="shared" si="3"/>
        <v>0</v>
      </c>
      <c r="O22" s="1">
        <f t="shared" si="4"/>
        <v>0</v>
      </c>
      <c r="P22" s="1">
        <f t="shared" si="5"/>
        <v>0</v>
      </c>
      <c r="Q22" s="1">
        <f t="shared" si="6"/>
        <v>0</v>
      </c>
      <c r="R22" s="1">
        <f t="shared" si="7"/>
        <v>0</v>
      </c>
      <c r="S22" s="1">
        <f t="shared" si="8"/>
        <v>0</v>
      </c>
      <c r="T22" s="1">
        <f t="shared" si="9"/>
        <v>1</v>
      </c>
      <c r="U22" s="1">
        <f t="shared" si="10"/>
        <v>0</v>
      </c>
      <c r="V22" s="1">
        <f t="shared" si="11"/>
        <v>0</v>
      </c>
      <c r="W22" s="1">
        <f t="shared" si="12"/>
        <v>0</v>
      </c>
      <c r="X22" s="1">
        <f t="shared" si="13"/>
        <v>0</v>
      </c>
      <c r="Y22" s="25">
        <f t="shared" si="14"/>
        <v>0</v>
      </c>
      <c r="Z22" s="127"/>
      <c r="AA22" s="117"/>
      <c r="AB22" s="1"/>
      <c r="AC22" s="25">
        <f t="shared" si="15"/>
        <v>2</v>
      </c>
      <c r="AD22" s="1"/>
    </row>
    <row r="23" spans="1:30" ht="12.75" customHeight="1">
      <c r="A23" s="1">
        <v>4315</v>
      </c>
      <c r="B23" s="54" t="str">
        <f t="shared" si="0"/>
        <v>M.1.12</v>
      </c>
      <c r="C23" s="120" t="s">
        <v>1439</v>
      </c>
      <c r="D23" s="118"/>
      <c r="E23" s="156"/>
      <c r="F23" s="92"/>
      <c r="G23" s="117"/>
      <c r="H23" s="119"/>
      <c r="I23" s="117"/>
      <c r="J23" s="54">
        <v>2</v>
      </c>
      <c r="K23" s="117"/>
      <c r="L23" s="99">
        <f t="shared" si="1"/>
        <v>1</v>
      </c>
      <c r="M23" s="1">
        <f t="shared" si="2"/>
        <v>12</v>
      </c>
      <c r="N23" s="1">
        <f t="shared" si="3"/>
        <v>0</v>
      </c>
      <c r="O23" s="1">
        <f t="shared" si="4"/>
        <v>0</v>
      </c>
      <c r="P23" s="1">
        <f t="shared" si="5"/>
        <v>0</v>
      </c>
      <c r="Q23" s="1">
        <f t="shared" si="6"/>
        <v>0</v>
      </c>
      <c r="R23" s="1">
        <f t="shared" si="7"/>
        <v>0</v>
      </c>
      <c r="S23" s="1">
        <f t="shared" si="8"/>
        <v>0</v>
      </c>
      <c r="T23" s="1">
        <f t="shared" si="9"/>
        <v>1</v>
      </c>
      <c r="U23" s="1">
        <f t="shared" si="10"/>
        <v>0</v>
      </c>
      <c r="V23" s="1">
        <f t="shared" si="11"/>
        <v>0</v>
      </c>
      <c r="W23" s="1">
        <f t="shared" si="12"/>
        <v>0</v>
      </c>
      <c r="X23" s="1">
        <f t="shared" si="13"/>
        <v>0</v>
      </c>
      <c r="Y23" s="25">
        <f t="shared" si="14"/>
        <v>0</v>
      </c>
      <c r="Z23" s="127"/>
      <c r="AA23" s="117"/>
      <c r="AB23" s="1"/>
      <c r="AC23" s="25">
        <f t="shared" si="15"/>
        <v>2</v>
      </c>
      <c r="AD23" s="1"/>
    </row>
    <row r="24" spans="1:30" ht="12.75" customHeight="1">
      <c r="A24" s="1">
        <v>4316</v>
      </c>
      <c r="B24" s="54" t="str">
        <f t="shared" si="0"/>
        <v>M.1.13</v>
      </c>
      <c r="C24" s="120" t="s">
        <v>1437</v>
      </c>
      <c r="D24" s="118"/>
      <c r="E24" s="156"/>
      <c r="F24" s="92"/>
      <c r="G24" s="117"/>
      <c r="H24" s="119"/>
      <c r="I24" s="117"/>
      <c r="J24" s="54">
        <v>2</v>
      </c>
      <c r="K24" s="117"/>
      <c r="L24" s="99">
        <f t="shared" si="1"/>
        <v>1</v>
      </c>
      <c r="M24" s="1">
        <f t="shared" si="2"/>
        <v>13</v>
      </c>
      <c r="N24" s="1">
        <f t="shared" si="3"/>
        <v>0</v>
      </c>
      <c r="O24" s="1">
        <f t="shared" si="4"/>
        <v>0</v>
      </c>
      <c r="P24" s="1">
        <f t="shared" si="5"/>
        <v>0</v>
      </c>
      <c r="Q24" s="1">
        <f t="shared" si="6"/>
        <v>0</v>
      </c>
      <c r="R24" s="1">
        <f t="shared" si="7"/>
        <v>0</v>
      </c>
      <c r="S24" s="1">
        <f t="shared" si="8"/>
        <v>0</v>
      </c>
      <c r="T24" s="1">
        <f t="shared" si="9"/>
        <v>1</v>
      </c>
      <c r="U24" s="1">
        <f t="shared" si="10"/>
        <v>0</v>
      </c>
      <c r="V24" s="1">
        <f t="shared" si="11"/>
        <v>0</v>
      </c>
      <c r="W24" s="1">
        <f t="shared" si="12"/>
        <v>0</v>
      </c>
      <c r="X24" s="1">
        <f t="shared" si="13"/>
        <v>0</v>
      </c>
      <c r="Y24" s="25">
        <f t="shared" si="14"/>
        <v>0</v>
      </c>
      <c r="Z24" s="127"/>
      <c r="AA24" s="117"/>
      <c r="AB24" s="1"/>
      <c r="AC24" s="25">
        <f t="shared" si="15"/>
        <v>2</v>
      </c>
      <c r="AD24" s="1"/>
    </row>
    <row r="25" spans="1:30" ht="12.75" customHeight="1">
      <c r="A25" s="1">
        <v>4317</v>
      </c>
      <c r="B25" s="54" t="str">
        <f t="shared" si="0"/>
        <v>M.1.14</v>
      </c>
      <c r="C25" s="120" t="s">
        <v>649</v>
      </c>
      <c r="D25" s="118"/>
      <c r="E25" s="156"/>
      <c r="F25" s="92"/>
      <c r="G25" s="117"/>
      <c r="H25" s="119"/>
      <c r="I25" s="117"/>
      <c r="J25" s="54">
        <v>2</v>
      </c>
      <c r="K25" s="117"/>
      <c r="L25" s="99">
        <f t="shared" si="1"/>
        <v>1</v>
      </c>
      <c r="M25" s="1">
        <f t="shared" si="2"/>
        <v>14</v>
      </c>
      <c r="N25" s="1">
        <f t="shared" si="3"/>
        <v>0</v>
      </c>
      <c r="O25" s="1">
        <f t="shared" si="4"/>
        <v>0</v>
      </c>
      <c r="P25" s="1">
        <f t="shared" si="5"/>
        <v>0</v>
      </c>
      <c r="Q25" s="1">
        <f t="shared" si="6"/>
        <v>1</v>
      </c>
      <c r="R25" s="1">
        <f t="shared" si="7"/>
        <v>0</v>
      </c>
      <c r="S25" s="1">
        <f t="shared" si="8"/>
        <v>1</v>
      </c>
      <c r="T25" s="1">
        <f t="shared" si="9"/>
        <v>1</v>
      </c>
      <c r="U25" s="1">
        <f t="shared" si="10"/>
        <v>0</v>
      </c>
      <c r="V25" s="1">
        <f t="shared" si="11"/>
        <v>1</v>
      </c>
      <c r="W25" s="1">
        <f t="shared" si="12"/>
        <v>1</v>
      </c>
      <c r="X25" s="1">
        <f t="shared" si="13"/>
        <v>1</v>
      </c>
      <c r="Y25" s="25">
        <f t="shared" si="14"/>
        <v>1</v>
      </c>
      <c r="Z25" s="127"/>
      <c r="AA25" s="117"/>
      <c r="AB25" s="1"/>
      <c r="AC25" s="25">
        <f t="shared" si="15"/>
        <v>2</v>
      </c>
      <c r="AD25" s="1"/>
    </row>
    <row r="26" spans="1:30" ht="12.75" customHeight="1">
      <c r="A26" s="1">
        <v>4318</v>
      </c>
      <c r="B26" s="54" t="str">
        <f t="shared" si="0"/>
        <v>M.1.15</v>
      </c>
      <c r="C26" s="120" t="s">
        <v>1919</v>
      </c>
      <c r="D26" s="118"/>
      <c r="E26" s="156"/>
      <c r="F26" s="118"/>
      <c r="G26" s="117"/>
      <c r="H26" s="119"/>
      <c r="I26" s="117"/>
      <c r="J26" s="54">
        <v>2</v>
      </c>
      <c r="K26" s="117"/>
      <c r="L26" s="99">
        <f t="shared" si="1"/>
        <v>1</v>
      </c>
      <c r="M26" s="1">
        <f t="shared" si="2"/>
        <v>15</v>
      </c>
      <c r="N26" s="1">
        <f t="shared" si="3"/>
        <v>0</v>
      </c>
      <c r="O26" s="1">
        <f t="shared" si="4"/>
        <v>0</v>
      </c>
      <c r="P26" s="1">
        <f t="shared" si="5"/>
        <v>0</v>
      </c>
      <c r="Q26" s="1">
        <f t="shared" si="6"/>
        <v>0</v>
      </c>
      <c r="R26" s="1">
        <f t="shared" si="7"/>
        <v>0</v>
      </c>
      <c r="S26" s="1">
        <f t="shared" si="8"/>
        <v>0</v>
      </c>
      <c r="T26" s="1">
        <f t="shared" si="9"/>
        <v>1</v>
      </c>
      <c r="U26" s="1">
        <f t="shared" si="10"/>
        <v>0</v>
      </c>
      <c r="V26" s="1">
        <f t="shared" si="11"/>
        <v>0</v>
      </c>
      <c r="W26" s="1">
        <f t="shared" si="12"/>
        <v>0</v>
      </c>
      <c r="X26" s="1">
        <f t="shared" si="13"/>
        <v>0</v>
      </c>
      <c r="Y26" s="25">
        <f t="shared" si="14"/>
        <v>0</v>
      </c>
      <c r="Z26" s="127"/>
      <c r="AA26" s="117"/>
      <c r="AB26" s="1"/>
      <c r="AC26" s="25">
        <f t="shared" si="15"/>
        <v>2</v>
      </c>
      <c r="AD26" s="1"/>
    </row>
    <row r="27" spans="1:30" ht="12.75" customHeight="1">
      <c r="A27" s="1">
        <v>4319</v>
      </c>
      <c r="B27" s="54" t="str">
        <f t="shared" si="0"/>
        <v>M.1.16</v>
      </c>
      <c r="C27" s="120" t="s">
        <v>1920</v>
      </c>
      <c r="D27" s="118"/>
      <c r="E27" s="156"/>
      <c r="F27" s="92"/>
      <c r="G27" s="117"/>
      <c r="H27" s="119"/>
      <c r="I27" s="117"/>
      <c r="J27" s="54">
        <v>2</v>
      </c>
      <c r="K27" s="117"/>
      <c r="L27" s="99">
        <f t="shared" si="1"/>
        <v>1</v>
      </c>
      <c r="M27" s="1">
        <f t="shared" si="2"/>
        <v>16</v>
      </c>
      <c r="N27" s="1">
        <f t="shared" si="3"/>
        <v>0</v>
      </c>
      <c r="O27" s="1">
        <f t="shared" si="4"/>
        <v>0</v>
      </c>
      <c r="P27" s="1">
        <f t="shared" si="5"/>
        <v>0</v>
      </c>
      <c r="Q27" s="1">
        <f t="shared" si="6"/>
        <v>0</v>
      </c>
      <c r="R27" s="1">
        <f t="shared" si="7"/>
        <v>0</v>
      </c>
      <c r="S27" s="1">
        <f t="shared" si="8"/>
        <v>0</v>
      </c>
      <c r="T27" s="1">
        <f t="shared" si="9"/>
        <v>1</v>
      </c>
      <c r="U27" s="1">
        <f t="shared" si="10"/>
        <v>0</v>
      </c>
      <c r="V27" s="1">
        <f t="shared" si="11"/>
        <v>0</v>
      </c>
      <c r="W27" s="1">
        <f t="shared" si="12"/>
        <v>0</v>
      </c>
      <c r="X27" s="1">
        <f t="shared" si="13"/>
        <v>0</v>
      </c>
      <c r="Y27" s="25">
        <f t="shared" si="14"/>
        <v>0</v>
      </c>
      <c r="Z27" s="127"/>
      <c r="AA27" s="117"/>
      <c r="AB27" s="1"/>
      <c r="AC27" s="25">
        <f t="shared" si="15"/>
        <v>2</v>
      </c>
      <c r="AD27" s="1"/>
    </row>
    <row r="28" spans="1:30" ht="12.75" customHeight="1">
      <c r="A28" s="1">
        <v>4320</v>
      </c>
      <c r="B28" s="54" t="str">
        <f t="shared" si="0"/>
        <v>M.1.17</v>
      </c>
      <c r="C28" s="120" t="s">
        <v>1923</v>
      </c>
      <c r="D28" s="118"/>
      <c r="E28" s="156"/>
      <c r="F28" s="92"/>
      <c r="G28" s="117"/>
      <c r="H28" s="119"/>
      <c r="I28" s="117"/>
      <c r="J28" s="54">
        <v>2</v>
      </c>
      <c r="K28" s="117"/>
      <c r="L28" s="99">
        <f t="shared" si="1"/>
        <v>1</v>
      </c>
      <c r="M28" s="1">
        <f t="shared" si="2"/>
        <v>17</v>
      </c>
      <c r="N28" s="1">
        <f t="shared" si="3"/>
        <v>0</v>
      </c>
      <c r="O28" s="1">
        <f t="shared" si="4"/>
        <v>0</v>
      </c>
      <c r="P28" s="1">
        <f t="shared" si="5"/>
        <v>0</v>
      </c>
      <c r="Q28" s="1">
        <f t="shared" si="6"/>
        <v>0</v>
      </c>
      <c r="R28" s="1">
        <f t="shared" si="7"/>
        <v>0</v>
      </c>
      <c r="S28" s="1">
        <f t="shared" si="8"/>
        <v>0</v>
      </c>
      <c r="T28" s="1">
        <f t="shared" si="9"/>
        <v>1</v>
      </c>
      <c r="U28" s="1">
        <f t="shared" si="10"/>
        <v>0</v>
      </c>
      <c r="V28" s="1">
        <f t="shared" si="11"/>
        <v>0</v>
      </c>
      <c r="W28" s="1">
        <f t="shared" si="12"/>
        <v>0</v>
      </c>
      <c r="X28" s="1">
        <f t="shared" si="13"/>
        <v>0</v>
      </c>
      <c r="Y28" s="25">
        <f t="shared" si="14"/>
        <v>0</v>
      </c>
      <c r="Z28" s="127"/>
      <c r="AA28" s="117"/>
      <c r="AB28" s="1"/>
      <c r="AC28" s="25">
        <f t="shared" si="15"/>
        <v>2</v>
      </c>
      <c r="AD28" s="1"/>
    </row>
    <row r="29" spans="1:30" ht="12.75" customHeight="1">
      <c r="A29" s="1">
        <v>4321</v>
      </c>
      <c r="B29" s="54" t="str">
        <f t="shared" si="0"/>
        <v>M.1.18</v>
      </c>
      <c r="C29" s="120" t="s">
        <v>1925</v>
      </c>
      <c r="D29" s="118"/>
      <c r="E29" s="156"/>
      <c r="F29" s="92"/>
      <c r="G29" s="117"/>
      <c r="H29" s="119"/>
      <c r="I29" s="117"/>
      <c r="J29" s="54">
        <v>2</v>
      </c>
      <c r="K29" s="117"/>
      <c r="L29" s="99">
        <f t="shared" si="1"/>
        <v>1</v>
      </c>
      <c r="M29" s="1">
        <f t="shared" si="2"/>
        <v>18</v>
      </c>
      <c r="N29" s="1">
        <f t="shared" si="3"/>
        <v>0</v>
      </c>
      <c r="O29" s="1">
        <f t="shared" si="4"/>
        <v>0</v>
      </c>
      <c r="P29" s="1">
        <f t="shared" si="5"/>
        <v>0</v>
      </c>
      <c r="Q29" s="1">
        <f t="shared" si="6"/>
        <v>0</v>
      </c>
      <c r="R29" s="1">
        <f t="shared" si="7"/>
        <v>0</v>
      </c>
      <c r="S29" s="1">
        <f t="shared" si="8"/>
        <v>0</v>
      </c>
      <c r="T29" s="1">
        <f t="shared" si="9"/>
        <v>1</v>
      </c>
      <c r="U29" s="1">
        <f t="shared" si="10"/>
        <v>0</v>
      </c>
      <c r="V29" s="1">
        <f t="shared" si="11"/>
        <v>0</v>
      </c>
      <c r="W29" s="1">
        <f t="shared" si="12"/>
        <v>0</v>
      </c>
      <c r="X29" s="1">
        <f t="shared" si="13"/>
        <v>0</v>
      </c>
      <c r="Y29" s="25">
        <f t="shared" si="14"/>
        <v>0</v>
      </c>
      <c r="Z29" s="127"/>
      <c r="AA29" s="117"/>
      <c r="AB29" s="1"/>
      <c r="AC29" s="25">
        <f t="shared" si="15"/>
        <v>2</v>
      </c>
      <c r="AD29" s="1"/>
    </row>
    <row r="30" spans="1:30" ht="12.75" customHeight="1">
      <c r="A30" s="1">
        <v>4322</v>
      </c>
      <c r="B30" s="54" t="str">
        <f t="shared" si="0"/>
        <v>M.1.19</v>
      </c>
      <c r="C30" s="120" t="s">
        <v>1927</v>
      </c>
      <c r="D30" s="118"/>
      <c r="E30" s="156"/>
      <c r="F30" s="92"/>
      <c r="G30" s="117"/>
      <c r="H30" s="119"/>
      <c r="I30" s="117"/>
      <c r="J30" s="54">
        <v>2</v>
      </c>
      <c r="K30" s="117"/>
      <c r="L30" s="99">
        <f t="shared" si="1"/>
        <v>1</v>
      </c>
      <c r="M30" s="1">
        <f t="shared" si="2"/>
        <v>19</v>
      </c>
      <c r="N30" s="1">
        <f t="shared" si="3"/>
        <v>0</v>
      </c>
      <c r="O30" s="1">
        <f t="shared" si="4"/>
        <v>0</v>
      </c>
      <c r="P30" s="1">
        <f t="shared" si="5"/>
        <v>0</v>
      </c>
      <c r="Q30" s="1">
        <f t="shared" si="6"/>
        <v>0</v>
      </c>
      <c r="R30" s="1">
        <f t="shared" si="7"/>
        <v>0</v>
      </c>
      <c r="S30" s="1">
        <f t="shared" si="8"/>
        <v>0</v>
      </c>
      <c r="T30" s="1">
        <f t="shared" si="9"/>
        <v>1</v>
      </c>
      <c r="U30" s="1">
        <f t="shared" si="10"/>
        <v>0</v>
      </c>
      <c r="V30" s="1">
        <f t="shared" si="11"/>
        <v>0</v>
      </c>
      <c r="W30" s="1">
        <f t="shared" si="12"/>
        <v>0</v>
      </c>
      <c r="X30" s="1">
        <f t="shared" si="13"/>
        <v>0</v>
      </c>
      <c r="Y30" s="25">
        <f t="shared" si="14"/>
        <v>0</v>
      </c>
      <c r="Z30" s="127"/>
      <c r="AA30" s="117"/>
      <c r="AB30" s="1"/>
      <c r="AC30" s="25">
        <f t="shared" si="15"/>
        <v>2</v>
      </c>
      <c r="AD30" s="1"/>
    </row>
    <row r="31" spans="1:30" ht="12.75" customHeight="1">
      <c r="A31" s="1">
        <v>3210</v>
      </c>
      <c r="B31" s="54" t="str">
        <f t="shared" si="0"/>
        <v>M.1.20</v>
      </c>
      <c r="C31" s="120" t="s">
        <v>1929</v>
      </c>
      <c r="D31" s="118"/>
      <c r="E31" s="156"/>
      <c r="F31" s="92"/>
      <c r="G31" s="117" t="s">
        <v>1581</v>
      </c>
      <c r="H31" s="119" t="s">
        <v>1582</v>
      </c>
      <c r="I31" s="117" t="s">
        <v>1236</v>
      </c>
      <c r="J31" s="54">
        <v>2</v>
      </c>
      <c r="K31" s="117"/>
      <c r="L31" s="99">
        <f t="shared" si="1"/>
        <v>1</v>
      </c>
      <c r="M31" s="1">
        <f t="shared" si="2"/>
        <v>20</v>
      </c>
      <c r="N31" s="1">
        <f t="shared" si="3"/>
        <v>0</v>
      </c>
      <c r="O31" s="1">
        <f t="shared" si="4"/>
        <v>0</v>
      </c>
      <c r="P31" s="1">
        <f t="shared" si="5"/>
        <v>0</v>
      </c>
      <c r="Q31" s="1">
        <f t="shared" si="6"/>
        <v>0</v>
      </c>
      <c r="R31" s="1">
        <f t="shared" si="7"/>
        <v>0</v>
      </c>
      <c r="S31" s="1">
        <f t="shared" si="8"/>
        <v>0</v>
      </c>
      <c r="T31" s="1">
        <f t="shared" si="9"/>
        <v>1</v>
      </c>
      <c r="U31" s="1">
        <f t="shared" si="10"/>
        <v>0</v>
      </c>
      <c r="V31" s="1">
        <f t="shared" si="11"/>
        <v>0</v>
      </c>
      <c r="W31" s="1">
        <f t="shared" si="12"/>
        <v>0</v>
      </c>
      <c r="X31" s="1">
        <f t="shared" si="13"/>
        <v>0</v>
      </c>
      <c r="Y31" s="25">
        <f t="shared" si="14"/>
        <v>0</v>
      </c>
      <c r="Z31" s="127"/>
      <c r="AA31" s="117"/>
      <c r="AB31" s="1"/>
      <c r="AC31" s="25">
        <f t="shared" si="15"/>
        <v>2</v>
      </c>
      <c r="AD31" s="1"/>
    </row>
    <row r="32" spans="1:30" ht="12.75" customHeight="1">
      <c r="A32" s="1">
        <v>1980</v>
      </c>
      <c r="B32" s="54" t="str">
        <f t="shared" si="0"/>
        <v>M.1.20.1</v>
      </c>
      <c r="C32" s="120" t="s">
        <v>1931</v>
      </c>
      <c r="D32" s="118"/>
      <c r="E32" s="156"/>
      <c r="F32" s="92"/>
      <c r="G32" s="117" t="s">
        <v>582</v>
      </c>
      <c r="H32" s="119" t="s">
        <v>1932</v>
      </c>
      <c r="I32" s="117" t="s">
        <v>1336</v>
      </c>
      <c r="J32" s="54">
        <v>3</v>
      </c>
      <c r="K32" s="117"/>
      <c r="L32" s="99">
        <f t="shared" si="1"/>
        <v>1</v>
      </c>
      <c r="M32" s="1">
        <f t="shared" si="2"/>
        <v>20</v>
      </c>
      <c r="N32" s="1">
        <f t="shared" si="3"/>
        <v>1</v>
      </c>
      <c r="O32" s="1">
        <f t="shared" si="4"/>
        <v>0</v>
      </c>
      <c r="P32" s="1">
        <f t="shared" si="5"/>
        <v>0</v>
      </c>
      <c r="Q32" s="1">
        <f t="shared" si="6"/>
        <v>0</v>
      </c>
      <c r="R32" s="1">
        <f t="shared" si="7"/>
        <v>0</v>
      </c>
      <c r="S32" s="1">
        <f t="shared" si="8"/>
        <v>0</v>
      </c>
      <c r="T32" s="1">
        <f t="shared" si="9"/>
        <v>1</v>
      </c>
      <c r="U32" s="1">
        <f t="shared" si="10"/>
        <v>0</v>
      </c>
      <c r="V32" s="1">
        <f t="shared" si="11"/>
        <v>0</v>
      </c>
      <c r="W32" s="1">
        <f t="shared" si="12"/>
        <v>0</v>
      </c>
      <c r="X32" s="1">
        <f t="shared" si="13"/>
        <v>0</v>
      </c>
      <c r="Y32" s="25">
        <f t="shared" si="14"/>
        <v>0</v>
      </c>
      <c r="Z32" s="127"/>
      <c r="AA32" s="117"/>
      <c r="AB32" s="1"/>
      <c r="AC32" s="25">
        <f t="shared" si="15"/>
        <v>2</v>
      </c>
      <c r="AD32" s="1"/>
    </row>
    <row r="33" spans="1:30" ht="12.75" customHeight="1">
      <c r="A33" s="1">
        <v>4090</v>
      </c>
      <c r="B33" s="54" t="str">
        <f t="shared" si="0"/>
        <v>M.1.21</v>
      </c>
      <c r="C33" s="120" t="s">
        <v>838</v>
      </c>
      <c r="D33" s="118"/>
      <c r="E33" s="156"/>
      <c r="F33" s="92"/>
      <c r="G33" s="117"/>
      <c r="H33" s="158"/>
      <c r="I33" s="117"/>
      <c r="J33" s="54">
        <v>2</v>
      </c>
      <c r="K33" s="54"/>
      <c r="L33" s="99">
        <f t="shared" si="1"/>
        <v>1</v>
      </c>
      <c r="M33" s="1">
        <f t="shared" si="2"/>
        <v>21</v>
      </c>
      <c r="N33" s="1">
        <f t="shared" si="3"/>
        <v>0</v>
      </c>
      <c r="O33" s="1">
        <f t="shared" si="4"/>
        <v>0</v>
      </c>
      <c r="P33" s="1">
        <f t="shared" si="5"/>
        <v>0</v>
      </c>
      <c r="Q33" s="1">
        <f t="shared" si="6"/>
        <v>2</v>
      </c>
      <c r="R33" s="1">
        <f t="shared" si="7"/>
        <v>0</v>
      </c>
      <c r="S33" s="1">
        <f t="shared" si="8"/>
        <v>2</v>
      </c>
      <c r="T33" s="1">
        <f t="shared" si="9"/>
        <v>1</v>
      </c>
      <c r="U33" s="1">
        <f t="shared" si="10"/>
        <v>2</v>
      </c>
      <c r="V33" s="1">
        <f t="shared" si="11"/>
        <v>2</v>
      </c>
      <c r="W33" s="1">
        <f t="shared" si="12"/>
        <v>1</v>
      </c>
      <c r="X33" s="1">
        <f t="shared" si="13"/>
        <v>1</v>
      </c>
      <c r="Y33" s="25">
        <f t="shared" si="14"/>
        <v>1</v>
      </c>
      <c r="Z33" s="159"/>
      <c r="AA33" s="117"/>
      <c r="AB33" s="1"/>
      <c r="AC33" s="25">
        <f t="shared" si="15"/>
        <v>2</v>
      </c>
      <c r="AD33" s="1"/>
    </row>
    <row r="34" spans="1:30" ht="12.75" customHeight="1">
      <c r="A34" s="1">
        <v>4091</v>
      </c>
      <c r="B34" s="54" t="str">
        <f t="shared" si="0"/>
        <v>M.1.21.1</v>
      </c>
      <c r="C34" s="120" t="s">
        <v>841</v>
      </c>
      <c r="D34" s="118"/>
      <c r="E34" s="156"/>
      <c r="F34" s="92"/>
      <c r="G34" s="117"/>
      <c r="H34" s="119"/>
      <c r="I34" s="117"/>
      <c r="J34" s="54">
        <v>3</v>
      </c>
      <c r="K34" s="54"/>
      <c r="L34" s="99">
        <f t="shared" si="1"/>
        <v>1</v>
      </c>
      <c r="M34" s="1">
        <f t="shared" si="2"/>
        <v>21</v>
      </c>
      <c r="N34" s="1">
        <f t="shared" si="3"/>
        <v>1</v>
      </c>
      <c r="O34" s="1">
        <f t="shared" si="4"/>
        <v>0</v>
      </c>
      <c r="P34" s="1">
        <f t="shared" si="5"/>
        <v>0</v>
      </c>
      <c r="Q34" s="1">
        <f t="shared" si="6"/>
        <v>3</v>
      </c>
      <c r="R34" s="1">
        <f t="shared" si="7"/>
        <v>0</v>
      </c>
      <c r="S34" s="1">
        <f t="shared" si="8"/>
        <v>3</v>
      </c>
      <c r="T34" s="1">
        <f t="shared" si="9"/>
        <v>1</v>
      </c>
      <c r="U34" s="1">
        <f t="shared" si="10"/>
        <v>2</v>
      </c>
      <c r="V34" s="1">
        <f t="shared" si="11"/>
        <v>3</v>
      </c>
      <c r="W34" s="1">
        <f t="shared" si="12"/>
        <v>1</v>
      </c>
      <c r="X34" s="1">
        <f t="shared" si="13"/>
        <v>1</v>
      </c>
      <c r="Y34" s="25">
        <f t="shared" si="14"/>
        <v>1</v>
      </c>
      <c r="Z34" s="127"/>
      <c r="AA34" s="117"/>
      <c r="AB34" s="1"/>
      <c r="AC34" s="25">
        <f t="shared" si="15"/>
        <v>2</v>
      </c>
      <c r="AD34" s="1"/>
    </row>
    <row r="35" spans="1:30" ht="12.75" customHeight="1">
      <c r="A35" s="1">
        <v>4092</v>
      </c>
      <c r="B35" s="54" t="str">
        <f t="shared" si="0"/>
        <v>M.1.21.2</v>
      </c>
      <c r="C35" s="120" t="s">
        <v>844</v>
      </c>
      <c r="D35" s="118"/>
      <c r="E35" s="156"/>
      <c r="F35" s="92"/>
      <c r="G35" s="117"/>
      <c r="H35" s="119"/>
      <c r="I35" s="117"/>
      <c r="J35" s="54">
        <v>3</v>
      </c>
      <c r="K35" s="54"/>
      <c r="L35" s="99">
        <f t="shared" si="1"/>
        <v>1</v>
      </c>
      <c r="M35" s="1">
        <f t="shared" si="2"/>
        <v>21</v>
      </c>
      <c r="N35" s="1">
        <f t="shared" si="3"/>
        <v>2</v>
      </c>
      <c r="O35" s="1">
        <f t="shared" si="4"/>
        <v>0</v>
      </c>
      <c r="P35" s="1">
        <f t="shared" si="5"/>
        <v>0</v>
      </c>
      <c r="Q35" s="1">
        <f t="shared" si="6"/>
        <v>3</v>
      </c>
      <c r="R35" s="1">
        <f t="shared" si="7"/>
        <v>0</v>
      </c>
      <c r="S35" s="1">
        <f t="shared" si="8"/>
        <v>3</v>
      </c>
      <c r="T35" s="1">
        <f t="shared" si="9"/>
        <v>1</v>
      </c>
      <c r="U35" s="1">
        <f t="shared" si="10"/>
        <v>2</v>
      </c>
      <c r="V35" s="1">
        <f t="shared" si="11"/>
        <v>3</v>
      </c>
      <c r="W35" s="1">
        <f t="shared" si="12"/>
        <v>1</v>
      </c>
      <c r="X35" s="1">
        <f t="shared" si="13"/>
        <v>1</v>
      </c>
      <c r="Y35" s="25">
        <f t="shared" si="14"/>
        <v>1</v>
      </c>
      <c r="Z35" s="127"/>
      <c r="AA35" s="117"/>
      <c r="AB35" s="1"/>
      <c r="AC35" s="25">
        <f t="shared" si="15"/>
        <v>2</v>
      </c>
      <c r="AD35" s="1"/>
    </row>
    <row r="36" spans="1:30" ht="12.75" customHeight="1">
      <c r="A36" s="1">
        <v>4093</v>
      </c>
      <c r="B36" s="54" t="str">
        <f t="shared" si="0"/>
        <v>M.1.21.3</v>
      </c>
      <c r="C36" s="120" t="s">
        <v>848</v>
      </c>
      <c r="D36" s="118"/>
      <c r="E36" s="156"/>
      <c r="F36" s="92"/>
      <c r="G36" s="117"/>
      <c r="H36" s="119"/>
      <c r="I36" s="117"/>
      <c r="J36" s="54">
        <v>3</v>
      </c>
      <c r="K36" s="54"/>
      <c r="L36" s="99">
        <f t="shared" si="1"/>
        <v>1</v>
      </c>
      <c r="M36" s="1">
        <f t="shared" si="2"/>
        <v>21</v>
      </c>
      <c r="N36" s="1">
        <f t="shared" si="3"/>
        <v>3</v>
      </c>
      <c r="O36" s="1">
        <f t="shared" si="4"/>
        <v>0</v>
      </c>
      <c r="P36" s="1">
        <f t="shared" si="5"/>
        <v>0</v>
      </c>
      <c r="Q36" s="1">
        <f t="shared" si="6"/>
        <v>3</v>
      </c>
      <c r="R36" s="1">
        <f t="shared" si="7"/>
        <v>0</v>
      </c>
      <c r="S36" s="1">
        <f t="shared" si="8"/>
        <v>3</v>
      </c>
      <c r="T36" s="1">
        <f t="shared" si="9"/>
        <v>1</v>
      </c>
      <c r="U36" s="1">
        <f t="shared" si="10"/>
        <v>2</v>
      </c>
      <c r="V36" s="1">
        <f t="shared" si="11"/>
        <v>3</v>
      </c>
      <c r="W36" s="1">
        <f t="shared" si="12"/>
        <v>1</v>
      </c>
      <c r="X36" s="1">
        <f t="shared" si="13"/>
        <v>1</v>
      </c>
      <c r="Y36" s="25">
        <f t="shared" si="14"/>
        <v>1</v>
      </c>
      <c r="Z36" s="127"/>
      <c r="AA36" s="117"/>
      <c r="AB36" s="1"/>
      <c r="AC36" s="25">
        <f t="shared" si="15"/>
        <v>2</v>
      </c>
      <c r="AD36" s="1"/>
    </row>
    <row r="37" spans="1:30" ht="12.75" customHeight="1">
      <c r="A37" s="1">
        <v>4094</v>
      </c>
      <c r="B37" s="54" t="str">
        <f t="shared" si="0"/>
        <v>M.1.21.4</v>
      </c>
      <c r="C37" s="120" t="s">
        <v>851</v>
      </c>
      <c r="D37" s="118"/>
      <c r="E37" s="156"/>
      <c r="F37" s="92"/>
      <c r="G37" s="117"/>
      <c r="H37" s="119"/>
      <c r="I37" s="117"/>
      <c r="J37" s="54">
        <v>3</v>
      </c>
      <c r="K37" s="54"/>
      <c r="L37" s="99">
        <f t="shared" si="1"/>
        <v>1</v>
      </c>
      <c r="M37" s="1">
        <f t="shared" si="2"/>
        <v>21</v>
      </c>
      <c r="N37" s="1">
        <f t="shared" si="3"/>
        <v>4</v>
      </c>
      <c r="O37" s="1">
        <f t="shared" si="4"/>
        <v>0</v>
      </c>
      <c r="P37" s="1">
        <f t="shared" si="5"/>
        <v>0</v>
      </c>
      <c r="Q37" s="1">
        <f t="shared" ref="Q37:Q68" si="16">IF(OR(Master="Master",J37=0,K37=1),0,IF(ISNA(VLOOKUP(A37,L2_Array,22,FALSE)),0,VLOOKUP(A37,L2_Array,22,FALSE)))</f>
        <v>3</v>
      </c>
      <c r="R37" s="1">
        <f t="shared" si="7"/>
        <v>0</v>
      </c>
      <c r="S37" s="1">
        <f t="shared" si="8"/>
        <v>3</v>
      </c>
      <c r="T37" s="1">
        <f t="shared" si="9"/>
        <v>1</v>
      </c>
      <c r="U37" s="1">
        <f t="shared" si="10"/>
        <v>2</v>
      </c>
      <c r="V37" s="1">
        <f t="shared" ref="V37:V68" si="17">IF(Master="Master",R37,IF(V36="",S37,IF(OR(AND(U37&gt;0,S37&lt;V36),AND(U37=1,S37&lt;=V36)),V36,S37)))</f>
        <v>3</v>
      </c>
      <c r="W37" s="1">
        <f t="shared" si="12"/>
        <v>1</v>
      </c>
      <c r="X37" s="1">
        <f t="shared" si="13"/>
        <v>1</v>
      </c>
      <c r="Y37" s="25">
        <f t="shared" ref="Y37:Y68" si="18">IF(ISNA(VLOOKUP(A37,L2_Array,1,FALSE)),0,1)</f>
        <v>1</v>
      </c>
      <c r="Z37" s="127"/>
      <c r="AA37" s="117"/>
      <c r="AB37" s="1"/>
      <c r="AC37" s="25">
        <f t="shared" si="15"/>
        <v>2</v>
      </c>
      <c r="AD37" s="1"/>
    </row>
    <row r="38" spans="1:30" ht="12.75" customHeight="1">
      <c r="A38" s="1">
        <v>3759</v>
      </c>
      <c r="B38" s="54" t="str">
        <f t="shared" si="0"/>
        <v>M.1.22</v>
      </c>
      <c r="C38" s="120" t="s">
        <v>1950</v>
      </c>
      <c r="D38" s="117"/>
      <c r="E38" s="157"/>
      <c r="F38" s="117"/>
      <c r="G38" s="117"/>
      <c r="H38" s="119" t="s">
        <v>1951</v>
      </c>
      <c r="I38" s="117" t="s">
        <v>1952</v>
      </c>
      <c r="J38" s="54">
        <v>2</v>
      </c>
      <c r="K38" s="54">
        <v>1</v>
      </c>
      <c r="L38" s="99">
        <f t="shared" si="1"/>
        <v>1</v>
      </c>
      <c r="M38" s="1">
        <f t="shared" si="2"/>
        <v>22</v>
      </c>
      <c r="N38" s="1">
        <f t="shared" si="3"/>
        <v>0</v>
      </c>
      <c r="O38" s="1">
        <f t="shared" si="4"/>
        <v>0</v>
      </c>
      <c r="P38" s="1">
        <f t="shared" si="5"/>
        <v>0</v>
      </c>
      <c r="Q38" s="1">
        <f t="shared" si="16"/>
        <v>0</v>
      </c>
      <c r="R38" s="1">
        <f t="shared" si="7"/>
        <v>0</v>
      </c>
      <c r="S38" s="1">
        <f t="shared" si="8"/>
        <v>0</v>
      </c>
      <c r="T38" s="1">
        <f t="shared" si="9"/>
        <v>1</v>
      </c>
      <c r="U38" s="1">
        <f t="shared" si="10"/>
        <v>0</v>
      </c>
      <c r="V38" s="1">
        <f t="shared" si="17"/>
        <v>0</v>
      </c>
      <c r="W38" s="1">
        <f t="shared" si="12"/>
        <v>0</v>
      </c>
      <c r="X38" s="1">
        <f t="shared" si="13"/>
        <v>0</v>
      </c>
      <c r="Y38" s="25">
        <f t="shared" si="18"/>
        <v>0</v>
      </c>
      <c r="Z38" s="127"/>
      <c r="AA38" s="117"/>
      <c r="AB38" s="1"/>
      <c r="AC38" s="25">
        <f t="shared" si="15"/>
        <v>2</v>
      </c>
      <c r="AD38" s="1"/>
    </row>
    <row r="39" spans="1:30" ht="12.75" customHeight="1">
      <c r="A39" s="1">
        <v>4095</v>
      </c>
      <c r="B39" s="54" t="str">
        <f t="shared" si="0"/>
        <v>M.1.22.1</v>
      </c>
      <c r="C39" s="120" t="s">
        <v>388</v>
      </c>
      <c r="D39" s="118"/>
      <c r="E39" s="156"/>
      <c r="F39" s="92"/>
      <c r="G39" s="117"/>
      <c r="H39" s="119"/>
      <c r="I39" s="117"/>
      <c r="J39" s="54">
        <v>3</v>
      </c>
      <c r="K39" s="54"/>
      <c r="L39" s="99">
        <f t="shared" si="1"/>
        <v>1</v>
      </c>
      <c r="M39" s="1">
        <f t="shared" si="2"/>
        <v>22</v>
      </c>
      <c r="N39" s="1">
        <f t="shared" si="3"/>
        <v>1</v>
      </c>
      <c r="O39" s="1">
        <f t="shared" si="4"/>
        <v>0</v>
      </c>
      <c r="P39" s="1">
        <f t="shared" si="5"/>
        <v>0</v>
      </c>
      <c r="Q39" s="1">
        <f t="shared" si="16"/>
        <v>0</v>
      </c>
      <c r="R39" s="1">
        <f t="shared" si="7"/>
        <v>0</v>
      </c>
      <c r="S39" s="1">
        <f t="shared" si="8"/>
        <v>0</v>
      </c>
      <c r="T39" s="1">
        <f t="shared" si="9"/>
        <v>0</v>
      </c>
      <c r="U39" s="1">
        <f t="shared" si="10"/>
        <v>0</v>
      </c>
      <c r="V39" s="1">
        <f t="shared" si="17"/>
        <v>0</v>
      </c>
      <c r="W39" s="1">
        <f t="shared" si="12"/>
        <v>0</v>
      </c>
      <c r="X39" s="1">
        <f t="shared" si="13"/>
        <v>0</v>
      </c>
      <c r="Y39" s="25">
        <f t="shared" si="18"/>
        <v>0</v>
      </c>
      <c r="Z39" s="127"/>
      <c r="AA39" s="117"/>
      <c r="AB39" s="1"/>
      <c r="AC39" s="25">
        <f t="shared" si="15"/>
        <v>2</v>
      </c>
      <c r="AD39" s="1"/>
    </row>
    <row r="40" spans="1:30" ht="12.75" customHeight="1">
      <c r="A40" s="1">
        <v>4096</v>
      </c>
      <c r="B40" s="54" t="str">
        <f t="shared" si="0"/>
        <v>M.1.22.2</v>
      </c>
      <c r="C40" s="120" t="s">
        <v>1956</v>
      </c>
      <c r="D40" s="118"/>
      <c r="E40" s="156"/>
      <c r="F40" s="92"/>
      <c r="G40" s="117"/>
      <c r="H40" s="119"/>
      <c r="I40" s="117"/>
      <c r="J40" s="54">
        <v>3</v>
      </c>
      <c r="K40" s="54"/>
      <c r="L40" s="99">
        <f t="shared" si="1"/>
        <v>1</v>
      </c>
      <c r="M40" s="1">
        <f t="shared" si="2"/>
        <v>22</v>
      </c>
      <c r="N40" s="1">
        <f t="shared" si="3"/>
        <v>2</v>
      </c>
      <c r="O40" s="1">
        <f t="shared" si="4"/>
        <v>0</v>
      </c>
      <c r="P40" s="1">
        <f t="shared" si="5"/>
        <v>0</v>
      </c>
      <c r="Q40" s="1">
        <f t="shared" si="16"/>
        <v>0</v>
      </c>
      <c r="R40" s="1">
        <f t="shared" si="7"/>
        <v>0</v>
      </c>
      <c r="S40" s="1">
        <f t="shared" si="8"/>
        <v>0</v>
      </c>
      <c r="T40" s="1">
        <f t="shared" si="9"/>
        <v>0</v>
      </c>
      <c r="U40" s="1">
        <f t="shared" si="10"/>
        <v>0</v>
      </c>
      <c r="V40" s="1">
        <f t="shared" si="17"/>
        <v>0</v>
      </c>
      <c r="W40" s="1">
        <f t="shared" si="12"/>
        <v>0</v>
      </c>
      <c r="X40" s="1">
        <f t="shared" si="13"/>
        <v>0</v>
      </c>
      <c r="Y40" s="25">
        <f t="shared" si="18"/>
        <v>0</v>
      </c>
      <c r="Z40" s="127"/>
      <c r="AA40" s="117"/>
      <c r="AB40" s="1"/>
      <c r="AC40" s="25">
        <f t="shared" si="15"/>
        <v>2</v>
      </c>
      <c r="AD40" s="1"/>
    </row>
    <row r="41" spans="1:30" ht="12.75" customHeight="1">
      <c r="A41" s="1">
        <v>4097</v>
      </c>
      <c r="B41" s="54" t="str">
        <f t="shared" si="0"/>
        <v>M.1.23</v>
      </c>
      <c r="C41" s="120" t="s">
        <v>854</v>
      </c>
      <c r="D41" s="118"/>
      <c r="E41" s="156"/>
      <c r="F41" s="92"/>
      <c r="G41" s="117"/>
      <c r="H41" s="119"/>
      <c r="I41" s="117"/>
      <c r="J41" s="54">
        <v>2</v>
      </c>
      <c r="K41" s="54"/>
      <c r="L41" s="99">
        <f t="shared" si="1"/>
        <v>1</v>
      </c>
      <c r="M41" s="1">
        <f t="shared" si="2"/>
        <v>23</v>
      </c>
      <c r="N41" s="1">
        <f t="shared" si="3"/>
        <v>0</v>
      </c>
      <c r="O41" s="1">
        <f t="shared" si="4"/>
        <v>0</v>
      </c>
      <c r="P41" s="1">
        <f t="shared" si="5"/>
        <v>0</v>
      </c>
      <c r="Q41" s="1">
        <f t="shared" si="16"/>
        <v>3</v>
      </c>
      <c r="R41" s="1">
        <f t="shared" si="7"/>
        <v>0</v>
      </c>
      <c r="S41" s="1">
        <f t="shared" si="8"/>
        <v>3</v>
      </c>
      <c r="T41" s="1">
        <f t="shared" si="9"/>
        <v>1</v>
      </c>
      <c r="U41" s="1">
        <f t="shared" si="10"/>
        <v>2</v>
      </c>
      <c r="V41" s="1">
        <f t="shared" si="17"/>
        <v>3</v>
      </c>
      <c r="W41" s="1">
        <f t="shared" si="12"/>
        <v>1</v>
      </c>
      <c r="X41" s="1">
        <f t="shared" si="13"/>
        <v>1</v>
      </c>
      <c r="Y41" s="25">
        <f t="shared" si="18"/>
        <v>1</v>
      </c>
      <c r="Z41" s="127"/>
      <c r="AA41" s="117"/>
      <c r="AB41" s="1"/>
      <c r="AC41" s="25">
        <f t="shared" si="15"/>
        <v>2</v>
      </c>
      <c r="AD41" s="1"/>
    </row>
    <row r="42" spans="1:30" ht="12.75" customHeight="1">
      <c r="A42" s="1">
        <v>3762</v>
      </c>
      <c r="B42" s="54" t="str">
        <f t="shared" si="0"/>
        <v>M.1.23.1</v>
      </c>
      <c r="C42" s="120" t="s">
        <v>1963</v>
      </c>
      <c r="D42" s="118"/>
      <c r="E42" s="156"/>
      <c r="F42" s="92"/>
      <c r="G42" s="117"/>
      <c r="H42" s="119"/>
      <c r="I42" s="117"/>
      <c r="J42" s="54">
        <v>3</v>
      </c>
      <c r="K42" s="54"/>
      <c r="L42" s="99">
        <f t="shared" si="1"/>
        <v>1</v>
      </c>
      <c r="M42" s="1">
        <f t="shared" si="2"/>
        <v>23</v>
      </c>
      <c r="N42" s="1">
        <f t="shared" si="3"/>
        <v>1</v>
      </c>
      <c r="O42" s="1">
        <f t="shared" si="4"/>
        <v>0</v>
      </c>
      <c r="P42" s="1">
        <f t="shared" si="5"/>
        <v>0</v>
      </c>
      <c r="Q42" s="1">
        <f t="shared" si="16"/>
        <v>0</v>
      </c>
      <c r="R42" s="1">
        <f t="shared" si="7"/>
        <v>0</v>
      </c>
      <c r="S42" s="1">
        <f t="shared" si="8"/>
        <v>0</v>
      </c>
      <c r="T42" s="1">
        <f t="shared" si="9"/>
        <v>1</v>
      </c>
      <c r="U42" s="1">
        <f t="shared" si="10"/>
        <v>2</v>
      </c>
      <c r="V42" s="1">
        <f t="shared" si="17"/>
        <v>3</v>
      </c>
      <c r="W42" s="1">
        <f t="shared" si="12"/>
        <v>0</v>
      </c>
      <c r="X42" s="1">
        <f t="shared" si="13"/>
        <v>1</v>
      </c>
      <c r="Y42" s="25">
        <f t="shared" si="18"/>
        <v>0</v>
      </c>
      <c r="Z42" s="127"/>
      <c r="AA42" s="117"/>
      <c r="AB42" s="1"/>
      <c r="AC42" s="25">
        <f t="shared" si="15"/>
        <v>2</v>
      </c>
      <c r="AD42" s="1"/>
    </row>
    <row r="43" spans="1:30" ht="12.75" customHeight="1">
      <c r="A43" s="1">
        <v>3763</v>
      </c>
      <c r="B43" s="54" t="str">
        <f t="shared" si="0"/>
        <v>M.1.23.2</v>
      </c>
      <c r="C43" s="120" t="s">
        <v>1966</v>
      </c>
      <c r="D43" s="117"/>
      <c r="E43" s="157"/>
      <c r="F43" s="117"/>
      <c r="G43" s="117"/>
      <c r="H43" s="119" t="s">
        <v>1951</v>
      </c>
      <c r="I43" s="117" t="s">
        <v>1952</v>
      </c>
      <c r="J43" s="54">
        <v>3</v>
      </c>
      <c r="K43" s="54">
        <v>1</v>
      </c>
      <c r="L43" s="99">
        <f t="shared" si="1"/>
        <v>1</v>
      </c>
      <c r="M43" s="1">
        <f t="shared" si="2"/>
        <v>23</v>
      </c>
      <c r="N43" s="1">
        <f t="shared" si="3"/>
        <v>2</v>
      </c>
      <c r="O43" s="1">
        <f t="shared" si="4"/>
        <v>0</v>
      </c>
      <c r="P43" s="1">
        <f t="shared" si="5"/>
        <v>0</v>
      </c>
      <c r="Q43" s="1">
        <f t="shared" si="16"/>
        <v>0</v>
      </c>
      <c r="R43" s="1">
        <f t="shared" si="7"/>
        <v>0</v>
      </c>
      <c r="S43" s="1">
        <f t="shared" si="8"/>
        <v>0</v>
      </c>
      <c r="T43" s="1">
        <f t="shared" si="9"/>
        <v>1</v>
      </c>
      <c r="U43" s="1">
        <f t="shared" si="10"/>
        <v>2</v>
      </c>
      <c r="V43" s="1">
        <f t="shared" si="17"/>
        <v>3</v>
      </c>
      <c r="W43" s="1">
        <f t="shared" si="12"/>
        <v>0</v>
      </c>
      <c r="X43" s="1">
        <f t="shared" si="13"/>
        <v>1</v>
      </c>
      <c r="Y43" s="25">
        <f t="shared" si="18"/>
        <v>0</v>
      </c>
      <c r="Z43" s="127"/>
      <c r="AA43" s="117"/>
      <c r="AB43" s="1"/>
      <c r="AC43" s="25">
        <f t="shared" si="15"/>
        <v>2</v>
      </c>
      <c r="AD43" s="1"/>
    </row>
    <row r="44" spans="1:30" ht="12.75" customHeight="1">
      <c r="A44" s="1">
        <v>3764</v>
      </c>
      <c r="B44" s="54" t="str">
        <f t="shared" si="0"/>
        <v>M.1.23.2.1</v>
      </c>
      <c r="C44" s="120" t="s">
        <v>1969</v>
      </c>
      <c r="D44" s="118"/>
      <c r="E44" s="156"/>
      <c r="F44" s="92"/>
      <c r="G44" s="117"/>
      <c r="H44" s="119" t="s">
        <v>1951</v>
      </c>
      <c r="I44" s="117" t="s">
        <v>1952</v>
      </c>
      <c r="J44" s="54">
        <v>4</v>
      </c>
      <c r="K44" s="54"/>
      <c r="L44" s="99">
        <f t="shared" si="1"/>
        <v>1</v>
      </c>
      <c r="M44" s="1">
        <f t="shared" si="2"/>
        <v>23</v>
      </c>
      <c r="N44" s="1">
        <f t="shared" si="3"/>
        <v>2</v>
      </c>
      <c r="O44" s="1">
        <f t="shared" si="4"/>
        <v>1</v>
      </c>
      <c r="P44" s="1">
        <f t="shared" si="5"/>
        <v>0</v>
      </c>
      <c r="Q44" s="1">
        <f t="shared" si="16"/>
        <v>0</v>
      </c>
      <c r="R44" s="1">
        <f t="shared" si="7"/>
        <v>0</v>
      </c>
      <c r="S44" s="1">
        <f t="shared" si="8"/>
        <v>0</v>
      </c>
      <c r="T44" s="1">
        <f t="shared" si="9"/>
        <v>0</v>
      </c>
      <c r="U44" s="1">
        <f t="shared" si="10"/>
        <v>2</v>
      </c>
      <c r="V44" s="1">
        <f t="shared" si="17"/>
        <v>3</v>
      </c>
      <c r="W44" s="1">
        <f t="shared" si="12"/>
        <v>0</v>
      </c>
      <c r="X44" s="1">
        <f t="shared" si="13"/>
        <v>0</v>
      </c>
      <c r="Y44" s="25">
        <f t="shared" si="18"/>
        <v>0</v>
      </c>
      <c r="Z44" s="127"/>
      <c r="AA44" s="117"/>
      <c r="AB44" s="1"/>
      <c r="AC44" s="25">
        <f t="shared" si="15"/>
        <v>2</v>
      </c>
      <c r="AD44" s="1"/>
    </row>
    <row r="45" spans="1:30" ht="12.75" customHeight="1">
      <c r="A45" s="1">
        <v>3765</v>
      </c>
      <c r="B45" s="54" t="str">
        <f t="shared" si="0"/>
        <v>M.1.23.2.2</v>
      </c>
      <c r="C45" s="120" t="s">
        <v>1972</v>
      </c>
      <c r="D45" s="118"/>
      <c r="E45" s="156"/>
      <c r="F45" s="92"/>
      <c r="G45" s="117"/>
      <c r="H45" s="119" t="s">
        <v>1951</v>
      </c>
      <c r="I45" s="117" t="s">
        <v>1952</v>
      </c>
      <c r="J45" s="54">
        <v>4</v>
      </c>
      <c r="K45" s="54"/>
      <c r="L45" s="99">
        <f t="shared" si="1"/>
        <v>1</v>
      </c>
      <c r="M45" s="1">
        <f t="shared" si="2"/>
        <v>23</v>
      </c>
      <c r="N45" s="1">
        <f t="shared" si="3"/>
        <v>2</v>
      </c>
      <c r="O45" s="1">
        <f t="shared" si="4"/>
        <v>2</v>
      </c>
      <c r="P45" s="1">
        <f t="shared" si="5"/>
        <v>0</v>
      </c>
      <c r="Q45" s="1">
        <f t="shared" si="16"/>
        <v>0</v>
      </c>
      <c r="R45" s="1">
        <f t="shared" si="7"/>
        <v>0</v>
      </c>
      <c r="S45" s="1">
        <f t="shared" si="8"/>
        <v>0</v>
      </c>
      <c r="T45" s="1">
        <f t="shared" si="9"/>
        <v>0</v>
      </c>
      <c r="U45" s="1">
        <f t="shared" si="10"/>
        <v>2</v>
      </c>
      <c r="V45" s="1">
        <f t="shared" si="17"/>
        <v>3</v>
      </c>
      <c r="W45" s="1">
        <f t="shared" si="12"/>
        <v>0</v>
      </c>
      <c r="X45" s="1">
        <f t="shared" si="13"/>
        <v>0</v>
      </c>
      <c r="Y45" s="25">
        <f t="shared" si="18"/>
        <v>0</v>
      </c>
      <c r="Z45" s="127"/>
      <c r="AA45" s="117"/>
      <c r="AB45" s="1"/>
      <c r="AC45" s="25">
        <f t="shared" si="15"/>
        <v>2</v>
      </c>
      <c r="AD45" s="1"/>
    </row>
    <row r="46" spans="1:30" ht="12.75" customHeight="1">
      <c r="A46" s="1">
        <v>3766</v>
      </c>
      <c r="B46" s="54" t="str">
        <f t="shared" si="0"/>
        <v>M.1.23.2.3</v>
      </c>
      <c r="C46" s="120" t="s">
        <v>1974</v>
      </c>
      <c r="D46" s="118"/>
      <c r="E46" s="156"/>
      <c r="F46" s="92"/>
      <c r="G46" s="117"/>
      <c r="H46" s="119" t="s">
        <v>1951</v>
      </c>
      <c r="I46" s="117" t="s">
        <v>1952</v>
      </c>
      <c r="J46" s="54">
        <v>4</v>
      </c>
      <c r="K46" s="54"/>
      <c r="L46" s="99">
        <f t="shared" si="1"/>
        <v>1</v>
      </c>
      <c r="M46" s="1">
        <f t="shared" si="2"/>
        <v>23</v>
      </c>
      <c r="N46" s="1">
        <f t="shared" si="3"/>
        <v>2</v>
      </c>
      <c r="O46" s="1">
        <f t="shared" si="4"/>
        <v>3</v>
      </c>
      <c r="P46" s="1">
        <f t="shared" si="5"/>
        <v>0</v>
      </c>
      <c r="Q46" s="1">
        <f t="shared" si="16"/>
        <v>0</v>
      </c>
      <c r="R46" s="1">
        <f t="shared" si="7"/>
        <v>0</v>
      </c>
      <c r="S46" s="1">
        <f t="shared" si="8"/>
        <v>0</v>
      </c>
      <c r="T46" s="1">
        <f t="shared" si="9"/>
        <v>0</v>
      </c>
      <c r="U46" s="1">
        <f t="shared" si="10"/>
        <v>2</v>
      </c>
      <c r="V46" s="1">
        <f t="shared" si="17"/>
        <v>3</v>
      </c>
      <c r="W46" s="1">
        <f t="shared" si="12"/>
        <v>0</v>
      </c>
      <c r="X46" s="1">
        <f t="shared" si="13"/>
        <v>0</v>
      </c>
      <c r="Y46" s="25">
        <f t="shared" si="18"/>
        <v>0</v>
      </c>
      <c r="Z46" s="127"/>
      <c r="AA46" s="117"/>
      <c r="AB46" s="1"/>
      <c r="AC46" s="25">
        <f t="shared" si="15"/>
        <v>2</v>
      </c>
      <c r="AD46" s="1"/>
    </row>
    <row r="47" spans="1:30" ht="12.75" customHeight="1">
      <c r="A47" s="1">
        <v>4098</v>
      </c>
      <c r="B47" s="54" t="str">
        <f t="shared" si="0"/>
        <v>M.1.23.3</v>
      </c>
      <c r="C47" s="120" t="s">
        <v>858</v>
      </c>
      <c r="D47" s="118"/>
      <c r="E47" s="156"/>
      <c r="F47" s="118"/>
      <c r="G47" s="117"/>
      <c r="H47" s="119"/>
      <c r="I47" s="117"/>
      <c r="J47" s="54">
        <v>3</v>
      </c>
      <c r="K47" s="117"/>
      <c r="L47" s="99">
        <f t="shared" si="1"/>
        <v>1</v>
      </c>
      <c r="M47" s="1">
        <f t="shared" si="2"/>
        <v>23</v>
      </c>
      <c r="N47" s="1">
        <f t="shared" si="3"/>
        <v>3</v>
      </c>
      <c r="O47" s="1">
        <f t="shared" si="4"/>
        <v>0</v>
      </c>
      <c r="P47" s="1">
        <f t="shared" si="5"/>
        <v>0</v>
      </c>
      <c r="Q47" s="1">
        <f t="shared" si="16"/>
        <v>3</v>
      </c>
      <c r="R47" s="1">
        <f t="shared" si="7"/>
        <v>0</v>
      </c>
      <c r="S47" s="1">
        <f t="shared" si="8"/>
        <v>3</v>
      </c>
      <c r="T47" s="1">
        <f t="shared" si="9"/>
        <v>1</v>
      </c>
      <c r="U47" s="1">
        <f t="shared" si="10"/>
        <v>2</v>
      </c>
      <c r="V47" s="1">
        <f t="shared" si="17"/>
        <v>3</v>
      </c>
      <c r="W47" s="1">
        <f t="shared" si="12"/>
        <v>1</v>
      </c>
      <c r="X47" s="1">
        <f t="shared" si="13"/>
        <v>1</v>
      </c>
      <c r="Y47" s="25">
        <f t="shared" si="18"/>
        <v>1</v>
      </c>
      <c r="Z47" s="127"/>
      <c r="AA47" s="117"/>
      <c r="AB47" s="1"/>
      <c r="AC47" s="25">
        <f t="shared" si="15"/>
        <v>2</v>
      </c>
      <c r="AD47" s="1"/>
    </row>
    <row r="48" spans="1:30" ht="12.75" customHeight="1">
      <c r="A48" s="1">
        <v>3773</v>
      </c>
      <c r="B48" s="54" t="str">
        <f t="shared" si="0"/>
        <v>M.1.23.4</v>
      </c>
      <c r="C48" s="120" t="s">
        <v>1981</v>
      </c>
      <c r="D48" s="118"/>
      <c r="E48" s="156"/>
      <c r="F48" s="118"/>
      <c r="G48" s="117"/>
      <c r="H48" s="119" t="s">
        <v>1982</v>
      </c>
      <c r="I48" s="117" t="s">
        <v>1952</v>
      </c>
      <c r="J48" s="54">
        <v>3</v>
      </c>
      <c r="K48" s="117"/>
      <c r="L48" s="99">
        <f t="shared" si="1"/>
        <v>1</v>
      </c>
      <c r="M48" s="1">
        <f t="shared" si="2"/>
        <v>23</v>
      </c>
      <c r="N48" s="1">
        <f t="shared" si="3"/>
        <v>4</v>
      </c>
      <c r="O48" s="1">
        <f t="shared" si="4"/>
        <v>0</v>
      </c>
      <c r="P48" s="1">
        <f t="shared" si="5"/>
        <v>0</v>
      </c>
      <c r="Q48" s="1">
        <f t="shared" si="16"/>
        <v>0</v>
      </c>
      <c r="R48" s="1">
        <f t="shared" si="7"/>
        <v>0</v>
      </c>
      <c r="S48" s="1">
        <f t="shared" si="8"/>
        <v>0</v>
      </c>
      <c r="T48" s="1">
        <f t="shared" si="9"/>
        <v>1</v>
      </c>
      <c r="U48" s="1">
        <f t="shared" si="10"/>
        <v>2</v>
      </c>
      <c r="V48" s="1">
        <f t="shared" si="17"/>
        <v>3</v>
      </c>
      <c r="W48" s="1">
        <f t="shared" si="12"/>
        <v>0</v>
      </c>
      <c r="X48" s="1">
        <f t="shared" si="13"/>
        <v>1</v>
      </c>
      <c r="Y48" s="25">
        <f t="shared" si="18"/>
        <v>0</v>
      </c>
      <c r="Z48" s="127"/>
      <c r="AA48" s="117"/>
      <c r="AB48" s="1"/>
      <c r="AC48" s="25">
        <f t="shared" si="15"/>
        <v>2</v>
      </c>
      <c r="AD48" s="1"/>
    </row>
    <row r="49" spans="1:30" ht="12.75" customHeight="1">
      <c r="A49" s="1">
        <v>3774</v>
      </c>
      <c r="B49" s="54" t="str">
        <f t="shared" si="0"/>
        <v>M.1.23.4.1</v>
      </c>
      <c r="C49" s="120" t="s">
        <v>1985</v>
      </c>
      <c r="D49" s="118"/>
      <c r="E49" s="156"/>
      <c r="F49" s="118"/>
      <c r="G49" s="117"/>
      <c r="H49" s="119" t="s">
        <v>1982</v>
      </c>
      <c r="I49" s="117" t="s">
        <v>1952</v>
      </c>
      <c r="J49" s="54">
        <v>4</v>
      </c>
      <c r="K49" s="117"/>
      <c r="L49" s="99">
        <f t="shared" si="1"/>
        <v>1</v>
      </c>
      <c r="M49" s="1">
        <f t="shared" si="2"/>
        <v>23</v>
      </c>
      <c r="N49" s="1">
        <f t="shared" si="3"/>
        <v>4</v>
      </c>
      <c r="O49" s="1">
        <f t="shared" si="4"/>
        <v>1</v>
      </c>
      <c r="P49" s="1">
        <f t="shared" si="5"/>
        <v>0</v>
      </c>
      <c r="Q49" s="1">
        <f t="shared" si="16"/>
        <v>0</v>
      </c>
      <c r="R49" s="1">
        <f t="shared" si="7"/>
        <v>0</v>
      </c>
      <c r="S49" s="1">
        <f t="shared" si="8"/>
        <v>0</v>
      </c>
      <c r="T49" s="1">
        <f t="shared" si="9"/>
        <v>1</v>
      </c>
      <c r="U49" s="1">
        <f t="shared" si="10"/>
        <v>2</v>
      </c>
      <c r="V49" s="1">
        <f t="shared" si="17"/>
        <v>3</v>
      </c>
      <c r="W49" s="1">
        <f t="shared" si="12"/>
        <v>0</v>
      </c>
      <c r="X49" s="1">
        <f t="shared" si="13"/>
        <v>1</v>
      </c>
      <c r="Y49" s="25">
        <f t="shared" si="18"/>
        <v>0</v>
      </c>
      <c r="Z49" s="127"/>
      <c r="AA49" s="117"/>
      <c r="AB49" s="1"/>
      <c r="AC49" s="25">
        <f t="shared" si="15"/>
        <v>2</v>
      </c>
      <c r="AD49" s="1"/>
    </row>
    <row r="50" spans="1:30" ht="12.75" customHeight="1">
      <c r="A50" s="1">
        <v>3775</v>
      </c>
      <c r="B50" s="54" t="str">
        <f t="shared" si="0"/>
        <v>M.1.23.4.2</v>
      </c>
      <c r="C50" s="120" t="s">
        <v>1989</v>
      </c>
      <c r="D50" s="118"/>
      <c r="E50" s="156"/>
      <c r="F50" s="118"/>
      <c r="G50" s="117"/>
      <c r="H50" s="119" t="s">
        <v>1951</v>
      </c>
      <c r="I50" s="117" t="s">
        <v>1952</v>
      </c>
      <c r="J50" s="54">
        <v>4</v>
      </c>
      <c r="K50" s="117"/>
      <c r="L50" s="99">
        <f t="shared" si="1"/>
        <v>1</v>
      </c>
      <c r="M50" s="1">
        <f t="shared" si="2"/>
        <v>23</v>
      </c>
      <c r="N50" s="1">
        <f t="shared" si="3"/>
        <v>4</v>
      </c>
      <c r="O50" s="1">
        <f t="shared" si="4"/>
        <v>2</v>
      </c>
      <c r="P50" s="1">
        <f t="shared" si="5"/>
        <v>0</v>
      </c>
      <c r="Q50" s="1">
        <f t="shared" si="16"/>
        <v>0</v>
      </c>
      <c r="R50" s="1">
        <f t="shared" si="7"/>
        <v>0</v>
      </c>
      <c r="S50" s="1">
        <f t="shared" si="8"/>
        <v>0</v>
      </c>
      <c r="T50" s="1">
        <f t="shared" si="9"/>
        <v>1</v>
      </c>
      <c r="U50" s="1">
        <f t="shared" si="10"/>
        <v>2</v>
      </c>
      <c r="V50" s="1">
        <f t="shared" si="17"/>
        <v>3</v>
      </c>
      <c r="W50" s="1">
        <f t="shared" si="12"/>
        <v>0</v>
      </c>
      <c r="X50" s="1">
        <f t="shared" si="13"/>
        <v>1</v>
      </c>
      <c r="Y50" s="25">
        <f t="shared" si="18"/>
        <v>0</v>
      </c>
      <c r="Z50" s="127"/>
      <c r="AA50" s="117"/>
      <c r="AB50" s="1"/>
      <c r="AC50" s="25">
        <f t="shared" si="15"/>
        <v>2</v>
      </c>
      <c r="AD50" s="1"/>
    </row>
    <row r="51" spans="1:30" ht="12.75" customHeight="1">
      <c r="A51" s="1">
        <v>4099</v>
      </c>
      <c r="B51" s="54" t="str">
        <f t="shared" si="0"/>
        <v>M.1.23.4.3</v>
      </c>
      <c r="C51" s="120" t="s">
        <v>1992</v>
      </c>
      <c r="D51" s="118"/>
      <c r="E51" s="156"/>
      <c r="F51" s="118"/>
      <c r="G51" s="117"/>
      <c r="H51" s="119"/>
      <c r="I51" s="117"/>
      <c r="J51" s="54">
        <v>4</v>
      </c>
      <c r="K51" s="117"/>
      <c r="L51" s="99">
        <f t="shared" si="1"/>
        <v>1</v>
      </c>
      <c r="M51" s="1">
        <f t="shared" si="2"/>
        <v>23</v>
      </c>
      <c r="N51" s="1">
        <f t="shared" si="3"/>
        <v>4</v>
      </c>
      <c r="O51" s="1">
        <f t="shared" si="4"/>
        <v>3</v>
      </c>
      <c r="P51" s="1">
        <f t="shared" si="5"/>
        <v>0</v>
      </c>
      <c r="Q51" s="1">
        <f t="shared" si="16"/>
        <v>0</v>
      </c>
      <c r="R51" s="1">
        <f t="shared" si="7"/>
        <v>0</v>
      </c>
      <c r="S51" s="1">
        <f t="shared" si="8"/>
        <v>0</v>
      </c>
      <c r="T51" s="1">
        <f t="shared" si="9"/>
        <v>1</v>
      </c>
      <c r="U51" s="1">
        <f t="shared" si="10"/>
        <v>2</v>
      </c>
      <c r="V51" s="1">
        <f t="shared" si="17"/>
        <v>3</v>
      </c>
      <c r="W51" s="1">
        <f t="shared" si="12"/>
        <v>0</v>
      </c>
      <c r="X51" s="1">
        <f t="shared" si="13"/>
        <v>1</v>
      </c>
      <c r="Y51" s="25">
        <f t="shared" si="18"/>
        <v>0</v>
      </c>
      <c r="Z51" s="127"/>
      <c r="AA51" s="117"/>
      <c r="AB51" s="1"/>
      <c r="AC51" s="25">
        <f t="shared" si="15"/>
        <v>2</v>
      </c>
      <c r="AD51" s="1"/>
    </row>
    <row r="52" spans="1:30" ht="12.75" customHeight="1">
      <c r="A52" s="1">
        <v>3782</v>
      </c>
      <c r="B52" s="54" t="str">
        <f t="shared" si="0"/>
        <v>M.1.23.4.4</v>
      </c>
      <c r="C52" s="120" t="s">
        <v>1995</v>
      </c>
      <c r="D52" s="118"/>
      <c r="E52" s="156"/>
      <c r="F52" s="118"/>
      <c r="G52" s="117"/>
      <c r="H52" s="119"/>
      <c r="I52" s="117"/>
      <c r="J52" s="54">
        <v>4</v>
      </c>
      <c r="K52" s="117"/>
      <c r="L52" s="99">
        <f t="shared" si="1"/>
        <v>1</v>
      </c>
      <c r="M52" s="1">
        <f t="shared" si="2"/>
        <v>23</v>
      </c>
      <c r="N52" s="1">
        <f t="shared" si="3"/>
        <v>4</v>
      </c>
      <c r="O52" s="1">
        <f t="shared" si="4"/>
        <v>4</v>
      </c>
      <c r="P52" s="1">
        <f t="shared" si="5"/>
        <v>0</v>
      </c>
      <c r="Q52" s="1">
        <f t="shared" si="16"/>
        <v>0</v>
      </c>
      <c r="R52" s="1">
        <f t="shared" si="7"/>
        <v>0</v>
      </c>
      <c r="S52" s="1">
        <f t="shared" si="8"/>
        <v>0</v>
      </c>
      <c r="T52" s="1">
        <f t="shared" si="9"/>
        <v>1</v>
      </c>
      <c r="U52" s="1">
        <f t="shared" si="10"/>
        <v>2</v>
      </c>
      <c r="V52" s="1">
        <f t="shared" si="17"/>
        <v>3</v>
      </c>
      <c r="W52" s="1">
        <f t="shared" si="12"/>
        <v>0</v>
      </c>
      <c r="X52" s="1">
        <f t="shared" si="13"/>
        <v>1</v>
      </c>
      <c r="Y52" s="25">
        <f t="shared" si="18"/>
        <v>0</v>
      </c>
      <c r="Z52" s="127"/>
      <c r="AA52" s="117"/>
      <c r="AB52" s="1"/>
      <c r="AC52" s="25">
        <f t="shared" si="15"/>
        <v>2</v>
      </c>
      <c r="AD52" s="1"/>
    </row>
    <row r="53" spans="1:30" ht="12.75" customHeight="1">
      <c r="A53" s="1">
        <v>3778</v>
      </c>
      <c r="B53" s="54" t="str">
        <f t="shared" si="0"/>
        <v>M.1.23.5</v>
      </c>
      <c r="C53" s="120" t="s">
        <v>1998</v>
      </c>
      <c r="D53" s="117"/>
      <c r="E53" s="157"/>
      <c r="F53" s="117"/>
      <c r="G53" s="117"/>
      <c r="H53" s="119"/>
      <c r="I53" s="117"/>
      <c r="J53" s="54">
        <v>3</v>
      </c>
      <c r="K53" s="117">
        <v>1</v>
      </c>
      <c r="L53" s="99">
        <f t="shared" si="1"/>
        <v>1</v>
      </c>
      <c r="M53" s="1">
        <f t="shared" si="2"/>
        <v>23</v>
      </c>
      <c r="N53" s="1">
        <f t="shared" si="3"/>
        <v>5</v>
      </c>
      <c r="O53" s="1">
        <f t="shared" si="4"/>
        <v>0</v>
      </c>
      <c r="P53" s="1">
        <f t="shared" si="5"/>
        <v>0</v>
      </c>
      <c r="Q53" s="1">
        <f t="shared" si="16"/>
        <v>0</v>
      </c>
      <c r="R53" s="1">
        <f t="shared" si="7"/>
        <v>0</v>
      </c>
      <c r="S53" s="1">
        <f t="shared" si="8"/>
        <v>0</v>
      </c>
      <c r="T53" s="1">
        <f t="shared" si="9"/>
        <v>1</v>
      </c>
      <c r="U53" s="1">
        <f t="shared" si="10"/>
        <v>2</v>
      </c>
      <c r="V53" s="1">
        <f t="shared" si="17"/>
        <v>3</v>
      </c>
      <c r="W53" s="1">
        <f t="shared" si="12"/>
        <v>0</v>
      </c>
      <c r="X53" s="1">
        <f t="shared" si="13"/>
        <v>1</v>
      </c>
      <c r="Y53" s="25">
        <f t="shared" si="18"/>
        <v>0</v>
      </c>
      <c r="Z53" s="127"/>
      <c r="AA53" s="117"/>
      <c r="AB53" s="1"/>
      <c r="AC53" s="25">
        <f t="shared" si="15"/>
        <v>2</v>
      </c>
      <c r="AD53" s="1"/>
    </row>
    <row r="54" spans="1:30" ht="12.75" customHeight="1">
      <c r="A54" s="1">
        <v>3779</v>
      </c>
      <c r="B54" s="54" t="str">
        <f t="shared" si="0"/>
        <v>M.1.23.5.1</v>
      </c>
      <c r="C54" s="120" t="s">
        <v>2001</v>
      </c>
      <c r="D54" s="118"/>
      <c r="E54" s="156"/>
      <c r="F54" s="118"/>
      <c r="G54" s="117"/>
      <c r="H54" s="119"/>
      <c r="I54" s="117"/>
      <c r="J54" s="54">
        <v>4</v>
      </c>
      <c r="K54" s="54"/>
      <c r="L54" s="99">
        <f t="shared" si="1"/>
        <v>1</v>
      </c>
      <c r="M54" s="1">
        <f t="shared" si="2"/>
        <v>23</v>
      </c>
      <c r="N54" s="1">
        <f t="shared" si="3"/>
        <v>5</v>
      </c>
      <c r="O54" s="1">
        <f t="shared" si="4"/>
        <v>1</v>
      </c>
      <c r="P54" s="1">
        <f t="shared" si="5"/>
        <v>0</v>
      </c>
      <c r="Q54" s="1">
        <f t="shared" si="16"/>
        <v>0</v>
      </c>
      <c r="R54" s="1">
        <f t="shared" si="7"/>
        <v>0</v>
      </c>
      <c r="S54" s="1">
        <f t="shared" si="8"/>
        <v>0</v>
      </c>
      <c r="T54" s="1">
        <f t="shared" si="9"/>
        <v>0</v>
      </c>
      <c r="U54" s="1">
        <f t="shared" si="10"/>
        <v>2</v>
      </c>
      <c r="V54" s="1">
        <f t="shared" si="17"/>
        <v>3</v>
      </c>
      <c r="W54" s="1">
        <f t="shared" si="12"/>
        <v>0</v>
      </c>
      <c r="X54" s="1">
        <f t="shared" si="13"/>
        <v>0</v>
      </c>
      <c r="Y54" s="25">
        <f t="shared" si="18"/>
        <v>0</v>
      </c>
      <c r="Z54" s="127"/>
      <c r="AA54" s="117"/>
      <c r="AB54" s="1"/>
      <c r="AC54" s="25">
        <f t="shared" si="15"/>
        <v>2</v>
      </c>
      <c r="AD54" s="1"/>
    </row>
    <row r="55" spans="1:30" ht="12.75" customHeight="1">
      <c r="A55" s="1">
        <v>3780</v>
      </c>
      <c r="B55" s="54" t="str">
        <f t="shared" si="0"/>
        <v>M.1.23.5.2</v>
      </c>
      <c r="C55" s="120" t="s">
        <v>2004</v>
      </c>
      <c r="D55" s="118"/>
      <c r="E55" s="156"/>
      <c r="F55" s="118"/>
      <c r="G55" s="117"/>
      <c r="H55" s="119"/>
      <c r="I55" s="117"/>
      <c r="J55" s="54">
        <v>4</v>
      </c>
      <c r="K55" s="54"/>
      <c r="L55" s="99">
        <f t="shared" si="1"/>
        <v>1</v>
      </c>
      <c r="M55" s="1">
        <f t="shared" si="2"/>
        <v>23</v>
      </c>
      <c r="N55" s="1">
        <f t="shared" si="3"/>
        <v>5</v>
      </c>
      <c r="O55" s="1">
        <f t="shared" si="4"/>
        <v>2</v>
      </c>
      <c r="P55" s="1">
        <f t="shared" si="5"/>
        <v>0</v>
      </c>
      <c r="Q55" s="1">
        <f t="shared" si="16"/>
        <v>0</v>
      </c>
      <c r="R55" s="1">
        <f t="shared" si="7"/>
        <v>0</v>
      </c>
      <c r="S55" s="1">
        <f t="shared" si="8"/>
        <v>0</v>
      </c>
      <c r="T55" s="1">
        <f t="shared" si="9"/>
        <v>0</v>
      </c>
      <c r="U55" s="1">
        <f t="shared" si="10"/>
        <v>2</v>
      </c>
      <c r="V55" s="1">
        <f t="shared" si="17"/>
        <v>3</v>
      </c>
      <c r="W55" s="1">
        <f t="shared" si="12"/>
        <v>0</v>
      </c>
      <c r="X55" s="1">
        <f t="shared" si="13"/>
        <v>0</v>
      </c>
      <c r="Y55" s="25">
        <f t="shared" si="18"/>
        <v>0</v>
      </c>
      <c r="Z55" s="127"/>
      <c r="AA55" s="117"/>
      <c r="AB55" s="1"/>
      <c r="AC55" s="25">
        <f t="shared" si="15"/>
        <v>2</v>
      </c>
      <c r="AD55" s="1"/>
    </row>
    <row r="56" spans="1:30" ht="12.75" customHeight="1">
      <c r="A56" s="1">
        <v>3781</v>
      </c>
      <c r="B56" s="54" t="str">
        <f t="shared" si="0"/>
        <v>M.1.23.5.3</v>
      </c>
      <c r="C56" s="120" t="s">
        <v>2007</v>
      </c>
      <c r="D56" s="118"/>
      <c r="E56" s="156"/>
      <c r="F56" s="118"/>
      <c r="G56" s="117"/>
      <c r="H56" s="119"/>
      <c r="I56" s="117"/>
      <c r="J56" s="54">
        <v>4</v>
      </c>
      <c r="K56" s="54"/>
      <c r="L56" s="99">
        <f t="shared" si="1"/>
        <v>1</v>
      </c>
      <c r="M56" s="1">
        <f t="shared" si="2"/>
        <v>23</v>
      </c>
      <c r="N56" s="1">
        <f t="shared" si="3"/>
        <v>5</v>
      </c>
      <c r="O56" s="1">
        <f t="shared" si="4"/>
        <v>3</v>
      </c>
      <c r="P56" s="1">
        <f t="shared" si="5"/>
        <v>0</v>
      </c>
      <c r="Q56" s="1">
        <f t="shared" si="16"/>
        <v>0</v>
      </c>
      <c r="R56" s="1">
        <f t="shared" si="7"/>
        <v>0</v>
      </c>
      <c r="S56" s="1">
        <f t="shared" si="8"/>
        <v>0</v>
      </c>
      <c r="T56" s="1">
        <f t="shared" si="9"/>
        <v>0</v>
      </c>
      <c r="U56" s="1">
        <f t="shared" si="10"/>
        <v>2</v>
      </c>
      <c r="V56" s="1">
        <f t="shared" si="17"/>
        <v>3</v>
      </c>
      <c r="W56" s="1">
        <f t="shared" si="12"/>
        <v>0</v>
      </c>
      <c r="X56" s="1">
        <f t="shared" si="13"/>
        <v>0</v>
      </c>
      <c r="Y56" s="25">
        <f t="shared" si="18"/>
        <v>0</v>
      </c>
      <c r="Z56" s="127"/>
      <c r="AA56" s="117"/>
      <c r="AB56" s="1"/>
      <c r="AC56" s="25">
        <f t="shared" si="15"/>
        <v>2</v>
      </c>
      <c r="AD56" s="1"/>
    </row>
    <row r="57" spans="1:30" ht="12.75" customHeight="1">
      <c r="A57" s="1">
        <v>4111</v>
      </c>
      <c r="B57" s="54" t="str">
        <f t="shared" si="0"/>
        <v>M.1.23.5.4</v>
      </c>
      <c r="C57" s="120" t="s">
        <v>2008</v>
      </c>
      <c r="D57" s="118"/>
      <c r="E57" s="156"/>
      <c r="F57" s="118"/>
      <c r="G57" s="117"/>
      <c r="H57" s="119"/>
      <c r="I57" s="117"/>
      <c r="J57" s="54">
        <v>4</v>
      </c>
      <c r="K57" s="54"/>
      <c r="L57" s="99">
        <f t="shared" si="1"/>
        <v>1</v>
      </c>
      <c r="M57" s="1">
        <f t="shared" si="2"/>
        <v>23</v>
      </c>
      <c r="N57" s="1">
        <f t="shared" si="3"/>
        <v>5</v>
      </c>
      <c r="O57" s="1">
        <f t="shared" si="4"/>
        <v>4</v>
      </c>
      <c r="P57" s="1">
        <f t="shared" si="5"/>
        <v>0</v>
      </c>
      <c r="Q57" s="1">
        <f t="shared" si="16"/>
        <v>0</v>
      </c>
      <c r="R57" s="1">
        <f t="shared" si="7"/>
        <v>0</v>
      </c>
      <c r="S57" s="1">
        <f t="shared" si="8"/>
        <v>0</v>
      </c>
      <c r="T57" s="1">
        <f t="shared" si="9"/>
        <v>0</v>
      </c>
      <c r="U57" s="1">
        <f t="shared" si="10"/>
        <v>2</v>
      </c>
      <c r="V57" s="1">
        <f t="shared" si="17"/>
        <v>3</v>
      </c>
      <c r="W57" s="1">
        <f t="shared" si="12"/>
        <v>0</v>
      </c>
      <c r="X57" s="1">
        <f t="shared" si="13"/>
        <v>0</v>
      </c>
      <c r="Y57" s="25">
        <f t="shared" si="18"/>
        <v>0</v>
      </c>
      <c r="Z57" s="127"/>
      <c r="AA57" s="117"/>
      <c r="AB57" s="1"/>
      <c r="AC57" s="25">
        <f t="shared" si="15"/>
        <v>2</v>
      </c>
      <c r="AD57" s="1"/>
    </row>
    <row r="58" spans="1:30" ht="12.75" customHeight="1">
      <c r="A58" s="1">
        <v>3783</v>
      </c>
      <c r="B58" s="54" t="str">
        <f t="shared" si="0"/>
        <v>M.1.23.6</v>
      </c>
      <c r="C58" s="120" t="s">
        <v>2011</v>
      </c>
      <c r="D58" s="118"/>
      <c r="E58" s="156"/>
      <c r="F58" s="118"/>
      <c r="G58" s="117"/>
      <c r="H58" s="119" t="s">
        <v>2012</v>
      </c>
      <c r="I58" s="117" t="s">
        <v>1952</v>
      </c>
      <c r="J58" s="54">
        <v>3</v>
      </c>
      <c r="K58" s="117"/>
      <c r="L58" s="99">
        <f t="shared" si="1"/>
        <v>1</v>
      </c>
      <c r="M58" s="1">
        <f t="shared" si="2"/>
        <v>23</v>
      </c>
      <c r="N58" s="1">
        <f t="shared" si="3"/>
        <v>6</v>
      </c>
      <c r="O58" s="1">
        <f t="shared" si="4"/>
        <v>0</v>
      </c>
      <c r="P58" s="1">
        <f t="shared" si="5"/>
        <v>0</v>
      </c>
      <c r="Q58" s="1">
        <f t="shared" si="16"/>
        <v>0</v>
      </c>
      <c r="R58" s="1">
        <f t="shared" si="7"/>
        <v>0</v>
      </c>
      <c r="S58" s="1">
        <f t="shared" si="8"/>
        <v>0</v>
      </c>
      <c r="T58" s="1">
        <f t="shared" si="9"/>
        <v>1</v>
      </c>
      <c r="U58" s="1">
        <f t="shared" si="10"/>
        <v>2</v>
      </c>
      <c r="V58" s="1">
        <f t="shared" si="17"/>
        <v>3</v>
      </c>
      <c r="W58" s="1">
        <f t="shared" si="12"/>
        <v>0</v>
      </c>
      <c r="X58" s="1">
        <f t="shared" si="13"/>
        <v>1</v>
      </c>
      <c r="Y58" s="25">
        <f t="shared" si="18"/>
        <v>0</v>
      </c>
      <c r="Z58" s="127"/>
      <c r="AA58" s="117"/>
      <c r="AB58" s="1"/>
      <c r="AC58" s="25">
        <f t="shared" si="15"/>
        <v>2</v>
      </c>
      <c r="AD58" s="1"/>
    </row>
    <row r="59" spans="1:30" ht="12.75" customHeight="1">
      <c r="A59" s="1">
        <v>3784</v>
      </c>
      <c r="B59" s="54" t="str">
        <f t="shared" si="0"/>
        <v>M.1.23.6.1</v>
      </c>
      <c r="C59" s="120" t="s">
        <v>2014</v>
      </c>
      <c r="D59" s="118"/>
      <c r="E59" s="156"/>
      <c r="F59" s="118"/>
      <c r="G59" s="117"/>
      <c r="H59" s="119" t="s">
        <v>2012</v>
      </c>
      <c r="I59" s="117" t="s">
        <v>1952</v>
      </c>
      <c r="J59" s="54">
        <v>4</v>
      </c>
      <c r="K59" s="117"/>
      <c r="L59" s="99">
        <f t="shared" si="1"/>
        <v>1</v>
      </c>
      <c r="M59" s="1">
        <f t="shared" si="2"/>
        <v>23</v>
      </c>
      <c r="N59" s="1">
        <f t="shared" si="3"/>
        <v>6</v>
      </c>
      <c r="O59" s="1">
        <f t="shared" si="4"/>
        <v>1</v>
      </c>
      <c r="P59" s="1">
        <f t="shared" si="5"/>
        <v>0</v>
      </c>
      <c r="Q59" s="1">
        <f t="shared" si="16"/>
        <v>0</v>
      </c>
      <c r="R59" s="1">
        <f t="shared" si="7"/>
        <v>0</v>
      </c>
      <c r="S59" s="1">
        <f t="shared" si="8"/>
        <v>0</v>
      </c>
      <c r="T59" s="1">
        <f t="shared" si="9"/>
        <v>1</v>
      </c>
      <c r="U59" s="1">
        <f t="shared" si="10"/>
        <v>2</v>
      </c>
      <c r="V59" s="1">
        <f t="shared" si="17"/>
        <v>3</v>
      </c>
      <c r="W59" s="1">
        <f t="shared" si="12"/>
        <v>0</v>
      </c>
      <c r="X59" s="1">
        <f t="shared" si="13"/>
        <v>1</v>
      </c>
      <c r="Y59" s="25">
        <f t="shared" si="18"/>
        <v>0</v>
      </c>
      <c r="Z59" s="127"/>
      <c r="AA59" s="117"/>
      <c r="AB59" s="1"/>
      <c r="AC59" s="25">
        <f t="shared" si="15"/>
        <v>2</v>
      </c>
      <c r="AD59" s="1"/>
    </row>
    <row r="60" spans="1:30" ht="12.75" customHeight="1">
      <c r="A60" s="1">
        <v>3785</v>
      </c>
      <c r="B60" s="54" t="str">
        <f t="shared" si="0"/>
        <v>M.1.23.6.2</v>
      </c>
      <c r="C60" s="120" t="s">
        <v>2016</v>
      </c>
      <c r="D60" s="118"/>
      <c r="E60" s="156"/>
      <c r="F60" s="118"/>
      <c r="G60" s="117"/>
      <c r="H60" s="119" t="s">
        <v>2012</v>
      </c>
      <c r="I60" s="117" t="s">
        <v>1952</v>
      </c>
      <c r="J60" s="54">
        <v>4</v>
      </c>
      <c r="K60" s="117"/>
      <c r="L60" s="99">
        <f t="shared" si="1"/>
        <v>1</v>
      </c>
      <c r="M60" s="1">
        <f t="shared" si="2"/>
        <v>23</v>
      </c>
      <c r="N60" s="1">
        <f t="shared" si="3"/>
        <v>6</v>
      </c>
      <c r="O60" s="1">
        <f t="shared" si="4"/>
        <v>2</v>
      </c>
      <c r="P60" s="1">
        <f t="shared" si="5"/>
        <v>0</v>
      </c>
      <c r="Q60" s="1">
        <f t="shared" si="16"/>
        <v>0</v>
      </c>
      <c r="R60" s="1">
        <f t="shared" si="7"/>
        <v>0</v>
      </c>
      <c r="S60" s="1">
        <f t="shared" si="8"/>
        <v>0</v>
      </c>
      <c r="T60" s="1">
        <f t="shared" si="9"/>
        <v>1</v>
      </c>
      <c r="U60" s="1">
        <f t="shared" si="10"/>
        <v>2</v>
      </c>
      <c r="V60" s="1">
        <f t="shared" si="17"/>
        <v>3</v>
      </c>
      <c r="W60" s="1">
        <f t="shared" si="12"/>
        <v>0</v>
      </c>
      <c r="X60" s="1">
        <f t="shared" si="13"/>
        <v>1</v>
      </c>
      <c r="Y60" s="25">
        <f t="shared" si="18"/>
        <v>0</v>
      </c>
      <c r="Z60" s="127"/>
      <c r="AA60" s="117"/>
      <c r="AB60" s="1"/>
      <c r="AC60" s="25">
        <f t="shared" si="15"/>
        <v>2</v>
      </c>
      <c r="AD60" s="1"/>
    </row>
    <row r="61" spans="1:30" ht="12.75" customHeight="1">
      <c r="A61" s="1">
        <v>3786</v>
      </c>
      <c r="B61" s="54" t="str">
        <f t="shared" si="0"/>
        <v>M.1.23.6.3</v>
      </c>
      <c r="C61" s="120" t="s">
        <v>2019</v>
      </c>
      <c r="D61" s="118"/>
      <c r="E61" s="156"/>
      <c r="F61" s="118"/>
      <c r="G61" s="117"/>
      <c r="H61" s="119"/>
      <c r="I61" s="117"/>
      <c r="J61" s="54">
        <v>4</v>
      </c>
      <c r="K61" s="117"/>
      <c r="L61" s="99">
        <f t="shared" si="1"/>
        <v>1</v>
      </c>
      <c r="M61" s="1">
        <f t="shared" si="2"/>
        <v>23</v>
      </c>
      <c r="N61" s="1">
        <f t="shared" si="3"/>
        <v>6</v>
      </c>
      <c r="O61" s="1">
        <f t="shared" si="4"/>
        <v>3</v>
      </c>
      <c r="P61" s="1">
        <f t="shared" si="5"/>
        <v>0</v>
      </c>
      <c r="Q61" s="1">
        <f t="shared" si="16"/>
        <v>0</v>
      </c>
      <c r="R61" s="1">
        <f t="shared" si="7"/>
        <v>0</v>
      </c>
      <c r="S61" s="1">
        <f t="shared" si="8"/>
        <v>0</v>
      </c>
      <c r="T61" s="1">
        <f t="shared" si="9"/>
        <v>1</v>
      </c>
      <c r="U61" s="1">
        <f t="shared" si="10"/>
        <v>2</v>
      </c>
      <c r="V61" s="1">
        <f t="shared" si="17"/>
        <v>3</v>
      </c>
      <c r="W61" s="1">
        <f t="shared" si="12"/>
        <v>0</v>
      </c>
      <c r="X61" s="1">
        <f t="shared" si="13"/>
        <v>1</v>
      </c>
      <c r="Y61" s="25">
        <f t="shared" si="18"/>
        <v>0</v>
      </c>
      <c r="Z61" s="127"/>
      <c r="AA61" s="117"/>
      <c r="AB61" s="1"/>
      <c r="AC61" s="25">
        <f t="shared" si="15"/>
        <v>2</v>
      </c>
      <c r="AD61" s="1"/>
    </row>
    <row r="62" spans="1:30" ht="12.75" customHeight="1">
      <c r="A62" s="1">
        <v>3787</v>
      </c>
      <c r="B62" s="54" t="str">
        <f t="shared" si="0"/>
        <v>M.1.23.7</v>
      </c>
      <c r="C62" s="120" t="s">
        <v>860</v>
      </c>
      <c r="D62" s="118"/>
      <c r="E62" s="156"/>
      <c r="F62" s="118"/>
      <c r="G62" s="117"/>
      <c r="H62" s="119"/>
      <c r="I62" s="117"/>
      <c r="J62" s="54">
        <v>3</v>
      </c>
      <c r="K62" s="117"/>
      <c r="L62" s="99">
        <f t="shared" si="1"/>
        <v>1</v>
      </c>
      <c r="M62" s="1">
        <f t="shared" si="2"/>
        <v>23</v>
      </c>
      <c r="N62" s="1">
        <f t="shared" si="3"/>
        <v>7</v>
      </c>
      <c r="O62" s="1">
        <f t="shared" si="4"/>
        <v>0</v>
      </c>
      <c r="P62" s="1">
        <f t="shared" si="5"/>
        <v>0</v>
      </c>
      <c r="Q62" s="1">
        <f t="shared" si="16"/>
        <v>3</v>
      </c>
      <c r="R62" s="1">
        <f t="shared" si="7"/>
        <v>0</v>
      </c>
      <c r="S62" s="1">
        <f t="shared" si="8"/>
        <v>3</v>
      </c>
      <c r="T62" s="1">
        <f t="shared" si="9"/>
        <v>1</v>
      </c>
      <c r="U62" s="1">
        <f t="shared" si="10"/>
        <v>2</v>
      </c>
      <c r="V62" s="1">
        <f t="shared" si="17"/>
        <v>3</v>
      </c>
      <c r="W62" s="1">
        <f t="shared" si="12"/>
        <v>1</v>
      </c>
      <c r="X62" s="1">
        <f t="shared" si="13"/>
        <v>1</v>
      </c>
      <c r="Y62" s="25">
        <f t="shared" si="18"/>
        <v>1</v>
      </c>
      <c r="Z62" s="127"/>
      <c r="AA62" s="117"/>
      <c r="AB62" s="1"/>
      <c r="AC62" s="25">
        <f t="shared" si="15"/>
        <v>2</v>
      </c>
      <c r="AD62" s="1"/>
    </row>
    <row r="63" spans="1:30" ht="12.75" customHeight="1">
      <c r="A63" s="1">
        <v>3788</v>
      </c>
      <c r="B63" s="54" t="str">
        <f t="shared" si="0"/>
        <v>M.1.23.7.1</v>
      </c>
      <c r="C63" s="120" t="s">
        <v>2022</v>
      </c>
      <c r="D63" s="118"/>
      <c r="E63" s="156"/>
      <c r="F63" s="118"/>
      <c r="G63" s="117"/>
      <c r="H63" s="119"/>
      <c r="I63" s="117"/>
      <c r="J63" s="54">
        <v>4</v>
      </c>
      <c r="K63" s="117"/>
      <c r="L63" s="99">
        <f t="shared" si="1"/>
        <v>1</v>
      </c>
      <c r="M63" s="1">
        <f t="shared" si="2"/>
        <v>23</v>
      </c>
      <c r="N63" s="1">
        <f t="shared" si="3"/>
        <v>7</v>
      </c>
      <c r="O63" s="1">
        <f t="shared" si="4"/>
        <v>1</v>
      </c>
      <c r="P63" s="1">
        <f t="shared" si="5"/>
        <v>0</v>
      </c>
      <c r="Q63" s="1">
        <f t="shared" si="16"/>
        <v>0</v>
      </c>
      <c r="R63" s="1">
        <f t="shared" si="7"/>
        <v>0</v>
      </c>
      <c r="S63" s="1">
        <f t="shared" si="8"/>
        <v>0</v>
      </c>
      <c r="T63" s="1">
        <f t="shared" si="9"/>
        <v>1</v>
      </c>
      <c r="U63" s="1">
        <f t="shared" si="10"/>
        <v>2</v>
      </c>
      <c r="V63" s="1">
        <f t="shared" si="17"/>
        <v>3</v>
      </c>
      <c r="W63" s="1">
        <f t="shared" si="12"/>
        <v>0</v>
      </c>
      <c r="X63" s="1">
        <f t="shared" si="13"/>
        <v>1</v>
      </c>
      <c r="Y63" s="25">
        <f t="shared" si="18"/>
        <v>0</v>
      </c>
      <c r="Z63" s="127"/>
      <c r="AA63" s="117"/>
      <c r="AB63" s="1"/>
      <c r="AC63" s="25">
        <f t="shared" si="15"/>
        <v>2</v>
      </c>
      <c r="AD63" s="1"/>
    </row>
    <row r="64" spans="1:30" ht="12.75" customHeight="1">
      <c r="A64" s="1">
        <v>3789</v>
      </c>
      <c r="B64" s="54" t="str">
        <f t="shared" si="0"/>
        <v>M.1.23.7.2</v>
      </c>
      <c r="C64" s="120" t="s">
        <v>2023</v>
      </c>
      <c r="D64" s="118"/>
      <c r="E64" s="156"/>
      <c r="F64" s="118"/>
      <c r="G64" s="117"/>
      <c r="H64" s="119"/>
      <c r="I64" s="117"/>
      <c r="J64" s="54">
        <v>4</v>
      </c>
      <c r="K64" s="117"/>
      <c r="L64" s="99">
        <f t="shared" si="1"/>
        <v>1</v>
      </c>
      <c r="M64" s="1">
        <f t="shared" si="2"/>
        <v>23</v>
      </c>
      <c r="N64" s="1">
        <f t="shared" si="3"/>
        <v>7</v>
      </c>
      <c r="O64" s="1">
        <f t="shared" si="4"/>
        <v>2</v>
      </c>
      <c r="P64" s="1">
        <f t="shared" si="5"/>
        <v>0</v>
      </c>
      <c r="Q64" s="1">
        <f t="shared" si="16"/>
        <v>0</v>
      </c>
      <c r="R64" s="1">
        <f t="shared" si="7"/>
        <v>0</v>
      </c>
      <c r="S64" s="1">
        <f t="shared" si="8"/>
        <v>0</v>
      </c>
      <c r="T64" s="1">
        <f t="shared" si="9"/>
        <v>1</v>
      </c>
      <c r="U64" s="1">
        <f t="shared" si="10"/>
        <v>2</v>
      </c>
      <c r="V64" s="1">
        <f t="shared" si="17"/>
        <v>3</v>
      </c>
      <c r="W64" s="1">
        <f t="shared" si="12"/>
        <v>0</v>
      </c>
      <c r="X64" s="1">
        <f t="shared" si="13"/>
        <v>1</v>
      </c>
      <c r="Y64" s="25">
        <f t="shared" si="18"/>
        <v>0</v>
      </c>
      <c r="Z64" s="127"/>
      <c r="AA64" s="117"/>
      <c r="AB64" s="1"/>
      <c r="AC64" s="25">
        <f t="shared" si="15"/>
        <v>2</v>
      </c>
      <c r="AD64" s="1"/>
    </row>
    <row r="65" spans="1:30" ht="12.75" customHeight="1">
      <c r="A65" s="1">
        <v>4100</v>
      </c>
      <c r="B65" s="54" t="str">
        <f t="shared" si="0"/>
        <v>M.1.23.8</v>
      </c>
      <c r="C65" s="120" t="s">
        <v>2024</v>
      </c>
      <c r="D65" s="118"/>
      <c r="E65" s="156"/>
      <c r="F65" s="118"/>
      <c r="G65" s="117"/>
      <c r="H65" s="119"/>
      <c r="I65" s="117"/>
      <c r="J65" s="54">
        <v>3</v>
      </c>
      <c r="K65" s="117"/>
      <c r="L65" s="99">
        <f t="shared" si="1"/>
        <v>1</v>
      </c>
      <c r="M65" s="1">
        <f t="shared" si="2"/>
        <v>23</v>
      </c>
      <c r="N65" s="1">
        <f t="shared" si="3"/>
        <v>8</v>
      </c>
      <c r="O65" s="1">
        <f t="shared" si="4"/>
        <v>0</v>
      </c>
      <c r="P65" s="1">
        <f t="shared" si="5"/>
        <v>0</v>
      </c>
      <c r="Q65" s="1">
        <f t="shared" si="16"/>
        <v>0</v>
      </c>
      <c r="R65" s="1">
        <f t="shared" si="7"/>
        <v>0</v>
      </c>
      <c r="S65" s="1">
        <f t="shared" si="8"/>
        <v>0</v>
      </c>
      <c r="T65" s="1">
        <f t="shared" si="9"/>
        <v>1</v>
      </c>
      <c r="U65" s="1">
        <f t="shared" si="10"/>
        <v>2</v>
      </c>
      <c r="V65" s="1">
        <f t="shared" si="17"/>
        <v>3</v>
      </c>
      <c r="W65" s="1">
        <f t="shared" si="12"/>
        <v>0</v>
      </c>
      <c r="X65" s="1">
        <f t="shared" si="13"/>
        <v>1</v>
      </c>
      <c r="Y65" s="25">
        <f t="shared" si="18"/>
        <v>0</v>
      </c>
      <c r="Z65" s="127"/>
      <c r="AA65" s="117"/>
      <c r="AB65" s="1"/>
      <c r="AC65" s="25">
        <f t="shared" si="15"/>
        <v>2</v>
      </c>
      <c r="AD65" s="1"/>
    </row>
    <row r="66" spans="1:30" ht="12.75" customHeight="1">
      <c r="A66" s="1">
        <v>4101</v>
      </c>
      <c r="B66" s="54" t="str">
        <f t="shared" si="0"/>
        <v>M.1.23.9</v>
      </c>
      <c r="C66" s="120" t="s">
        <v>2025</v>
      </c>
      <c r="D66" s="161"/>
      <c r="E66" s="156"/>
      <c r="F66" s="118"/>
      <c r="G66" s="117"/>
      <c r="H66" s="119"/>
      <c r="I66" s="117"/>
      <c r="J66" s="54">
        <v>3</v>
      </c>
      <c r="K66" s="117"/>
      <c r="L66" s="99">
        <f t="shared" si="1"/>
        <v>1</v>
      </c>
      <c r="M66" s="1">
        <f t="shared" si="2"/>
        <v>23</v>
      </c>
      <c r="N66" s="1">
        <f t="shared" si="3"/>
        <v>9</v>
      </c>
      <c r="O66" s="1">
        <f t="shared" si="4"/>
        <v>0</v>
      </c>
      <c r="P66" s="1">
        <f t="shared" si="5"/>
        <v>0</v>
      </c>
      <c r="Q66" s="1">
        <f t="shared" si="16"/>
        <v>0</v>
      </c>
      <c r="R66" s="1">
        <f t="shared" si="7"/>
        <v>0</v>
      </c>
      <c r="S66" s="1">
        <f t="shared" si="8"/>
        <v>0</v>
      </c>
      <c r="T66" s="1">
        <f t="shared" si="9"/>
        <v>1</v>
      </c>
      <c r="U66" s="1">
        <f t="shared" si="10"/>
        <v>2</v>
      </c>
      <c r="V66" s="1">
        <f t="shared" si="17"/>
        <v>3</v>
      </c>
      <c r="W66" s="1">
        <f t="shared" si="12"/>
        <v>0</v>
      </c>
      <c r="X66" s="1">
        <f t="shared" si="13"/>
        <v>1</v>
      </c>
      <c r="Y66" s="25">
        <f t="shared" si="18"/>
        <v>0</v>
      </c>
      <c r="Z66" s="127"/>
      <c r="AA66" s="117"/>
      <c r="AB66" s="1"/>
      <c r="AC66" s="25">
        <f t="shared" si="15"/>
        <v>2</v>
      </c>
      <c r="AD66" s="1"/>
    </row>
    <row r="67" spans="1:30" ht="12.75" customHeight="1">
      <c r="A67" s="1">
        <v>3823</v>
      </c>
      <c r="B67" s="54" t="str">
        <f t="shared" si="0"/>
        <v>M.1.23.10</v>
      </c>
      <c r="C67" s="120" t="s">
        <v>2026</v>
      </c>
      <c r="D67" s="118"/>
      <c r="E67" s="156"/>
      <c r="F67" s="118"/>
      <c r="G67" s="117"/>
      <c r="H67" s="119" t="s">
        <v>1951</v>
      </c>
      <c r="I67" s="117" t="s">
        <v>1952</v>
      </c>
      <c r="J67" s="54">
        <v>3</v>
      </c>
      <c r="K67" s="117"/>
      <c r="L67" s="99">
        <f t="shared" si="1"/>
        <v>1</v>
      </c>
      <c r="M67" s="1">
        <f t="shared" si="2"/>
        <v>23</v>
      </c>
      <c r="N67" s="1">
        <f t="shared" si="3"/>
        <v>10</v>
      </c>
      <c r="O67" s="1">
        <f t="shared" si="4"/>
        <v>0</v>
      </c>
      <c r="P67" s="1">
        <f t="shared" si="5"/>
        <v>0</v>
      </c>
      <c r="Q67" s="1">
        <f t="shared" si="16"/>
        <v>0</v>
      </c>
      <c r="R67" s="1">
        <f t="shared" si="7"/>
        <v>0</v>
      </c>
      <c r="S67" s="1">
        <f t="shared" si="8"/>
        <v>0</v>
      </c>
      <c r="T67" s="1">
        <f t="shared" si="9"/>
        <v>1</v>
      </c>
      <c r="U67" s="1">
        <f t="shared" si="10"/>
        <v>2</v>
      </c>
      <c r="V67" s="1">
        <f t="shared" si="17"/>
        <v>3</v>
      </c>
      <c r="W67" s="1">
        <f t="shared" si="12"/>
        <v>0</v>
      </c>
      <c r="X67" s="1">
        <f t="shared" si="13"/>
        <v>1</v>
      </c>
      <c r="Y67" s="25">
        <f t="shared" si="18"/>
        <v>0</v>
      </c>
      <c r="Z67" s="127"/>
      <c r="AA67" s="117"/>
      <c r="AB67" s="1"/>
      <c r="AC67" s="25">
        <f t="shared" si="15"/>
        <v>2</v>
      </c>
      <c r="AD67" s="1"/>
    </row>
    <row r="68" spans="1:30" ht="12.75" customHeight="1">
      <c r="A68" s="1">
        <v>3824</v>
      </c>
      <c r="B68" s="54" t="str">
        <f t="shared" si="0"/>
        <v>M.1.23.10.1</v>
      </c>
      <c r="C68" s="120" t="s">
        <v>2028</v>
      </c>
      <c r="D68" s="118"/>
      <c r="E68" s="156"/>
      <c r="F68" s="118"/>
      <c r="G68" s="117"/>
      <c r="H68" s="119" t="s">
        <v>1951</v>
      </c>
      <c r="I68" s="117" t="s">
        <v>1952</v>
      </c>
      <c r="J68" s="54">
        <v>4</v>
      </c>
      <c r="K68" s="117"/>
      <c r="L68" s="99">
        <f t="shared" si="1"/>
        <v>1</v>
      </c>
      <c r="M68" s="1">
        <f t="shared" si="2"/>
        <v>23</v>
      </c>
      <c r="N68" s="1">
        <f t="shared" si="3"/>
        <v>10</v>
      </c>
      <c r="O68" s="1">
        <f t="shared" si="4"/>
        <v>1</v>
      </c>
      <c r="P68" s="1">
        <f t="shared" si="5"/>
        <v>0</v>
      </c>
      <c r="Q68" s="1">
        <f t="shared" si="16"/>
        <v>0</v>
      </c>
      <c r="R68" s="1">
        <f t="shared" si="7"/>
        <v>0</v>
      </c>
      <c r="S68" s="1">
        <f t="shared" si="8"/>
        <v>0</v>
      </c>
      <c r="T68" s="1">
        <f t="shared" si="9"/>
        <v>1</v>
      </c>
      <c r="U68" s="1">
        <f t="shared" si="10"/>
        <v>2</v>
      </c>
      <c r="V68" s="1">
        <f t="shared" si="17"/>
        <v>3</v>
      </c>
      <c r="W68" s="1">
        <f t="shared" si="12"/>
        <v>0</v>
      </c>
      <c r="X68" s="1">
        <f t="shared" si="13"/>
        <v>1</v>
      </c>
      <c r="Y68" s="25">
        <f t="shared" si="18"/>
        <v>0</v>
      </c>
      <c r="Z68" s="127"/>
      <c r="AA68" s="117"/>
      <c r="AB68" s="1"/>
      <c r="AC68" s="25">
        <f t="shared" si="15"/>
        <v>2</v>
      </c>
      <c r="AD68" s="1"/>
    </row>
    <row r="69" spans="1:30" ht="12.75" customHeight="1">
      <c r="A69" s="1">
        <v>3825</v>
      </c>
      <c r="B69" s="54" t="str">
        <f t="shared" si="0"/>
        <v>M.1.23.11</v>
      </c>
      <c r="C69" s="120" t="s">
        <v>2029</v>
      </c>
      <c r="D69" s="118"/>
      <c r="E69" s="156"/>
      <c r="F69" s="118"/>
      <c r="G69" s="117"/>
      <c r="H69" s="119" t="s">
        <v>1951</v>
      </c>
      <c r="I69" s="117" t="s">
        <v>1952</v>
      </c>
      <c r="J69" s="54">
        <v>3</v>
      </c>
      <c r="K69" s="117"/>
      <c r="L69" s="99">
        <f t="shared" si="1"/>
        <v>1</v>
      </c>
      <c r="M69" s="1">
        <f t="shared" si="2"/>
        <v>23</v>
      </c>
      <c r="N69" s="1">
        <f t="shared" si="3"/>
        <v>11</v>
      </c>
      <c r="O69" s="1">
        <f t="shared" si="4"/>
        <v>0</v>
      </c>
      <c r="P69" s="1">
        <f t="shared" si="5"/>
        <v>0</v>
      </c>
      <c r="Q69" s="1">
        <f t="shared" ref="Q69:Q80" si="19">IF(OR(Master="Master",J69=0,K69=1),0,IF(ISNA(VLOOKUP(A69,L2_Array,22,FALSE)),0,VLOOKUP(A69,L2_Array,22,FALSE)))</f>
        <v>0</v>
      </c>
      <c r="R69" s="1">
        <f t="shared" si="7"/>
        <v>0</v>
      </c>
      <c r="S69" s="1">
        <f t="shared" si="8"/>
        <v>0</v>
      </c>
      <c r="T69" s="1">
        <f t="shared" si="9"/>
        <v>1</v>
      </c>
      <c r="U69" s="1">
        <f t="shared" si="10"/>
        <v>2</v>
      </c>
      <c r="V69" s="1">
        <f t="shared" ref="V69:V100" si="20">IF(Master="Master",R69,IF(V68="",S69,IF(OR(AND(U69&gt;0,S69&lt;V68),AND(U69=1,S69&lt;=V68)),V68,S69)))</f>
        <v>3</v>
      </c>
      <c r="W69" s="1">
        <f t="shared" si="12"/>
        <v>0</v>
      </c>
      <c r="X69" s="1">
        <f t="shared" si="13"/>
        <v>1</v>
      </c>
      <c r="Y69" s="25">
        <f t="shared" ref="Y69:Y80" si="21">IF(ISNA(VLOOKUP(A69,L2_Array,1,FALSE)),0,1)</f>
        <v>0</v>
      </c>
      <c r="Z69" s="127"/>
      <c r="AA69" s="117"/>
      <c r="AB69" s="1"/>
      <c r="AC69" s="25">
        <f t="shared" si="15"/>
        <v>2</v>
      </c>
      <c r="AD69" s="1"/>
    </row>
    <row r="70" spans="1:30" ht="12.75" customHeight="1">
      <c r="A70" s="1">
        <v>1791</v>
      </c>
      <c r="B70" s="54" t="str">
        <f t="shared" si="0"/>
        <v>M.1.24</v>
      </c>
      <c r="C70" s="120" t="s">
        <v>2031</v>
      </c>
      <c r="D70" s="142"/>
      <c r="E70" s="157"/>
      <c r="F70" s="117"/>
      <c r="G70" s="117"/>
      <c r="H70" s="119"/>
      <c r="I70" s="117" t="s">
        <v>587</v>
      </c>
      <c r="J70" s="54">
        <v>2</v>
      </c>
      <c r="K70" s="117"/>
      <c r="L70" s="99">
        <f t="shared" si="1"/>
        <v>1</v>
      </c>
      <c r="M70" s="1">
        <f t="shared" si="2"/>
        <v>24</v>
      </c>
      <c r="N70" s="1">
        <f t="shared" si="3"/>
        <v>0</v>
      </c>
      <c r="O70" s="1">
        <f t="shared" si="4"/>
        <v>0</v>
      </c>
      <c r="P70" s="1">
        <f t="shared" si="5"/>
        <v>0</v>
      </c>
      <c r="Q70" s="1">
        <f t="shared" si="19"/>
        <v>0</v>
      </c>
      <c r="R70" s="1">
        <f t="shared" si="7"/>
        <v>0</v>
      </c>
      <c r="S70" s="1">
        <f t="shared" si="8"/>
        <v>0</v>
      </c>
      <c r="T70" s="1">
        <f t="shared" si="9"/>
        <v>1</v>
      </c>
      <c r="U70" s="1">
        <f t="shared" si="10"/>
        <v>0</v>
      </c>
      <c r="V70" s="1">
        <f t="shared" si="20"/>
        <v>0</v>
      </c>
      <c r="W70" s="1">
        <f t="shared" si="12"/>
        <v>0</v>
      </c>
      <c r="X70" s="1">
        <f t="shared" si="13"/>
        <v>0</v>
      </c>
      <c r="Y70" s="25">
        <f t="shared" si="21"/>
        <v>0</v>
      </c>
      <c r="Z70" s="127"/>
      <c r="AA70" s="117"/>
      <c r="AB70" s="1"/>
      <c r="AC70" s="25">
        <f t="shared" si="15"/>
        <v>2</v>
      </c>
      <c r="AD70" s="1">
        <v>1</v>
      </c>
    </row>
    <row r="71" spans="1:30" ht="12.75" customHeight="1">
      <c r="A71" s="1">
        <v>4323</v>
      </c>
      <c r="B71" s="54" t="str">
        <f t="shared" si="0"/>
        <v>M.1.24.1</v>
      </c>
      <c r="C71" s="120" t="s">
        <v>2035</v>
      </c>
      <c r="D71" s="118"/>
      <c r="E71" s="156"/>
      <c r="F71" s="118"/>
      <c r="G71" s="117"/>
      <c r="H71" s="119" t="s">
        <v>2036</v>
      </c>
      <c r="I71" s="117" t="s">
        <v>412</v>
      </c>
      <c r="J71" s="54">
        <v>3</v>
      </c>
      <c r="K71" s="117"/>
      <c r="L71" s="99">
        <f t="shared" si="1"/>
        <v>1</v>
      </c>
      <c r="M71" s="1">
        <f t="shared" si="2"/>
        <v>24</v>
      </c>
      <c r="N71" s="1">
        <f t="shared" si="3"/>
        <v>1</v>
      </c>
      <c r="O71" s="1">
        <f t="shared" si="4"/>
        <v>0</v>
      </c>
      <c r="P71" s="1">
        <f t="shared" si="5"/>
        <v>0</v>
      </c>
      <c r="Q71" s="1">
        <f t="shared" si="19"/>
        <v>0</v>
      </c>
      <c r="R71" s="1">
        <f t="shared" si="7"/>
        <v>0</v>
      </c>
      <c r="S71" s="1">
        <f t="shared" si="8"/>
        <v>0</v>
      </c>
      <c r="T71" s="1">
        <f t="shared" si="9"/>
        <v>1</v>
      </c>
      <c r="U71" s="1">
        <f t="shared" si="10"/>
        <v>0</v>
      </c>
      <c r="V71" s="1">
        <f t="shared" si="20"/>
        <v>0</v>
      </c>
      <c r="W71" s="1">
        <f t="shared" si="12"/>
        <v>0</v>
      </c>
      <c r="X71" s="1">
        <f t="shared" si="13"/>
        <v>0</v>
      </c>
      <c r="Y71" s="25">
        <f t="shared" si="21"/>
        <v>0</v>
      </c>
      <c r="Z71" s="127"/>
      <c r="AA71" s="117"/>
      <c r="AB71" s="1"/>
      <c r="AC71" s="25">
        <f t="shared" si="15"/>
        <v>2</v>
      </c>
      <c r="AD71" s="1"/>
    </row>
    <row r="72" spans="1:30" ht="12.75" customHeight="1">
      <c r="A72" s="1">
        <v>1793</v>
      </c>
      <c r="B72" s="54" t="str">
        <f t="shared" si="0"/>
        <v>M.1.24.2</v>
      </c>
      <c r="C72" s="120" t="s">
        <v>2038</v>
      </c>
      <c r="D72" s="118"/>
      <c r="E72" s="156"/>
      <c r="F72" s="118"/>
      <c r="G72" s="117"/>
      <c r="H72" s="119" t="s">
        <v>872</v>
      </c>
      <c r="I72" s="117" t="s">
        <v>873</v>
      </c>
      <c r="J72" s="54">
        <v>3</v>
      </c>
      <c r="K72" s="117"/>
      <c r="L72" s="99">
        <f t="shared" si="1"/>
        <v>1</v>
      </c>
      <c r="M72" s="1">
        <f t="shared" si="2"/>
        <v>24</v>
      </c>
      <c r="N72" s="1">
        <f t="shared" si="3"/>
        <v>2</v>
      </c>
      <c r="O72" s="1">
        <f t="shared" si="4"/>
        <v>0</v>
      </c>
      <c r="P72" s="1">
        <f t="shared" si="5"/>
        <v>0</v>
      </c>
      <c r="Q72" s="1">
        <f t="shared" si="19"/>
        <v>0</v>
      </c>
      <c r="R72" s="1">
        <f t="shared" si="7"/>
        <v>0</v>
      </c>
      <c r="S72" s="1">
        <f t="shared" si="8"/>
        <v>0</v>
      </c>
      <c r="T72" s="1">
        <f t="shared" si="9"/>
        <v>1</v>
      </c>
      <c r="U72" s="1">
        <f t="shared" si="10"/>
        <v>0</v>
      </c>
      <c r="V72" s="1">
        <f t="shared" si="20"/>
        <v>0</v>
      </c>
      <c r="W72" s="1">
        <f t="shared" si="12"/>
        <v>0</v>
      </c>
      <c r="X72" s="1">
        <f t="shared" si="13"/>
        <v>0</v>
      </c>
      <c r="Y72" s="25">
        <f t="shared" si="21"/>
        <v>0</v>
      </c>
      <c r="Z72" s="127"/>
      <c r="AA72" s="117"/>
      <c r="AB72" s="1"/>
      <c r="AC72" s="25">
        <f t="shared" si="15"/>
        <v>2</v>
      </c>
      <c r="AD72" s="1"/>
    </row>
    <row r="73" spans="1:30" ht="12.75" customHeight="1">
      <c r="A73" s="1">
        <v>1794</v>
      </c>
      <c r="B73" s="54" t="str">
        <f t="shared" si="0"/>
        <v>M.1.24.3</v>
      </c>
      <c r="C73" s="120" t="s">
        <v>2042</v>
      </c>
      <c r="D73" s="118"/>
      <c r="E73" s="156"/>
      <c r="F73" s="118"/>
      <c r="G73" s="117"/>
      <c r="H73" s="119" t="s">
        <v>872</v>
      </c>
      <c r="I73" s="117" t="s">
        <v>873</v>
      </c>
      <c r="J73" s="54">
        <v>3</v>
      </c>
      <c r="K73" s="117"/>
      <c r="L73" s="99">
        <f t="shared" si="1"/>
        <v>1</v>
      </c>
      <c r="M73" s="1">
        <f t="shared" si="2"/>
        <v>24</v>
      </c>
      <c r="N73" s="1">
        <f t="shared" si="3"/>
        <v>3</v>
      </c>
      <c r="O73" s="1">
        <f t="shared" si="4"/>
        <v>0</v>
      </c>
      <c r="P73" s="1">
        <f t="shared" si="5"/>
        <v>0</v>
      </c>
      <c r="Q73" s="1">
        <f t="shared" si="19"/>
        <v>0</v>
      </c>
      <c r="R73" s="1">
        <f t="shared" si="7"/>
        <v>0</v>
      </c>
      <c r="S73" s="1">
        <f t="shared" si="8"/>
        <v>0</v>
      </c>
      <c r="T73" s="1">
        <f t="shared" si="9"/>
        <v>1</v>
      </c>
      <c r="U73" s="1">
        <f t="shared" si="10"/>
        <v>0</v>
      </c>
      <c r="V73" s="1">
        <f t="shared" si="20"/>
        <v>0</v>
      </c>
      <c r="W73" s="1">
        <f t="shared" si="12"/>
        <v>0</v>
      </c>
      <c r="X73" s="1">
        <f t="shared" si="13"/>
        <v>0</v>
      </c>
      <c r="Y73" s="25">
        <f t="shared" si="21"/>
        <v>0</v>
      </c>
      <c r="Z73" s="127"/>
      <c r="AA73" s="117"/>
      <c r="AB73" s="1"/>
      <c r="AC73" s="25">
        <f t="shared" si="15"/>
        <v>2</v>
      </c>
      <c r="AD73" s="1"/>
    </row>
    <row r="74" spans="1:30" ht="12.75" customHeight="1">
      <c r="A74" s="1">
        <v>1797</v>
      </c>
      <c r="B74" s="54" t="str">
        <f t="shared" si="0"/>
        <v>M.1.24.4</v>
      </c>
      <c r="C74" s="120" t="s">
        <v>2044</v>
      </c>
      <c r="D74" s="118"/>
      <c r="E74" s="156"/>
      <c r="F74" s="118"/>
      <c r="G74" s="117"/>
      <c r="H74" s="119"/>
      <c r="I74" s="117" t="s">
        <v>587</v>
      </c>
      <c r="J74" s="54">
        <v>3</v>
      </c>
      <c r="K74" s="117"/>
      <c r="L74" s="99">
        <f t="shared" si="1"/>
        <v>1</v>
      </c>
      <c r="M74" s="1">
        <f t="shared" si="2"/>
        <v>24</v>
      </c>
      <c r="N74" s="1">
        <f t="shared" si="3"/>
        <v>4</v>
      </c>
      <c r="O74" s="1">
        <f t="shared" si="4"/>
        <v>0</v>
      </c>
      <c r="P74" s="1">
        <f t="shared" si="5"/>
        <v>0</v>
      </c>
      <c r="Q74" s="1">
        <f t="shared" si="19"/>
        <v>0</v>
      </c>
      <c r="R74" s="1">
        <f t="shared" si="7"/>
        <v>0</v>
      </c>
      <c r="S74" s="1">
        <f t="shared" si="8"/>
        <v>0</v>
      </c>
      <c r="T74" s="1">
        <f t="shared" si="9"/>
        <v>1</v>
      </c>
      <c r="U74" s="1">
        <f t="shared" si="10"/>
        <v>0</v>
      </c>
      <c r="V74" s="1">
        <f t="shared" si="20"/>
        <v>0</v>
      </c>
      <c r="W74" s="1">
        <f t="shared" si="12"/>
        <v>0</v>
      </c>
      <c r="X74" s="1">
        <f t="shared" si="13"/>
        <v>0</v>
      </c>
      <c r="Y74" s="25">
        <f t="shared" si="21"/>
        <v>0</v>
      </c>
      <c r="Z74" s="127"/>
      <c r="AA74" s="117"/>
      <c r="AB74" s="1"/>
      <c r="AC74" s="25">
        <f t="shared" si="15"/>
        <v>2</v>
      </c>
      <c r="AD74" s="1"/>
    </row>
    <row r="75" spans="1:30" ht="12.75" customHeight="1">
      <c r="A75" s="1">
        <v>1803</v>
      </c>
      <c r="B75" s="54" t="str">
        <f t="shared" si="0"/>
        <v>M.1.24.5</v>
      </c>
      <c r="C75" s="120" t="s">
        <v>2046</v>
      </c>
      <c r="D75" s="118"/>
      <c r="E75" s="156"/>
      <c r="F75" s="118"/>
      <c r="G75" s="117"/>
      <c r="H75" s="119" t="s">
        <v>872</v>
      </c>
      <c r="I75" s="117" t="s">
        <v>873</v>
      </c>
      <c r="J75" s="54">
        <v>3</v>
      </c>
      <c r="K75" s="117"/>
      <c r="L75" s="99">
        <f t="shared" si="1"/>
        <v>1</v>
      </c>
      <c r="M75" s="1">
        <f t="shared" si="2"/>
        <v>24</v>
      </c>
      <c r="N75" s="1">
        <f t="shared" si="3"/>
        <v>5</v>
      </c>
      <c r="O75" s="1">
        <f t="shared" si="4"/>
        <v>0</v>
      </c>
      <c r="P75" s="1">
        <f t="shared" si="5"/>
        <v>0</v>
      </c>
      <c r="Q75" s="1">
        <f t="shared" si="19"/>
        <v>0</v>
      </c>
      <c r="R75" s="1">
        <f t="shared" si="7"/>
        <v>0</v>
      </c>
      <c r="S75" s="1">
        <f t="shared" si="8"/>
        <v>0</v>
      </c>
      <c r="T75" s="1">
        <f t="shared" si="9"/>
        <v>1</v>
      </c>
      <c r="U75" s="1">
        <f t="shared" si="10"/>
        <v>0</v>
      </c>
      <c r="V75" s="1">
        <f t="shared" si="20"/>
        <v>0</v>
      </c>
      <c r="W75" s="1">
        <f t="shared" si="12"/>
        <v>0</v>
      </c>
      <c r="X75" s="1">
        <f t="shared" si="13"/>
        <v>0</v>
      </c>
      <c r="Y75" s="25">
        <f t="shared" si="21"/>
        <v>0</v>
      </c>
      <c r="Z75" s="127"/>
      <c r="AA75" s="117"/>
      <c r="AB75" s="1"/>
      <c r="AC75" s="25">
        <f t="shared" si="15"/>
        <v>2</v>
      </c>
      <c r="AD75" s="1"/>
    </row>
    <row r="76" spans="1:30" ht="12.75" customHeight="1">
      <c r="A76" s="1">
        <v>3558</v>
      </c>
      <c r="B76" s="54" t="str">
        <f t="shared" si="0"/>
        <v>M.2</v>
      </c>
      <c r="C76" s="117" t="s">
        <v>864</v>
      </c>
      <c r="D76" s="118"/>
      <c r="E76" s="156"/>
      <c r="F76" s="92"/>
      <c r="G76" s="117" t="s">
        <v>432</v>
      </c>
      <c r="H76" s="119" t="s">
        <v>2048</v>
      </c>
      <c r="I76" s="154" t="s">
        <v>2049</v>
      </c>
      <c r="J76" s="54">
        <v>1</v>
      </c>
      <c r="K76" s="117"/>
      <c r="L76" s="99">
        <f t="shared" si="1"/>
        <v>2</v>
      </c>
      <c r="M76" s="1">
        <f t="shared" si="2"/>
        <v>0</v>
      </c>
      <c r="N76" s="1">
        <f t="shared" si="3"/>
        <v>0</v>
      </c>
      <c r="O76" s="1">
        <f t="shared" si="4"/>
        <v>0</v>
      </c>
      <c r="P76" s="1">
        <f t="shared" si="5"/>
        <v>0</v>
      </c>
      <c r="Q76" s="1">
        <f t="shared" si="19"/>
        <v>1</v>
      </c>
      <c r="R76" s="1">
        <f t="shared" si="7"/>
        <v>0</v>
      </c>
      <c r="S76" s="1">
        <f t="shared" si="8"/>
        <v>1</v>
      </c>
      <c r="T76" s="1">
        <f t="shared" si="9"/>
        <v>1</v>
      </c>
      <c r="U76" s="1">
        <f t="shared" si="10"/>
        <v>0</v>
      </c>
      <c r="V76" s="1">
        <f t="shared" si="20"/>
        <v>1</v>
      </c>
      <c r="W76" s="1">
        <f t="shared" si="12"/>
        <v>1</v>
      </c>
      <c r="X76" s="1">
        <f t="shared" si="13"/>
        <v>1</v>
      </c>
      <c r="Y76" s="25">
        <f t="shared" si="21"/>
        <v>1</v>
      </c>
      <c r="Z76" s="127"/>
      <c r="AA76" s="117"/>
      <c r="AB76" s="1"/>
      <c r="AC76" s="25">
        <f t="shared" si="15"/>
        <v>2</v>
      </c>
    </row>
    <row r="77" spans="1:30" ht="12.75" customHeight="1">
      <c r="A77" s="1">
        <v>3559</v>
      </c>
      <c r="B77" s="54" t="str">
        <f t="shared" si="0"/>
        <v>M.2.1</v>
      </c>
      <c r="C77" s="120" t="s">
        <v>2053</v>
      </c>
      <c r="D77" s="118"/>
      <c r="E77" s="156"/>
      <c r="F77" s="92"/>
      <c r="G77" s="117"/>
      <c r="H77" s="119"/>
      <c r="I77" s="117"/>
      <c r="J77" s="54">
        <v>2</v>
      </c>
      <c r="K77" s="117"/>
      <c r="L77" s="99">
        <f t="shared" si="1"/>
        <v>2</v>
      </c>
      <c r="M77" s="1">
        <f t="shared" si="2"/>
        <v>1</v>
      </c>
      <c r="N77" s="1">
        <f t="shared" si="3"/>
        <v>0</v>
      </c>
      <c r="O77" s="1">
        <f t="shared" si="4"/>
        <v>0</v>
      </c>
      <c r="P77" s="1">
        <f t="shared" si="5"/>
        <v>0</v>
      </c>
      <c r="Q77" s="1">
        <f t="shared" si="19"/>
        <v>0</v>
      </c>
      <c r="R77" s="1">
        <f t="shared" si="7"/>
        <v>0</v>
      </c>
      <c r="S77" s="1">
        <f t="shared" si="8"/>
        <v>0</v>
      </c>
      <c r="T77" s="1">
        <f t="shared" si="9"/>
        <v>1</v>
      </c>
      <c r="U77" s="1">
        <f t="shared" si="10"/>
        <v>0</v>
      </c>
      <c r="V77" s="1">
        <f t="shared" si="20"/>
        <v>0</v>
      </c>
      <c r="W77" s="1">
        <f t="shared" si="12"/>
        <v>0</v>
      </c>
      <c r="X77" s="1">
        <f t="shared" si="13"/>
        <v>0</v>
      </c>
      <c r="Y77" s="25">
        <f t="shared" si="21"/>
        <v>0</v>
      </c>
      <c r="Z77" s="127"/>
      <c r="AA77" s="117"/>
      <c r="AB77" s="1"/>
      <c r="AC77" s="25">
        <f t="shared" si="15"/>
        <v>2</v>
      </c>
    </row>
    <row r="78" spans="1:30" ht="12.75" customHeight="1">
      <c r="A78" s="1">
        <v>3560</v>
      </c>
      <c r="B78" s="54" t="str">
        <f t="shared" si="0"/>
        <v>M.2.2</v>
      </c>
      <c r="C78" s="120" t="s">
        <v>2055</v>
      </c>
      <c r="D78" s="118"/>
      <c r="E78" s="156"/>
      <c r="F78" s="92"/>
      <c r="G78" s="117"/>
      <c r="H78" s="119"/>
      <c r="I78" s="117"/>
      <c r="J78" s="54">
        <v>2</v>
      </c>
      <c r="K78" s="117"/>
      <c r="L78" s="99">
        <f t="shared" si="1"/>
        <v>2</v>
      </c>
      <c r="M78" s="1">
        <f t="shared" si="2"/>
        <v>2</v>
      </c>
      <c r="N78" s="1">
        <f t="shared" si="3"/>
        <v>0</v>
      </c>
      <c r="O78" s="1">
        <f t="shared" si="4"/>
        <v>0</v>
      </c>
      <c r="P78" s="1">
        <f t="shared" si="5"/>
        <v>0</v>
      </c>
      <c r="Q78" s="1">
        <f t="shared" si="19"/>
        <v>0</v>
      </c>
      <c r="R78" s="1">
        <f t="shared" si="7"/>
        <v>0</v>
      </c>
      <c r="S78" s="1">
        <f t="shared" si="8"/>
        <v>0</v>
      </c>
      <c r="T78" s="1">
        <f t="shared" si="9"/>
        <v>1</v>
      </c>
      <c r="U78" s="1">
        <f t="shared" si="10"/>
        <v>0</v>
      </c>
      <c r="V78" s="1">
        <f t="shared" si="20"/>
        <v>0</v>
      </c>
      <c r="W78" s="1">
        <f t="shared" si="12"/>
        <v>0</v>
      </c>
      <c r="X78" s="1">
        <f t="shared" si="13"/>
        <v>0</v>
      </c>
      <c r="Y78" s="25">
        <f t="shared" si="21"/>
        <v>0</v>
      </c>
      <c r="Z78" s="127"/>
      <c r="AA78" s="117"/>
      <c r="AB78" s="1"/>
      <c r="AC78" s="25">
        <f t="shared" si="15"/>
        <v>2</v>
      </c>
    </row>
    <row r="79" spans="1:30" ht="12.75" customHeight="1">
      <c r="A79" s="1">
        <v>3561</v>
      </c>
      <c r="B79" s="54" t="str">
        <f t="shared" si="0"/>
        <v>M.2.3</v>
      </c>
      <c r="C79" s="120" t="s">
        <v>2056</v>
      </c>
      <c r="D79" s="118"/>
      <c r="E79" s="156"/>
      <c r="F79" s="92"/>
      <c r="G79" s="117"/>
      <c r="H79" s="119"/>
      <c r="I79" s="117"/>
      <c r="J79" s="54">
        <v>2</v>
      </c>
      <c r="K79" s="117"/>
      <c r="L79" s="99">
        <f t="shared" si="1"/>
        <v>2</v>
      </c>
      <c r="M79" s="1">
        <f t="shared" si="2"/>
        <v>3</v>
      </c>
      <c r="N79" s="1">
        <f t="shared" si="3"/>
        <v>0</v>
      </c>
      <c r="O79" s="1">
        <f t="shared" si="4"/>
        <v>0</v>
      </c>
      <c r="P79" s="1">
        <f t="shared" si="5"/>
        <v>0</v>
      </c>
      <c r="Q79" s="1">
        <f t="shared" si="19"/>
        <v>0</v>
      </c>
      <c r="R79" s="1">
        <f t="shared" si="7"/>
        <v>0</v>
      </c>
      <c r="S79" s="1">
        <f t="shared" si="8"/>
        <v>0</v>
      </c>
      <c r="T79" s="1">
        <f t="shared" si="9"/>
        <v>1</v>
      </c>
      <c r="U79" s="1">
        <f t="shared" si="10"/>
        <v>0</v>
      </c>
      <c r="V79" s="1">
        <f t="shared" si="20"/>
        <v>0</v>
      </c>
      <c r="W79" s="1">
        <f t="shared" si="12"/>
        <v>0</v>
      </c>
      <c r="X79" s="1">
        <f t="shared" si="13"/>
        <v>0</v>
      </c>
      <c r="Y79" s="25">
        <f t="shared" si="21"/>
        <v>0</v>
      </c>
      <c r="Z79" s="127"/>
      <c r="AA79" s="117"/>
      <c r="AB79" s="1"/>
      <c r="AC79" s="25">
        <f t="shared" si="15"/>
        <v>2</v>
      </c>
    </row>
    <row r="80" spans="1:30" ht="12.75" customHeight="1">
      <c r="A80" s="1">
        <v>3562</v>
      </c>
      <c r="B80" s="54" t="str">
        <f t="shared" si="0"/>
        <v>M.2.4</v>
      </c>
      <c r="C80" s="120" t="s">
        <v>2060</v>
      </c>
      <c r="D80" s="118"/>
      <c r="E80" s="156"/>
      <c r="F80" s="92"/>
      <c r="G80" s="117"/>
      <c r="H80" s="119"/>
      <c r="I80" s="117"/>
      <c r="J80" s="54">
        <v>2</v>
      </c>
      <c r="K80" s="117"/>
      <c r="L80" s="99">
        <f t="shared" si="1"/>
        <v>2</v>
      </c>
      <c r="M80" s="1">
        <f t="shared" si="2"/>
        <v>4</v>
      </c>
      <c r="N80" s="1">
        <f t="shared" si="3"/>
        <v>0</v>
      </c>
      <c r="O80" s="1">
        <f t="shared" si="4"/>
        <v>0</v>
      </c>
      <c r="P80" s="1">
        <f t="shared" si="5"/>
        <v>0</v>
      </c>
      <c r="Q80" s="1">
        <f t="shared" si="19"/>
        <v>0</v>
      </c>
      <c r="R80" s="1">
        <f t="shared" si="7"/>
        <v>0</v>
      </c>
      <c r="S80" s="1">
        <f t="shared" si="8"/>
        <v>0</v>
      </c>
      <c r="T80" s="1">
        <f t="shared" si="9"/>
        <v>1</v>
      </c>
      <c r="U80" s="1">
        <f t="shared" si="10"/>
        <v>0</v>
      </c>
      <c r="V80" s="1">
        <f t="shared" si="20"/>
        <v>0</v>
      </c>
      <c r="W80" s="1">
        <f t="shared" si="12"/>
        <v>0</v>
      </c>
      <c r="X80" s="1">
        <f t="shared" si="13"/>
        <v>0</v>
      </c>
      <c r="Y80" s="25">
        <f t="shared" si="21"/>
        <v>0</v>
      </c>
      <c r="Z80" s="127"/>
      <c r="AA80" s="117"/>
      <c r="AB80" s="1"/>
      <c r="AC80" s="25">
        <f t="shared" si="15"/>
        <v>2</v>
      </c>
    </row>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B3:I3"/>
    <mergeCell ref="H4:I4"/>
  </mergeCells>
  <conditionalFormatting sqref="B5:C80">
    <cfRule type="expression" dxfId="194" priority="1" stopIfTrue="1">
      <formula>$Y5=1</formula>
    </cfRule>
  </conditionalFormatting>
  <conditionalFormatting sqref="A5:A80">
    <cfRule type="expression" dxfId="193" priority="2" stopIfTrue="1">
      <formula>A5=""</formula>
    </cfRule>
  </conditionalFormatting>
  <conditionalFormatting sqref="J5:J80">
    <cfRule type="expression" dxfId="192" priority="3" stopIfTrue="1">
      <formula>J5*J6/J5-J5&gt;1</formula>
    </cfRule>
  </conditionalFormatting>
  <conditionalFormatting sqref="H1 I1:I2 Z1:AA2 B1:G2">
    <cfRule type="expression" dxfId="191" priority="4" stopIfTrue="1">
      <formula>OR($D$2&lt;1,$D$2="0%")</formula>
    </cfRule>
  </conditionalFormatting>
  <conditionalFormatting sqref="H1 I1:I2 Z1:AA2 B1:G2">
    <cfRule type="expression" dxfId="190" priority="5" stopIfTrue="1">
      <formula>$D$2=1</formula>
    </cfRule>
  </conditionalFormatting>
  <conditionalFormatting sqref="D5:F80">
    <cfRule type="expression" dxfId="189" priority="6" stopIfTrue="1">
      <formula>$AD5&lt;&gt;""</formula>
    </cfRule>
  </conditionalFormatting>
  <conditionalFormatting sqref="D5:F80">
    <cfRule type="expression" dxfId="188" priority="7">
      <formula>$K5&gt;0</formula>
    </cfRule>
  </conditionalFormatting>
  <conditionalFormatting sqref="D5:D80">
    <cfRule type="expression" dxfId="187" priority="8" stopIfTrue="1">
      <formula>V5=1</formula>
    </cfRule>
  </conditionalFormatting>
  <conditionalFormatting sqref="D5:D80">
    <cfRule type="expression" dxfId="186" priority="9" stopIfTrue="1">
      <formula>V5=3</formula>
    </cfRule>
  </conditionalFormatting>
  <conditionalFormatting sqref="D5:D80">
    <cfRule type="expression" dxfId="185" priority="10" stopIfTrue="1">
      <formula>V5=2</formula>
    </cfRule>
  </conditionalFormatting>
  <dataValidations count="3">
    <dataValidation type="list" allowBlank="1" showInputMessage="1" showErrorMessage="1" prompt="Select Yes, No or N/A - If N/A is chosen an explanation MUST be provided in the Additional Information cell." sqref="D5:D37 D39:D42 D44:D52 D54:D69 D71:D80" xr:uid="{00000000-0002-0000-1500-000000000000}">
      <formula1>Binary</formula1>
    </dataValidation>
    <dataValidation type="list" allowBlank="1" showInputMessage="1" showErrorMessage="1" promptTitle="Select 1 - 5 - 1" prompt="Informal, ad hoc process without formal implementation_x000a_2 - Partially in place with no approved plans to further implement_x000a_3 - Partially in place with approved plans to further implement_x000a_4 - In place with exclusions_x000a_5 - In place wit" sqref="E5:E37 E39:E42 E44:E52 E54:E69 E71:E80" xr:uid="{00000000-0002-0000-1500-000001000000}">
      <formula1>ScaledLarge</formula1>
    </dataValidation>
    <dataValidation type="list" allowBlank="1" showErrorMessage="1" sqref="H2" xr:uid="{00000000-0002-0000-1500-000002000000}">
      <formula1>TabAuto</formula1>
    </dataValidation>
  </dataValidations>
  <pageMargins left="0.25" right="0.25" top="0.75" bottom="0.75" header="0" footer="0"/>
  <pageSetup fitToHeight="0" orientation="landscape"/>
  <headerFooter>
    <oddHeader>&amp;LShared Assessments Program&amp;CStandardized Information Gathering (SIG) Questionnaire&amp;R Version 2017</oddHeader>
    <oddFooter>&amp;L&amp;A&amp;CPage &amp;P of  Page(s)</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AD1000"/>
  <sheetViews>
    <sheetView showGridLines="0" workbookViewId="0">
      <pane ySplit="4" topLeftCell="A5" activePane="bottomLeft" state="frozen"/>
      <selection pane="bottomLeft" activeCell="B6" sqref="B6"/>
    </sheetView>
  </sheetViews>
  <sheetFormatPr defaultColWidth="14.42578125" defaultRowHeight="15" customHeight="1"/>
  <cols>
    <col min="1" max="1" width="5.140625" hidden="1" customWidth="1"/>
    <col min="2" max="2" width="13.42578125" customWidth="1"/>
    <col min="3" max="3" width="67" customWidth="1"/>
    <col min="4" max="5" width="11.42578125" customWidth="1"/>
    <col min="6" max="6" width="40.7109375" customWidth="1"/>
    <col min="7" max="7" width="27.85546875" customWidth="1"/>
    <col min="8" max="8" width="10.28515625" customWidth="1"/>
    <col min="9" max="9" width="28.140625" customWidth="1"/>
    <col min="10" max="22" width="2.85546875" hidden="1" customWidth="1"/>
    <col min="23" max="23" width="6.140625" hidden="1" customWidth="1"/>
    <col min="24" max="25" width="2.85546875" hidden="1" customWidth="1"/>
    <col min="26" max="26" width="14.140625" hidden="1" customWidth="1"/>
    <col min="27" max="27" width="28.140625" hidden="1" customWidth="1"/>
    <col min="28" max="28" width="8.85546875" customWidth="1"/>
    <col min="29" max="29" width="2.85546875" hidden="1" customWidth="1"/>
    <col min="30" max="30" width="3.85546875" hidden="1" customWidth="1"/>
  </cols>
  <sheetData>
    <row r="1" spans="1:30" ht="12.75" customHeight="1">
      <c r="A1" s="1">
        <v>12</v>
      </c>
      <c r="B1" s="60" t="s">
        <v>868</v>
      </c>
      <c r="C1" s="94"/>
      <c r="D1" s="97"/>
      <c r="E1" s="97"/>
      <c r="F1" s="97"/>
      <c r="G1" s="96"/>
      <c r="H1" s="97"/>
      <c r="I1" s="39" t="str">
        <f>IF(Master&lt;&gt;"Master","",Master)</f>
        <v/>
      </c>
      <c r="J1" s="97"/>
      <c r="K1" s="97"/>
      <c r="L1" s="97"/>
      <c r="M1" s="97"/>
      <c r="N1" s="97"/>
      <c r="O1" s="97"/>
      <c r="P1" s="97"/>
      <c r="Q1" s="97" t="str">
        <f>LEFT(B1,1)</f>
        <v>N</v>
      </c>
      <c r="R1" s="97"/>
      <c r="S1" s="97"/>
      <c r="T1" s="97"/>
      <c r="U1" s="97"/>
      <c r="V1" s="97"/>
      <c r="W1" s="97"/>
      <c r="X1" s="97"/>
      <c r="Y1" s="97">
        <f>COUNTA(X:X)+2</f>
        <v>77</v>
      </c>
      <c r="Z1" s="97"/>
      <c r="AA1" s="123"/>
      <c r="AB1" s="99"/>
      <c r="AC1" s="97"/>
      <c r="AD1" s="1"/>
    </row>
    <row r="2" spans="1:30" ht="12.75" customHeight="1">
      <c r="A2" s="1"/>
      <c r="B2" s="100"/>
      <c r="C2" s="101"/>
      <c r="D2" s="102">
        <f>IF(X2=0,"0%",X2/T2)</f>
        <v>0.1095890410958904</v>
      </c>
      <c r="E2" s="101" t="s">
        <v>144</v>
      </c>
      <c r="F2" s="101"/>
      <c r="G2" s="103" t="s">
        <v>245</v>
      </c>
      <c r="H2" s="104" t="s">
        <v>246</v>
      </c>
      <c r="I2" s="105"/>
      <c r="J2" s="105">
        <f>COUNTA(J5:J77)</f>
        <v>73</v>
      </c>
      <c r="K2" s="105"/>
      <c r="L2" s="105"/>
      <c r="M2" s="105"/>
      <c r="N2" s="105"/>
      <c r="O2" s="105"/>
      <c r="P2" s="105"/>
      <c r="Q2" s="105"/>
      <c r="R2" s="105"/>
      <c r="S2" s="105"/>
      <c r="T2" s="105">
        <f>COUNTIF(T5:T77,1)</f>
        <v>73</v>
      </c>
      <c r="U2" s="105"/>
      <c r="V2" s="105"/>
      <c r="W2" s="105"/>
      <c r="X2" s="105">
        <f>COUNTIF(X5:X77,1)</f>
        <v>8</v>
      </c>
      <c r="Y2" s="105"/>
      <c r="Z2" s="105"/>
      <c r="AA2" s="125"/>
      <c r="AB2" s="99"/>
      <c r="AC2" s="1"/>
      <c r="AD2" s="1"/>
    </row>
    <row r="3" spans="1:30" ht="62.25" customHeight="1">
      <c r="A3" s="107" t="s">
        <v>141</v>
      </c>
      <c r="B3" s="212" t="s">
        <v>248</v>
      </c>
      <c r="C3" s="213"/>
      <c r="D3" s="213"/>
      <c r="E3" s="213"/>
      <c r="F3" s="213"/>
      <c r="G3" s="213"/>
      <c r="H3" s="213"/>
      <c r="I3" s="213"/>
      <c r="J3" s="107" t="s">
        <v>292</v>
      </c>
      <c r="K3" s="107" t="s">
        <v>293</v>
      </c>
      <c r="L3" s="1">
        <v>1</v>
      </c>
      <c r="M3" s="1">
        <v>2</v>
      </c>
      <c r="N3" s="1">
        <v>3</v>
      </c>
      <c r="O3" s="1">
        <v>4</v>
      </c>
      <c r="P3" s="1">
        <v>5</v>
      </c>
      <c r="Q3" s="107" t="s">
        <v>253</v>
      </c>
      <c r="R3" s="107" t="s">
        <v>254</v>
      </c>
      <c r="S3" s="107" t="s">
        <v>255</v>
      </c>
      <c r="T3" s="107" t="s">
        <v>294</v>
      </c>
      <c r="U3" s="107" t="s">
        <v>256</v>
      </c>
      <c r="V3" s="107" t="s">
        <v>257</v>
      </c>
      <c r="W3" s="107" t="s">
        <v>295</v>
      </c>
      <c r="X3" s="107" t="s">
        <v>296</v>
      </c>
      <c r="Y3" s="107" t="s">
        <v>297</v>
      </c>
      <c r="Z3" s="1"/>
      <c r="AA3" s="1"/>
      <c r="AB3" s="109" t="s">
        <v>260</v>
      </c>
      <c r="AC3" s="107" t="s">
        <v>258</v>
      </c>
      <c r="AD3" s="107" t="s">
        <v>268</v>
      </c>
    </row>
    <row r="4" spans="1:30" ht="12.75" customHeight="1">
      <c r="A4" s="1">
        <f>MAX(A5:A77)</f>
        <v>4407</v>
      </c>
      <c r="B4" s="49" t="s">
        <v>269</v>
      </c>
      <c r="C4" s="49" t="s">
        <v>146</v>
      </c>
      <c r="D4" s="49" t="s">
        <v>149</v>
      </c>
      <c r="E4" s="49" t="s">
        <v>271</v>
      </c>
      <c r="F4" s="49" t="s">
        <v>272</v>
      </c>
      <c r="G4" s="49" t="s">
        <v>273</v>
      </c>
      <c r="H4" s="208" t="s">
        <v>274</v>
      </c>
      <c r="I4" s="214"/>
      <c r="J4" s="127"/>
      <c r="K4" s="54"/>
      <c r="L4" s="25"/>
      <c r="M4" s="25"/>
      <c r="N4" s="25"/>
      <c r="O4" s="25"/>
      <c r="P4" s="25"/>
      <c r="Q4" s="25"/>
      <c r="R4" s="25"/>
      <c r="S4" s="25"/>
      <c r="T4" s="25"/>
      <c r="U4" s="25"/>
      <c r="V4" s="25"/>
      <c r="W4" s="25"/>
      <c r="X4" s="25"/>
      <c r="Y4" s="1"/>
      <c r="Z4" s="11"/>
      <c r="AA4" s="11"/>
      <c r="AB4" s="1"/>
      <c r="AC4" s="25"/>
      <c r="AD4" s="1"/>
    </row>
    <row r="5" spans="1:30" ht="12.75" customHeight="1">
      <c r="A5" s="1">
        <v>975</v>
      </c>
      <c r="B5" s="54" t="str">
        <f t="shared" ref="B5:B77" si="0">IF(J5=0,"",IF(J5=1,Q$1&amp;"."&amp;L5,IF(J5=2,Q$1&amp;"."&amp;L5&amp;"."&amp;M5,IF(J5=3,Q$1&amp;"."&amp;L5&amp;"."&amp;M5&amp;"."&amp;N5,IF(J5=4,Q$1&amp;"."&amp;L5&amp;"."&amp;M5&amp;"."&amp;N5&amp;"."&amp;O5,IF(J5=5,Q$1&amp;"."&amp;L5&amp;"."&amp;M5&amp;"."&amp;N5&amp;"."&amp;O5&amp;"."&amp;P5))))))</f>
        <v>N.1</v>
      </c>
      <c r="C5" s="117" t="s">
        <v>1934</v>
      </c>
      <c r="D5" s="118"/>
      <c r="E5" s="157"/>
      <c r="F5" s="92"/>
      <c r="G5" s="117" t="s">
        <v>871</v>
      </c>
      <c r="H5" s="119" t="s">
        <v>872</v>
      </c>
      <c r="I5" s="117" t="s">
        <v>873</v>
      </c>
      <c r="J5" s="54">
        <v>1</v>
      </c>
      <c r="K5" s="54"/>
      <c r="L5" s="99">
        <f t="shared" ref="L5:L77" si="1">IF(L4="",1,IF(J5=1,L4+1,L4))</f>
        <v>1</v>
      </c>
      <c r="M5" s="1">
        <f t="shared" ref="M5:M77" si="2">IF(M4="",0,IF(L4&lt;&gt;L5,0,IF($J5=2,M4+1,M4)))</f>
        <v>0</v>
      </c>
      <c r="N5" s="1">
        <f t="shared" ref="N5:N77" si="3">IF(N4="",0,IF(M4&lt;&gt;M5,0,IF($J5=3,N4+1,N4)))</f>
        <v>0</v>
      </c>
      <c r="O5" s="1">
        <f t="shared" ref="O5:O77" si="4">IF(O4="",0,IF(N4&lt;&gt;N5,0,IF($J5=4,O4+1,O4)))</f>
        <v>0</v>
      </c>
      <c r="P5" s="1">
        <f t="shared" ref="P5:P77" si="5">IF(P4="",0,IF(O4&lt;&gt;O5,0,IF($J5=5,P4+1,P4)))</f>
        <v>0</v>
      </c>
      <c r="Q5" s="1">
        <f t="shared" ref="Q5:Q36" si="6">IF(OR(Master="Master",J5=0,K5=1),0,IF(ISNA(VLOOKUP(A5,L2_Array,22,FALSE)),0,VLOOKUP(A5,L2_Array,22,FALSE)))</f>
        <v>1</v>
      </c>
      <c r="R5" s="1">
        <f t="shared" ref="R5:R77" si="7">IF(J5="","",IF(D5="Yes",1,IF(D5="No",2,IF(D5="N/A",3,0))))</f>
        <v>0</v>
      </c>
      <c r="S5" s="1">
        <f t="shared" ref="S5:S77" si="8">IF(J5="","",IF(Q5&gt;0,Q5,IF(R5&gt;0,R5,0)))</f>
        <v>1</v>
      </c>
      <c r="T5" s="1">
        <f t="shared" ref="T5:T77" si="9">IF(J5="","",IF(OR(J5=1,T4=""),1,IF(OR(AND(K4=1,(J5-J3&lt;&gt;0)),AND(T4=0,J4=J5),AND(K4=1,J5=J3)),0,1)))</f>
        <v>1</v>
      </c>
      <c r="U5" s="1">
        <f t="shared" ref="U5:U77" si="10">IF(J5="",U4,IF(AND(S5&gt;1,OR(U4="",U4=0,U4&gt;=J5)),J5,IF(J5&gt;U4,U4,0)))</f>
        <v>0</v>
      </c>
      <c r="V5" s="1">
        <f t="shared" ref="V5:V36" si="11">IF(Master="Master",R5,IF(V4="",S5,IF(OR(AND(U5&gt;0,S5&lt;V4),AND(U5=1,S5&lt;=V4)),V4,S5)))</f>
        <v>1</v>
      </c>
      <c r="W5" s="1">
        <f t="shared" ref="W5:W77" si="12">IF(J5="","",IF(OR(AND(T4=1,U5=1),S5&gt;0,AND(T6=0,W6=1)),1,0))</f>
        <v>1</v>
      </c>
      <c r="X5" s="1">
        <f t="shared" ref="X5:X77" si="13">IF(J5="","",IF(OR(AND(U5&gt;0,T5=1),AND(T5=1,W5=1)),1,0))</f>
        <v>1</v>
      </c>
      <c r="Y5" s="25">
        <f t="shared" ref="Y5:Y36" si="14">IF(ISNA(VLOOKUP(A5,L2_Array,1,FALSE)),0,1)</f>
        <v>1</v>
      </c>
      <c r="Z5" s="117"/>
      <c r="AA5" s="117"/>
      <c r="AB5" s="1"/>
      <c r="AC5" s="25">
        <f t="shared" ref="AC5:AC77" si="15">IF(AND(J5=1,S5=1),2,IF(AND(V4=1,L5=L4),2,IF(AND(AC4=2,L5=L4),2,IF(J5=1,1,""))))</f>
        <v>2</v>
      </c>
      <c r="AD5" s="1">
        <v>1</v>
      </c>
    </row>
    <row r="6" spans="1:30" ht="12.75" customHeight="1">
      <c r="A6" s="1">
        <v>998</v>
      </c>
      <c r="B6" s="54" t="str">
        <f t="shared" si="0"/>
        <v>N.1.1</v>
      </c>
      <c r="C6" s="120" t="s">
        <v>875</v>
      </c>
      <c r="D6" s="118"/>
      <c r="E6" s="156"/>
      <c r="F6" s="118"/>
      <c r="G6" s="117" t="s">
        <v>868</v>
      </c>
      <c r="H6" s="119" t="s">
        <v>877</v>
      </c>
      <c r="I6" s="117" t="s">
        <v>873</v>
      </c>
      <c r="J6" s="54">
        <v>2</v>
      </c>
      <c r="K6" s="54"/>
      <c r="L6" s="99">
        <f t="shared" si="1"/>
        <v>1</v>
      </c>
      <c r="M6" s="1">
        <f t="shared" si="2"/>
        <v>1</v>
      </c>
      <c r="N6" s="1">
        <f t="shared" si="3"/>
        <v>0</v>
      </c>
      <c r="O6" s="1">
        <f t="shared" si="4"/>
        <v>0</v>
      </c>
      <c r="P6" s="1">
        <f t="shared" si="5"/>
        <v>0</v>
      </c>
      <c r="Q6" s="1">
        <f t="shared" si="6"/>
        <v>1</v>
      </c>
      <c r="R6" s="1">
        <f t="shared" si="7"/>
        <v>0</v>
      </c>
      <c r="S6" s="1">
        <f t="shared" si="8"/>
        <v>1</v>
      </c>
      <c r="T6" s="1">
        <f t="shared" si="9"/>
        <v>1</v>
      </c>
      <c r="U6" s="1">
        <f t="shared" si="10"/>
        <v>0</v>
      </c>
      <c r="V6" s="1">
        <f t="shared" si="11"/>
        <v>1</v>
      </c>
      <c r="W6" s="1">
        <f t="shared" si="12"/>
        <v>1</v>
      </c>
      <c r="X6" s="1">
        <f t="shared" si="13"/>
        <v>1</v>
      </c>
      <c r="Y6" s="25">
        <f t="shared" si="14"/>
        <v>1</v>
      </c>
      <c r="Z6" s="117"/>
      <c r="AA6" s="117"/>
      <c r="AB6" s="1"/>
      <c r="AC6" s="25">
        <f t="shared" si="15"/>
        <v>2</v>
      </c>
      <c r="AD6" s="1"/>
    </row>
    <row r="7" spans="1:30" ht="12.75" customHeight="1">
      <c r="A7" s="1">
        <v>4324</v>
      </c>
      <c r="B7" s="54" t="str">
        <f t="shared" si="0"/>
        <v>N.1.2</v>
      </c>
      <c r="C7" s="120" t="s">
        <v>1388</v>
      </c>
      <c r="D7" s="118"/>
      <c r="E7" s="156"/>
      <c r="F7" s="118"/>
      <c r="G7" s="117" t="s">
        <v>868</v>
      </c>
      <c r="H7" s="119"/>
      <c r="I7" s="117"/>
      <c r="J7" s="54">
        <v>2</v>
      </c>
      <c r="K7" s="54"/>
      <c r="L7" s="99">
        <f t="shared" si="1"/>
        <v>1</v>
      </c>
      <c r="M7" s="1">
        <f t="shared" si="2"/>
        <v>2</v>
      </c>
      <c r="N7" s="1">
        <f t="shared" si="3"/>
        <v>0</v>
      </c>
      <c r="O7" s="1">
        <f t="shared" si="4"/>
        <v>0</v>
      </c>
      <c r="P7" s="1">
        <f t="shared" si="5"/>
        <v>0</v>
      </c>
      <c r="Q7" s="1">
        <f t="shared" si="6"/>
        <v>0</v>
      </c>
      <c r="R7" s="1">
        <f t="shared" si="7"/>
        <v>0</v>
      </c>
      <c r="S7" s="1">
        <f t="shared" si="8"/>
        <v>0</v>
      </c>
      <c r="T7" s="1">
        <f t="shared" si="9"/>
        <v>1</v>
      </c>
      <c r="U7" s="1">
        <f t="shared" si="10"/>
        <v>0</v>
      </c>
      <c r="V7" s="1">
        <f t="shared" si="11"/>
        <v>0</v>
      </c>
      <c r="W7" s="1">
        <f t="shared" si="12"/>
        <v>0</v>
      </c>
      <c r="X7" s="1">
        <f t="shared" si="13"/>
        <v>0</v>
      </c>
      <c r="Y7" s="25">
        <f t="shared" si="14"/>
        <v>0</v>
      </c>
      <c r="Z7" s="117"/>
      <c r="AA7" s="117"/>
      <c r="AB7" s="1"/>
      <c r="AC7" s="25">
        <f t="shared" si="15"/>
        <v>2</v>
      </c>
      <c r="AD7" s="1"/>
    </row>
    <row r="8" spans="1:30" ht="12.75" customHeight="1">
      <c r="A8" s="1">
        <v>1008</v>
      </c>
      <c r="B8" s="54" t="str">
        <f t="shared" si="0"/>
        <v>N.1.2.1</v>
      </c>
      <c r="C8" s="120" t="s">
        <v>1941</v>
      </c>
      <c r="D8" s="118"/>
      <c r="E8" s="156"/>
      <c r="F8" s="118"/>
      <c r="G8" s="117"/>
      <c r="H8" s="119" t="s">
        <v>1942</v>
      </c>
      <c r="I8" s="117" t="s">
        <v>1943</v>
      </c>
      <c r="J8" s="54">
        <v>3</v>
      </c>
      <c r="K8" s="54"/>
      <c r="L8" s="99">
        <f t="shared" si="1"/>
        <v>1</v>
      </c>
      <c r="M8" s="1">
        <f t="shared" si="2"/>
        <v>2</v>
      </c>
      <c r="N8" s="1">
        <f t="shared" si="3"/>
        <v>1</v>
      </c>
      <c r="O8" s="1">
        <f t="shared" si="4"/>
        <v>0</v>
      </c>
      <c r="P8" s="1">
        <f t="shared" si="5"/>
        <v>0</v>
      </c>
      <c r="Q8" s="1">
        <f t="shared" si="6"/>
        <v>0</v>
      </c>
      <c r="R8" s="1">
        <f t="shared" si="7"/>
        <v>0</v>
      </c>
      <c r="S8" s="1">
        <f t="shared" si="8"/>
        <v>0</v>
      </c>
      <c r="T8" s="1">
        <f t="shared" si="9"/>
        <v>1</v>
      </c>
      <c r="U8" s="1">
        <f t="shared" si="10"/>
        <v>0</v>
      </c>
      <c r="V8" s="1">
        <f t="shared" si="11"/>
        <v>0</v>
      </c>
      <c r="W8" s="1">
        <f t="shared" si="12"/>
        <v>0</v>
      </c>
      <c r="X8" s="1">
        <f t="shared" si="13"/>
        <v>0</v>
      </c>
      <c r="Y8" s="25">
        <f t="shared" si="14"/>
        <v>0</v>
      </c>
      <c r="Z8" s="117"/>
      <c r="AA8" s="117"/>
      <c r="AB8" s="1"/>
      <c r="AC8" s="25">
        <f t="shared" si="15"/>
        <v>2</v>
      </c>
      <c r="AD8" s="1"/>
    </row>
    <row r="9" spans="1:30" ht="12.75" customHeight="1">
      <c r="A9" s="1">
        <v>995</v>
      </c>
      <c r="B9" s="54" t="str">
        <f t="shared" si="0"/>
        <v>N.1.3</v>
      </c>
      <c r="C9" s="120" t="s">
        <v>1946</v>
      </c>
      <c r="D9" s="118"/>
      <c r="E9" s="156"/>
      <c r="F9" s="118"/>
      <c r="G9" s="117" t="s">
        <v>1947</v>
      </c>
      <c r="H9" s="119" t="s">
        <v>1061</v>
      </c>
      <c r="I9" s="117" t="s">
        <v>523</v>
      </c>
      <c r="J9" s="54">
        <v>2</v>
      </c>
      <c r="K9" s="54"/>
      <c r="L9" s="99">
        <f t="shared" si="1"/>
        <v>1</v>
      </c>
      <c r="M9" s="1">
        <f t="shared" si="2"/>
        <v>3</v>
      </c>
      <c r="N9" s="1">
        <f t="shared" si="3"/>
        <v>0</v>
      </c>
      <c r="O9" s="1">
        <f t="shared" si="4"/>
        <v>0</v>
      </c>
      <c r="P9" s="1">
        <f t="shared" si="5"/>
        <v>0</v>
      </c>
      <c r="Q9" s="1">
        <f t="shared" si="6"/>
        <v>0</v>
      </c>
      <c r="R9" s="1">
        <f t="shared" si="7"/>
        <v>0</v>
      </c>
      <c r="S9" s="1">
        <f t="shared" si="8"/>
        <v>0</v>
      </c>
      <c r="T9" s="1">
        <f t="shared" si="9"/>
        <v>1</v>
      </c>
      <c r="U9" s="1">
        <f t="shared" si="10"/>
        <v>0</v>
      </c>
      <c r="V9" s="1">
        <f t="shared" si="11"/>
        <v>0</v>
      </c>
      <c r="W9" s="1">
        <f t="shared" si="12"/>
        <v>0</v>
      </c>
      <c r="X9" s="1">
        <f t="shared" si="13"/>
        <v>0</v>
      </c>
      <c r="Y9" s="25">
        <f t="shared" si="14"/>
        <v>0</v>
      </c>
      <c r="Z9" s="117"/>
      <c r="AA9" s="117"/>
      <c r="AB9" s="1"/>
      <c r="AC9" s="25">
        <f t="shared" si="15"/>
        <v>2</v>
      </c>
      <c r="AD9" s="1"/>
    </row>
    <row r="10" spans="1:30" ht="12.75" customHeight="1">
      <c r="A10" s="1">
        <v>1121</v>
      </c>
      <c r="B10" s="54" t="str">
        <f t="shared" si="0"/>
        <v>N.1.4</v>
      </c>
      <c r="C10" s="120" t="s">
        <v>1949</v>
      </c>
      <c r="D10" s="118"/>
      <c r="E10" s="156"/>
      <c r="F10" s="118"/>
      <c r="G10" s="117" t="s">
        <v>1947</v>
      </c>
      <c r="H10" s="119" t="s">
        <v>885</v>
      </c>
      <c r="I10" s="117" t="s">
        <v>887</v>
      </c>
      <c r="J10" s="54">
        <v>2</v>
      </c>
      <c r="K10" s="54"/>
      <c r="L10" s="99">
        <f t="shared" si="1"/>
        <v>1</v>
      </c>
      <c r="M10" s="1">
        <f t="shared" si="2"/>
        <v>4</v>
      </c>
      <c r="N10" s="1">
        <f t="shared" si="3"/>
        <v>0</v>
      </c>
      <c r="O10" s="1">
        <f t="shared" si="4"/>
        <v>0</v>
      </c>
      <c r="P10" s="1">
        <f t="shared" si="5"/>
        <v>0</v>
      </c>
      <c r="Q10" s="1">
        <f t="shared" si="6"/>
        <v>0</v>
      </c>
      <c r="R10" s="1">
        <f t="shared" si="7"/>
        <v>0</v>
      </c>
      <c r="S10" s="1">
        <f t="shared" si="8"/>
        <v>0</v>
      </c>
      <c r="T10" s="1">
        <f t="shared" si="9"/>
        <v>1</v>
      </c>
      <c r="U10" s="1">
        <f t="shared" si="10"/>
        <v>0</v>
      </c>
      <c r="V10" s="1">
        <f t="shared" si="11"/>
        <v>0</v>
      </c>
      <c r="W10" s="1">
        <f t="shared" si="12"/>
        <v>0</v>
      </c>
      <c r="X10" s="1">
        <f t="shared" si="13"/>
        <v>0</v>
      </c>
      <c r="Y10" s="25">
        <f t="shared" si="14"/>
        <v>0</v>
      </c>
      <c r="Z10" s="117"/>
      <c r="AA10" s="117"/>
      <c r="AB10" s="1"/>
      <c r="AC10" s="25">
        <f t="shared" si="15"/>
        <v>2</v>
      </c>
      <c r="AD10" s="1"/>
    </row>
    <row r="11" spans="1:30" ht="12.75" customHeight="1">
      <c r="A11" s="1">
        <v>1011</v>
      </c>
      <c r="B11" s="54" t="str">
        <f t="shared" si="0"/>
        <v>N.1.5</v>
      </c>
      <c r="C11" s="120" t="s">
        <v>1954</v>
      </c>
      <c r="D11" s="118"/>
      <c r="E11" s="156"/>
      <c r="F11" s="118"/>
      <c r="G11" s="117" t="s">
        <v>1947</v>
      </c>
      <c r="H11" s="119" t="s">
        <v>896</v>
      </c>
      <c r="I11" s="117" t="s">
        <v>897</v>
      </c>
      <c r="J11" s="54">
        <v>2</v>
      </c>
      <c r="K11" s="54"/>
      <c r="L11" s="99">
        <f t="shared" si="1"/>
        <v>1</v>
      </c>
      <c r="M11" s="1">
        <f t="shared" si="2"/>
        <v>5</v>
      </c>
      <c r="N11" s="1">
        <f t="shared" si="3"/>
        <v>0</v>
      </c>
      <c r="O11" s="1">
        <f t="shared" si="4"/>
        <v>0</v>
      </c>
      <c r="P11" s="1">
        <f t="shared" si="5"/>
        <v>0</v>
      </c>
      <c r="Q11" s="1">
        <f t="shared" si="6"/>
        <v>0</v>
      </c>
      <c r="R11" s="1">
        <f t="shared" si="7"/>
        <v>0</v>
      </c>
      <c r="S11" s="1">
        <f t="shared" si="8"/>
        <v>0</v>
      </c>
      <c r="T11" s="1">
        <f t="shared" si="9"/>
        <v>1</v>
      </c>
      <c r="U11" s="1">
        <f t="shared" si="10"/>
        <v>0</v>
      </c>
      <c r="V11" s="1">
        <f t="shared" si="11"/>
        <v>0</v>
      </c>
      <c r="W11" s="1">
        <f t="shared" si="12"/>
        <v>0</v>
      </c>
      <c r="X11" s="1">
        <f t="shared" si="13"/>
        <v>0</v>
      </c>
      <c r="Y11" s="25">
        <f t="shared" si="14"/>
        <v>0</v>
      </c>
      <c r="Z11" s="117"/>
      <c r="AA11" s="117"/>
      <c r="AB11" s="1"/>
      <c r="AC11" s="25">
        <f t="shared" si="15"/>
        <v>2</v>
      </c>
      <c r="AD11" s="1"/>
    </row>
    <row r="12" spans="1:30" ht="12.75" customHeight="1">
      <c r="A12" s="1">
        <v>1014</v>
      </c>
      <c r="B12" s="54" t="str">
        <f t="shared" si="0"/>
        <v>N.1.6</v>
      </c>
      <c r="C12" s="120" t="s">
        <v>1957</v>
      </c>
      <c r="D12" s="118"/>
      <c r="E12" s="156"/>
      <c r="F12" s="92"/>
      <c r="G12" s="117" t="s">
        <v>1947</v>
      </c>
      <c r="H12" s="119" t="s">
        <v>896</v>
      </c>
      <c r="I12" s="117" t="s">
        <v>897</v>
      </c>
      <c r="J12" s="54">
        <v>2</v>
      </c>
      <c r="K12" s="54"/>
      <c r="L12" s="99">
        <f t="shared" si="1"/>
        <v>1</v>
      </c>
      <c r="M12" s="1">
        <f t="shared" si="2"/>
        <v>6</v>
      </c>
      <c r="N12" s="1">
        <f t="shared" si="3"/>
        <v>0</v>
      </c>
      <c r="O12" s="1">
        <f t="shared" si="4"/>
        <v>0</v>
      </c>
      <c r="P12" s="1">
        <f t="shared" si="5"/>
        <v>0</v>
      </c>
      <c r="Q12" s="1">
        <f t="shared" si="6"/>
        <v>0</v>
      </c>
      <c r="R12" s="1">
        <f t="shared" si="7"/>
        <v>0</v>
      </c>
      <c r="S12" s="1">
        <f t="shared" si="8"/>
        <v>0</v>
      </c>
      <c r="T12" s="1">
        <f t="shared" si="9"/>
        <v>1</v>
      </c>
      <c r="U12" s="1">
        <f t="shared" si="10"/>
        <v>0</v>
      </c>
      <c r="V12" s="1">
        <f t="shared" si="11"/>
        <v>0</v>
      </c>
      <c r="W12" s="1">
        <f t="shared" si="12"/>
        <v>0</v>
      </c>
      <c r="X12" s="1">
        <f t="shared" si="13"/>
        <v>0</v>
      </c>
      <c r="Y12" s="25">
        <f t="shared" si="14"/>
        <v>0</v>
      </c>
      <c r="Z12" s="117"/>
      <c r="AA12" s="117"/>
      <c r="AB12" s="1"/>
      <c r="AC12" s="25">
        <f t="shared" si="15"/>
        <v>2</v>
      </c>
      <c r="AD12" s="1"/>
    </row>
    <row r="13" spans="1:30" ht="12.75" customHeight="1">
      <c r="A13" s="1">
        <v>976</v>
      </c>
      <c r="B13" s="54" t="str">
        <f t="shared" si="0"/>
        <v>N.1.7</v>
      </c>
      <c r="C13" s="120" t="s">
        <v>1959</v>
      </c>
      <c r="D13" s="118"/>
      <c r="E13" s="156"/>
      <c r="F13" s="92"/>
      <c r="G13" s="117" t="s">
        <v>881</v>
      </c>
      <c r="H13" s="119" t="s">
        <v>882</v>
      </c>
      <c r="I13" s="117" t="s">
        <v>883</v>
      </c>
      <c r="J13" s="54">
        <v>2</v>
      </c>
      <c r="K13" s="54"/>
      <c r="L13" s="99">
        <f t="shared" si="1"/>
        <v>1</v>
      </c>
      <c r="M13" s="1">
        <f t="shared" si="2"/>
        <v>7</v>
      </c>
      <c r="N13" s="1">
        <f t="shared" si="3"/>
        <v>0</v>
      </c>
      <c r="O13" s="1">
        <f t="shared" si="4"/>
        <v>0</v>
      </c>
      <c r="P13" s="1">
        <f t="shared" si="5"/>
        <v>0</v>
      </c>
      <c r="Q13" s="1">
        <f t="shared" si="6"/>
        <v>0</v>
      </c>
      <c r="R13" s="1">
        <f t="shared" si="7"/>
        <v>0</v>
      </c>
      <c r="S13" s="1">
        <f t="shared" si="8"/>
        <v>0</v>
      </c>
      <c r="T13" s="1">
        <f t="shared" si="9"/>
        <v>1</v>
      </c>
      <c r="U13" s="1">
        <f t="shared" si="10"/>
        <v>0</v>
      </c>
      <c r="V13" s="1">
        <f t="shared" si="11"/>
        <v>0</v>
      </c>
      <c r="W13" s="1">
        <f t="shared" si="12"/>
        <v>0</v>
      </c>
      <c r="X13" s="1">
        <f t="shared" si="13"/>
        <v>0</v>
      </c>
      <c r="Y13" s="25">
        <f t="shared" si="14"/>
        <v>0</v>
      </c>
      <c r="Z13" s="117"/>
      <c r="AA13" s="117"/>
      <c r="AB13" s="1"/>
      <c r="AC13" s="25">
        <f t="shared" si="15"/>
        <v>2</v>
      </c>
      <c r="AD13" s="1"/>
    </row>
    <row r="14" spans="1:30" ht="12.75" customHeight="1">
      <c r="A14" s="1">
        <v>3689</v>
      </c>
      <c r="B14" s="54" t="str">
        <f t="shared" si="0"/>
        <v>N.1.8</v>
      </c>
      <c r="C14" s="120" t="s">
        <v>879</v>
      </c>
      <c r="D14" s="118"/>
      <c r="E14" s="156"/>
      <c r="F14" s="118"/>
      <c r="G14" s="117" t="s">
        <v>881</v>
      </c>
      <c r="H14" s="119" t="s">
        <v>882</v>
      </c>
      <c r="I14" s="117" t="s">
        <v>883</v>
      </c>
      <c r="J14" s="54">
        <v>2</v>
      </c>
      <c r="K14" s="54"/>
      <c r="L14" s="99">
        <f t="shared" si="1"/>
        <v>1</v>
      </c>
      <c r="M14" s="1">
        <f t="shared" si="2"/>
        <v>8</v>
      </c>
      <c r="N14" s="1">
        <f t="shared" si="3"/>
        <v>0</v>
      </c>
      <c r="O14" s="1">
        <f t="shared" si="4"/>
        <v>0</v>
      </c>
      <c r="P14" s="1">
        <f t="shared" si="5"/>
        <v>0</v>
      </c>
      <c r="Q14" s="1">
        <f t="shared" si="6"/>
        <v>1</v>
      </c>
      <c r="R14" s="1">
        <f t="shared" si="7"/>
        <v>0</v>
      </c>
      <c r="S14" s="1">
        <f t="shared" si="8"/>
        <v>1</v>
      </c>
      <c r="T14" s="1">
        <f t="shared" si="9"/>
        <v>1</v>
      </c>
      <c r="U14" s="1">
        <f t="shared" si="10"/>
        <v>0</v>
      </c>
      <c r="V14" s="1">
        <f t="shared" si="11"/>
        <v>1</v>
      </c>
      <c r="W14" s="1">
        <f t="shared" si="12"/>
        <v>1</v>
      </c>
      <c r="X14" s="1">
        <f t="shared" si="13"/>
        <v>1</v>
      </c>
      <c r="Y14" s="25">
        <f t="shared" si="14"/>
        <v>1</v>
      </c>
      <c r="Z14" s="117"/>
      <c r="AA14" s="117"/>
      <c r="AB14" s="1"/>
      <c r="AC14" s="25">
        <f t="shared" si="15"/>
        <v>2</v>
      </c>
      <c r="AD14" s="1"/>
    </row>
    <row r="15" spans="1:30" ht="12.75" customHeight="1">
      <c r="A15" s="1">
        <v>3705</v>
      </c>
      <c r="B15" s="54" t="str">
        <f t="shared" si="0"/>
        <v>N.1.9</v>
      </c>
      <c r="C15" s="120" t="s">
        <v>1965</v>
      </c>
      <c r="D15" s="118"/>
      <c r="E15" s="156"/>
      <c r="F15" s="118"/>
      <c r="G15" s="117" t="s">
        <v>881</v>
      </c>
      <c r="H15" s="119" t="s">
        <v>629</v>
      </c>
      <c r="I15" s="117" t="s">
        <v>630</v>
      </c>
      <c r="J15" s="54">
        <v>2</v>
      </c>
      <c r="K15" s="54"/>
      <c r="L15" s="99">
        <f t="shared" si="1"/>
        <v>1</v>
      </c>
      <c r="M15" s="1">
        <f t="shared" si="2"/>
        <v>9</v>
      </c>
      <c r="N15" s="1">
        <f t="shared" si="3"/>
        <v>0</v>
      </c>
      <c r="O15" s="1">
        <f t="shared" si="4"/>
        <v>0</v>
      </c>
      <c r="P15" s="1">
        <f t="shared" si="5"/>
        <v>0</v>
      </c>
      <c r="Q15" s="1">
        <f t="shared" si="6"/>
        <v>0</v>
      </c>
      <c r="R15" s="1">
        <f t="shared" si="7"/>
        <v>0</v>
      </c>
      <c r="S15" s="1">
        <f t="shared" si="8"/>
        <v>0</v>
      </c>
      <c r="T15" s="1">
        <f t="shared" si="9"/>
        <v>1</v>
      </c>
      <c r="U15" s="1">
        <f t="shared" si="10"/>
        <v>0</v>
      </c>
      <c r="V15" s="1">
        <f t="shared" si="11"/>
        <v>0</v>
      </c>
      <c r="W15" s="1">
        <f t="shared" si="12"/>
        <v>0</v>
      </c>
      <c r="X15" s="1">
        <f t="shared" si="13"/>
        <v>0</v>
      </c>
      <c r="Y15" s="25">
        <f t="shared" si="14"/>
        <v>0</v>
      </c>
      <c r="Z15" s="117"/>
      <c r="AA15" s="117"/>
      <c r="AB15" s="1"/>
      <c r="AC15" s="25">
        <f t="shared" si="15"/>
        <v>2</v>
      </c>
      <c r="AD15" s="1"/>
    </row>
    <row r="16" spans="1:30" ht="12.75" customHeight="1">
      <c r="A16" s="1">
        <v>979</v>
      </c>
      <c r="B16" s="54" t="str">
        <f t="shared" si="0"/>
        <v>N.1.10</v>
      </c>
      <c r="C16" s="120" t="s">
        <v>1968</v>
      </c>
      <c r="D16" s="118"/>
      <c r="E16" s="156"/>
      <c r="F16" s="92"/>
      <c r="G16" s="117"/>
      <c r="H16" s="119" t="s">
        <v>1160</v>
      </c>
      <c r="I16" s="117" t="s">
        <v>1184</v>
      </c>
      <c r="J16" s="54">
        <v>2</v>
      </c>
      <c r="K16" s="54"/>
      <c r="L16" s="99">
        <f t="shared" si="1"/>
        <v>1</v>
      </c>
      <c r="M16" s="1">
        <f t="shared" si="2"/>
        <v>10</v>
      </c>
      <c r="N16" s="1">
        <f t="shared" si="3"/>
        <v>0</v>
      </c>
      <c r="O16" s="1">
        <f t="shared" si="4"/>
        <v>0</v>
      </c>
      <c r="P16" s="1">
        <f t="shared" si="5"/>
        <v>0</v>
      </c>
      <c r="Q16" s="1">
        <f t="shared" si="6"/>
        <v>0</v>
      </c>
      <c r="R16" s="1">
        <f t="shared" si="7"/>
        <v>0</v>
      </c>
      <c r="S16" s="1">
        <f t="shared" si="8"/>
        <v>0</v>
      </c>
      <c r="T16" s="1">
        <f t="shared" si="9"/>
        <v>1</v>
      </c>
      <c r="U16" s="1">
        <f t="shared" si="10"/>
        <v>0</v>
      </c>
      <c r="V16" s="1">
        <f t="shared" si="11"/>
        <v>0</v>
      </c>
      <c r="W16" s="1">
        <f t="shared" si="12"/>
        <v>0</v>
      </c>
      <c r="X16" s="1">
        <f t="shared" si="13"/>
        <v>0</v>
      </c>
      <c r="Y16" s="25">
        <f t="shared" si="14"/>
        <v>0</v>
      </c>
      <c r="Z16" s="117"/>
      <c r="AA16" s="117"/>
      <c r="AB16" s="1"/>
      <c r="AC16" s="25">
        <f t="shared" si="15"/>
        <v>2</v>
      </c>
      <c r="AD16" s="1"/>
    </row>
    <row r="17" spans="1:30" ht="12.75" customHeight="1">
      <c r="A17" s="1">
        <v>3693</v>
      </c>
      <c r="B17" s="54" t="str">
        <f t="shared" si="0"/>
        <v>N.1.11</v>
      </c>
      <c r="C17" s="120" t="s">
        <v>1971</v>
      </c>
      <c r="D17" s="118"/>
      <c r="E17" s="156"/>
      <c r="F17" s="118"/>
      <c r="G17" s="117" t="s">
        <v>881</v>
      </c>
      <c r="H17" s="119" t="s">
        <v>1183</v>
      </c>
      <c r="I17" s="117" t="s">
        <v>1131</v>
      </c>
      <c r="J17" s="54">
        <v>2</v>
      </c>
      <c r="K17" s="54"/>
      <c r="L17" s="99">
        <f t="shared" si="1"/>
        <v>1</v>
      </c>
      <c r="M17" s="1">
        <f t="shared" si="2"/>
        <v>11</v>
      </c>
      <c r="N17" s="1">
        <f t="shared" si="3"/>
        <v>0</v>
      </c>
      <c r="O17" s="1">
        <f t="shared" si="4"/>
        <v>0</v>
      </c>
      <c r="P17" s="1">
        <f t="shared" si="5"/>
        <v>0</v>
      </c>
      <c r="Q17" s="1">
        <f t="shared" si="6"/>
        <v>0</v>
      </c>
      <c r="R17" s="1">
        <f t="shared" si="7"/>
        <v>0</v>
      </c>
      <c r="S17" s="1">
        <f t="shared" si="8"/>
        <v>0</v>
      </c>
      <c r="T17" s="1">
        <f t="shared" si="9"/>
        <v>1</v>
      </c>
      <c r="U17" s="1">
        <f t="shared" si="10"/>
        <v>0</v>
      </c>
      <c r="V17" s="1">
        <f t="shared" si="11"/>
        <v>0</v>
      </c>
      <c r="W17" s="1">
        <f t="shared" si="12"/>
        <v>0</v>
      </c>
      <c r="X17" s="1">
        <f t="shared" si="13"/>
        <v>0</v>
      </c>
      <c r="Y17" s="25">
        <f t="shared" si="14"/>
        <v>0</v>
      </c>
      <c r="Z17" s="117"/>
      <c r="AA17" s="117"/>
      <c r="AB17" s="1"/>
      <c r="AC17" s="25">
        <f t="shared" si="15"/>
        <v>2</v>
      </c>
      <c r="AD17" s="1"/>
    </row>
    <row r="18" spans="1:30" ht="12.75" customHeight="1">
      <c r="A18" s="1">
        <v>2612</v>
      </c>
      <c r="B18" s="54" t="str">
        <f t="shared" si="0"/>
        <v>N.1.12</v>
      </c>
      <c r="C18" s="120" t="s">
        <v>1975</v>
      </c>
      <c r="D18" s="118"/>
      <c r="E18" s="156"/>
      <c r="F18" s="118"/>
      <c r="G18" s="117" t="s">
        <v>1976</v>
      </c>
      <c r="H18" s="119" t="s">
        <v>1977</v>
      </c>
      <c r="I18" s="117" t="s">
        <v>887</v>
      </c>
      <c r="J18" s="54">
        <v>2</v>
      </c>
      <c r="K18" s="54"/>
      <c r="L18" s="99">
        <f t="shared" si="1"/>
        <v>1</v>
      </c>
      <c r="M18" s="1">
        <f t="shared" si="2"/>
        <v>12</v>
      </c>
      <c r="N18" s="1">
        <f t="shared" si="3"/>
        <v>0</v>
      </c>
      <c r="O18" s="1">
        <f t="shared" si="4"/>
        <v>0</v>
      </c>
      <c r="P18" s="1">
        <f t="shared" si="5"/>
        <v>0</v>
      </c>
      <c r="Q18" s="1">
        <f t="shared" si="6"/>
        <v>0</v>
      </c>
      <c r="R18" s="1">
        <f t="shared" si="7"/>
        <v>0</v>
      </c>
      <c r="S18" s="1">
        <f t="shared" si="8"/>
        <v>0</v>
      </c>
      <c r="T18" s="1">
        <f t="shared" si="9"/>
        <v>1</v>
      </c>
      <c r="U18" s="1">
        <f t="shared" si="10"/>
        <v>0</v>
      </c>
      <c r="V18" s="1">
        <f t="shared" si="11"/>
        <v>0</v>
      </c>
      <c r="W18" s="1">
        <f t="shared" si="12"/>
        <v>0</v>
      </c>
      <c r="X18" s="1">
        <f t="shared" si="13"/>
        <v>0</v>
      </c>
      <c r="Y18" s="25">
        <f t="shared" si="14"/>
        <v>0</v>
      </c>
      <c r="Z18" s="117"/>
      <c r="AA18" s="117"/>
      <c r="AB18" s="1"/>
      <c r="AC18" s="25">
        <f t="shared" si="15"/>
        <v>2</v>
      </c>
      <c r="AD18" s="1"/>
    </row>
    <row r="19" spans="1:30" ht="12.75" customHeight="1">
      <c r="A19" s="1">
        <v>1016</v>
      </c>
      <c r="B19" s="54" t="str">
        <f t="shared" si="0"/>
        <v>N.1.13</v>
      </c>
      <c r="C19" s="120" t="s">
        <v>1978</v>
      </c>
      <c r="D19" s="118"/>
      <c r="E19" s="156"/>
      <c r="F19" s="118"/>
      <c r="G19" s="117" t="s">
        <v>1250</v>
      </c>
      <c r="H19" s="119" t="s">
        <v>1377</v>
      </c>
      <c r="I19" s="117" t="s">
        <v>887</v>
      </c>
      <c r="J19" s="54">
        <v>2</v>
      </c>
      <c r="K19" s="54"/>
      <c r="L19" s="99">
        <f t="shared" si="1"/>
        <v>1</v>
      </c>
      <c r="M19" s="1">
        <f t="shared" si="2"/>
        <v>13</v>
      </c>
      <c r="N19" s="1">
        <f t="shared" si="3"/>
        <v>0</v>
      </c>
      <c r="O19" s="1">
        <f t="shared" si="4"/>
        <v>0</v>
      </c>
      <c r="P19" s="1">
        <f t="shared" si="5"/>
        <v>0</v>
      </c>
      <c r="Q19" s="1">
        <f t="shared" si="6"/>
        <v>0</v>
      </c>
      <c r="R19" s="1">
        <f t="shared" si="7"/>
        <v>0</v>
      </c>
      <c r="S19" s="1">
        <f t="shared" si="8"/>
        <v>0</v>
      </c>
      <c r="T19" s="1">
        <f t="shared" si="9"/>
        <v>1</v>
      </c>
      <c r="U19" s="1">
        <f t="shared" si="10"/>
        <v>0</v>
      </c>
      <c r="V19" s="1">
        <f t="shared" si="11"/>
        <v>0</v>
      </c>
      <c r="W19" s="1">
        <f t="shared" si="12"/>
        <v>0</v>
      </c>
      <c r="X19" s="1">
        <f t="shared" si="13"/>
        <v>0</v>
      </c>
      <c r="Y19" s="25">
        <f t="shared" si="14"/>
        <v>0</v>
      </c>
      <c r="Z19" s="117"/>
      <c r="AA19" s="117"/>
      <c r="AB19" s="1"/>
      <c r="AC19" s="25">
        <f t="shared" si="15"/>
        <v>2</v>
      </c>
      <c r="AD19" s="1"/>
    </row>
    <row r="20" spans="1:30" ht="12.75" customHeight="1">
      <c r="A20" s="1">
        <v>4404</v>
      </c>
      <c r="B20" s="54" t="str">
        <f t="shared" si="0"/>
        <v>N.1.14</v>
      </c>
      <c r="C20" s="120" t="s">
        <v>1980</v>
      </c>
      <c r="D20" s="118"/>
      <c r="E20" s="156"/>
      <c r="F20" s="118"/>
      <c r="G20" s="117"/>
      <c r="H20" s="119"/>
      <c r="I20" s="117"/>
      <c r="J20" s="54">
        <v>2</v>
      </c>
      <c r="K20" s="54"/>
      <c r="L20" s="99">
        <f t="shared" si="1"/>
        <v>1</v>
      </c>
      <c r="M20" s="1">
        <f t="shared" si="2"/>
        <v>14</v>
      </c>
      <c r="N20" s="1">
        <f t="shared" si="3"/>
        <v>0</v>
      </c>
      <c r="O20" s="1">
        <f t="shared" si="4"/>
        <v>0</v>
      </c>
      <c r="P20" s="1">
        <f t="shared" si="5"/>
        <v>0</v>
      </c>
      <c r="Q20" s="1">
        <f t="shared" si="6"/>
        <v>0</v>
      </c>
      <c r="R20" s="1">
        <f t="shared" si="7"/>
        <v>0</v>
      </c>
      <c r="S20" s="1">
        <f t="shared" si="8"/>
        <v>0</v>
      </c>
      <c r="T20" s="1">
        <f t="shared" si="9"/>
        <v>1</v>
      </c>
      <c r="U20" s="1">
        <f t="shared" si="10"/>
        <v>0</v>
      </c>
      <c r="V20" s="1">
        <f t="shared" si="11"/>
        <v>0</v>
      </c>
      <c r="W20" s="1">
        <f t="shared" si="12"/>
        <v>0</v>
      </c>
      <c r="X20" s="1">
        <f t="shared" si="13"/>
        <v>0</v>
      </c>
      <c r="Y20" s="25">
        <f t="shared" si="14"/>
        <v>0</v>
      </c>
      <c r="Z20" s="117"/>
      <c r="AA20" s="117"/>
      <c r="AB20" s="1"/>
      <c r="AC20" s="25">
        <f t="shared" si="15"/>
        <v>2</v>
      </c>
      <c r="AD20" s="1"/>
    </row>
    <row r="21" spans="1:30" ht="12.75" customHeight="1">
      <c r="A21" s="1">
        <v>4325</v>
      </c>
      <c r="B21" s="54" t="str">
        <f t="shared" si="0"/>
        <v>N.1.15</v>
      </c>
      <c r="C21" s="120" t="s">
        <v>1984</v>
      </c>
      <c r="D21" s="118"/>
      <c r="E21" s="156"/>
      <c r="F21" s="92"/>
      <c r="G21" s="117"/>
      <c r="H21" s="119"/>
      <c r="I21" s="117"/>
      <c r="J21" s="54">
        <v>2</v>
      </c>
      <c r="K21" s="54"/>
      <c r="L21" s="99">
        <f t="shared" si="1"/>
        <v>1</v>
      </c>
      <c r="M21" s="1">
        <f t="shared" si="2"/>
        <v>15</v>
      </c>
      <c r="N21" s="1">
        <f t="shared" si="3"/>
        <v>0</v>
      </c>
      <c r="O21" s="1">
        <f t="shared" si="4"/>
        <v>0</v>
      </c>
      <c r="P21" s="1">
        <f t="shared" si="5"/>
        <v>0</v>
      </c>
      <c r="Q21" s="1">
        <f t="shared" si="6"/>
        <v>0</v>
      </c>
      <c r="R21" s="1">
        <f t="shared" si="7"/>
        <v>0</v>
      </c>
      <c r="S21" s="1">
        <f t="shared" si="8"/>
        <v>0</v>
      </c>
      <c r="T21" s="1">
        <f t="shared" si="9"/>
        <v>1</v>
      </c>
      <c r="U21" s="1">
        <f t="shared" si="10"/>
        <v>0</v>
      </c>
      <c r="V21" s="1">
        <f t="shared" si="11"/>
        <v>0</v>
      </c>
      <c r="W21" s="1">
        <f t="shared" si="12"/>
        <v>0</v>
      </c>
      <c r="X21" s="1">
        <f t="shared" si="13"/>
        <v>0</v>
      </c>
      <c r="Y21" s="25">
        <f t="shared" si="14"/>
        <v>0</v>
      </c>
      <c r="Z21" s="117"/>
      <c r="AA21" s="117"/>
      <c r="AB21" s="1"/>
      <c r="AC21" s="25">
        <f t="shared" si="15"/>
        <v>2</v>
      </c>
      <c r="AD21" s="1"/>
    </row>
    <row r="22" spans="1:30" ht="12.75" customHeight="1">
      <c r="A22" s="1">
        <v>4326</v>
      </c>
      <c r="B22" s="54" t="str">
        <f t="shared" si="0"/>
        <v>N.1.16</v>
      </c>
      <c r="C22" s="120" t="s">
        <v>1987</v>
      </c>
      <c r="D22" s="118"/>
      <c r="E22" s="156"/>
      <c r="F22" s="92"/>
      <c r="G22" s="117"/>
      <c r="H22" s="119"/>
      <c r="I22" s="117"/>
      <c r="J22" s="54">
        <v>2</v>
      </c>
      <c r="K22" s="54"/>
      <c r="L22" s="99">
        <f t="shared" si="1"/>
        <v>1</v>
      </c>
      <c r="M22" s="1">
        <f t="shared" si="2"/>
        <v>16</v>
      </c>
      <c r="N22" s="1">
        <f t="shared" si="3"/>
        <v>0</v>
      </c>
      <c r="O22" s="1">
        <f t="shared" si="4"/>
        <v>0</v>
      </c>
      <c r="P22" s="1">
        <f t="shared" si="5"/>
        <v>0</v>
      </c>
      <c r="Q22" s="1">
        <f t="shared" si="6"/>
        <v>0</v>
      </c>
      <c r="R22" s="1">
        <f t="shared" si="7"/>
        <v>0</v>
      </c>
      <c r="S22" s="1">
        <f t="shared" si="8"/>
        <v>0</v>
      </c>
      <c r="T22" s="1">
        <f t="shared" si="9"/>
        <v>1</v>
      </c>
      <c r="U22" s="1">
        <f t="shared" si="10"/>
        <v>0</v>
      </c>
      <c r="V22" s="1">
        <f t="shared" si="11"/>
        <v>0</v>
      </c>
      <c r="W22" s="1">
        <f t="shared" si="12"/>
        <v>0</v>
      </c>
      <c r="X22" s="1">
        <f t="shared" si="13"/>
        <v>0</v>
      </c>
      <c r="Y22" s="25">
        <f t="shared" si="14"/>
        <v>0</v>
      </c>
      <c r="Z22" s="117"/>
      <c r="AA22" s="117"/>
      <c r="AB22" s="1"/>
      <c r="AC22" s="25">
        <f t="shared" si="15"/>
        <v>2</v>
      </c>
      <c r="AD22" s="1"/>
    </row>
    <row r="23" spans="1:30" ht="12.75" customHeight="1">
      <c r="A23" s="1">
        <v>4405</v>
      </c>
      <c r="B23" s="54" t="str">
        <f t="shared" si="0"/>
        <v>N.1.17</v>
      </c>
      <c r="C23" s="120" t="s">
        <v>1990</v>
      </c>
      <c r="D23" s="118"/>
      <c r="E23" s="156"/>
      <c r="F23" s="160"/>
      <c r="G23" s="117"/>
      <c r="H23" s="119"/>
      <c r="I23" s="117"/>
      <c r="J23" s="54">
        <v>2</v>
      </c>
      <c r="K23" s="54"/>
      <c r="L23" s="99">
        <f t="shared" si="1"/>
        <v>1</v>
      </c>
      <c r="M23" s="1">
        <f t="shared" si="2"/>
        <v>17</v>
      </c>
      <c r="N23" s="1">
        <f t="shared" si="3"/>
        <v>0</v>
      </c>
      <c r="O23" s="1">
        <f t="shared" si="4"/>
        <v>0</v>
      </c>
      <c r="P23" s="1">
        <f t="shared" si="5"/>
        <v>0</v>
      </c>
      <c r="Q23" s="1">
        <f t="shared" si="6"/>
        <v>0</v>
      </c>
      <c r="R23" s="1">
        <f t="shared" si="7"/>
        <v>0</v>
      </c>
      <c r="S23" s="1">
        <f t="shared" si="8"/>
        <v>0</v>
      </c>
      <c r="T23" s="1">
        <f t="shared" si="9"/>
        <v>1</v>
      </c>
      <c r="U23" s="1">
        <f t="shared" si="10"/>
        <v>0</v>
      </c>
      <c r="V23" s="1">
        <f t="shared" si="11"/>
        <v>0</v>
      </c>
      <c r="W23" s="1">
        <f t="shared" si="12"/>
        <v>0</v>
      </c>
      <c r="X23" s="1">
        <f t="shared" si="13"/>
        <v>0</v>
      </c>
      <c r="Y23" s="25">
        <f t="shared" si="14"/>
        <v>0</v>
      </c>
      <c r="Z23" s="117"/>
      <c r="AA23" s="117"/>
      <c r="AB23" s="1"/>
      <c r="AC23" s="25">
        <f t="shared" si="15"/>
        <v>2</v>
      </c>
      <c r="AD23" s="1"/>
    </row>
    <row r="24" spans="1:30" ht="12.75" customHeight="1">
      <c r="A24" s="1">
        <v>3215</v>
      </c>
      <c r="B24" s="54" t="str">
        <f t="shared" si="0"/>
        <v>N.1.17.1</v>
      </c>
      <c r="C24" s="120" t="s">
        <v>1993</v>
      </c>
      <c r="D24" s="118"/>
      <c r="E24" s="156"/>
      <c r="F24" s="118"/>
      <c r="G24" s="117" t="s">
        <v>1250</v>
      </c>
      <c r="H24" s="119"/>
      <c r="I24" s="117"/>
      <c r="J24" s="54">
        <v>3</v>
      </c>
      <c r="K24" s="54"/>
      <c r="L24" s="99">
        <f t="shared" si="1"/>
        <v>1</v>
      </c>
      <c r="M24" s="1">
        <f t="shared" si="2"/>
        <v>17</v>
      </c>
      <c r="N24" s="1">
        <f t="shared" si="3"/>
        <v>1</v>
      </c>
      <c r="O24" s="1">
        <f t="shared" si="4"/>
        <v>0</v>
      </c>
      <c r="P24" s="1">
        <f t="shared" si="5"/>
        <v>0</v>
      </c>
      <c r="Q24" s="1">
        <f t="shared" si="6"/>
        <v>0</v>
      </c>
      <c r="R24" s="1">
        <f t="shared" si="7"/>
        <v>0</v>
      </c>
      <c r="S24" s="1">
        <f t="shared" si="8"/>
        <v>0</v>
      </c>
      <c r="T24" s="1">
        <f t="shared" si="9"/>
        <v>1</v>
      </c>
      <c r="U24" s="1">
        <f t="shared" si="10"/>
        <v>0</v>
      </c>
      <c r="V24" s="1">
        <f t="shared" si="11"/>
        <v>0</v>
      </c>
      <c r="W24" s="1">
        <f t="shared" si="12"/>
        <v>0</v>
      </c>
      <c r="X24" s="1">
        <f t="shared" si="13"/>
        <v>0</v>
      </c>
      <c r="Y24" s="25">
        <f t="shared" si="14"/>
        <v>0</v>
      </c>
      <c r="Z24" s="117"/>
      <c r="AA24" s="117"/>
      <c r="AB24" s="1"/>
      <c r="AC24" s="25">
        <f t="shared" si="15"/>
        <v>2</v>
      </c>
      <c r="AD24" s="1"/>
    </row>
    <row r="25" spans="1:30" ht="12.75" customHeight="1">
      <c r="A25" s="1">
        <v>2972</v>
      </c>
      <c r="B25" s="54" t="str">
        <f t="shared" si="0"/>
        <v>N.1.17.2</v>
      </c>
      <c r="C25" s="120" t="s">
        <v>1997</v>
      </c>
      <c r="D25" s="118"/>
      <c r="E25" s="156"/>
      <c r="F25" s="118"/>
      <c r="G25" s="117"/>
      <c r="H25" s="119"/>
      <c r="I25" s="117"/>
      <c r="J25" s="54">
        <v>3</v>
      </c>
      <c r="K25" s="54"/>
      <c r="L25" s="99">
        <f t="shared" si="1"/>
        <v>1</v>
      </c>
      <c r="M25" s="1">
        <f t="shared" si="2"/>
        <v>17</v>
      </c>
      <c r="N25" s="1">
        <f t="shared" si="3"/>
        <v>2</v>
      </c>
      <c r="O25" s="1">
        <f t="shared" si="4"/>
        <v>0</v>
      </c>
      <c r="P25" s="1">
        <f t="shared" si="5"/>
        <v>0</v>
      </c>
      <c r="Q25" s="1">
        <f t="shared" si="6"/>
        <v>0</v>
      </c>
      <c r="R25" s="1">
        <f t="shared" si="7"/>
        <v>0</v>
      </c>
      <c r="S25" s="1">
        <f t="shared" si="8"/>
        <v>0</v>
      </c>
      <c r="T25" s="1">
        <f t="shared" si="9"/>
        <v>1</v>
      </c>
      <c r="U25" s="1">
        <f t="shared" si="10"/>
        <v>0</v>
      </c>
      <c r="V25" s="1">
        <f t="shared" si="11"/>
        <v>0</v>
      </c>
      <c r="W25" s="1">
        <f t="shared" si="12"/>
        <v>0</v>
      </c>
      <c r="X25" s="1">
        <f t="shared" si="13"/>
        <v>0</v>
      </c>
      <c r="Y25" s="25">
        <f t="shared" si="14"/>
        <v>0</v>
      </c>
      <c r="Z25" s="117"/>
      <c r="AA25" s="117"/>
      <c r="AB25" s="1"/>
      <c r="AC25" s="25">
        <f t="shared" si="15"/>
        <v>2</v>
      </c>
      <c r="AD25" s="1"/>
    </row>
    <row r="26" spans="1:30" ht="12.75" customHeight="1">
      <c r="A26" s="1">
        <v>3216</v>
      </c>
      <c r="B26" s="54" t="str">
        <f t="shared" si="0"/>
        <v>N.1.17.3</v>
      </c>
      <c r="C26" s="120" t="s">
        <v>1999</v>
      </c>
      <c r="D26" s="118"/>
      <c r="E26" s="156"/>
      <c r="F26" s="118"/>
      <c r="G26" s="117"/>
      <c r="H26" s="119"/>
      <c r="I26" s="117"/>
      <c r="J26" s="54">
        <v>3</v>
      </c>
      <c r="K26" s="54"/>
      <c r="L26" s="99">
        <f t="shared" si="1"/>
        <v>1</v>
      </c>
      <c r="M26" s="1">
        <f t="shared" si="2"/>
        <v>17</v>
      </c>
      <c r="N26" s="1">
        <f t="shared" si="3"/>
        <v>3</v>
      </c>
      <c r="O26" s="1">
        <f t="shared" si="4"/>
        <v>0</v>
      </c>
      <c r="P26" s="1">
        <f t="shared" si="5"/>
        <v>0</v>
      </c>
      <c r="Q26" s="1">
        <f t="shared" si="6"/>
        <v>0</v>
      </c>
      <c r="R26" s="1">
        <f t="shared" si="7"/>
        <v>0</v>
      </c>
      <c r="S26" s="1">
        <f t="shared" si="8"/>
        <v>0</v>
      </c>
      <c r="T26" s="1">
        <f t="shared" si="9"/>
        <v>1</v>
      </c>
      <c r="U26" s="1">
        <f t="shared" si="10"/>
        <v>0</v>
      </c>
      <c r="V26" s="1">
        <f t="shared" si="11"/>
        <v>0</v>
      </c>
      <c r="W26" s="1">
        <f t="shared" si="12"/>
        <v>0</v>
      </c>
      <c r="X26" s="1">
        <f t="shared" si="13"/>
        <v>0</v>
      </c>
      <c r="Y26" s="25">
        <f t="shared" si="14"/>
        <v>0</v>
      </c>
      <c r="Z26" s="117"/>
      <c r="AA26" s="117"/>
      <c r="AB26" s="1"/>
      <c r="AC26" s="25">
        <f t="shared" si="15"/>
        <v>2</v>
      </c>
      <c r="AD26" s="1"/>
    </row>
    <row r="27" spans="1:30" ht="12.75" customHeight="1">
      <c r="A27" s="1">
        <v>3217</v>
      </c>
      <c r="B27" s="54" t="str">
        <f t="shared" si="0"/>
        <v>N.1.17.4</v>
      </c>
      <c r="C27" s="120" t="s">
        <v>2002</v>
      </c>
      <c r="D27" s="118"/>
      <c r="E27" s="156"/>
      <c r="F27" s="92"/>
      <c r="G27" s="117"/>
      <c r="H27" s="119"/>
      <c r="I27" s="117"/>
      <c r="J27" s="54">
        <v>3</v>
      </c>
      <c r="K27" s="54"/>
      <c r="L27" s="99">
        <f t="shared" si="1"/>
        <v>1</v>
      </c>
      <c r="M27" s="1">
        <f t="shared" si="2"/>
        <v>17</v>
      </c>
      <c r="N27" s="1">
        <f t="shared" si="3"/>
        <v>4</v>
      </c>
      <c r="O27" s="1">
        <f t="shared" si="4"/>
        <v>0</v>
      </c>
      <c r="P27" s="1">
        <f t="shared" si="5"/>
        <v>0</v>
      </c>
      <c r="Q27" s="1">
        <f t="shared" si="6"/>
        <v>0</v>
      </c>
      <c r="R27" s="1">
        <f t="shared" si="7"/>
        <v>0</v>
      </c>
      <c r="S27" s="1">
        <f t="shared" si="8"/>
        <v>0</v>
      </c>
      <c r="T27" s="1">
        <f t="shared" si="9"/>
        <v>1</v>
      </c>
      <c r="U27" s="1">
        <f t="shared" si="10"/>
        <v>0</v>
      </c>
      <c r="V27" s="1">
        <f t="shared" si="11"/>
        <v>0</v>
      </c>
      <c r="W27" s="1">
        <f t="shared" si="12"/>
        <v>0</v>
      </c>
      <c r="X27" s="1">
        <f t="shared" si="13"/>
        <v>0</v>
      </c>
      <c r="Y27" s="25">
        <f t="shared" si="14"/>
        <v>0</v>
      </c>
      <c r="Z27" s="117"/>
      <c r="AA27" s="117"/>
      <c r="AB27" s="1"/>
      <c r="AC27" s="25">
        <f t="shared" si="15"/>
        <v>2</v>
      </c>
      <c r="AD27" s="1"/>
    </row>
    <row r="28" spans="1:30" ht="12.75" customHeight="1">
      <c r="A28" s="1">
        <v>3218</v>
      </c>
      <c r="B28" s="54" t="str">
        <f t="shared" si="0"/>
        <v>N.1.17.5</v>
      </c>
      <c r="C28" s="120" t="s">
        <v>2005</v>
      </c>
      <c r="D28" s="118"/>
      <c r="E28" s="156"/>
      <c r="F28" s="118"/>
      <c r="G28" s="117"/>
      <c r="H28" s="119"/>
      <c r="I28" s="117"/>
      <c r="J28" s="54">
        <v>3</v>
      </c>
      <c r="K28" s="54"/>
      <c r="L28" s="99">
        <f t="shared" si="1"/>
        <v>1</v>
      </c>
      <c r="M28" s="1">
        <f t="shared" si="2"/>
        <v>17</v>
      </c>
      <c r="N28" s="1">
        <f t="shared" si="3"/>
        <v>5</v>
      </c>
      <c r="O28" s="1">
        <f t="shared" si="4"/>
        <v>0</v>
      </c>
      <c r="P28" s="1">
        <f t="shared" si="5"/>
        <v>0</v>
      </c>
      <c r="Q28" s="1">
        <f t="shared" si="6"/>
        <v>0</v>
      </c>
      <c r="R28" s="1">
        <f t="shared" si="7"/>
        <v>0</v>
      </c>
      <c r="S28" s="1">
        <f t="shared" si="8"/>
        <v>0</v>
      </c>
      <c r="T28" s="1">
        <f t="shared" si="9"/>
        <v>1</v>
      </c>
      <c r="U28" s="1">
        <f t="shared" si="10"/>
        <v>0</v>
      </c>
      <c r="V28" s="1">
        <f t="shared" si="11"/>
        <v>0</v>
      </c>
      <c r="W28" s="1">
        <f t="shared" si="12"/>
        <v>0</v>
      </c>
      <c r="X28" s="1">
        <f t="shared" si="13"/>
        <v>0</v>
      </c>
      <c r="Y28" s="25">
        <f t="shared" si="14"/>
        <v>0</v>
      </c>
      <c r="Z28" s="117"/>
      <c r="AA28" s="117"/>
      <c r="AB28" s="1"/>
      <c r="AC28" s="25">
        <f t="shared" si="15"/>
        <v>2</v>
      </c>
      <c r="AD28" s="1"/>
    </row>
    <row r="29" spans="1:30" ht="12.75" customHeight="1">
      <c r="A29" s="1">
        <v>4406</v>
      </c>
      <c r="B29" s="54" t="str">
        <f t="shared" si="0"/>
        <v>N.1.17.6</v>
      </c>
      <c r="C29" s="120" t="s">
        <v>1372</v>
      </c>
      <c r="D29" s="118"/>
      <c r="E29" s="156"/>
      <c r="F29" s="118"/>
      <c r="G29" s="117" t="s">
        <v>421</v>
      </c>
      <c r="H29" s="119"/>
      <c r="I29" s="117"/>
      <c r="J29" s="54">
        <v>3</v>
      </c>
      <c r="K29" s="54"/>
      <c r="L29" s="99">
        <f t="shared" si="1"/>
        <v>1</v>
      </c>
      <c r="M29" s="1">
        <f t="shared" si="2"/>
        <v>17</v>
      </c>
      <c r="N29" s="1">
        <f t="shared" si="3"/>
        <v>6</v>
      </c>
      <c r="O29" s="1">
        <f t="shared" si="4"/>
        <v>0</v>
      </c>
      <c r="P29" s="1">
        <f t="shared" si="5"/>
        <v>0</v>
      </c>
      <c r="Q29" s="1">
        <f t="shared" si="6"/>
        <v>0</v>
      </c>
      <c r="R29" s="1">
        <f t="shared" si="7"/>
        <v>0</v>
      </c>
      <c r="S29" s="1">
        <f t="shared" si="8"/>
        <v>0</v>
      </c>
      <c r="T29" s="1">
        <f t="shared" si="9"/>
        <v>1</v>
      </c>
      <c r="U29" s="1">
        <f t="shared" si="10"/>
        <v>0</v>
      </c>
      <c r="V29" s="1">
        <f t="shared" si="11"/>
        <v>0</v>
      </c>
      <c r="W29" s="1">
        <f t="shared" si="12"/>
        <v>0</v>
      </c>
      <c r="X29" s="1">
        <f t="shared" si="13"/>
        <v>0</v>
      </c>
      <c r="Y29" s="25">
        <f t="shared" si="14"/>
        <v>0</v>
      </c>
      <c r="Z29" s="117"/>
      <c r="AA29" s="117"/>
      <c r="AB29" s="1"/>
      <c r="AC29" s="25">
        <f t="shared" si="15"/>
        <v>2</v>
      </c>
      <c r="AD29" s="1"/>
    </row>
    <row r="30" spans="1:30" ht="12.75" customHeight="1">
      <c r="A30" s="1">
        <v>4407</v>
      </c>
      <c r="B30" s="54" t="str">
        <f t="shared" si="0"/>
        <v>N.1.17.7</v>
      </c>
      <c r="C30" s="120" t="s">
        <v>1376</v>
      </c>
      <c r="D30" s="118"/>
      <c r="E30" s="156"/>
      <c r="F30" s="118"/>
      <c r="G30" s="117" t="s">
        <v>1250</v>
      </c>
      <c r="H30" s="119"/>
      <c r="I30" s="117"/>
      <c r="J30" s="54">
        <v>3</v>
      </c>
      <c r="K30" s="54"/>
      <c r="L30" s="99">
        <f t="shared" si="1"/>
        <v>1</v>
      </c>
      <c r="M30" s="1">
        <f t="shared" si="2"/>
        <v>17</v>
      </c>
      <c r="N30" s="1">
        <f t="shared" si="3"/>
        <v>7</v>
      </c>
      <c r="O30" s="1">
        <f t="shared" si="4"/>
        <v>0</v>
      </c>
      <c r="P30" s="1">
        <f t="shared" si="5"/>
        <v>0</v>
      </c>
      <c r="Q30" s="1">
        <f t="shared" si="6"/>
        <v>0</v>
      </c>
      <c r="R30" s="1">
        <f t="shared" si="7"/>
        <v>0</v>
      </c>
      <c r="S30" s="1">
        <f t="shared" si="8"/>
        <v>0</v>
      </c>
      <c r="T30" s="1">
        <f t="shared" si="9"/>
        <v>1</v>
      </c>
      <c r="U30" s="1">
        <f t="shared" si="10"/>
        <v>0</v>
      </c>
      <c r="V30" s="1">
        <f t="shared" si="11"/>
        <v>0</v>
      </c>
      <c r="W30" s="1">
        <f t="shared" si="12"/>
        <v>0</v>
      </c>
      <c r="X30" s="1">
        <f t="shared" si="13"/>
        <v>0</v>
      </c>
      <c r="Y30" s="25">
        <f t="shared" si="14"/>
        <v>0</v>
      </c>
      <c r="Z30" s="117"/>
      <c r="AA30" s="117"/>
      <c r="AB30" s="1"/>
      <c r="AC30" s="25">
        <f t="shared" si="15"/>
        <v>2</v>
      </c>
      <c r="AD30" s="1"/>
    </row>
    <row r="31" spans="1:30" ht="12.75" customHeight="1">
      <c r="A31" s="1">
        <v>1065</v>
      </c>
      <c r="B31" s="54" t="str">
        <f t="shared" si="0"/>
        <v>N.1.17.8</v>
      </c>
      <c r="C31" s="120" t="s">
        <v>2013</v>
      </c>
      <c r="D31" s="118"/>
      <c r="E31" s="156"/>
      <c r="F31" s="92"/>
      <c r="G31" s="117" t="s">
        <v>1250</v>
      </c>
      <c r="H31" s="119" t="s">
        <v>882</v>
      </c>
      <c r="I31" s="117" t="s">
        <v>1371</v>
      </c>
      <c r="J31" s="54">
        <v>3</v>
      </c>
      <c r="K31" s="54"/>
      <c r="L31" s="99">
        <f t="shared" si="1"/>
        <v>1</v>
      </c>
      <c r="M31" s="1">
        <f t="shared" si="2"/>
        <v>17</v>
      </c>
      <c r="N31" s="1">
        <f t="shared" si="3"/>
        <v>8</v>
      </c>
      <c r="O31" s="1">
        <f t="shared" si="4"/>
        <v>0</v>
      </c>
      <c r="P31" s="1">
        <f t="shared" si="5"/>
        <v>0</v>
      </c>
      <c r="Q31" s="1">
        <f t="shared" si="6"/>
        <v>0</v>
      </c>
      <c r="R31" s="1">
        <f t="shared" si="7"/>
        <v>0</v>
      </c>
      <c r="S31" s="1">
        <f t="shared" si="8"/>
        <v>0</v>
      </c>
      <c r="T31" s="1">
        <f t="shared" si="9"/>
        <v>1</v>
      </c>
      <c r="U31" s="1">
        <f t="shared" si="10"/>
        <v>0</v>
      </c>
      <c r="V31" s="1">
        <f t="shared" si="11"/>
        <v>0</v>
      </c>
      <c r="W31" s="1">
        <f t="shared" si="12"/>
        <v>0</v>
      </c>
      <c r="X31" s="1">
        <f t="shared" si="13"/>
        <v>0</v>
      </c>
      <c r="Y31" s="25">
        <f t="shared" si="14"/>
        <v>0</v>
      </c>
      <c r="Z31" s="117"/>
      <c r="AA31" s="117"/>
      <c r="AB31" s="1"/>
      <c r="AC31" s="25">
        <f t="shared" si="15"/>
        <v>2</v>
      </c>
      <c r="AD31" s="1"/>
    </row>
    <row r="32" spans="1:30" ht="12.75" customHeight="1">
      <c r="A32" s="1">
        <v>1015</v>
      </c>
      <c r="B32" s="54" t="str">
        <f t="shared" si="0"/>
        <v>N.1.18</v>
      </c>
      <c r="C32" s="120" t="s">
        <v>884</v>
      </c>
      <c r="D32" s="118"/>
      <c r="E32" s="156"/>
      <c r="F32" s="118"/>
      <c r="G32" s="117"/>
      <c r="H32" s="119" t="s">
        <v>885</v>
      </c>
      <c r="I32" s="117" t="s">
        <v>887</v>
      </c>
      <c r="J32" s="54">
        <v>2</v>
      </c>
      <c r="K32" s="54"/>
      <c r="L32" s="99">
        <f t="shared" si="1"/>
        <v>1</v>
      </c>
      <c r="M32" s="1">
        <f t="shared" si="2"/>
        <v>18</v>
      </c>
      <c r="N32" s="1">
        <f t="shared" si="3"/>
        <v>0</v>
      </c>
      <c r="O32" s="1">
        <f t="shared" si="4"/>
        <v>0</v>
      </c>
      <c r="P32" s="1">
        <f t="shared" si="5"/>
        <v>0</v>
      </c>
      <c r="Q32" s="1">
        <f t="shared" si="6"/>
        <v>1</v>
      </c>
      <c r="R32" s="1">
        <f t="shared" si="7"/>
        <v>0</v>
      </c>
      <c r="S32" s="1">
        <f t="shared" si="8"/>
        <v>1</v>
      </c>
      <c r="T32" s="1">
        <f t="shared" si="9"/>
        <v>1</v>
      </c>
      <c r="U32" s="1">
        <f t="shared" si="10"/>
        <v>0</v>
      </c>
      <c r="V32" s="1">
        <f t="shared" si="11"/>
        <v>1</v>
      </c>
      <c r="W32" s="1">
        <f t="shared" si="12"/>
        <v>1</v>
      </c>
      <c r="X32" s="1">
        <f t="shared" si="13"/>
        <v>1</v>
      </c>
      <c r="Y32" s="25">
        <f t="shared" si="14"/>
        <v>1</v>
      </c>
      <c r="Z32" s="117"/>
      <c r="AA32" s="117"/>
      <c r="AB32" s="1"/>
      <c r="AC32" s="25">
        <f t="shared" si="15"/>
        <v>2</v>
      </c>
      <c r="AD32" s="1"/>
    </row>
    <row r="33" spans="1:30" ht="12.75" customHeight="1">
      <c r="A33" s="1">
        <v>4327</v>
      </c>
      <c r="B33" s="54" t="str">
        <f t="shared" si="0"/>
        <v>N.1.18.1</v>
      </c>
      <c r="C33" s="120" t="s">
        <v>2018</v>
      </c>
      <c r="D33" s="118"/>
      <c r="E33" s="156"/>
      <c r="F33" s="118"/>
      <c r="G33" s="117"/>
      <c r="H33" s="119"/>
      <c r="I33" s="117"/>
      <c r="J33" s="54">
        <v>3</v>
      </c>
      <c r="K33" s="54"/>
      <c r="L33" s="99">
        <f t="shared" si="1"/>
        <v>1</v>
      </c>
      <c r="M33" s="1">
        <f t="shared" si="2"/>
        <v>18</v>
      </c>
      <c r="N33" s="1">
        <f t="shared" si="3"/>
        <v>1</v>
      </c>
      <c r="O33" s="1">
        <f t="shared" si="4"/>
        <v>0</v>
      </c>
      <c r="P33" s="1">
        <f t="shared" si="5"/>
        <v>0</v>
      </c>
      <c r="Q33" s="1">
        <f t="shared" si="6"/>
        <v>0</v>
      </c>
      <c r="R33" s="1">
        <f t="shared" si="7"/>
        <v>0</v>
      </c>
      <c r="S33" s="1">
        <f t="shared" si="8"/>
        <v>0</v>
      </c>
      <c r="T33" s="1">
        <f t="shared" si="9"/>
        <v>1</v>
      </c>
      <c r="U33" s="1">
        <f t="shared" si="10"/>
        <v>0</v>
      </c>
      <c r="V33" s="1">
        <f t="shared" si="11"/>
        <v>0</v>
      </c>
      <c r="W33" s="1">
        <f t="shared" si="12"/>
        <v>0</v>
      </c>
      <c r="X33" s="1">
        <f t="shared" si="13"/>
        <v>0</v>
      </c>
      <c r="Y33" s="25">
        <f t="shared" si="14"/>
        <v>0</v>
      </c>
      <c r="Z33" s="117"/>
      <c r="AA33" s="117"/>
      <c r="AB33" s="1"/>
      <c r="AC33" s="25">
        <f t="shared" si="15"/>
        <v>2</v>
      </c>
      <c r="AD33" s="1"/>
    </row>
    <row r="34" spans="1:30" ht="12.75" customHeight="1">
      <c r="A34" s="1">
        <v>4328</v>
      </c>
      <c r="B34" s="54" t="str">
        <f t="shared" si="0"/>
        <v>N.1.18.2</v>
      </c>
      <c r="C34" s="120" t="s">
        <v>2020</v>
      </c>
      <c r="D34" s="118"/>
      <c r="E34" s="156"/>
      <c r="F34" s="118"/>
      <c r="G34" s="117"/>
      <c r="H34" s="119"/>
      <c r="I34" s="117"/>
      <c r="J34" s="54">
        <v>3</v>
      </c>
      <c r="K34" s="54"/>
      <c r="L34" s="99">
        <f t="shared" si="1"/>
        <v>1</v>
      </c>
      <c r="M34" s="1">
        <f t="shared" si="2"/>
        <v>18</v>
      </c>
      <c r="N34" s="1">
        <f t="shared" si="3"/>
        <v>2</v>
      </c>
      <c r="O34" s="1">
        <f t="shared" si="4"/>
        <v>0</v>
      </c>
      <c r="P34" s="1">
        <f t="shared" si="5"/>
        <v>0</v>
      </c>
      <c r="Q34" s="1">
        <f t="shared" si="6"/>
        <v>0</v>
      </c>
      <c r="R34" s="1">
        <f t="shared" si="7"/>
        <v>0</v>
      </c>
      <c r="S34" s="1">
        <f t="shared" si="8"/>
        <v>0</v>
      </c>
      <c r="T34" s="1">
        <f t="shared" si="9"/>
        <v>1</v>
      </c>
      <c r="U34" s="1">
        <f t="shared" si="10"/>
        <v>0</v>
      </c>
      <c r="V34" s="1">
        <f t="shared" si="11"/>
        <v>0</v>
      </c>
      <c r="W34" s="1">
        <f t="shared" si="12"/>
        <v>0</v>
      </c>
      <c r="X34" s="1">
        <f t="shared" si="13"/>
        <v>0</v>
      </c>
      <c r="Y34" s="25">
        <f t="shared" si="14"/>
        <v>0</v>
      </c>
      <c r="Z34" s="117"/>
      <c r="AA34" s="117"/>
      <c r="AB34" s="1"/>
      <c r="AC34" s="25">
        <f t="shared" si="15"/>
        <v>2</v>
      </c>
      <c r="AD34" s="1"/>
    </row>
    <row r="35" spans="1:30" ht="12.75" customHeight="1">
      <c r="A35" s="1">
        <v>994</v>
      </c>
      <c r="B35" s="54" t="str">
        <f t="shared" si="0"/>
        <v>N.1.19</v>
      </c>
      <c r="C35" s="120" t="s">
        <v>2021</v>
      </c>
      <c r="D35" s="118"/>
      <c r="E35" s="156"/>
      <c r="F35" s="118"/>
      <c r="G35" s="117"/>
      <c r="H35" s="119" t="s">
        <v>891</v>
      </c>
      <c r="I35" s="117" t="s">
        <v>572</v>
      </c>
      <c r="J35" s="54">
        <v>2</v>
      </c>
      <c r="K35" s="54"/>
      <c r="L35" s="99">
        <f t="shared" si="1"/>
        <v>1</v>
      </c>
      <c r="M35" s="1">
        <f t="shared" si="2"/>
        <v>19</v>
      </c>
      <c r="N35" s="1">
        <f t="shared" si="3"/>
        <v>0</v>
      </c>
      <c r="O35" s="1">
        <f t="shared" si="4"/>
        <v>0</v>
      </c>
      <c r="P35" s="1">
        <f t="shared" si="5"/>
        <v>0</v>
      </c>
      <c r="Q35" s="1">
        <f t="shared" si="6"/>
        <v>1</v>
      </c>
      <c r="R35" s="1">
        <f t="shared" si="7"/>
        <v>0</v>
      </c>
      <c r="S35" s="1">
        <f t="shared" si="8"/>
        <v>1</v>
      </c>
      <c r="T35" s="1">
        <f t="shared" si="9"/>
        <v>1</v>
      </c>
      <c r="U35" s="1">
        <f t="shared" si="10"/>
        <v>0</v>
      </c>
      <c r="V35" s="1">
        <f t="shared" si="11"/>
        <v>1</v>
      </c>
      <c r="W35" s="1">
        <f t="shared" si="12"/>
        <v>1</v>
      </c>
      <c r="X35" s="1">
        <f t="shared" si="13"/>
        <v>1</v>
      </c>
      <c r="Y35" s="25">
        <f t="shared" si="14"/>
        <v>1</v>
      </c>
      <c r="Z35" s="117"/>
      <c r="AA35" s="117"/>
      <c r="AB35" s="1"/>
      <c r="AC35" s="25">
        <f t="shared" si="15"/>
        <v>2</v>
      </c>
      <c r="AD35" s="1"/>
    </row>
    <row r="36" spans="1:30" ht="12.75" customHeight="1">
      <c r="A36" s="1">
        <v>4329</v>
      </c>
      <c r="B36" s="54" t="str">
        <f t="shared" si="0"/>
        <v>N.1.19.1</v>
      </c>
      <c r="C36" s="120" t="s">
        <v>1421</v>
      </c>
      <c r="D36" s="118"/>
      <c r="E36" s="156"/>
      <c r="F36" s="118"/>
      <c r="G36" s="117"/>
      <c r="H36" s="119"/>
      <c r="I36" s="117"/>
      <c r="J36" s="54">
        <v>3</v>
      </c>
      <c r="K36" s="54"/>
      <c r="L36" s="99">
        <f t="shared" si="1"/>
        <v>1</v>
      </c>
      <c r="M36" s="1">
        <f t="shared" si="2"/>
        <v>19</v>
      </c>
      <c r="N36" s="1">
        <f t="shared" si="3"/>
        <v>1</v>
      </c>
      <c r="O36" s="1">
        <f t="shared" si="4"/>
        <v>0</v>
      </c>
      <c r="P36" s="1">
        <f t="shared" si="5"/>
        <v>0</v>
      </c>
      <c r="Q36" s="1">
        <f t="shared" si="6"/>
        <v>0</v>
      </c>
      <c r="R36" s="1">
        <f t="shared" si="7"/>
        <v>0</v>
      </c>
      <c r="S36" s="1">
        <f t="shared" si="8"/>
        <v>0</v>
      </c>
      <c r="T36" s="1">
        <f t="shared" si="9"/>
        <v>1</v>
      </c>
      <c r="U36" s="1">
        <f t="shared" si="10"/>
        <v>0</v>
      </c>
      <c r="V36" s="1">
        <f t="shared" si="11"/>
        <v>0</v>
      </c>
      <c r="W36" s="1">
        <f t="shared" si="12"/>
        <v>0</v>
      </c>
      <c r="X36" s="1">
        <f t="shared" si="13"/>
        <v>0</v>
      </c>
      <c r="Y36" s="25">
        <f t="shared" si="14"/>
        <v>0</v>
      </c>
      <c r="Z36" s="117"/>
      <c r="AA36" s="117"/>
      <c r="AB36" s="1"/>
      <c r="AC36" s="25">
        <f t="shared" si="15"/>
        <v>2</v>
      </c>
      <c r="AD36" s="1"/>
    </row>
    <row r="37" spans="1:30" ht="12.75" customHeight="1">
      <c r="A37" s="1">
        <v>4330</v>
      </c>
      <c r="B37" s="54" t="str">
        <f t="shared" si="0"/>
        <v>N.1.19.2</v>
      </c>
      <c r="C37" s="120" t="s">
        <v>1423</v>
      </c>
      <c r="D37" s="118"/>
      <c r="E37" s="156"/>
      <c r="F37" s="118"/>
      <c r="G37" s="117"/>
      <c r="H37" s="119"/>
      <c r="I37" s="117"/>
      <c r="J37" s="54">
        <v>3</v>
      </c>
      <c r="K37" s="54"/>
      <c r="L37" s="99">
        <f t="shared" si="1"/>
        <v>1</v>
      </c>
      <c r="M37" s="1">
        <f t="shared" si="2"/>
        <v>19</v>
      </c>
      <c r="N37" s="1">
        <f t="shared" si="3"/>
        <v>2</v>
      </c>
      <c r="O37" s="1">
        <f t="shared" si="4"/>
        <v>0</v>
      </c>
      <c r="P37" s="1">
        <f t="shared" si="5"/>
        <v>0</v>
      </c>
      <c r="Q37" s="1">
        <f t="shared" ref="Q37:Q68" si="16">IF(OR(Master="Master",J37=0,K37=1),0,IF(ISNA(VLOOKUP(A37,L2_Array,22,FALSE)),0,VLOOKUP(A37,L2_Array,22,FALSE)))</f>
        <v>0</v>
      </c>
      <c r="R37" s="1">
        <f t="shared" si="7"/>
        <v>0</v>
      </c>
      <c r="S37" s="1">
        <f t="shared" si="8"/>
        <v>0</v>
      </c>
      <c r="T37" s="1">
        <f t="shared" si="9"/>
        <v>1</v>
      </c>
      <c r="U37" s="1">
        <f t="shared" si="10"/>
        <v>0</v>
      </c>
      <c r="V37" s="1">
        <f t="shared" ref="V37:V68" si="17">IF(Master="Master",R37,IF(V36="",S37,IF(OR(AND(U37&gt;0,S37&lt;V36),AND(U37=1,S37&lt;=V36)),V36,S37)))</f>
        <v>0</v>
      </c>
      <c r="W37" s="1">
        <f t="shared" si="12"/>
        <v>0</v>
      </c>
      <c r="X37" s="1">
        <f t="shared" si="13"/>
        <v>0</v>
      </c>
      <c r="Y37" s="25">
        <f t="shared" ref="Y37:Y68" si="18">IF(ISNA(VLOOKUP(A37,L2_Array,1,FALSE)),0,1)</f>
        <v>0</v>
      </c>
      <c r="Z37" s="117"/>
      <c r="AA37" s="117"/>
      <c r="AB37" s="1"/>
      <c r="AC37" s="25">
        <f t="shared" si="15"/>
        <v>2</v>
      </c>
      <c r="AD37" s="1"/>
    </row>
    <row r="38" spans="1:30" ht="12.75" customHeight="1">
      <c r="A38" s="1">
        <v>4331</v>
      </c>
      <c r="B38" s="54" t="str">
        <f t="shared" si="0"/>
        <v>N.1.19.3</v>
      </c>
      <c r="C38" s="120" t="s">
        <v>1426</v>
      </c>
      <c r="D38" s="118"/>
      <c r="E38" s="156"/>
      <c r="F38" s="118"/>
      <c r="G38" s="117"/>
      <c r="H38" s="119"/>
      <c r="I38" s="117"/>
      <c r="J38" s="54">
        <v>3</v>
      </c>
      <c r="K38" s="54"/>
      <c r="L38" s="99">
        <f t="shared" si="1"/>
        <v>1</v>
      </c>
      <c r="M38" s="1">
        <f t="shared" si="2"/>
        <v>19</v>
      </c>
      <c r="N38" s="1">
        <f t="shared" si="3"/>
        <v>3</v>
      </c>
      <c r="O38" s="1">
        <f t="shared" si="4"/>
        <v>0</v>
      </c>
      <c r="P38" s="1">
        <f t="shared" si="5"/>
        <v>0</v>
      </c>
      <c r="Q38" s="1">
        <f t="shared" si="16"/>
        <v>0</v>
      </c>
      <c r="R38" s="1">
        <f t="shared" si="7"/>
        <v>0</v>
      </c>
      <c r="S38" s="1">
        <f t="shared" si="8"/>
        <v>0</v>
      </c>
      <c r="T38" s="1">
        <f t="shared" si="9"/>
        <v>1</v>
      </c>
      <c r="U38" s="1">
        <f t="shared" si="10"/>
        <v>0</v>
      </c>
      <c r="V38" s="1">
        <f t="shared" si="17"/>
        <v>0</v>
      </c>
      <c r="W38" s="1">
        <f t="shared" si="12"/>
        <v>0</v>
      </c>
      <c r="X38" s="1">
        <f t="shared" si="13"/>
        <v>0</v>
      </c>
      <c r="Y38" s="25">
        <f t="shared" si="18"/>
        <v>0</v>
      </c>
      <c r="Z38" s="117"/>
      <c r="AA38" s="117"/>
      <c r="AB38" s="1"/>
      <c r="AC38" s="25">
        <f t="shared" si="15"/>
        <v>2</v>
      </c>
      <c r="AD38" s="1"/>
    </row>
    <row r="39" spans="1:30" ht="12.75" customHeight="1">
      <c r="A39" s="1">
        <v>4332</v>
      </c>
      <c r="B39" s="54" t="str">
        <f t="shared" si="0"/>
        <v>N.1.19.4</v>
      </c>
      <c r="C39" s="120" t="s">
        <v>1428</v>
      </c>
      <c r="D39" s="118"/>
      <c r="E39" s="156"/>
      <c r="F39" s="118"/>
      <c r="G39" s="117"/>
      <c r="H39" s="119"/>
      <c r="I39" s="117"/>
      <c r="J39" s="54">
        <v>3</v>
      </c>
      <c r="K39" s="54"/>
      <c r="L39" s="99">
        <f t="shared" si="1"/>
        <v>1</v>
      </c>
      <c r="M39" s="1">
        <f t="shared" si="2"/>
        <v>19</v>
      </c>
      <c r="N39" s="1">
        <f t="shared" si="3"/>
        <v>4</v>
      </c>
      <c r="O39" s="1">
        <f t="shared" si="4"/>
        <v>0</v>
      </c>
      <c r="P39" s="1">
        <f t="shared" si="5"/>
        <v>0</v>
      </c>
      <c r="Q39" s="1">
        <f t="shared" si="16"/>
        <v>0</v>
      </c>
      <c r="R39" s="1">
        <f t="shared" si="7"/>
        <v>0</v>
      </c>
      <c r="S39" s="1">
        <f t="shared" si="8"/>
        <v>0</v>
      </c>
      <c r="T39" s="1">
        <f t="shared" si="9"/>
        <v>1</v>
      </c>
      <c r="U39" s="1">
        <f t="shared" si="10"/>
        <v>0</v>
      </c>
      <c r="V39" s="1">
        <f t="shared" si="17"/>
        <v>0</v>
      </c>
      <c r="W39" s="1">
        <f t="shared" si="12"/>
        <v>0</v>
      </c>
      <c r="X39" s="1">
        <f t="shared" si="13"/>
        <v>0</v>
      </c>
      <c r="Y39" s="25">
        <f t="shared" si="18"/>
        <v>0</v>
      </c>
      <c r="Z39" s="117"/>
      <c r="AA39" s="117"/>
      <c r="AB39" s="1"/>
      <c r="AC39" s="25">
        <f t="shared" si="15"/>
        <v>2</v>
      </c>
      <c r="AD39" s="1"/>
    </row>
    <row r="40" spans="1:30" ht="12.75" customHeight="1">
      <c r="A40" s="1">
        <v>4333</v>
      </c>
      <c r="B40" s="54" t="str">
        <f t="shared" si="0"/>
        <v>N.1.19.5</v>
      </c>
      <c r="C40" s="120" t="s">
        <v>646</v>
      </c>
      <c r="D40" s="118"/>
      <c r="E40" s="156"/>
      <c r="F40" s="118"/>
      <c r="G40" s="117"/>
      <c r="H40" s="119"/>
      <c r="I40" s="117"/>
      <c r="J40" s="54">
        <v>3</v>
      </c>
      <c r="K40" s="54"/>
      <c r="L40" s="99">
        <f t="shared" si="1"/>
        <v>1</v>
      </c>
      <c r="M40" s="1">
        <f t="shared" si="2"/>
        <v>19</v>
      </c>
      <c r="N40" s="1">
        <f t="shared" si="3"/>
        <v>5</v>
      </c>
      <c r="O40" s="1">
        <f t="shared" si="4"/>
        <v>0</v>
      </c>
      <c r="P40" s="1">
        <f t="shared" si="5"/>
        <v>0</v>
      </c>
      <c r="Q40" s="1">
        <f t="shared" si="16"/>
        <v>0</v>
      </c>
      <c r="R40" s="1">
        <f t="shared" si="7"/>
        <v>0</v>
      </c>
      <c r="S40" s="1">
        <f t="shared" si="8"/>
        <v>0</v>
      </c>
      <c r="T40" s="1">
        <f t="shared" si="9"/>
        <v>1</v>
      </c>
      <c r="U40" s="1">
        <f t="shared" si="10"/>
        <v>0</v>
      </c>
      <c r="V40" s="1">
        <f t="shared" si="17"/>
        <v>0</v>
      </c>
      <c r="W40" s="1">
        <f t="shared" si="12"/>
        <v>0</v>
      </c>
      <c r="X40" s="1">
        <f t="shared" si="13"/>
        <v>0</v>
      </c>
      <c r="Y40" s="25">
        <f t="shared" si="18"/>
        <v>0</v>
      </c>
      <c r="Z40" s="117"/>
      <c r="AA40" s="117"/>
      <c r="AB40" s="1"/>
      <c r="AC40" s="25">
        <f t="shared" si="15"/>
        <v>2</v>
      </c>
      <c r="AD40" s="1"/>
    </row>
    <row r="41" spans="1:30" ht="12.75" customHeight="1">
      <c r="A41" s="1">
        <v>4334</v>
      </c>
      <c r="B41" s="54" t="str">
        <f t="shared" si="0"/>
        <v>N.1.19.6</v>
      </c>
      <c r="C41" s="120" t="s">
        <v>2030</v>
      </c>
      <c r="D41" s="118"/>
      <c r="E41" s="156"/>
      <c r="F41" s="118"/>
      <c r="G41" s="117"/>
      <c r="H41" s="119"/>
      <c r="I41" s="117"/>
      <c r="J41" s="54">
        <v>3</v>
      </c>
      <c r="K41" s="54"/>
      <c r="L41" s="99">
        <f t="shared" si="1"/>
        <v>1</v>
      </c>
      <c r="M41" s="1">
        <f t="shared" si="2"/>
        <v>19</v>
      </c>
      <c r="N41" s="1">
        <f t="shared" si="3"/>
        <v>6</v>
      </c>
      <c r="O41" s="1">
        <f t="shared" si="4"/>
        <v>0</v>
      </c>
      <c r="P41" s="1">
        <f t="shared" si="5"/>
        <v>0</v>
      </c>
      <c r="Q41" s="1">
        <f t="shared" si="16"/>
        <v>0</v>
      </c>
      <c r="R41" s="1">
        <f t="shared" si="7"/>
        <v>0</v>
      </c>
      <c r="S41" s="1">
        <f t="shared" si="8"/>
        <v>0</v>
      </c>
      <c r="T41" s="1">
        <f t="shared" si="9"/>
        <v>1</v>
      </c>
      <c r="U41" s="1">
        <f t="shared" si="10"/>
        <v>0</v>
      </c>
      <c r="V41" s="1">
        <f t="shared" si="17"/>
        <v>0</v>
      </c>
      <c r="W41" s="1">
        <f t="shared" si="12"/>
        <v>0</v>
      </c>
      <c r="X41" s="1">
        <f t="shared" si="13"/>
        <v>0</v>
      </c>
      <c r="Y41" s="25">
        <f t="shared" si="18"/>
        <v>0</v>
      </c>
      <c r="Z41" s="117"/>
      <c r="AA41" s="117"/>
      <c r="AB41" s="1"/>
      <c r="AC41" s="25">
        <f t="shared" si="15"/>
        <v>2</v>
      </c>
      <c r="AD41" s="1"/>
    </row>
    <row r="42" spans="1:30" ht="12.75" customHeight="1">
      <c r="A42" s="1">
        <v>981</v>
      </c>
      <c r="B42" s="54" t="str">
        <f t="shared" si="0"/>
        <v>N.1.20</v>
      </c>
      <c r="C42" s="120" t="s">
        <v>2032</v>
      </c>
      <c r="D42" s="118"/>
      <c r="E42" s="156"/>
      <c r="F42" s="118"/>
      <c r="G42" s="117" t="s">
        <v>2033</v>
      </c>
      <c r="H42" s="119" t="s">
        <v>2034</v>
      </c>
      <c r="I42" s="117" t="s">
        <v>873</v>
      </c>
      <c r="J42" s="54">
        <v>2</v>
      </c>
      <c r="K42" s="54"/>
      <c r="L42" s="99">
        <f t="shared" si="1"/>
        <v>1</v>
      </c>
      <c r="M42" s="1">
        <f t="shared" si="2"/>
        <v>20</v>
      </c>
      <c r="N42" s="1">
        <f t="shared" si="3"/>
        <v>0</v>
      </c>
      <c r="O42" s="1">
        <f t="shared" si="4"/>
        <v>0</v>
      </c>
      <c r="P42" s="1">
        <f t="shared" si="5"/>
        <v>0</v>
      </c>
      <c r="Q42" s="1">
        <f t="shared" si="16"/>
        <v>0</v>
      </c>
      <c r="R42" s="1">
        <f t="shared" si="7"/>
        <v>0</v>
      </c>
      <c r="S42" s="1">
        <f t="shared" si="8"/>
        <v>0</v>
      </c>
      <c r="T42" s="1">
        <f t="shared" si="9"/>
        <v>1</v>
      </c>
      <c r="U42" s="1">
        <f t="shared" si="10"/>
        <v>0</v>
      </c>
      <c r="V42" s="1">
        <f t="shared" si="17"/>
        <v>0</v>
      </c>
      <c r="W42" s="1">
        <f t="shared" si="12"/>
        <v>0</v>
      </c>
      <c r="X42" s="1">
        <f t="shared" si="13"/>
        <v>0</v>
      </c>
      <c r="Y42" s="25">
        <f t="shared" si="18"/>
        <v>0</v>
      </c>
      <c r="Z42" s="117"/>
      <c r="AA42" s="117"/>
      <c r="AB42" s="1"/>
      <c r="AC42" s="25">
        <f t="shared" si="15"/>
        <v>2</v>
      </c>
      <c r="AD42" s="1"/>
    </row>
    <row r="43" spans="1:30" ht="12.75" customHeight="1">
      <c r="A43" s="1">
        <v>993</v>
      </c>
      <c r="B43" s="54" t="str">
        <f t="shared" si="0"/>
        <v>N.1.20.1</v>
      </c>
      <c r="C43" s="120" t="s">
        <v>2039</v>
      </c>
      <c r="D43" s="118"/>
      <c r="E43" s="156"/>
      <c r="F43" s="118"/>
      <c r="G43" s="117"/>
      <c r="H43" s="119" t="s">
        <v>2040</v>
      </c>
      <c r="I43" s="117" t="s">
        <v>2041</v>
      </c>
      <c r="J43" s="54">
        <v>3</v>
      </c>
      <c r="K43" s="54"/>
      <c r="L43" s="99">
        <f t="shared" si="1"/>
        <v>1</v>
      </c>
      <c r="M43" s="1">
        <f t="shared" si="2"/>
        <v>20</v>
      </c>
      <c r="N43" s="1">
        <f t="shared" si="3"/>
        <v>1</v>
      </c>
      <c r="O43" s="1">
        <f t="shared" si="4"/>
        <v>0</v>
      </c>
      <c r="P43" s="1">
        <f t="shared" si="5"/>
        <v>0</v>
      </c>
      <c r="Q43" s="1">
        <f t="shared" si="16"/>
        <v>0</v>
      </c>
      <c r="R43" s="1">
        <f t="shared" si="7"/>
        <v>0</v>
      </c>
      <c r="S43" s="1">
        <f t="shared" si="8"/>
        <v>0</v>
      </c>
      <c r="T43" s="1">
        <f t="shared" si="9"/>
        <v>1</v>
      </c>
      <c r="U43" s="1">
        <f t="shared" si="10"/>
        <v>0</v>
      </c>
      <c r="V43" s="1">
        <f t="shared" si="17"/>
        <v>0</v>
      </c>
      <c r="W43" s="1">
        <f t="shared" si="12"/>
        <v>0</v>
      </c>
      <c r="X43" s="1">
        <f t="shared" si="13"/>
        <v>0</v>
      </c>
      <c r="Y43" s="25">
        <f t="shared" si="18"/>
        <v>0</v>
      </c>
      <c r="Z43" s="117"/>
      <c r="AA43" s="117"/>
      <c r="AB43" s="1"/>
      <c r="AC43" s="25">
        <f t="shared" si="15"/>
        <v>2</v>
      </c>
      <c r="AD43" s="1"/>
    </row>
    <row r="44" spans="1:30" ht="12.75" customHeight="1">
      <c r="A44" s="1">
        <v>4335</v>
      </c>
      <c r="B44" s="54" t="str">
        <f t="shared" si="0"/>
        <v>N.1.20.2</v>
      </c>
      <c r="C44" s="120" t="s">
        <v>2043</v>
      </c>
      <c r="D44" s="118"/>
      <c r="E44" s="156"/>
      <c r="F44" s="118"/>
      <c r="G44" s="117"/>
      <c r="H44" s="119"/>
      <c r="I44" s="117"/>
      <c r="J44" s="54">
        <v>3</v>
      </c>
      <c r="K44" s="54"/>
      <c r="L44" s="99">
        <f t="shared" si="1"/>
        <v>1</v>
      </c>
      <c r="M44" s="1">
        <f t="shared" si="2"/>
        <v>20</v>
      </c>
      <c r="N44" s="1">
        <f t="shared" si="3"/>
        <v>2</v>
      </c>
      <c r="O44" s="1">
        <f t="shared" si="4"/>
        <v>0</v>
      </c>
      <c r="P44" s="1">
        <f t="shared" si="5"/>
        <v>0</v>
      </c>
      <c r="Q44" s="1">
        <f t="shared" si="16"/>
        <v>0</v>
      </c>
      <c r="R44" s="1">
        <f t="shared" si="7"/>
        <v>0</v>
      </c>
      <c r="S44" s="1">
        <f t="shared" si="8"/>
        <v>0</v>
      </c>
      <c r="T44" s="1">
        <f t="shared" si="9"/>
        <v>1</v>
      </c>
      <c r="U44" s="1">
        <f t="shared" si="10"/>
        <v>0</v>
      </c>
      <c r="V44" s="1">
        <f t="shared" si="17"/>
        <v>0</v>
      </c>
      <c r="W44" s="1">
        <f t="shared" si="12"/>
        <v>0</v>
      </c>
      <c r="X44" s="1">
        <f t="shared" si="13"/>
        <v>0</v>
      </c>
      <c r="Y44" s="25">
        <f t="shared" si="18"/>
        <v>0</v>
      </c>
      <c r="Z44" s="117"/>
      <c r="AA44" s="117"/>
      <c r="AB44" s="1"/>
      <c r="AC44" s="25">
        <f t="shared" si="15"/>
        <v>2</v>
      </c>
      <c r="AD44" s="1"/>
    </row>
    <row r="45" spans="1:30" ht="12.75" customHeight="1">
      <c r="A45" s="1">
        <v>4336</v>
      </c>
      <c r="B45" s="54" t="str">
        <f t="shared" si="0"/>
        <v>N.1.20.3</v>
      </c>
      <c r="C45" s="120" t="s">
        <v>1435</v>
      </c>
      <c r="D45" s="118"/>
      <c r="E45" s="156"/>
      <c r="F45" s="118"/>
      <c r="G45" s="117"/>
      <c r="H45" s="119"/>
      <c r="I45" s="117"/>
      <c r="J45" s="54">
        <v>3</v>
      </c>
      <c r="K45" s="54"/>
      <c r="L45" s="99">
        <f t="shared" si="1"/>
        <v>1</v>
      </c>
      <c r="M45" s="1">
        <f t="shared" si="2"/>
        <v>20</v>
      </c>
      <c r="N45" s="1">
        <f t="shared" si="3"/>
        <v>3</v>
      </c>
      <c r="O45" s="1">
        <f t="shared" si="4"/>
        <v>0</v>
      </c>
      <c r="P45" s="1">
        <f t="shared" si="5"/>
        <v>0</v>
      </c>
      <c r="Q45" s="1">
        <f t="shared" si="16"/>
        <v>0</v>
      </c>
      <c r="R45" s="1">
        <f t="shared" si="7"/>
        <v>0</v>
      </c>
      <c r="S45" s="1">
        <f t="shared" si="8"/>
        <v>0</v>
      </c>
      <c r="T45" s="1">
        <f t="shared" si="9"/>
        <v>1</v>
      </c>
      <c r="U45" s="1">
        <f t="shared" si="10"/>
        <v>0</v>
      </c>
      <c r="V45" s="1">
        <f t="shared" si="17"/>
        <v>0</v>
      </c>
      <c r="W45" s="1">
        <f t="shared" si="12"/>
        <v>0</v>
      </c>
      <c r="X45" s="1">
        <f t="shared" si="13"/>
        <v>0</v>
      </c>
      <c r="Y45" s="25">
        <f t="shared" si="18"/>
        <v>0</v>
      </c>
      <c r="Z45" s="117"/>
      <c r="AA45" s="117"/>
      <c r="AB45" s="1"/>
      <c r="AC45" s="25">
        <f t="shared" si="15"/>
        <v>2</v>
      </c>
      <c r="AD45" s="1"/>
    </row>
    <row r="46" spans="1:30" ht="12.75" customHeight="1">
      <c r="A46" s="1">
        <v>4337</v>
      </c>
      <c r="B46" s="54" t="str">
        <f t="shared" si="0"/>
        <v>N.1.20.4</v>
      </c>
      <c r="C46" s="120" t="s">
        <v>648</v>
      </c>
      <c r="D46" s="118"/>
      <c r="E46" s="156"/>
      <c r="F46" s="118"/>
      <c r="G46" s="117"/>
      <c r="H46" s="119"/>
      <c r="I46" s="117"/>
      <c r="J46" s="54">
        <v>3</v>
      </c>
      <c r="K46" s="54"/>
      <c r="L46" s="99">
        <f t="shared" si="1"/>
        <v>1</v>
      </c>
      <c r="M46" s="1">
        <f t="shared" si="2"/>
        <v>20</v>
      </c>
      <c r="N46" s="1">
        <f t="shared" si="3"/>
        <v>4</v>
      </c>
      <c r="O46" s="1">
        <f t="shared" si="4"/>
        <v>0</v>
      </c>
      <c r="P46" s="1">
        <f t="shared" si="5"/>
        <v>0</v>
      </c>
      <c r="Q46" s="1">
        <f t="shared" si="16"/>
        <v>0</v>
      </c>
      <c r="R46" s="1">
        <f t="shared" si="7"/>
        <v>0</v>
      </c>
      <c r="S46" s="1">
        <f t="shared" si="8"/>
        <v>0</v>
      </c>
      <c r="T46" s="1">
        <f t="shared" si="9"/>
        <v>1</v>
      </c>
      <c r="U46" s="1">
        <f t="shared" si="10"/>
        <v>0</v>
      </c>
      <c r="V46" s="1">
        <f t="shared" si="17"/>
        <v>0</v>
      </c>
      <c r="W46" s="1">
        <f t="shared" si="12"/>
        <v>0</v>
      </c>
      <c r="X46" s="1">
        <f t="shared" si="13"/>
        <v>0</v>
      </c>
      <c r="Y46" s="25">
        <f t="shared" si="18"/>
        <v>0</v>
      </c>
      <c r="Z46" s="117"/>
      <c r="AA46" s="117"/>
      <c r="AB46" s="1"/>
      <c r="AC46" s="25">
        <f t="shared" si="15"/>
        <v>2</v>
      </c>
      <c r="AD46" s="1"/>
    </row>
    <row r="47" spans="1:30" ht="12.75" customHeight="1">
      <c r="A47" s="1">
        <v>3294</v>
      </c>
      <c r="B47" s="54" t="str">
        <f t="shared" si="0"/>
        <v>N.1.20.5</v>
      </c>
      <c r="C47" s="120" t="s">
        <v>1437</v>
      </c>
      <c r="D47" s="118"/>
      <c r="E47" s="156"/>
      <c r="F47" s="118"/>
      <c r="G47" s="117"/>
      <c r="H47" s="119" t="s">
        <v>1526</v>
      </c>
      <c r="I47" s="117" t="s">
        <v>1528</v>
      </c>
      <c r="J47" s="54">
        <v>3</v>
      </c>
      <c r="K47" s="54"/>
      <c r="L47" s="99">
        <f t="shared" si="1"/>
        <v>1</v>
      </c>
      <c r="M47" s="1">
        <f t="shared" si="2"/>
        <v>20</v>
      </c>
      <c r="N47" s="1">
        <f t="shared" si="3"/>
        <v>5</v>
      </c>
      <c r="O47" s="1">
        <f t="shared" si="4"/>
        <v>0</v>
      </c>
      <c r="P47" s="1">
        <f t="shared" si="5"/>
        <v>0</v>
      </c>
      <c r="Q47" s="1">
        <f t="shared" si="16"/>
        <v>0</v>
      </c>
      <c r="R47" s="1">
        <f t="shared" si="7"/>
        <v>0</v>
      </c>
      <c r="S47" s="1">
        <f t="shared" si="8"/>
        <v>0</v>
      </c>
      <c r="T47" s="1">
        <f t="shared" si="9"/>
        <v>1</v>
      </c>
      <c r="U47" s="1">
        <f t="shared" si="10"/>
        <v>0</v>
      </c>
      <c r="V47" s="1">
        <f t="shared" si="17"/>
        <v>0</v>
      </c>
      <c r="W47" s="1">
        <f t="shared" si="12"/>
        <v>0</v>
      </c>
      <c r="X47" s="1">
        <f t="shared" si="13"/>
        <v>0</v>
      </c>
      <c r="Y47" s="25">
        <f t="shared" si="18"/>
        <v>0</v>
      </c>
      <c r="Z47" s="117"/>
      <c r="AA47" s="117"/>
      <c r="AB47" s="1"/>
      <c r="AC47" s="25">
        <f t="shared" si="15"/>
        <v>2</v>
      </c>
      <c r="AD47" s="1"/>
    </row>
    <row r="48" spans="1:30" ht="12.75" customHeight="1">
      <c r="A48" s="1">
        <v>1068</v>
      </c>
      <c r="B48" s="54" t="str">
        <f t="shared" si="0"/>
        <v>N.1.21</v>
      </c>
      <c r="C48" s="120" t="s">
        <v>2059</v>
      </c>
      <c r="D48" s="118"/>
      <c r="E48" s="156"/>
      <c r="F48" s="118"/>
      <c r="G48" s="117" t="s">
        <v>894</v>
      </c>
      <c r="H48" s="119" t="s">
        <v>896</v>
      </c>
      <c r="I48" s="117" t="s">
        <v>897</v>
      </c>
      <c r="J48" s="54">
        <v>2</v>
      </c>
      <c r="K48" s="54"/>
      <c r="L48" s="99">
        <f t="shared" si="1"/>
        <v>1</v>
      </c>
      <c r="M48" s="1">
        <f t="shared" si="2"/>
        <v>21</v>
      </c>
      <c r="N48" s="1">
        <f t="shared" si="3"/>
        <v>0</v>
      </c>
      <c r="O48" s="1">
        <f t="shared" si="4"/>
        <v>0</v>
      </c>
      <c r="P48" s="1">
        <f t="shared" si="5"/>
        <v>0</v>
      </c>
      <c r="Q48" s="1">
        <f t="shared" si="16"/>
        <v>1</v>
      </c>
      <c r="R48" s="1">
        <f t="shared" si="7"/>
        <v>0</v>
      </c>
      <c r="S48" s="1">
        <f t="shared" si="8"/>
        <v>1</v>
      </c>
      <c r="T48" s="1">
        <f t="shared" si="9"/>
        <v>1</v>
      </c>
      <c r="U48" s="1">
        <f t="shared" si="10"/>
        <v>0</v>
      </c>
      <c r="V48" s="1">
        <f t="shared" si="17"/>
        <v>1</v>
      </c>
      <c r="W48" s="1">
        <f t="shared" si="12"/>
        <v>1</v>
      </c>
      <c r="X48" s="1">
        <f t="shared" si="13"/>
        <v>1</v>
      </c>
      <c r="Y48" s="25">
        <f t="shared" si="18"/>
        <v>1</v>
      </c>
      <c r="Z48" s="117"/>
      <c r="AA48" s="117"/>
      <c r="AB48" s="1"/>
      <c r="AC48" s="25">
        <f t="shared" si="15"/>
        <v>2</v>
      </c>
      <c r="AD48" s="1"/>
    </row>
    <row r="49" spans="1:30" ht="12.75" customHeight="1">
      <c r="A49" s="1">
        <v>1075</v>
      </c>
      <c r="B49" s="54" t="str">
        <f t="shared" si="0"/>
        <v>N.1.21.1</v>
      </c>
      <c r="C49" s="120" t="s">
        <v>2061</v>
      </c>
      <c r="D49" s="118"/>
      <c r="E49" s="156"/>
      <c r="F49" s="92"/>
      <c r="G49" s="117"/>
      <c r="H49" s="119" t="s">
        <v>1526</v>
      </c>
      <c r="I49" s="117" t="s">
        <v>1528</v>
      </c>
      <c r="J49" s="54">
        <v>3</v>
      </c>
      <c r="K49" s="54"/>
      <c r="L49" s="99">
        <f t="shared" si="1"/>
        <v>1</v>
      </c>
      <c r="M49" s="1">
        <f t="shared" si="2"/>
        <v>21</v>
      </c>
      <c r="N49" s="1">
        <f t="shared" si="3"/>
        <v>1</v>
      </c>
      <c r="O49" s="1">
        <f t="shared" si="4"/>
        <v>0</v>
      </c>
      <c r="P49" s="1">
        <f t="shared" si="5"/>
        <v>0</v>
      </c>
      <c r="Q49" s="1">
        <f t="shared" si="16"/>
        <v>0</v>
      </c>
      <c r="R49" s="1">
        <f t="shared" si="7"/>
        <v>0</v>
      </c>
      <c r="S49" s="1">
        <f t="shared" si="8"/>
        <v>0</v>
      </c>
      <c r="T49" s="1">
        <f t="shared" si="9"/>
        <v>1</v>
      </c>
      <c r="U49" s="1">
        <f t="shared" si="10"/>
        <v>0</v>
      </c>
      <c r="V49" s="1">
        <f t="shared" si="17"/>
        <v>0</v>
      </c>
      <c r="W49" s="1">
        <f t="shared" si="12"/>
        <v>0</v>
      </c>
      <c r="X49" s="1">
        <f t="shared" si="13"/>
        <v>0</v>
      </c>
      <c r="Y49" s="25">
        <f t="shared" si="18"/>
        <v>0</v>
      </c>
      <c r="Z49" s="117"/>
      <c r="AA49" s="117"/>
      <c r="AB49" s="1"/>
      <c r="AC49" s="25">
        <f t="shared" si="15"/>
        <v>2</v>
      </c>
      <c r="AD49" s="1"/>
    </row>
    <row r="50" spans="1:30" ht="12.75" customHeight="1">
      <c r="A50" s="1">
        <v>1076</v>
      </c>
      <c r="B50" s="54" t="str">
        <f t="shared" si="0"/>
        <v>N.1.21.2</v>
      </c>
      <c r="C50" s="120" t="s">
        <v>2066</v>
      </c>
      <c r="D50" s="118"/>
      <c r="E50" s="156"/>
      <c r="F50" s="164"/>
      <c r="G50" s="117" t="s">
        <v>894</v>
      </c>
      <c r="H50" s="119" t="s">
        <v>2067</v>
      </c>
      <c r="I50" s="117" t="s">
        <v>572</v>
      </c>
      <c r="J50" s="54">
        <v>3</v>
      </c>
      <c r="K50" s="54"/>
      <c r="L50" s="99">
        <f t="shared" si="1"/>
        <v>1</v>
      </c>
      <c r="M50" s="1">
        <f t="shared" si="2"/>
        <v>21</v>
      </c>
      <c r="N50" s="1">
        <f t="shared" si="3"/>
        <v>2</v>
      </c>
      <c r="O50" s="1">
        <f t="shared" si="4"/>
        <v>0</v>
      </c>
      <c r="P50" s="1">
        <f t="shared" si="5"/>
        <v>0</v>
      </c>
      <c r="Q50" s="1">
        <f t="shared" si="16"/>
        <v>0</v>
      </c>
      <c r="R50" s="1">
        <f t="shared" si="7"/>
        <v>0</v>
      </c>
      <c r="S50" s="1">
        <f t="shared" si="8"/>
        <v>0</v>
      </c>
      <c r="T50" s="1">
        <f t="shared" si="9"/>
        <v>1</v>
      </c>
      <c r="U50" s="1">
        <f t="shared" si="10"/>
        <v>0</v>
      </c>
      <c r="V50" s="1">
        <f t="shared" si="17"/>
        <v>0</v>
      </c>
      <c r="W50" s="1">
        <f t="shared" si="12"/>
        <v>0</v>
      </c>
      <c r="X50" s="1">
        <f t="shared" si="13"/>
        <v>0</v>
      </c>
      <c r="Y50" s="25">
        <f t="shared" si="18"/>
        <v>0</v>
      </c>
      <c r="Z50" s="117"/>
      <c r="AA50" s="117"/>
      <c r="AB50" s="1"/>
      <c r="AC50" s="25">
        <f t="shared" si="15"/>
        <v>2</v>
      </c>
      <c r="AD50" s="1"/>
    </row>
    <row r="51" spans="1:30" ht="12.75" customHeight="1">
      <c r="A51" s="1">
        <v>4338</v>
      </c>
      <c r="B51" s="54" t="str">
        <f t="shared" si="0"/>
        <v>N.1.21.3</v>
      </c>
      <c r="C51" s="120" t="s">
        <v>2069</v>
      </c>
      <c r="D51" s="92"/>
      <c r="E51" s="156"/>
      <c r="F51" s="164"/>
      <c r="G51" s="117"/>
      <c r="H51" s="119"/>
      <c r="I51" s="117"/>
      <c r="J51" s="54">
        <v>3</v>
      </c>
      <c r="K51" s="54"/>
      <c r="L51" s="99">
        <f t="shared" si="1"/>
        <v>1</v>
      </c>
      <c r="M51" s="1">
        <f t="shared" si="2"/>
        <v>21</v>
      </c>
      <c r="N51" s="1">
        <f t="shared" si="3"/>
        <v>3</v>
      </c>
      <c r="O51" s="1">
        <f t="shared" si="4"/>
        <v>0</v>
      </c>
      <c r="P51" s="1">
        <f t="shared" si="5"/>
        <v>0</v>
      </c>
      <c r="Q51" s="1">
        <f t="shared" si="16"/>
        <v>0</v>
      </c>
      <c r="R51" s="1">
        <f t="shared" si="7"/>
        <v>0</v>
      </c>
      <c r="S51" s="1">
        <f t="shared" si="8"/>
        <v>0</v>
      </c>
      <c r="T51" s="1">
        <f t="shared" si="9"/>
        <v>1</v>
      </c>
      <c r="U51" s="1">
        <f t="shared" si="10"/>
        <v>0</v>
      </c>
      <c r="V51" s="1">
        <f t="shared" si="17"/>
        <v>0</v>
      </c>
      <c r="W51" s="1">
        <f t="shared" si="12"/>
        <v>0</v>
      </c>
      <c r="X51" s="1">
        <f t="shared" si="13"/>
        <v>0</v>
      </c>
      <c r="Y51" s="25">
        <f t="shared" si="18"/>
        <v>0</v>
      </c>
      <c r="Z51" s="117"/>
      <c r="AA51" s="117"/>
      <c r="AB51" s="1"/>
      <c r="AC51" s="25">
        <f t="shared" si="15"/>
        <v>2</v>
      </c>
      <c r="AD51" s="1"/>
    </row>
    <row r="52" spans="1:30" ht="12.75" customHeight="1">
      <c r="A52" s="1">
        <v>4339</v>
      </c>
      <c r="B52" s="54" t="str">
        <f t="shared" si="0"/>
        <v>N.1.21.4</v>
      </c>
      <c r="C52" s="120" t="s">
        <v>2071</v>
      </c>
      <c r="D52" s="92"/>
      <c r="E52" s="156"/>
      <c r="F52" s="164"/>
      <c r="G52" s="117"/>
      <c r="H52" s="119"/>
      <c r="I52" s="117"/>
      <c r="J52" s="54">
        <v>3</v>
      </c>
      <c r="K52" s="54"/>
      <c r="L52" s="99">
        <f t="shared" si="1"/>
        <v>1</v>
      </c>
      <c r="M52" s="1">
        <f t="shared" si="2"/>
        <v>21</v>
      </c>
      <c r="N52" s="1">
        <f t="shared" si="3"/>
        <v>4</v>
      </c>
      <c r="O52" s="1">
        <f t="shared" si="4"/>
        <v>0</v>
      </c>
      <c r="P52" s="1">
        <f t="shared" si="5"/>
        <v>0</v>
      </c>
      <c r="Q52" s="1">
        <f t="shared" si="16"/>
        <v>0</v>
      </c>
      <c r="R52" s="1">
        <f t="shared" si="7"/>
        <v>0</v>
      </c>
      <c r="S52" s="1">
        <f t="shared" si="8"/>
        <v>0</v>
      </c>
      <c r="T52" s="1">
        <f t="shared" si="9"/>
        <v>1</v>
      </c>
      <c r="U52" s="1">
        <f t="shared" si="10"/>
        <v>0</v>
      </c>
      <c r="V52" s="1">
        <f t="shared" si="17"/>
        <v>0</v>
      </c>
      <c r="W52" s="1">
        <f t="shared" si="12"/>
        <v>0</v>
      </c>
      <c r="X52" s="1">
        <f t="shared" si="13"/>
        <v>0</v>
      </c>
      <c r="Y52" s="25">
        <f t="shared" si="18"/>
        <v>0</v>
      </c>
      <c r="Z52" s="117"/>
      <c r="AA52" s="117"/>
      <c r="AB52" s="1"/>
      <c r="AC52" s="25">
        <f t="shared" si="15"/>
        <v>2</v>
      </c>
      <c r="AD52" s="1"/>
    </row>
    <row r="53" spans="1:30" ht="12.75" customHeight="1">
      <c r="A53" s="1">
        <v>1077</v>
      </c>
      <c r="B53" s="54" t="str">
        <f t="shared" si="0"/>
        <v>N.1.21.5</v>
      </c>
      <c r="C53" s="120" t="s">
        <v>2073</v>
      </c>
      <c r="D53" s="118"/>
      <c r="E53" s="156"/>
      <c r="F53" s="92"/>
      <c r="G53" s="117"/>
      <c r="H53" s="119" t="s">
        <v>2034</v>
      </c>
      <c r="I53" s="117" t="s">
        <v>873</v>
      </c>
      <c r="J53" s="54">
        <v>3</v>
      </c>
      <c r="K53" s="54"/>
      <c r="L53" s="99">
        <f t="shared" si="1"/>
        <v>1</v>
      </c>
      <c r="M53" s="1">
        <f t="shared" si="2"/>
        <v>21</v>
      </c>
      <c r="N53" s="1">
        <f t="shared" si="3"/>
        <v>5</v>
      </c>
      <c r="O53" s="1">
        <f t="shared" si="4"/>
        <v>0</v>
      </c>
      <c r="P53" s="1">
        <f t="shared" si="5"/>
        <v>0</v>
      </c>
      <c r="Q53" s="1">
        <f t="shared" si="16"/>
        <v>0</v>
      </c>
      <c r="R53" s="1">
        <f t="shared" si="7"/>
        <v>0</v>
      </c>
      <c r="S53" s="1">
        <f t="shared" si="8"/>
        <v>0</v>
      </c>
      <c r="T53" s="1">
        <f t="shared" si="9"/>
        <v>1</v>
      </c>
      <c r="U53" s="1">
        <f t="shared" si="10"/>
        <v>0</v>
      </c>
      <c r="V53" s="1">
        <f t="shared" si="17"/>
        <v>0</v>
      </c>
      <c r="W53" s="1">
        <f t="shared" si="12"/>
        <v>0</v>
      </c>
      <c r="X53" s="1">
        <f t="shared" si="13"/>
        <v>0</v>
      </c>
      <c r="Y53" s="25">
        <f t="shared" si="18"/>
        <v>0</v>
      </c>
      <c r="Z53" s="117"/>
      <c r="AA53" s="117"/>
      <c r="AB53" s="1"/>
      <c r="AC53" s="25">
        <f t="shared" si="15"/>
        <v>2</v>
      </c>
      <c r="AD53" s="1"/>
    </row>
    <row r="54" spans="1:30" ht="12.75" customHeight="1">
      <c r="A54" s="1">
        <v>1080</v>
      </c>
      <c r="B54" s="54" t="str">
        <f t="shared" si="0"/>
        <v>N.1.21.6</v>
      </c>
      <c r="C54" s="120" t="s">
        <v>2076</v>
      </c>
      <c r="D54" s="118"/>
      <c r="E54" s="156"/>
      <c r="F54" s="92"/>
      <c r="G54" s="117"/>
      <c r="H54" s="119" t="s">
        <v>2077</v>
      </c>
      <c r="I54" s="117" t="s">
        <v>694</v>
      </c>
      <c r="J54" s="54">
        <v>3</v>
      </c>
      <c r="K54" s="54"/>
      <c r="L54" s="99">
        <f t="shared" si="1"/>
        <v>1</v>
      </c>
      <c r="M54" s="1">
        <f t="shared" si="2"/>
        <v>21</v>
      </c>
      <c r="N54" s="1">
        <f t="shared" si="3"/>
        <v>6</v>
      </c>
      <c r="O54" s="1">
        <f t="shared" si="4"/>
        <v>0</v>
      </c>
      <c r="P54" s="1">
        <f t="shared" si="5"/>
        <v>0</v>
      </c>
      <c r="Q54" s="1">
        <f t="shared" si="16"/>
        <v>0</v>
      </c>
      <c r="R54" s="1">
        <f t="shared" si="7"/>
        <v>0</v>
      </c>
      <c r="S54" s="1">
        <f t="shared" si="8"/>
        <v>0</v>
      </c>
      <c r="T54" s="1">
        <f t="shared" si="9"/>
        <v>1</v>
      </c>
      <c r="U54" s="1">
        <f t="shared" si="10"/>
        <v>0</v>
      </c>
      <c r="V54" s="1">
        <f t="shared" si="17"/>
        <v>0</v>
      </c>
      <c r="W54" s="1">
        <f t="shared" si="12"/>
        <v>0</v>
      </c>
      <c r="X54" s="1">
        <f t="shared" si="13"/>
        <v>0</v>
      </c>
      <c r="Y54" s="25">
        <f t="shared" si="18"/>
        <v>0</v>
      </c>
      <c r="Z54" s="117"/>
      <c r="AA54" s="117"/>
      <c r="AB54" s="1"/>
      <c r="AC54" s="25">
        <f t="shared" si="15"/>
        <v>2</v>
      </c>
      <c r="AD54" s="1"/>
    </row>
    <row r="55" spans="1:30" ht="12.75" customHeight="1">
      <c r="A55" s="1">
        <v>2614</v>
      </c>
      <c r="B55" s="54" t="str">
        <f t="shared" si="0"/>
        <v>N.1.22</v>
      </c>
      <c r="C55" s="120" t="s">
        <v>2080</v>
      </c>
      <c r="D55" s="118"/>
      <c r="E55" s="156"/>
      <c r="F55" s="92"/>
      <c r="G55" s="117"/>
      <c r="H55" s="119"/>
      <c r="I55" s="117" t="s">
        <v>587</v>
      </c>
      <c r="J55" s="54">
        <v>2</v>
      </c>
      <c r="K55" s="54"/>
      <c r="L55" s="99">
        <f t="shared" si="1"/>
        <v>1</v>
      </c>
      <c r="M55" s="1">
        <f t="shared" si="2"/>
        <v>22</v>
      </c>
      <c r="N55" s="1">
        <f t="shared" si="3"/>
        <v>0</v>
      </c>
      <c r="O55" s="1">
        <f t="shared" si="4"/>
        <v>0</v>
      </c>
      <c r="P55" s="1">
        <f t="shared" si="5"/>
        <v>0</v>
      </c>
      <c r="Q55" s="1">
        <f t="shared" si="16"/>
        <v>0</v>
      </c>
      <c r="R55" s="1">
        <f t="shared" si="7"/>
        <v>0</v>
      </c>
      <c r="S55" s="1">
        <f t="shared" si="8"/>
        <v>0</v>
      </c>
      <c r="T55" s="1">
        <f t="shared" si="9"/>
        <v>1</v>
      </c>
      <c r="U55" s="1">
        <f t="shared" si="10"/>
        <v>0</v>
      </c>
      <c r="V55" s="1">
        <f t="shared" si="17"/>
        <v>0</v>
      </c>
      <c r="W55" s="1">
        <f t="shared" si="12"/>
        <v>0</v>
      </c>
      <c r="X55" s="1">
        <f t="shared" si="13"/>
        <v>0</v>
      </c>
      <c r="Y55" s="25">
        <f t="shared" si="18"/>
        <v>0</v>
      </c>
      <c r="Z55" s="117"/>
      <c r="AA55" s="117"/>
      <c r="AB55" s="1"/>
      <c r="AC55" s="25">
        <f t="shared" si="15"/>
        <v>2</v>
      </c>
      <c r="AD55" s="1"/>
    </row>
    <row r="56" spans="1:30" ht="12.75" customHeight="1">
      <c r="A56" s="1">
        <v>1049</v>
      </c>
      <c r="B56" s="54" t="str">
        <f t="shared" si="0"/>
        <v>N.1.22.1</v>
      </c>
      <c r="C56" s="120" t="s">
        <v>2083</v>
      </c>
      <c r="D56" s="118"/>
      <c r="E56" s="156"/>
      <c r="F56" s="92"/>
      <c r="G56" s="117"/>
      <c r="H56" s="119" t="s">
        <v>882</v>
      </c>
      <c r="I56" s="117" t="s">
        <v>883</v>
      </c>
      <c r="J56" s="54">
        <v>3</v>
      </c>
      <c r="K56" s="54"/>
      <c r="L56" s="99">
        <f t="shared" si="1"/>
        <v>1</v>
      </c>
      <c r="M56" s="1">
        <f t="shared" si="2"/>
        <v>22</v>
      </c>
      <c r="N56" s="1">
        <f t="shared" si="3"/>
        <v>1</v>
      </c>
      <c r="O56" s="1">
        <f t="shared" si="4"/>
        <v>0</v>
      </c>
      <c r="P56" s="1">
        <f t="shared" si="5"/>
        <v>0</v>
      </c>
      <c r="Q56" s="1">
        <f t="shared" si="16"/>
        <v>0</v>
      </c>
      <c r="R56" s="1">
        <f t="shared" si="7"/>
        <v>0</v>
      </c>
      <c r="S56" s="1">
        <f t="shared" si="8"/>
        <v>0</v>
      </c>
      <c r="T56" s="1">
        <f t="shared" si="9"/>
        <v>1</v>
      </c>
      <c r="U56" s="1">
        <f t="shared" si="10"/>
        <v>0</v>
      </c>
      <c r="V56" s="1">
        <f t="shared" si="17"/>
        <v>0</v>
      </c>
      <c r="W56" s="1">
        <f t="shared" si="12"/>
        <v>0</v>
      </c>
      <c r="X56" s="1">
        <f t="shared" si="13"/>
        <v>0</v>
      </c>
      <c r="Y56" s="25">
        <f t="shared" si="18"/>
        <v>0</v>
      </c>
      <c r="Z56" s="117"/>
      <c r="AA56" s="117"/>
      <c r="AB56" s="1"/>
      <c r="AC56" s="25">
        <f t="shared" si="15"/>
        <v>2</v>
      </c>
      <c r="AD56" s="1"/>
    </row>
    <row r="57" spans="1:30" ht="12.75" customHeight="1">
      <c r="A57" s="1">
        <v>1056</v>
      </c>
      <c r="B57" s="54" t="str">
        <f t="shared" si="0"/>
        <v>N.1.22.2</v>
      </c>
      <c r="C57" s="120" t="s">
        <v>2085</v>
      </c>
      <c r="D57" s="118"/>
      <c r="E57" s="156"/>
      <c r="F57" s="92"/>
      <c r="G57" s="117"/>
      <c r="H57" s="119" t="s">
        <v>882</v>
      </c>
      <c r="I57" s="117" t="s">
        <v>883</v>
      </c>
      <c r="J57" s="54">
        <v>3</v>
      </c>
      <c r="K57" s="54"/>
      <c r="L57" s="99">
        <f t="shared" si="1"/>
        <v>1</v>
      </c>
      <c r="M57" s="1">
        <f t="shared" si="2"/>
        <v>22</v>
      </c>
      <c r="N57" s="1">
        <f t="shared" si="3"/>
        <v>2</v>
      </c>
      <c r="O57" s="1">
        <f t="shared" si="4"/>
        <v>0</v>
      </c>
      <c r="P57" s="1">
        <f t="shared" si="5"/>
        <v>0</v>
      </c>
      <c r="Q57" s="1">
        <f t="shared" si="16"/>
        <v>0</v>
      </c>
      <c r="R57" s="1">
        <f t="shared" si="7"/>
        <v>0</v>
      </c>
      <c r="S57" s="1">
        <f t="shared" si="8"/>
        <v>0</v>
      </c>
      <c r="T57" s="1">
        <f t="shared" si="9"/>
        <v>1</v>
      </c>
      <c r="U57" s="1">
        <f t="shared" si="10"/>
        <v>0</v>
      </c>
      <c r="V57" s="1">
        <f t="shared" si="17"/>
        <v>0</v>
      </c>
      <c r="W57" s="1">
        <f t="shared" si="12"/>
        <v>0</v>
      </c>
      <c r="X57" s="1">
        <f t="shared" si="13"/>
        <v>0</v>
      </c>
      <c r="Y57" s="25">
        <f t="shared" si="18"/>
        <v>0</v>
      </c>
      <c r="Z57" s="117"/>
      <c r="AA57" s="117"/>
      <c r="AB57" s="1"/>
      <c r="AC57" s="25">
        <f t="shared" si="15"/>
        <v>2</v>
      </c>
      <c r="AD57" s="1"/>
    </row>
    <row r="58" spans="1:30" ht="12.75" customHeight="1">
      <c r="A58" s="1">
        <v>4340</v>
      </c>
      <c r="B58" s="54" t="str">
        <f t="shared" si="0"/>
        <v>N.1.22.3</v>
      </c>
      <c r="C58" s="120" t="s">
        <v>2087</v>
      </c>
      <c r="D58" s="118"/>
      <c r="E58" s="156"/>
      <c r="F58" s="118"/>
      <c r="G58" s="117"/>
      <c r="H58" s="119"/>
      <c r="I58" s="117"/>
      <c r="J58" s="54">
        <v>3</v>
      </c>
      <c r="K58" s="54"/>
      <c r="L58" s="99">
        <f t="shared" si="1"/>
        <v>1</v>
      </c>
      <c r="M58" s="1">
        <f t="shared" si="2"/>
        <v>22</v>
      </c>
      <c r="N58" s="1">
        <f t="shared" si="3"/>
        <v>3</v>
      </c>
      <c r="O58" s="1">
        <f t="shared" si="4"/>
        <v>0</v>
      </c>
      <c r="P58" s="1">
        <f t="shared" si="5"/>
        <v>0</v>
      </c>
      <c r="Q58" s="1">
        <f t="shared" si="16"/>
        <v>0</v>
      </c>
      <c r="R58" s="1">
        <f t="shared" si="7"/>
        <v>0</v>
      </c>
      <c r="S58" s="1">
        <f t="shared" si="8"/>
        <v>0</v>
      </c>
      <c r="T58" s="1">
        <f t="shared" si="9"/>
        <v>1</v>
      </c>
      <c r="U58" s="1">
        <f t="shared" si="10"/>
        <v>0</v>
      </c>
      <c r="V58" s="1">
        <f t="shared" si="17"/>
        <v>0</v>
      </c>
      <c r="W58" s="1">
        <f t="shared" si="12"/>
        <v>0</v>
      </c>
      <c r="X58" s="1">
        <f t="shared" si="13"/>
        <v>0</v>
      </c>
      <c r="Y58" s="25">
        <f t="shared" si="18"/>
        <v>0</v>
      </c>
      <c r="Z58" s="117"/>
      <c r="AA58" s="117"/>
      <c r="AB58" s="1"/>
      <c r="AC58" s="25">
        <f t="shared" si="15"/>
        <v>2</v>
      </c>
      <c r="AD58" s="1"/>
    </row>
    <row r="59" spans="1:30" ht="12.75" customHeight="1">
      <c r="A59" s="1">
        <v>1095</v>
      </c>
      <c r="B59" s="54" t="str">
        <f t="shared" si="0"/>
        <v>N.2</v>
      </c>
      <c r="C59" s="117" t="s">
        <v>2089</v>
      </c>
      <c r="D59" s="118"/>
      <c r="E59" s="157"/>
      <c r="F59" s="118"/>
      <c r="G59" s="117" t="s">
        <v>899</v>
      </c>
      <c r="H59" s="119" t="s">
        <v>877</v>
      </c>
      <c r="I59" s="117" t="s">
        <v>873</v>
      </c>
      <c r="J59" s="54">
        <v>1</v>
      </c>
      <c r="K59" s="54"/>
      <c r="L59" s="99">
        <f t="shared" si="1"/>
        <v>2</v>
      </c>
      <c r="M59" s="1">
        <f t="shared" si="2"/>
        <v>0</v>
      </c>
      <c r="N59" s="1">
        <f t="shared" si="3"/>
        <v>0</v>
      </c>
      <c r="O59" s="1">
        <f t="shared" si="4"/>
        <v>0</v>
      </c>
      <c r="P59" s="1">
        <f t="shared" si="5"/>
        <v>0</v>
      </c>
      <c r="Q59" s="1">
        <f t="shared" si="16"/>
        <v>1</v>
      </c>
      <c r="R59" s="1">
        <f t="shared" si="7"/>
        <v>0</v>
      </c>
      <c r="S59" s="1">
        <f t="shared" si="8"/>
        <v>1</v>
      </c>
      <c r="T59" s="1">
        <f t="shared" si="9"/>
        <v>1</v>
      </c>
      <c r="U59" s="1">
        <f t="shared" si="10"/>
        <v>0</v>
      </c>
      <c r="V59" s="1">
        <f t="shared" si="17"/>
        <v>1</v>
      </c>
      <c r="W59" s="1">
        <f t="shared" si="12"/>
        <v>1</v>
      </c>
      <c r="X59" s="1">
        <f t="shared" si="13"/>
        <v>1</v>
      </c>
      <c r="Y59" s="25">
        <f t="shared" si="18"/>
        <v>1</v>
      </c>
      <c r="Z59" s="117"/>
      <c r="AA59" s="117"/>
      <c r="AB59" s="1"/>
      <c r="AC59" s="25">
        <f t="shared" si="15"/>
        <v>2</v>
      </c>
      <c r="AD59" s="1">
        <v>1</v>
      </c>
    </row>
    <row r="60" spans="1:30" ht="12.75" customHeight="1">
      <c r="A60" s="1">
        <v>1096</v>
      </c>
      <c r="B60" s="54" t="str">
        <f t="shared" si="0"/>
        <v>N.2.1</v>
      </c>
      <c r="C60" s="120" t="s">
        <v>2091</v>
      </c>
      <c r="D60" s="92"/>
      <c r="E60" s="156"/>
      <c r="F60" s="92"/>
      <c r="G60" s="117" t="s">
        <v>899</v>
      </c>
      <c r="H60" s="119" t="s">
        <v>2092</v>
      </c>
      <c r="I60" s="117" t="s">
        <v>873</v>
      </c>
      <c r="J60" s="54">
        <v>2</v>
      </c>
      <c r="K60" s="54"/>
      <c r="L60" s="99">
        <f t="shared" si="1"/>
        <v>2</v>
      </c>
      <c r="M60" s="1">
        <f t="shared" si="2"/>
        <v>1</v>
      </c>
      <c r="N60" s="1">
        <f t="shared" si="3"/>
        <v>0</v>
      </c>
      <c r="O60" s="1">
        <f t="shared" si="4"/>
        <v>0</v>
      </c>
      <c r="P60" s="1">
        <f t="shared" si="5"/>
        <v>0</v>
      </c>
      <c r="Q60" s="1">
        <f t="shared" si="16"/>
        <v>0</v>
      </c>
      <c r="R60" s="1">
        <f t="shared" si="7"/>
        <v>0</v>
      </c>
      <c r="S60" s="1">
        <f t="shared" si="8"/>
        <v>0</v>
      </c>
      <c r="T60" s="1">
        <f t="shared" si="9"/>
        <v>1</v>
      </c>
      <c r="U60" s="1">
        <f t="shared" si="10"/>
        <v>0</v>
      </c>
      <c r="V60" s="1">
        <f t="shared" si="17"/>
        <v>0</v>
      </c>
      <c r="W60" s="1">
        <f t="shared" si="12"/>
        <v>0</v>
      </c>
      <c r="X60" s="1">
        <f t="shared" si="13"/>
        <v>0</v>
      </c>
      <c r="Y60" s="25">
        <f t="shared" si="18"/>
        <v>0</v>
      </c>
      <c r="Z60" s="117"/>
      <c r="AA60" s="117"/>
      <c r="AB60" s="1"/>
      <c r="AC60" s="25">
        <f t="shared" si="15"/>
        <v>2</v>
      </c>
      <c r="AD60" s="1"/>
    </row>
    <row r="61" spans="1:30" ht="12.75" customHeight="1">
      <c r="A61" s="1">
        <v>4341</v>
      </c>
      <c r="B61" s="54" t="str">
        <f t="shared" si="0"/>
        <v>N.2.2</v>
      </c>
      <c r="C61" s="120" t="s">
        <v>2093</v>
      </c>
      <c r="D61" s="92"/>
      <c r="E61" s="156"/>
      <c r="F61" s="92"/>
      <c r="G61" s="117"/>
      <c r="H61" s="119"/>
      <c r="I61" s="117"/>
      <c r="J61" s="54">
        <v>2</v>
      </c>
      <c r="K61" s="54"/>
      <c r="L61" s="99">
        <f t="shared" si="1"/>
        <v>2</v>
      </c>
      <c r="M61" s="1">
        <f t="shared" si="2"/>
        <v>2</v>
      </c>
      <c r="N61" s="1">
        <f t="shared" si="3"/>
        <v>0</v>
      </c>
      <c r="O61" s="1">
        <f t="shared" si="4"/>
        <v>0</v>
      </c>
      <c r="P61" s="1">
        <f t="shared" si="5"/>
        <v>0</v>
      </c>
      <c r="Q61" s="1">
        <f t="shared" si="16"/>
        <v>0</v>
      </c>
      <c r="R61" s="1">
        <f t="shared" si="7"/>
        <v>0</v>
      </c>
      <c r="S61" s="1">
        <f t="shared" si="8"/>
        <v>0</v>
      </c>
      <c r="T61" s="1">
        <f t="shared" si="9"/>
        <v>1</v>
      </c>
      <c r="U61" s="1">
        <f t="shared" si="10"/>
        <v>0</v>
      </c>
      <c r="V61" s="1">
        <f t="shared" si="17"/>
        <v>0</v>
      </c>
      <c r="W61" s="1">
        <f t="shared" si="12"/>
        <v>0</v>
      </c>
      <c r="X61" s="1">
        <f t="shared" si="13"/>
        <v>0</v>
      </c>
      <c r="Y61" s="25">
        <f t="shared" si="18"/>
        <v>0</v>
      </c>
      <c r="Z61" s="117"/>
      <c r="AA61" s="117"/>
      <c r="AB61" s="1"/>
      <c r="AC61" s="25">
        <f t="shared" si="15"/>
        <v>2</v>
      </c>
      <c r="AD61" s="1"/>
    </row>
    <row r="62" spans="1:30" ht="12.75" customHeight="1">
      <c r="A62" s="1">
        <v>1107</v>
      </c>
      <c r="B62" s="54" t="str">
        <f t="shared" si="0"/>
        <v>N.2.3</v>
      </c>
      <c r="C62" s="120" t="s">
        <v>2095</v>
      </c>
      <c r="D62" s="92"/>
      <c r="E62" s="156"/>
      <c r="F62" s="92"/>
      <c r="G62" s="117" t="s">
        <v>899</v>
      </c>
      <c r="H62" s="119"/>
      <c r="I62" s="117" t="s">
        <v>587</v>
      </c>
      <c r="J62" s="54">
        <v>2</v>
      </c>
      <c r="K62" s="54"/>
      <c r="L62" s="99">
        <f t="shared" si="1"/>
        <v>2</v>
      </c>
      <c r="M62" s="1">
        <f t="shared" si="2"/>
        <v>3</v>
      </c>
      <c r="N62" s="1">
        <f t="shared" si="3"/>
        <v>0</v>
      </c>
      <c r="O62" s="1">
        <f t="shared" si="4"/>
        <v>0</v>
      </c>
      <c r="P62" s="1">
        <f t="shared" si="5"/>
        <v>0</v>
      </c>
      <c r="Q62" s="1">
        <f t="shared" si="16"/>
        <v>0</v>
      </c>
      <c r="R62" s="1">
        <f t="shared" si="7"/>
        <v>0</v>
      </c>
      <c r="S62" s="1">
        <f t="shared" si="8"/>
        <v>0</v>
      </c>
      <c r="T62" s="1">
        <f t="shared" si="9"/>
        <v>1</v>
      </c>
      <c r="U62" s="1">
        <f t="shared" si="10"/>
        <v>0</v>
      </c>
      <c r="V62" s="1">
        <f t="shared" si="17"/>
        <v>0</v>
      </c>
      <c r="W62" s="1">
        <f t="shared" si="12"/>
        <v>0</v>
      </c>
      <c r="X62" s="1">
        <f t="shared" si="13"/>
        <v>0</v>
      </c>
      <c r="Y62" s="25">
        <f t="shared" si="18"/>
        <v>0</v>
      </c>
      <c r="Z62" s="117"/>
      <c r="AA62" s="117"/>
      <c r="AB62" s="1"/>
      <c r="AC62" s="25">
        <f t="shared" si="15"/>
        <v>2</v>
      </c>
      <c r="AD62" s="1"/>
    </row>
    <row r="63" spans="1:30" ht="12.75" customHeight="1">
      <c r="A63" s="1">
        <v>1108</v>
      </c>
      <c r="B63" s="54" t="str">
        <f t="shared" si="0"/>
        <v>N.2.4</v>
      </c>
      <c r="C63" s="120" t="s">
        <v>2097</v>
      </c>
      <c r="D63" s="92"/>
      <c r="E63" s="156"/>
      <c r="F63" s="92"/>
      <c r="G63" s="117" t="s">
        <v>899</v>
      </c>
      <c r="H63" s="119" t="s">
        <v>882</v>
      </c>
      <c r="I63" s="117" t="s">
        <v>883</v>
      </c>
      <c r="J63" s="54">
        <v>2</v>
      </c>
      <c r="K63" s="54"/>
      <c r="L63" s="99">
        <f t="shared" si="1"/>
        <v>2</v>
      </c>
      <c r="M63" s="1">
        <f t="shared" si="2"/>
        <v>4</v>
      </c>
      <c r="N63" s="1">
        <f t="shared" si="3"/>
        <v>0</v>
      </c>
      <c r="O63" s="1">
        <f t="shared" si="4"/>
        <v>0</v>
      </c>
      <c r="P63" s="1">
        <f t="shared" si="5"/>
        <v>0</v>
      </c>
      <c r="Q63" s="1">
        <f t="shared" si="16"/>
        <v>0</v>
      </c>
      <c r="R63" s="1">
        <f t="shared" si="7"/>
        <v>0</v>
      </c>
      <c r="S63" s="1">
        <f t="shared" si="8"/>
        <v>0</v>
      </c>
      <c r="T63" s="1">
        <f t="shared" si="9"/>
        <v>1</v>
      </c>
      <c r="U63" s="1">
        <f t="shared" si="10"/>
        <v>0</v>
      </c>
      <c r="V63" s="1">
        <f t="shared" si="17"/>
        <v>0</v>
      </c>
      <c r="W63" s="1">
        <f t="shared" si="12"/>
        <v>0</v>
      </c>
      <c r="X63" s="1">
        <f t="shared" si="13"/>
        <v>0</v>
      </c>
      <c r="Y63" s="25">
        <f t="shared" si="18"/>
        <v>0</v>
      </c>
      <c r="Z63" s="117"/>
      <c r="AA63" s="117"/>
      <c r="AB63" s="1"/>
      <c r="AC63" s="25">
        <f t="shared" si="15"/>
        <v>2</v>
      </c>
      <c r="AD63" s="1"/>
    </row>
    <row r="64" spans="1:30" ht="12.75" customHeight="1">
      <c r="A64" s="1">
        <v>1111</v>
      </c>
      <c r="B64" s="54" t="str">
        <f t="shared" si="0"/>
        <v>N.2.5</v>
      </c>
      <c r="C64" s="120" t="s">
        <v>2100</v>
      </c>
      <c r="D64" s="92"/>
      <c r="E64" s="156"/>
      <c r="F64" s="92"/>
      <c r="G64" s="117" t="s">
        <v>2101</v>
      </c>
      <c r="H64" s="119" t="s">
        <v>882</v>
      </c>
      <c r="I64" s="117" t="s">
        <v>883</v>
      </c>
      <c r="J64" s="54">
        <v>2</v>
      </c>
      <c r="K64" s="54"/>
      <c r="L64" s="99">
        <f t="shared" si="1"/>
        <v>2</v>
      </c>
      <c r="M64" s="1">
        <f t="shared" si="2"/>
        <v>5</v>
      </c>
      <c r="N64" s="1">
        <f t="shared" si="3"/>
        <v>0</v>
      </c>
      <c r="O64" s="1">
        <f t="shared" si="4"/>
        <v>0</v>
      </c>
      <c r="P64" s="1">
        <f t="shared" si="5"/>
        <v>0</v>
      </c>
      <c r="Q64" s="1">
        <f t="shared" si="16"/>
        <v>0</v>
      </c>
      <c r="R64" s="1">
        <f t="shared" si="7"/>
        <v>0</v>
      </c>
      <c r="S64" s="1">
        <f t="shared" si="8"/>
        <v>0</v>
      </c>
      <c r="T64" s="1">
        <f t="shared" si="9"/>
        <v>1</v>
      </c>
      <c r="U64" s="1">
        <f t="shared" si="10"/>
        <v>0</v>
      </c>
      <c r="V64" s="1">
        <f t="shared" si="17"/>
        <v>0</v>
      </c>
      <c r="W64" s="1">
        <f t="shared" si="12"/>
        <v>0</v>
      </c>
      <c r="X64" s="1">
        <f t="shared" si="13"/>
        <v>0</v>
      </c>
      <c r="Y64" s="25">
        <f t="shared" si="18"/>
        <v>0</v>
      </c>
      <c r="Z64" s="117"/>
      <c r="AA64" s="117"/>
      <c r="AB64" s="1"/>
      <c r="AC64" s="25">
        <f t="shared" si="15"/>
        <v>2</v>
      </c>
      <c r="AD64" s="1"/>
    </row>
    <row r="65" spans="1:30" ht="12.75" customHeight="1">
      <c r="A65" s="1">
        <v>1118</v>
      </c>
      <c r="B65" s="54" t="str">
        <f t="shared" si="0"/>
        <v>N.2.6</v>
      </c>
      <c r="C65" s="120" t="s">
        <v>2102</v>
      </c>
      <c r="D65" s="92"/>
      <c r="E65" s="156"/>
      <c r="F65" s="92"/>
      <c r="G65" s="117"/>
      <c r="H65" s="119"/>
      <c r="I65" s="117" t="s">
        <v>587</v>
      </c>
      <c r="J65" s="54">
        <v>2</v>
      </c>
      <c r="K65" s="54"/>
      <c r="L65" s="99">
        <f t="shared" si="1"/>
        <v>2</v>
      </c>
      <c r="M65" s="1">
        <f t="shared" si="2"/>
        <v>6</v>
      </c>
      <c r="N65" s="1">
        <f t="shared" si="3"/>
        <v>0</v>
      </c>
      <c r="O65" s="1">
        <f t="shared" si="4"/>
        <v>0</v>
      </c>
      <c r="P65" s="1">
        <f t="shared" si="5"/>
        <v>0</v>
      </c>
      <c r="Q65" s="1">
        <f t="shared" si="16"/>
        <v>0</v>
      </c>
      <c r="R65" s="1">
        <f t="shared" si="7"/>
        <v>0</v>
      </c>
      <c r="S65" s="1">
        <f t="shared" si="8"/>
        <v>0</v>
      </c>
      <c r="T65" s="1">
        <f t="shared" si="9"/>
        <v>1</v>
      </c>
      <c r="U65" s="1">
        <f t="shared" si="10"/>
        <v>0</v>
      </c>
      <c r="V65" s="1">
        <f t="shared" si="17"/>
        <v>0</v>
      </c>
      <c r="W65" s="1">
        <f t="shared" si="12"/>
        <v>0</v>
      </c>
      <c r="X65" s="1">
        <f t="shared" si="13"/>
        <v>0</v>
      </c>
      <c r="Y65" s="25">
        <f t="shared" si="18"/>
        <v>0</v>
      </c>
      <c r="Z65" s="117"/>
      <c r="AA65" s="117"/>
      <c r="AB65" s="1"/>
      <c r="AC65" s="25">
        <f t="shared" si="15"/>
        <v>2</v>
      </c>
      <c r="AD65" s="1"/>
    </row>
    <row r="66" spans="1:30" ht="12.75" customHeight="1">
      <c r="A66" s="1">
        <v>4342</v>
      </c>
      <c r="B66" s="54" t="str">
        <f t="shared" si="0"/>
        <v>N.2.7</v>
      </c>
      <c r="C66" s="120" t="s">
        <v>2104</v>
      </c>
      <c r="D66" s="92"/>
      <c r="E66" s="156"/>
      <c r="F66" s="92"/>
      <c r="G66" s="117"/>
      <c r="H66" s="119"/>
      <c r="I66" s="117"/>
      <c r="J66" s="54">
        <v>2</v>
      </c>
      <c r="K66" s="54"/>
      <c r="L66" s="99">
        <f t="shared" si="1"/>
        <v>2</v>
      </c>
      <c r="M66" s="1">
        <f t="shared" si="2"/>
        <v>7</v>
      </c>
      <c r="N66" s="1">
        <f t="shared" si="3"/>
        <v>0</v>
      </c>
      <c r="O66" s="1">
        <f t="shared" si="4"/>
        <v>0</v>
      </c>
      <c r="P66" s="1">
        <f t="shared" si="5"/>
        <v>0</v>
      </c>
      <c r="Q66" s="1">
        <f t="shared" si="16"/>
        <v>0</v>
      </c>
      <c r="R66" s="1">
        <f t="shared" si="7"/>
        <v>0</v>
      </c>
      <c r="S66" s="1">
        <f t="shared" si="8"/>
        <v>0</v>
      </c>
      <c r="T66" s="1">
        <f t="shared" si="9"/>
        <v>1</v>
      </c>
      <c r="U66" s="1">
        <f t="shared" si="10"/>
        <v>0</v>
      </c>
      <c r="V66" s="1">
        <f t="shared" si="17"/>
        <v>0</v>
      </c>
      <c r="W66" s="1">
        <f t="shared" si="12"/>
        <v>0</v>
      </c>
      <c r="X66" s="1">
        <f t="shared" si="13"/>
        <v>0</v>
      </c>
      <c r="Y66" s="25">
        <f t="shared" si="18"/>
        <v>0</v>
      </c>
      <c r="Z66" s="117"/>
      <c r="AA66" s="117"/>
      <c r="AB66" s="1"/>
      <c r="AC66" s="25">
        <f t="shared" si="15"/>
        <v>2</v>
      </c>
      <c r="AD66" s="1"/>
    </row>
    <row r="67" spans="1:30" ht="12.75" customHeight="1">
      <c r="A67" s="1">
        <v>3563</v>
      </c>
      <c r="B67" s="54" t="str">
        <f t="shared" si="0"/>
        <v>N.3</v>
      </c>
      <c r="C67" s="117" t="s">
        <v>2109</v>
      </c>
      <c r="D67" s="118"/>
      <c r="E67" s="156"/>
      <c r="F67" s="118"/>
      <c r="G67" s="117" t="s">
        <v>432</v>
      </c>
      <c r="H67" s="119" t="s">
        <v>904</v>
      </c>
      <c r="I67" s="117" t="s">
        <v>905</v>
      </c>
      <c r="J67" s="54">
        <v>1</v>
      </c>
      <c r="K67" s="54"/>
      <c r="L67" s="99">
        <f t="shared" si="1"/>
        <v>3</v>
      </c>
      <c r="M67" s="1">
        <f t="shared" si="2"/>
        <v>0</v>
      </c>
      <c r="N67" s="1">
        <f t="shared" si="3"/>
        <v>0</v>
      </c>
      <c r="O67" s="1">
        <f t="shared" si="4"/>
        <v>0</v>
      </c>
      <c r="P67" s="1">
        <f t="shared" si="5"/>
        <v>0</v>
      </c>
      <c r="Q67" s="1">
        <f t="shared" si="16"/>
        <v>1</v>
      </c>
      <c r="R67" s="1">
        <f t="shared" si="7"/>
        <v>0</v>
      </c>
      <c r="S67" s="1">
        <f t="shared" si="8"/>
        <v>1</v>
      </c>
      <c r="T67" s="1">
        <f t="shared" si="9"/>
        <v>1</v>
      </c>
      <c r="U67" s="1">
        <f t="shared" si="10"/>
        <v>0</v>
      </c>
      <c r="V67" s="1">
        <f t="shared" si="17"/>
        <v>1</v>
      </c>
      <c r="W67" s="1">
        <f t="shared" si="12"/>
        <v>1</v>
      </c>
      <c r="X67" s="1">
        <f t="shared" si="13"/>
        <v>1</v>
      </c>
      <c r="Y67" s="25">
        <f t="shared" si="18"/>
        <v>1</v>
      </c>
      <c r="Z67" s="117"/>
      <c r="AA67" s="117"/>
      <c r="AB67" s="1"/>
      <c r="AC67" s="25">
        <f t="shared" si="15"/>
        <v>2</v>
      </c>
    </row>
    <row r="68" spans="1:30" ht="12.75" customHeight="1">
      <c r="A68" s="1">
        <v>3564</v>
      </c>
      <c r="B68" s="54" t="str">
        <f t="shared" si="0"/>
        <v>N.3.1</v>
      </c>
      <c r="C68" s="120" t="s">
        <v>2113</v>
      </c>
      <c r="D68" s="118"/>
      <c r="E68" s="156"/>
      <c r="F68" s="92"/>
      <c r="G68" s="117"/>
      <c r="H68" s="119" t="s">
        <v>904</v>
      </c>
      <c r="I68" s="117" t="s">
        <v>905</v>
      </c>
      <c r="J68" s="54">
        <v>2</v>
      </c>
      <c r="K68" s="54"/>
      <c r="L68" s="99">
        <f t="shared" si="1"/>
        <v>3</v>
      </c>
      <c r="M68" s="1">
        <f t="shared" si="2"/>
        <v>1</v>
      </c>
      <c r="N68" s="1">
        <f t="shared" si="3"/>
        <v>0</v>
      </c>
      <c r="O68" s="1">
        <f t="shared" si="4"/>
        <v>0</v>
      </c>
      <c r="P68" s="1">
        <f t="shared" si="5"/>
        <v>0</v>
      </c>
      <c r="Q68" s="1">
        <f t="shared" si="16"/>
        <v>0</v>
      </c>
      <c r="R68" s="1">
        <f t="shared" si="7"/>
        <v>0</v>
      </c>
      <c r="S68" s="1">
        <f t="shared" si="8"/>
        <v>0</v>
      </c>
      <c r="T68" s="1">
        <f t="shared" si="9"/>
        <v>1</v>
      </c>
      <c r="U68" s="1">
        <f t="shared" si="10"/>
        <v>0</v>
      </c>
      <c r="V68" s="1">
        <f t="shared" si="17"/>
        <v>0</v>
      </c>
      <c r="W68" s="1">
        <f t="shared" si="12"/>
        <v>0</v>
      </c>
      <c r="X68" s="1">
        <f t="shared" si="13"/>
        <v>0</v>
      </c>
      <c r="Y68" s="25">
        <f t="shared" si="18"/>
        <v>0</v>
      </c>
      <c r="Z68" s="117"/>
      <c r="AA68" s="117"/>
      <c r="AB68" s="1"/>
      <c r="AC68" s="25">
        <f t="shared" si="15"/>
        <v>2</v>
      </c>
    </row>
    <row r="69" spans="1:30" ht="12.75" customHeight="1">
      <c r="A69" s="1">
        <v>3565</v>
      </c>
      <c r="B69" s="54" t="str">
        <f t="shared" si="0"/>
        <v>N.3.2</v>
      </c>
      <c r="C69" s="120" t="s">
        <v>2116</v>
      </c>
      <c r="D69" s="118"/>
      <c r="E69" s="156"/>
      <c r="F69" s="118"/>
      <c r="G69" s="117"/>
      <c r="H69" s="119" t="s">
        <v>904</v>
      </c>
      <c r="I69" s="117" t="s">
        <v>905</v>
      </c>
      <c r="J69" s="54">
        <v>2</v>
      </c>
      <c r="K69" s="54"/>
      <c r="L69" s="99">
        <f t="shared" si="1"/>
        <v>3</v>
      </c>
      <c r="M69" s="1">
        <f t="shared" si="2"/>
        <v>2</v>
      </c>
      <c r="N69" s="1">
        <f t="shared" si="3"/>
        <v>0</v>
      </c>
      <c r="O69" s="1">
        <f t="shared" si="4"/>
        <v>0</v>
      </c>
      <c r="P69" s="1">
        <f t="shared" si="5"/>
        <v>0</v>
      </c>
      <c r="Q69" s="1">
        <f t="shared" ref="Q69:Q77" si="19">IF(OR(Master="Master",J69=0,K69=1),0,IF(ISNA(VLOOKUP(A69,L2_Array,22,FALSE)),0,VLOOKUP(A69,L2_Array,22,FALSE)))</f>
        <v>0</v>
      </c>
      <c r="R69" s="1">
        <f t="shared" si="7"/>
        <v>0</v>
      </c>
      <c r="S69" s="1">
        <f t="shared" si="8"/>
        <v>0</v>
      </c>
      <c r="T69" s="1">
        <f t="shared" si="9"/>
        <v>1</v>
      </c>
      <c r="U69" s="1">
        <f t="shared" si="10"/>
        <v>0</v>
      </c>
      <c r="V69" s="1">
        <f t="shared" ref="V69:V100" si="20">IF(Master="Master",R69,IF(V68="",S69,IF(OR(AND(U69&gt;0,S69&lt;V68),AND(U69=1,S69&lt;=V68)),V68,S69)))</f>
        <v>0</v>
      </c>
      <c r="W69" s="1">
        <f t="shared" si="12"/>
        <v>0</v>
      </c>
      <c r="X69" s="1">
        <f t="shared" si="13"/>
        <v>0</v>
      </c>
      <c r="Y69" s="25">
        <f t="shared" ref="Y69:Y77" si="21">IF(ISNA(VLOOKUP(A69,L2_Array,1,FALSE)),0,1)</f>
        <v>0</v>
      </c>
      <c r="Z69" s="117"/>
      <c r="AA69" s="117"/>
      <c r="AB69" s="1"/>
      <c r="AC69" s="25">
        <f t="shared" si="15"/>
        <v>2</v>
      </c>
    </row>
    <row r="70" spans="1:30" ht="12.75" customHeight="1">
      <c r="A70" s="1">
        <v>3566</v>
      </c>
      <c r="B70" s="54" t="str">
        <f t="shared" si="0"/>
        <v>N.3.3</v>
      </c>
      <c r="C70" s="120" t="s">
        <v>2119</v>
      </c>
      <c r="D70" s="118"/>
      <c r="E70" s="156"/>
      <c r="F70" s="118"/>
      <c r="G70" s="117"/>
      <c r="H70" s="119" t="s">
        <v>904</v>
      </c>
      <c r="I70" s="117" t="s">
        <v>905</v>
      </c>
      <c r="J70" s="54">
        <v>2</v>
      </c>
      <c r="K70" s="54"/>
      <c r="L70" s="99">
        <f t="shared" si="1"/>
        <v>3</v>
      </c>
      <c r="M70" s="1">
        <f t="shared" si="2"/>
        <v>3</v>
      </c>
      <c r="N70" s="1">
        <f t="shared" si="3"/>
        <v>0</v>
      </c>
      <c r="O70" s="1">
        <f t="shared" si="4"/>
        <v>0</v>
      </c>
      <c r="P70" s="1">
        <f t="shared" si="5"/>
        <v>0</v>
      </c>
      <c r="Q70" s="1">
        <f t="shared" si="19"/>
        <v>0</v>
      </c>
      <c r="R70" s="1">
        <f t="shared" si="7"/>
        <v>0</v>
      </c>
      <c r="S70" s="1">
        <f t="shared" si="8"/>
        <v>0</v>
      </c>
      <c r="T70" s="1">
        <f t="shared" si="9"/>
        <v>1</v>
      </c>
      <c r="U70" s="1">
        <f t="shared" si="10"/>
        <v>0</v>
      </c>
      <c r="V70" s="1">
        <f t="shared" si="20"/>
        <v>0</v>
      </c>
      <c r="W70" s="1">
        <f t="shared" si="12"/>
        <v>0</v>
      </c>
      <c r="X70" s="1">
        <f t="shared" si="13"/>
        <v>0</v>
      </c>
      <c r="Y70" s="25">
        <f t="shared" si="21"/>
        <v>0</v>
      </c>
      <c r="Z70" s="117"/>
      <c r="AA70" s="117"/>
      <c r="AB70" s="1"/>
      <c r="AC70" s="25">
        <f t="shared" si="15"/>
        <v>2</v>
      </c>
    </row>
    <row r="71" spans="1:30" ht="12.75" customHeight="1">
      <c r="A71" s="1">
        <v>3567</v>
      </c>
      <c r="B71" s="54" t="str">
        <f t="shared" si="0"/>
        <v>N.3.4</v>
      </c>
      <c r="C71" s="120" t="s">
        <v>2121</v>
      </c>
      <c r="D71" s="118"/>
      <c r="E71" s="156"/>
      <c r="F71" s="118"/>
      <c r="G71" s="117"/>
      <c r="H71" s="119" t="s">
        <v>904</v>
      </c>
      <c r="I71" s="117" t="s">
        <v>905</v>
      </c>
      <c r="J71" s="54">
        <v>2</v>
      </c>
      <c r="K71" s="54"/>
      <c r="L71" s="99">
        <f t="shared" si="1"/>
        <v>3</v>
      </c>
      <c r="M71" s="1">
        <f t="shared" si="2"/>
        <v>4</v>
      </c>
      <c r="N71" s="1">
        <f t="shared" si="3"/>
        <v>0</v>
      </c>
      <c r="O71" s="1">
        <f t="shared" si="4"/>
        <v>0</v>
      </c>
      <c r="P71" s="1">
        <f t="shared" si="5"/>
        <v>0</v>
      </c>
      <c r="Q71" s="1">
        <f t="shared" si="19"/>
        <v>0</v>
      </c>
      <c r="R71" s="1">
        <f t="shared" si="7"/>
        <v>0</v>
      </c>
      <c r="S71" s="1">
        <f t="shared" si="8"/>
        <v>0</v>
      </c>
      <c r="T71" s="1">
        <f t="shared" si="9"/>
        <v>1</v>
      </c>
      <c r="U71" s="1">
        <f t="shared" si="10"/>
        <v>0</v>
      </c>
      <c r="V71" s="1">
        <f t="shared" si="20"/>
        <v>0</v>
      </c>
      <c r="W71" s="1">
        <f t="shared" si="12"/>
        <v>0</v>
      </c>
      <c r="X71" s="1">
        <f t="shared" si="13"/>
        <v>0</v>
      </c>
      <c r="Y71" s="25">
        <f t="shared" si="21"/>
        <v>0</v>
      </c>
      <c r="Z71" s="117"/>
      <c r="AA71" s="117"/>
      <c r="AB71" s="1"/>
      <c r="AC71" s="25">
        <f t="shared" si="15"/>
        <v>2</v>
      </c>
    </row>
    <row r="72" spans="1:30" ht="12.75" customHeight="1">
      <c r="A72" s="1">
        <v>3596</v>
      </c>
      <c r="B72" s="54" t="str">
        <f t="shared" si="0"/>
        <v>N.4</v>
      </c>
      <c r="C72" s="117" t="s">
        <v>2124</v>
      </c>
      <c r="D72" s="118"/>
      <c r="E72" s="156"/>
      <c r="F72" s="118"/>
      <c r="G72" s="117" t="s">
        <v>569</v>
      </c>
      <c r="H72" s="119" t="s">
        <v>556</v>
      </c>
      <c r="I72" s="117" t="s">
        <v>557</v>
      </c>
      <c r="J72" s="54">
        <v>1</v>
      </c>
      <c r="K72" s="54"/>
      <c r="L72" s="99">
        <f t="shared" si="1"/>
        <v>4</v>
      </c>
      <c r="M72" s="1">
        <f t="shared" si="2"/>
        <v>0</v>
      </c>
      <c r="N72" s="1">
        <f t="shared" si="3"/>
        <v>0</v>
      </c>
      <c r="O72" s="1">
        <f t="shared" si="4"/>
        <v>0</v>
      </c>
      <c r="P72" s="1">
        <f t="shared" si="5"/>
        <v>0</v>
      </c>
      <c r="Q72" s="1">
        <f t="shared" si="19"/>
        <v>0</v>
      </c>
      <c r="R72" s="1">
        <f t="shared" si="7"/>
        <v>0</v>
      </c>
      <c r="S72" s="1">
        <f t="shared" si="8"/>
        <v>0</v>
      </c>
      <c r="T72" s="1">
        <f t="shared" si="9"/>
        <v>1</v>
      </c>
      <c r="U72" s="1">
        <f t="shared" si="10"/>
        <v>0</v>
      </c>
      <c r="V72" s="1">
        <f t="shared" si="20"/>
        <v>0</v>
      </c>
      <c r="W72" s="1">
        <f t="shared" si="12"/>
        <v>0</v>
      </c>
      <c r="X72" s="1">
        <f t="shared" si="13"/>
        <v>0</v>
      </c>
      <c r="Y72" s="25">
        <f t="shared" si="21"/>
        <v>0</v>
      </c>
      <c r="Z72" s="117"/>
      <c r="AA72" s="117"/>
      <c r="AB72" s="1"/>
      <c r="AC72" s="25">
        <f t="shared" si="15"/>
        <v>1</v>
      </c>
    </row>
    <row r="73" spans="1:30" ht="12.75" customHeight="1">
      <c r="A73" s="1">
        <v>3597</v>
      </c>
      <c r="B73" s="54" t="str">
        <f t="shared" si="0"/>
        <v>N.4.1</v>
      </c>
      <c r="C73" s="120" t="s">
        <v>2126</v>
      </c>
      <c r="D73" s="118"/>
      <c r="E73" s="156"/>
      <c r="F73" s="118"/>
      <c r="G73" s="117"/>
      <c r="H73" s="119"/>
      <c r="I73" s="117"/>
      <c r="J73" s="54">
        <v>2</v>
      </c>
      <c r="K73" s="54"/>
      <c r="L73" s="99">
        <f t="shared" si="1"/>
        <v>4</v>
      </c>
      <c r="M73" s="1">
        <f t="shared" si="2"/>
        <v>1</v>
      </c>
      <c r="N73" s="1">
        <f t="shared" si="3"/>
        <v>0</v>
      </c>
      <c r="O73" s="1">
        <f t="shared" si="4"/>
        <v>0</v>
      </c>
      <c r="P73" s="1">
        <f t="shared" si="5"/>
        <v>0</v>
      </c>
      <c r="Q73" s="1">
        <f t="shared" si="19"/>
        <v>0</v>
      </c>
      <c r="R73" s="1">
        <f t="shared" si="7"/>
        <v>0</v>
      </c>
      <c r="S73" s="1">
        <f t="shared" si="8"/>
        <v>0</v>
      </c>
      <c r="T73" s="1">
        <f t="shared" si="9"/>
        <v>1</v>
      </c>
      <c r="U73" s="1">
        <f t="shared" si="10"/>
        <v>0</v>
      </c>
      <c r="V73" s="1">
        <f t="shared" si="20"/>
        <v>0</v>
      </c>
      <c r="W73" s="1">
        <f t="shared" si="12"/>
        <v>0</v>
      </c>
      <c r="X73" s="1">
        <f t="shared" si="13"/>
        <v>0</v>
      </c>
      <c r="Y73" s="25">
        <f t="shared" si="21"/>
        <v>0</v>
      </c>
      <c r="Z73" s="117"/>
      <c r="AA73" s="117"/>
      <c r="AB73" s="1"/>
      <c r="AC73" s="25" t="str">
        <f t="shared" si="15"/>
        <v/>
      </c>
    </row>
    <row r="74" spans="1:30" ht="12.75" customHeight="1">
      <c r="A74" s="1">
        <v>3598</v>
      </c>
      <c r="B74" s="54" t="str">
        <f t="shared" si="0"/>
        <v>N.4.2</v>
      </c>
      <c r="C74" s="120" t="s">
        <v>2127</v>
      </c>
      <c r="D74" s="118"/>
      <c r="E74" s="156"/>
      <c r="F74" s="118"/>
      <c r="G74" s="117"/>
      <c r="H74" s="119"/>
      <c r="I74" s="117"/>
      <c r="J74" s="54">
        <v>2</v>
      </c>
      <c r="K74" s="54"/>
      <c r="L74" s="99">
        <f t="shared" si="1"/>
        <v>4</v>
      </c>
      <c r="M74" s="1">
        <f t="shared" si="2"/>
        <v>2</v>
      </c>
      <c r="N74" s="1">
        <f t="shared" si="3"/>
        <v>0</v>
      </c>
      <c r="O74" s="1">
        <f t="shared" si="4"/>
        <v>0</v>
      </c>
      <c r="P74" s="1">
        <f t="shared" si="5"/>
        <v>0</v>
      </c>
      <c r="Q74" s="1">
        <f t="shared" si="19"/>
        <v>0</v>
      </c>
      <c r="R74" s="1">
        <f t="shared" si="7"/>
        <v>0</v>
      </c>
      <c r="S74" s="1">
        <f t="shared" si="8"/>
        <v>0</v>
      </c>
      <c r="T74" s="1">
        <f t="shared" si="9"/>
        <v>1</v>
      </c>
      <c r="U74" s="1">
        <f t="shared" si="10"/>
        <v>0</v>
      </c>
      <c r="V74" s="1">
        <f t="shared" si="20"/>
        <v>0</v>
      </c>
      <c r="W74" s="1">
        <f t="shared" si="12"/>
        <v>0</v>
      </c>
      <c r="X74" s="1">
        <f t="shared" si="13"/>
        <v>0</v>
      </c>
      <c r="Y74" s="25">
        <f t="shared" si="21"/>
        <v>0</v>
      </c>
      <c r="Z74" s="117"/>
      <c r="AA74" s="117"/>
      <c r="AB74" s="1"/>
      <c r="AC74" s="25" t="str">
        <f t="shared" si="15"/>
        <v/>
      </c>
    </row>
    <row r="75" spans="1:30" ht="12.75" customHeight="1">
      <c r="A75" s="1">
        <v>3599</v>
      </c>
      <c r="B75" s="54" t="str">
        <f t="shared" si="0"/>
        <v>N.4.3</v>
      </c>
      <c r="C75" s="120" t="s">
        <v>2129</v>
      </c>
      <c r="D75" s="118"/>
      <c r="E75" s="156"/>
      <c r="F75" s="118"/>
      <c r="G75" s="117"/>
      <c r="H75" s="119"/>
      <c r="I75" s="117"/>
      <c r="J75" s="54">
        <v>2</v>
      </c>
      <c r="K75" s="54"/>
      <c r="L75" s="99">
        <f t="shared" si="1"/>
        <v>4</v>
      </c>
      <c r="M75" s="1">
        <f t="shared" si="2"/>
        <v>3</v>
      </c>
      <c r="N75" s="1">
        <f t="shared" si="3"/>
        <v>0</v>
      </c>
      <c r="O75" s="1">
        <f t="shared" si="4"/>
        <v>0</v>
      </c>
      <c r="P75" s="1">
        <f t="shared" si="5"/>
        <v>0</v>
      </c>
      <c r="Q75" s="1">
        <f t="shared" si="19"/>
        <v>0</v>
      </c>
      <c r="R75" s="1">
        <f t="shared" si="7"/>
        <v>0</v>
      </c>
      <c r="S75" s="1">
        <f t="shared" si="8"/>
        <v>0</v>
      </c>
      <c r="T75" s="1">
        <f t="shared" si="9"/>
        <v>1</v>
      </c>
      <c r="U75" s="1">
        <f t="shared" si="10"/>
        <v>0</v>
      </c>
      <c r="V75" s="1">
        <f t="shared" si="20"/>
        <v>0</v>
      </c>
      <c r="W75" s="1">
        <f t="shared" si="12"/>
        <v>0</v>
      </c>
      <c r="X75" s="1">
        <f t="shared" si="13"/>
        <v>0</v>
      </c>
      <c r="Y75" s="25">
        <f t="shared" si="21"/>
        <v>0</v>
      </c>
      <c r="Z75" s="117"/>
      <c r="AA75" s="117"/>
      <c r="AB75" s="1"/>
      <c r="AC75" s="25" t="str">
        <f t="shared" si="15"/>
        <v/>
      </c>
    </row>
    <row r="76" spans="1:30" ht="12.75" customHeight="1">
      <c r="A76" s="1">
        <v>3600</v>
      </c>
      <c r="B76" s="54" t="str">
        <f t="shared" si="0"/>
        <v>N.4.4</v>
      </c>
      <c r="C76" s="120" t="s">
        <v>2131</v>
      </c>
      <c r="D76" s="118"/>
      <c r="E76" s="156"/>
      <c r="F76" s="118"/>
      <c r="G76" s="117"/>
      <c r="H76" s="119"/>
      <c r="I76" s="117"/>
      <c r="J76" s="54">
        <v>2</v>
      </c>
      <c r="K76" s="54"/>
      <c r="L76" s="99">
        <f t="shared" si="1"/>
        <v>4</v>
      </c>
      <c r="M76" s="1">
        <f t="shared" si="2"/>
        <v>4</v>
      </c>
      <c r="N76" s="1">
        <f t="shared" si="3"/>
        <v>0</v>
      </c>
      <c r="O76" s="1">
        <f t="shared" si="4"/>
        <v>0</v>
      </c>
      <c r="P76" s="1">
        <f t="shared" si="5"/>
        <v>0</v>
      </c>
      <c r="Q76" s="1">
        <f t="shared" si="19"/>
        <v>0</v>
      </c>
      <c r="R76" s="1">
        <f t="shared" si="7"/>
        <v>0</v>
      </c>
      <c r="S76" s="1">
        <f t="shared" si="8"/>
        <v>0</v>
      </c>
      <c r="T76" s="1">
        <f t="shared" si="9"/>
        <v>1</v>
      </c>
      <c r="U76" s="1">
        <f t="shared" si="10"/>
        <v>0</v>
      </c>
      <c r="V76" s="1">
        <f t="shared" si="20"/>
        <v>0</v>
      </c>
      <c r="W76" s="1">
        <f t="shared" si="12"/>
        <v>0</v>
      </c>
      <c r="X76" s="1">
        <f t="shared" si="13"/>
        <v>0</v>
      </c>
      <c r="Y76" s="25">
        <f t="shared" si="21"/>
        <v>0</v>
      </c>
      <c r="Z76" s="117"/>
      <c r="AA76" s="117"/>
      <c r="AB76" s="1"/>
      <c r="AC76" s="25" t="str">
        <f t="shared" si="15"/>
        <v/>
      </c>
    </row>
    <row r="77" spans="1:30" ht="12.75" customHeight="1">
      <c r="A77" s="1">
        <v>3601</v>
      </c>
      <c r="B77" s="54" t="str">
        <f t="shared" si="0"/>
        <v>N.4.5</v>
      </c>
      <c r="C77" s="120" t="s">
        <v>2133</v>
      </c>
      <c r="D77" s="118"/>
      <c r="E77" s="156"/>
      <c r="F77" s="118"/>
      <c r="G77" s="117"/>
      <c r="H77" s="119"/>
      <c r="I77" s="117"/>
      <c r="J77" s="54">
        <v>2</v>
      </c>
      <c r="K77" s="54"/>
      <c r="L77" s="99">
        <f t="shared" si="1"/>
        <v>4</v>
      </c>
      <c r="M77" s="1">
        <f t="shared" si="2"/>
        <v>5</v>
      </c>
      <c r="N77" s="1">
        <f t="shared" si="3"/>
        <v>0</v>
      </c>
      <c r="O77" s="1">
        <f t="shared" si="4"/>
        <v>0</v>
      </c>
      <c r="P77" s="1">
        <f t="shared" si="5"/>
        <v>0</v>
      </c>
      <c r="Q77" s="1">
        <f t="shared" si="19"/>
        <v>0</v>
      </c>
      <c r="R77" s="1">
        <f t="shared" si="7"/>
        <v>0</v>
      </c>
      <c r="S77" s="1">
        <f t="shared" si="8"/>
        <v>0</v>
      </c>
      <c r="T77" s="1">
        <f t="shared" si="9"/>
        <v>1</v>
      </c>
      <c r="U77" s="1">
        <f t="shared" si="10"/>
        <v>0</v>
      </c>
      <c r="V77" s="1">
        <f t="shared" si="20"/>
        <v>0</v>
      </c>
      <c r="W77" s="1">
        <f t="shared" si="12"/>
        <v>0</v>
      </c>
      <c r="X77" s="1">
        <f t="shared" si="13"/>
        <v>0</v>
      </c>
      <c r="Y77" s="25">
        <f t="shared" si="21"/>
        <v>0</v>
      </c>
      <c r="Z77" s="117"/>
      <c r="AA77" s="117"/>
      <c r="AB77" s="1"/>
      <c r="AC77" s="25" t="str">
        <f t="shared" si="15"/>
        <v/>
      </c>
    </row>
    <row r="78" spans="1:30" ht="12.75" customHeight="1"/>
    <row r="79" spans="1:30" ht="12.75" customHeight="1"/>
    <row r="80" spans="1:3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B3:I3"/>
    <mergeCell ref="H4:I4"/>
  </mergeCells>
  <conditionalFormatting sqref="B5:C77">
    <cfRule type="expression" dxfId="184" priority="1" stopIfTrue="1">
      <formula>$Y5=1</formula>
    </cfRule>
  </conditionalFormatting>
  <conditionalFormatting sqref="D5:F77">
    <cfRule type="expression" dxfId="183" priority="2" stopIfTrue="1">
      <formula>$K5&gt;0</formula>
    </cfRule>
  </conditionalFormatting>
  <conditionalFormatting sqref="H1 I1:I2 Z1:AA2 B1:G2">
    <cfRule type="expression" dxfId="182" priority="3" stopIfTrue="1">
      <formula>OR($D$2&lt;1,$D$2="0%")</formula>
    </cfRule>
  </conditionalFormatting>
  <conditionalFormatting sqref="H1 I1:I2 Z1:AA2 B1:G2">
    <cfRule type="expression" dxfId="181" priority="4" stopIfTrue="1">
      <formula>$D$2=1</formula>
    </cfRule>
  </conditionalFormatting>
  <conditionalFormatting sqref="D5:D77">
    <cfRule type="expression" dxfId="180" priority="5" stopIfTrue="1">
      <formula>V5=1</formula>
    </cfRule>
  </conditionalFormatting>
  <conditionalFormatting sqref="D5:D77">
    <cfRule type="expression" dxfId="179" priority="6" stopIfTrue="1">
      <formula>V5=3</formula>
    </cfRule>
  </conditionalFormatting>
  <conditionalFormatting sqref="D5:D77">
    <cfRule type="expression" dxfId="178" priority="7" stopIfTrue="1">
      <formula>V5=2</formula>
    </cfRule>
  </conditionalFormatting>
  <conditionalFormatting sqref="E5:E77">
    <cfRule type="expression" dxfId="177" priority="8">
      <formula>$AD5&lt;&gt;""</formula>
    </cfRule>
  </conditionalFormatting>
  <conditionalFormatting sqref="J5:J77">
    <cfRule type="expression" dxfId="176" priority="9" stopIfTrue="1">
      <formula>J5*J6/J5-J5&gt;1</formula>
    </cfRule>
  </conditionalFormatting>
  <conditionalFormatting sqref="A5:A77">
    <cfRule type="expression" dxfId="175" priority="10" stopIfTrue="1">
      <formula>A5=""</formula>
    </cfRule>
  </conditionalFormatting>
  <dataValidations count="3">
    <dataValidation type="list" allowBlank="1" showInputMessage="1" showErrorMessage="1" promptTitle="Select 1 - 5 - 1" prompt="Informal, ad hoc process without formal implementation_x000a_ 2 - Partially in place with no approved plans to further implement_x000a_3 - Partially in place with approved plans to further implement_x000a_4 - In place with exclusions_x000a_5 - In place wi" sqref="E6:E58 E60:E77" xr:uid="{00000000-0002-0000-1600-000000000000}">
      <formula1>ScaledLarge</formula1>
    </dataValidation>
    <dataValidation type="list" allowBlank="1" showInputMessage="1" showErrorMessage="1" prompt="Select Yes, No or N/A - If N/A is chosen an explanation MUST be provided in the Additional Information cell." sqref="D5:D77" xr:uid="{00000000-0002-0000-1600-000001000000}">
      <formula1>Binary</formula1>
    </dataValidation>
    <dataValidation type="list" allowBlank="1" showErrorMessage="1" sqref="H2" xr:uid="{00000000-0002-0000-1600-000002000000}">
      <formula1>TabAuto</formula1>
    </dataValidation>
  </dataValidations>
  <pageMargins left="0.25" right="0.25" top="0.75" bottom="0.75" header="0" footer="0"/>
  <pageSetup fitToHeight="0" orientation="landscape"/>
  <headerFooter>
    <oddHeader>&amp;LShared Assessments Program&amp;CStandardized Information Gathering (SIG) Questionnaire&amp;R Version 2017</oddHeader>
    <oddFooter>&amp;L&amp;A&amp;CPage &amp;P of  Page(s)</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AD1000"/>
  <sheetViews>
    <sheetView showGridLines="0" workbookViewId="0">
      <pane ySplit="4" topLeftCell="A5" activePane="bottomLeft" state="frozen"/>
      <selection pane="bottomLeft" activeCell="B6" sqref="B6"/>
    </sheetView>
  </sheetViews>
  <sheetFormatPr defaultColWidth="14.42578125" defaultRowHeight="15" customHeight="1"/>
  <cols>
    <col min="1" max="1" width="5.140625" hidden="1" customWidth="1"/>
    <col min="2" max="2" width="13.42578125" customWidth="1"/>
    <col min="3" max="3" width="67" customWidth="1"/>
    <col min="4" max="5" width="11.42578125" customWidth="1"/>
    <col min="6" max="6" width="40.7109375" customWidth="1"/>
    <col min="7" max="7" width="27.85546875" customWidth="1"/>
    <col min="8" max="8" width="10.28515625" customWidth="1"/>
    <col min="9" max="9" width="28.140625" customWidth="1"/>
    <col min="10" max="22" width="2.85546875" hidden="1" customWidth="1"/>
    <col min="23" max="23" width="3.85546875" hidden="1" customWidth="1"/>
    <col min="24" max="25" width="2.85546875" hidden="1" customWidth="1"/>
    <col min="26" max="26" width="14.140625" hidden="1" customWidth="1"/>
    <col min="27" max="27" width="28.140625" hidden="1" customWidth="1"/>
    <col min="28" max="28" width="8.85546875" customWidth="1"/>
    <col min="29" max="29" width="2.85546875" hidden="1" customWidth="1"/>
    <col min="30" max="30" width="3.85546875" hidden="1" customWidth="1"/>
  </cols>
  <sheetData>
    <row r="1" spans="1:30" ht="12.75" customHeight="1">
      <c r="A1" s="1">
        <v>12</v>
      </c>
      <c r="B1" s="60" t="s">
        <v>906</v>
      </c>
      <c r="C1" s="94"/>
      <c r="D1" s="97"/>
      <c r="E1" s="97"/>
      <c r="F1" s="97"/>
      <c r="G1" s="96"/>
      <c r="H1" s="97"/>
      <c r="I1" s="39" t="str">
        <f>IF(Master&lt;&gt;"Master","",Master)</f>
        <v/>
      </c>
      <c r="J1" s="97"/>
      <c r="K1" s="97"/>
      <c r="L1" s="97"/>
      <c r="M1" s="97"/>
      <c r="N1" s="97"/>
      <c r="O1" s="97"/>
      <c r="P1" s="97"/>
      <c r="Q1" s="97" t="str">
        <f>LEFT(B1,1)</f>
        <v>P</v>
      </c>
      <c r="R1" s="97"/>
      <c r="S1" s="97"/>
      <c r="T1" s="97"/>
      <c r="U1" s="97"/>
      <c r="V1" s="97"/>
      <c r="W1" s="97"/>
      <c r="X1" s="97"/>
      <c r="Y1" s="97">
        <f>COUNTA(X:X)+2</f>
        <v>38</v>
      </c>
      <c r="Z1" s="97"/>
      <c r="AA1" s="123"/>
      <c r="AB1" s="99"/>
      <c r="AC1" s="97"/>
      <c r="AD1" s="1"/>
    </row>
    <row r="2" spans="1:30" ht="12.75" customHeight="1">
      <c r="A2" s="1"/>
      <c r="B2" s="100"/>
      <c r="C2" s="101"/>
      <c r="D2" s="102">
        <f>IF(X2=0,"0%",X2/T2)</f>
        <v>0.61764705882352944</v>
      </c>
      <c r="E2" s="101" t="s">
        <v>144</v>
      </c>
      <c r="F2" s="101"/>
      <c r="G2" s="103" t="s">
        <v>245</v>
      </c>
      <c r="H2" s="104" t="s">
        <v>246</v>
      </c>
      <c r="I2" s="105"/>
      <c r="J2" s="105">
        <f>COUNTA(J5:J38)</f>
        <v>34</v>
      </c>
      <c r="K2" s="105"/>
      <c r="L2" s="105"/>
      <c r="M2" s="105"/>
      <c r="N2" s="105"/>
      <c r="O2" s="105"/>
      <c r="P2" s="105"/>
      <c r="Q2" s="105"/>
      <c r="R2" s="105"/>
      <c r="S2" s="105"/>
      <c r="T2" s="105">
        <f>COUNTIF(T5:T38,1)</f>
        <v>34</v>
      </c>
      <c r="U2" s="105"/>
      <c r="V2" s="105"/>
      <c r="W2" s="105"/>
      <c r="X2" s="105">
        <f>COUNTIF(X5:X38,1)</f>
        <v>21</v>
      </c>
      <c r="Y2" s="105"/>
      <c r="Z2" s="105"/>
      <c r="AA2" s="125"/>
      <c r="AB2" s="99"/>
      <c r="AC2" s="1"/>
      <c r="AD2" s="1"/>
    </row>
    <row r="3" spans="1:30" ht="62.25" customHeight="1">
      <c r="A3" s="107" t="s">
        <v>141</v>
      </c>
      <c r="B3" s="212" t="s">
        <v>248</v>
      </c>
      <c r="C3" s="213"/>
      <c r="D3" s="213"/>
      <c r="E3" s="213"/>
      <c r="F3" s="213"/>
      <c r="G3" s="213"/>
      <c r="H3" s="213"/>
      <c r="I3" s="213"/>
      <c r="J3" s="107" t="s">
        <v>292</v>
      </c>
      <c r="K3" s="107" t="s">
        <v>293</v>
      </c>
      <c r="L3" s="1">
        <v>1</v>
      </c>
      <c r="M3" s="1">
        <v>2</v>
      </c>
      <c r="N3" s="1">
        <v>3</v>
      </c>
      <c r="O3" s="1">
        <v>4</v>
      </c>
      <c r="P3" s="1">
        <v>5</v>
      </c>
      <c r="Q3" s="107" t="s">
        <v>253</v>
      </c>
      <c r="R3" s="107" t="s">
        <v>254</v>
      </c>
      <c r="S3" s="107" t="s">
        <v>255</v>
      </c>
      <c r="T3" s="107" t="s">
        <v>294</v>
      </c>
      <c r="U3" s="107" t="s">
        <v>256</v>
      </c>
      <c r="V3" s="107" t="s">
        <v>257</v>
      </c>
      <c r="W3" s="107" t="s">
        <v>295</v>
      </c>
      <c r="X3" s="107" t="s">
        <v>296</v>
      </c>
      <c r="Y3" s="107" t="s">
        <v>297</v>
      </c>
      <c r="Z3" s="1"/>
      <c r="AA3" s="1"/>
      <c r="AB3" s="109" t="s">
        <v>260</v>
      </c>
      <c r="AC3" s="107" t="s">
        <v>258</v>
      </c>
      <c r="AD3" s="107" t="s">
        <v>268</v>
      </c>
    </row>
    <row r="4" spans="1:30" ht="12.75" customHeight="1">
      <c r="A4" s="1">
        <f>MAX(A5:A38)</f>
        <v>3864</v>
      </c>
      <c r="B4" s="49" t="s">
        <v>269</v>
      </c>
      <c r="C4" s="49" t="s">
        <v>146</v>
      </c>
      <c r="D4" s="49" t="s">
        <v>149</v>
      </c>
      <c r="E4" s="49" t="s">
        <v>271</v>
      </c>
      <c r="F4" s="49" t="s">
        <v>272</v>
      </c>
      <c r="G4" s="49" t="s">
        <v>273</v>
      </c>
      <c r="H4" s="216" t="s">
        <v>274</v>
      </c>
      <c r="I4" s="214"/>
      <c r="J4" s="54"/>
      <c r="K4" s="54"/>
      <c r="L4" s="25">
        <v>0</v>
      </c>
      <c r="M4" s="25"/>
      <c r="N4" s="25"/>
      <c r="O4" s="25"/>
      <c r="P4" s="25"/>
      <c r="Q4" s="25"/>
      <c r="R4" s="25"/>
      <c r="S4" s="25"/>
      <c r="T4" s="25"/>
      <c r="U4" s="25"/>
      <c r="V4" s="25"/>
      <c r="W4" s="25"/>
      <c r="X4" s="25"/>
      <c r="Y4" s="150"/>
      <c r="Z4" s="155"/>
      <c r="AA4" s="11"/>
      <c r="AB4" s="1"/>
      <c r="AC4" s="25"/>
      <c r="AD4" s="1"/>
    </row>
    <row r="5" spans="1:30" ht="12.75" customHeight="1">
      <c r="A5" s="1">
        <v>3687</v>
      </c>
      <c r="B5" s="54" t="str">
        <f t="shared" ref="B5:B38" si="0">IF(J5=0,"",IF(J5=1,Q$1&amp;"."&amp;L5,IF(J5=2,Q$1&amp;"."&amp;L5&amp;"."&amp;M5,IF(J5=3,Q$1&amp;"."&amp;L5&amp;"."&amp;M5&amp;"."&amp;N5,IF(J5=4,Q$1&amp;"."&amp;L5&amp;"."&amp;M5&amp;"."&amp;N5&amp;"."&amp;O5,IF(J5=5,Q$1&amp;"."&amp;L5&amp;"."&amp;M5&amp;"."&amp;N5&amp;"."&amp;O5&amp;"."&amp;P5))))))</f>
        <v>P.1</v>
      </c>
      <c r="C5" s="117" t="s">
        <v>2027</v>
      </c>
      <c r="D5" s="118"/>
      <c r="E5" s="156"/>
      <c r="F5" s="118"/>
      <c r="G5" s="117"/>
      <c r="H5" s="162" t="s">
        <v>406</v>
      </c>
      <c r="I5" s="117" t="s">
        <v>407</v>
      </c>
      <c r="J5" s="54">
        <v>1</v>
      </c>
      <c r="K5" s="54"/>
      <c r="L5" s="99">
        <f t="shared" ref="L5:L38" si="1">IF(L4="",1,IF(J5=1,L4+1,L4))</f>
        <v>1</v>
      </c>
      <c r="M5" s="1">
        <f t="shared" ref="M5:M38" si="2">IF(M4="",0,IF(L4&lt;&gt;L5,0,IF($J5=2,M4+1,M4)))</f>
        <v>0</v>
      </c>
      <c r="N5" s="1">
        <f t="shared" ref="N5:N38" si="3">IF(N4="",0,IF(M4&lt;&gt;M5,0,IF($J5=3,N4+1,N4)))</f>
        <v>0</v>
      </c>
      <c r="O5" s="1">
        <f t="shared" ref="O5:O38" si="4">IF(O4="",0,IF(N4&lt;&gt;N5,0,IF($J5=4,O4+1,O4)))</f>
        <v>0</v>
      </c>
      <c r="P5" s="1">
        <f t="shared" ref="P5:P38" si="5">IF(P4="",0,IF(O4&lt;&gt;O5,0,IF($J5=5,P4+1,P4)))</f>
        <v>0</v>
      </c>
      <c r="Q5" s="1">
        <f t="shared" ref="Q5:Q38" si="6">IF(OR(Master="Master",J5=0,K5=1),0,IF(ISNA(VLOOKUP(A5,L2_Array,22,FALSE)),0,VLOOKUP(A5,L2_Array,22,FALSE)))</f>
        <v>1</v>
      </c>
      <c r="R5" s="1">
        <f t="shared" ref="R5:R38" si="7">IF(J5="","",IF(D5="Yes",1,IF(D5="No",2,IF(D5="N/A",3,0))))</f>
        <v>0</v>
      </c>
      <c r="S5" s="1">
        <f t="shared" ref="S5:S38" si="8">IF(J5="","",IF(Q5&gt;0,Q5,IF(R5&gt;0,R5,0)))</f>
        <v>1</v>
      </c>
      <c r="T5" s="1">
        <f t="shared" ref="T5:T38" si="9">IF(J5="","",IF(OR(J5=1,T4=""),1,IF(OR(AND(K4=1,(J5-J3&lt;&gt;0)),AND(T4=0,J4=J5),AND(K4=1,J5=J3)),0,1)))</f>
        <v>1</v>
      </c>
      <c r="U5" s="1">
        <f t="shared" ref="U5:U38" si="10">IF(J5="",U4,IF(AND(S5&gt;1,OR(U4="",U4=0,U4&gt;=J5)),J5,IF(J5&gt;U4,U4,0)))</f>
        <v>0</v>
      </c>
      <c r="V5" s="1">
        <f t="shared" ref="V5:V38" si="11">IF(Master="Master",R5,IF(V4="",S5,IF(OR(AND(U5&gt;0,S5&lt;V4),AND(U5=1,S5&lt;=V4)),V4,S5)))</f>
        <v>1</v>
      </c>
      <c r="W5" s="1">
        <f t="shared" ref="W5:W38" si="12">IF(J5="","",IF(OR(AND(T4=1,U5=1),S5&gt;0,AND(T6=0,W6=1)),1,0))</f>
        <v>1</v>
      </c>
      <c r="X5" s="1">
        <f t="shared" ref="X5:X38" si="13">IF(J5="","",IF(OR(AND(U5&gt;0,T5=1),AND(T5=1,W5=1)),1,0))</f>
        <v>1</v>
      </c>
      <c r="Y5" s="25">
        <f t="shared" ref="Y5:Y38" si="14">IF(ISNA(VLOOKUP(A5,L2_Array,1,FALSE)),0,1)</f>
        <v>1</v>
      </c>
      <c r="Z5" s="159"/>
      <c r="AA5" s="117"/>
      <c r="AB5" s="1"/>
      <c r="AC5" s="25">
        <f t="shared" ref="AC5:AC38" si="15">IF(AND(J5=1,S5=1),2,IF(AND(V4=1,L5=L4),2,IF(AND(AC4=2,L5=L4),2,IF(J5=1,1,""))))</f>
        <v>2</v>
      </c>
      <c r="AD5" s="1"/>
    </row>
    <row r="6" spans="1:30" ht="12.75" customHeight="1">
      <c r="A6" s="1">
        <v>3221</v>
      </c>
      <c r="B6" s="54" t="str">
        <f t="shared" si="0"/>
        <v>P.1.1</v>
      </c>
      <c r="C6" s="120" t="s">
        <v>2037</v>
      </c>
      <c r="D6" s="118"/>
      <c r="E6" s="156"/>
      <c r="F6" s="92"/>
      <c r="G6" s="117" t="s">
        <v>452</v>
      </c>
      <c r="H6" s="163"/>
      <c r="I6" s="117"/>
      <c r="J6" s="54">
        <v>2</v>
      </c>
      <c r="K6" s="54"/>
      <c r="L6" s="99">
        <f t="shared" si="1"/>
        <v>1</v>
      </c>
      <c r="M6" s="1">
        <f t="shared" si="2"/>
        <v>1</v>
      </c>
      <c r="N6" s="1">
        <f t="shared" si="3"/>
        <v>0</v>
      </c>
      <c r="O6" s="1">
        <f t="shared" si="4"/>
        <v>0</v>
      </c>
      <c r="P6" s="1">
        <f t="shared" si="5"/>
        <v>0</v>
      </c>
      <c r="Q6" s="1">
        <f t="shared" si="6"/>
        <v>0</v>
      </c>
      <c r="R6" s="1">
        <f t="shared" si="7"/>
        <v>0</v>
      </c>
      <c r="S6" s="1">
        <f t="shared" si="8"/>
        <v>0</v>
      </c>
      <c r="T6" s="1">
        <f t="shared" si="9"/>
        <v>1</v>
      </c>
      <c r="U6" s="1">
        <f t="shared" si="10"/>
        <v>0</v>
      </c>
      <c r="V6" s="1">
        <f t="shared" si="11"/>
        <v>0</v>
      </c>
      <c r="W6" s="1">
        <f t="shared" si="12"/>
        <v>0</v>
      </c>
      <c r="X6" s="1">
        <f t="shared" si="13"/>
        <v>0</v>
      </c>
      <c r="Y6" s="25">
        <f t="shared" si="14"/>
        <v>0</v>
      </c>
      <c r="Z6" s="127"/>
      <c r="AA6" s="117"/>
      <c r="AB6" s="1"/>
      <c r="AC6" s="25">
        <f t="shared" si="15"/>
        <v>2</v>
      </c>
      <c r="AD6" s="1"/>
    </row>
    <row r="7" spans="1:30" ht="12.75" customHeight="1">
      <c r="A7" s="1">
        <v>3690</v>
      </c>
      <c r="B7" s="54" t="str">
        <f t="shared" si="0"/>
        <v>P.1.2</v>
      </c>
      <c r="C7" s="120" t="s">
        <v>915</v>
      </c>
      <c r="D7" s="118"/>
      <c r="E7" s="156"/>
      <c r="F7" s="118"/>
      <c r="G7" s="117" t="s">
        <v>917</v>
      </c>
      <c r="H7" s="163" t="s">
        <v>918</v>
      </c>
      <c r="I7" s="117" t="s">
        <v>635</v>
      </c>
      <c r="J7" s="54">
        <v>2</v>
      </c>
      <c r="K7" s="54"/>
      <c r="L7" s="99">
        <f t="shared" si="1"/>
        <v>1</v>
      </c>
      <c r="M7" s="1">
        <f t="shared" si="2"/>
        <v>2</v>
      </c>
      <c r="N7" s="1">
        <f t="shared" si="3"/>
        <v>0</v>
      </c>
      <c r="O7" s="1">
        <f t="shared" si="4"/>
        <v>0</v>
      </c>
      <c r="P7" s="1">
        <f t="shared" si="5"/>
        <v>0</v>
      </c>
      <c r="Q7" s="1">
        <f t="shared" si="6"/>
        <v>1</v>
      </c>
      <c r="R7" s="1">
        <f t="shared" si="7"/>
        <v>0</v>
      </c>
      <c r="S7" s="1">
        <f t="shared" si="8"/>
        <v>1</v>
      </c>
      <c r="T7" s="1">
        <f t="shared" si="9"/>
        <v>1</v>
      </c>
      <c r="U7" s="1">
        <f t="shared" si="10"/>
        <v>0</v>
      </c>
      <c r="V7" s="1">
        <f t="shared" si="11"/>
        <v>1</v>
      </c>
      <c r="W7" s="1">
        <f t="shared" si="12"/>
        <v>1</v>
      </c>
      <c r="X7" s="1">
        <f t="shared" si="13"/>
        <v>1</v>
      </c>
      <c r="Y7" s="25">
        <f t="shared" si="14"/>
        <v>1</v>
      </c>
      <c r="Z7" s="127"/>
      <c r="AA7" s="117"/>
      <c r="AB7" s="1"/>
      <c r="AC7" s="25">
        <f t="shared" si="15"/>
        <v>2</v>
      </c>
      <c r="AD7" s="1"/>
    </row>
    <row r="8" spans="1:30" ht="12.75" customHeight="1">
      <c r="A8" s="1">
        <v>3692</v>
      </c>
      <c r="B8" s="54" t="str">
        <f t="shared" si="0"/>
        <v>P.1.3</v>
      </c>
      <c r="C8" s="120" t="s">
        <v>2045</v>
      </c>
      <c r="D8" s="118"/>
      <c r="E8" s="156"/>
      <c r="F8" s="118"/>
      <c r="G8" s="117" t="s">
        <v>452</v>
      </c>
      <c r="H8" s="163" t="s">
        <v>1136</v>
      </c>
      <c r="I8" s="117" t="s">
        <v>1137</v>
      </c>
      <c r="J8" s="54">
        <v>2</v>
      </c>
      <c r="K8" s="54"/>
      <c r="L8" s="99">
        <f t="shared" si="1"/>
        <v>1</v>
      </c>
      <c r="M8" s="1">
        <f t="shared" si="2"/>
        <v>3</v>
      </c>
      <c r="N8" s="1">
        <f t="shared" si="3"/>
        <v>0</v>
      </c>
      <c r="O8" s="1">
        <f t="shared" si="4"/>
        <v>0</v>
      </c>
      <c r="P8" s="1">
        <f t="shared" si="5"/>
        <v>0</v>
      </c>
      <c r="Q8" s="1">
        <f t="shared" si="6"/>
        <v>0</v>
      </c>
      <c r="R8" s="1">
        <f t="shared" si="7"/>
        <v>0</v>
      </c>
      <c r="S8" s="1">
        <f t="shared" si="8"/>
        <v>0</v>
      </c>
      <c r="T8" s="1">
        <f t="shared" si="9"/>
        <v>1</v>
      </c>
      <c r="U8" s="1">
        <f t="shared" si="10"/>
        <v>0</v>
      </c>
      <c r="V8" s="1">
        <f t="shared" si="11"/>
        <v>0</v>
      </c>
      <c r="W8" s="1">
        <f t="shared" si="12"/>
        <v>0</v>
      </c>
      <c r="X8" s="1">
        <f t="shared" si="13"/>
        <v>0</v>
      </c>
      <c r="Y8" s="25">
        <f t="shared" si="14"/>
        <v>0</v>
      </c>
      <c r="Z8" s="127"/>
      <c r="AA8" s="117"/>
      <c r="AB8" s="1"/>
      <c r="AC8" s="25">
        <f t="shared" si="15"/>
        <v>2</v>
      </c>
      <c r="AD8" s="1"/>
    </row>
    <row r="9" spans="1:30" ht="12.75" customHeight="1">
      <c r="A9" s="1">
        <v>3857</v>
      </c>
      <c r="B9" s="54" t="str">
        <f t="shared" si="0"/>
        <v>P.1.4</v>
      </c>
      <c r="C9" s="120" t="s">
        <v>2047</v>
      </c>
      <c r="D9" s="118"/>
      <c r="E9" s="156"/>
      <c r="F9" s="118"/>
      <c r="G9" s="117" t="s">
        <v>917</v>
      </c>
      <c r="H9" s="163"/>
      <c r="I9" s="117"/>
      <c r="J9" s="54">
        <v>2</v>
      </c>
      <c r="K9" s="54"/>
      <c r="L9" s="99">
        <f t="shared" si="1"/>
        <v>1</v>
      </c>
      <c r="M9" s="1">
        <f t="shared" si="2"/>
        <v>4</v>
      </c>
      <c r="N9" s="1">
        <f t="shared" si="3"/>
        <v>0</v>
      </c>
      <c r="O9" s="1">
        <f t="shared" si="4"/>
        <v>0</v>
      </c>
      <c r="P9" s="1">
        <f t="shared" si="5"/>
        <v>0</v>
      </c>
      <c r="Q9" s="1">
        <f t="shared" si="6"/>
        <v>0</v>
      </c>
      <c r="R9" s="1">
        <f t="shared" si="7"/>
        <v>0</v>
      </c>
      <c r="S9" s="1">
        <f t="shared" si="8"/>
        <v>0</v>
      </c>
      <c r="T9" s="1">
        <f t="shared" si="9"/>
        <v>1</v>
      </c>
      <c r="U9" s="1">
        <f t="shared" si="10"/>
        <v>0</v>
      </c>
      <c r="V9" s="1">
        <f t="shared" si="11"/>
        <v>0</v>
      </c>
      <c r="W9" s="1">
        <f t="shared" si="12"/>
        <v>0</v>
      </c>
      <c r="X9" s="1">
        <f t="shared" si="13"/>
        <v>0</v>
      </c>
      <c r="Y9" s="25">
        <f t="shared" si="14"/>
        <v>0</v>
      </c>
      <c r="Z9" s="127"/>
      <c r="AA9" s="117"/>
      <c r="AB9" s="1"/>
      <c r="AC9" s="25">
        <f t="shared" si="15"/>
        <v>2</v>
      </c>
      <c r="AD9" s="1"/>
    </row>
    <row r="10" spans="1:30" ht="12.75" customHeight="1">
      <c r="A10" s="1">
        <v>3696</v>
      </c>
      <c r="B10" s="54" t="str">
        <f t="shared" si="0"/>
        <v>P.1.5</v>
      </c>
      <c r="C10" s="120" t="s">
        <v>2050</v>
      </c>
      <c r="D10" s="118"/>
      <c r="E10" s="156"/>
      <c r="F10" s="92"/>
      <c r="G10" s="117" t="s">
        <v>710</v>
      </c>
      <c r="H10" s="163" t="s">
        <v>2051</v>
      </c>
      <c r="I10" s="117" t="s">
        <v>1495</v>
      </c>
      <c r="J10" s="54">
        <v>2</v>
      </c>
      <c r="K10" s="54"/>
      <c r="L10" s="99">
        <f t="shared" si="1"/>
        <v>1</v>
      </c>
      <c r="M10" s="1">
        <f t="shared" si="2"/>
        <v>5</v>
      </c>
      <c r="N10" s="1">
        <f t="shared" si="3"/>
        <v>0</v>
      </c>
      <c r="O10" s="1">
        <f t="shared" si="4"/>
        <v>0</v>
      </c>
      <c r="P10" s="1">
        <f t="shared" si="5"/>
        <v>0</v>
      </c>
      <c r="Q10" s="1">
        <f t="shared" si="6"/>
        <v>0</v>
      </c>
      <c r="R10" s="1">
        <f t="shared" si="7"/>
        <v>0</v>
      </c>
      <c r="S10" s="1">
        <f t="shared" si="8"/>
        <v>0</v>
      </c>
      <c r="T10" s="1">
        <f t="shared" si="9"/>
        <v>1</v>
      </c>
      <c r="U10" s="1">
        <f t="shared" si="10"/>
        <v>0</v>
      </c>
      <c r="V10" s="1">
        <f t="shared" si="11"/>
        <v>0</v>
      </c>
      <c r="W10" s="1">
        <f t="shared" si="12"/>
        <v>0</v>
      </c>
      <c r="X10" s="1">
        <f t="shared" si="13"/>
        <v>0</v>
      </c>
      <c r="Y10" s="25">
        <f t="shared" si="14"/>
        <v>0</v>
      </c>
      <c r="Z10" s="127"/>
      <c r="AA10" s="117"/>
      <c r="AB10" s="1"/>
      <c r="AC10" s="25">
        <f t="shared" si="15"/>
        <v>2</v>
      </c>
      <c r="AD10" s="1"/>
    </row>
    <row r="11" spans="1:30" ht="12.75" customHeight="1">
      <c r="A11" s="1">
        <v>3697</v>
      </c>
      <c r="B11" s="54" t="str">
        <f t="shared" si="0"/>
        <v>P.1.6</v>
      </c>
      <c r="C11" s="120" t="s">
        <v>2052</v>
      </c>
      <c r="D11" s="118"/>
      <c r="E11" s="156"/>
      <c r="F11" s="92"/>
      <c r="G11" s="117" t="s">
        <v>917</v>
      </c>
      <c r="H11" s="163" t="s">
        <v>918</v>
      </c>
      <c r="I11" s="117" t="s">
        <v>635</v>
      </c>
      <c r="J11" s="54">
        <v>2</v>
      </c>
      <c r="K11" s="54"/>
      <c r="L11" s="99">
        <f t="shared" si="1"/>
        <v>1</v>
      </c>
      <c r="M11" s="1">
        <f t="shared" si="2"/>
        <v>6</v>
      </c>
      <c r="N11" s="1">
        <f t="shared" si="3"/>
        <v>0</v>
      </c>
      <c r="O11" s="1">
        <f t="shared" si="4"/>
        <v>0</v>
      </c>
      <c r="P11" s="1">
        <f t="shared" si="5"/>
        <v>0</v>
      </c>
      <c r="Q11" s="1">
        <f t="shared" si="6"/>
        <v>0</v>
      </c>
      <c r="R11" s="1">
        <f t="shared" si="7"/>
        <v>0</v>
      </c>
      <c r="S11" s="1">
        <f t="shared" si="8"/>
        <v>0</v>
      </c>
      <c r="T11" s="1">
        <f t="shared" si="9"/>
        <v>1</v>
      </c>
      <c r="U11" s="1">
        <f t="shared" si="10"/>
        <v>0</v>
      </c>
      <c r="V11" s="1">
        <f t="shared" si="11"/>
        <v>0</v>
      </c>
      <c r="W11" s="1">
        <f t="shared" si="12"/>
        <v>0</v>
      </c>
      <c r="X11" s="1">
        <f t="shared" si="13"/>
        <v>0</v>
      </c>
      <c r="Y11" s="25">
        <f t="shared" si="14"/>
        <v>0</v>
      </c>
      <c r="Z11" s="127"/>
      <c r="AA11" s="117"/>
      <c r="AB11" s="1"/>
      <c r="AC11" s="25">
        <f t="shared" si="15"/>
        <v>2</v>
      </c>
      <c r="AD11" s="1"/>
    </row>
    <row r="12" spans="1:30" ht="12.75" customHeight="1">
      <c r="A12" s="1">
        <v>3699</v>
      </c>
      <c r="B12" s="54" t="str">
        <f t="shared" si="0"/>
        <v>P.1.7</v>
      </c>
      <c r="C12" s="120" t="s">
        <v>2054</v>
      </c>
      <c r="D12" s="118"/>
      <c r="E12" s="156"/>
      <c r="F12" s="92"/>
      <c r="G12" s="117" t="s">
        <v>917</v>
      </c>
      <c r="H12" s="163"/>
      <c r="I12" s="117"/>
      <c r="J12" s="54">
        <v>2</v>
      </c>
      <c r="K12" s="54"/>
      <c r="L12" s="99">
        <f t="shared" si="1"/>
        <v>1</v>
      </c>
      <c r="M12" s="1">
        <f t="shared" si="2"/>
        <v>7</v>
      </c>
      <c r="N12" s="1">
        <f t="shared" si="3"/>
        <v>0</v>
      </c>
      <c r="O12" s="1">
        <f t="shared" si="4"/>
        <v>0</v>
      </c>
      <c r="P12" s="1">
        <f t="shared" si="5"/>
        <v>0</v>
      </c>
      <c r="Q12" s="1">
        <f t="shared" si="6"/>
        <v>0</v>
      </c>
      <c r="R12" s="1">
        <f t="shared" si="7"/>
        <v>0</v>
      </c>
      <c r="S12" s="1">
        <f t="shared" si="8"/>
        <v>0</v>
      </c>
      <c r="T12" s="1">
        <f t="shared" si="9"/>
        <v>1</v>
      </c>
      <c r="U12" s="1">
        <f t="shared" si="10"/>
        <v>0</v>
      </c>
      <c r="V12" s="1">
        <f t="shared" si="11"/>
        <v>0</v>
      </c>
      <c r="W12" s="1">
        <f t="shared" si="12"/>
        <v>0</v>
      </c>
      <c r="X12" s="1">
        <f t="shared" si="13"/>
        <v>0</v>
      </c>
      <c r="Y12" s="25">
        <f t="shared" si="14"/>
        <v>0</v>
      </c>
      <c r="Z12" s="127"/>
      <c r="AA12" s="117"/>
      <c r="AB12" s="1"/>
      <c r="AC12" s="25">
        <f t="shared" si="15"/>
        <v>2</v>
      </c>
      <c r="AD12" s="1"/>
    </row>
    <row r="13" spans="1:30" ht="12.75" customHeight="1">
      <c r="A13" s="1">
        <v>3700</v>
      </c>
      <c r="B13" s="54" t="str">
        <f t="shared" si="0"/>
        <v>P.1.8</v>
      </c>
      <c r="C13" s="120" t="s">
        <v>2057</v>
      </c>
      <c r="D13" s="92"/>
      <c r="E13" s="157"/>
      <c r="F13" s="92"/>
      <c r="G13" s="117" t="s">
        <v>448</v>
      </c>
      <c r="H13" s="163" t="s">
        <v>2058</v>
      </c>
      <c r="I13" s="117" t="s">
        <v>1137</v>
      </c>
      <c r="J13" s="54">
        <v>2</v>
      </c>
      <c r="K13" s="54"/>
      <c r="L13" s="99">
        <f t="shared" si="1"/>
        <v>1</v>
      </c>
      <c r="M13" s="1">
        <f t="shared" si="2"/>
        <v>8</v>
      </c>
      <c r="N13" s="1">
        <f t="shared" si="3"/>
        <v>0</v>
      </c>
      <c r="O13" s="1">
        <f t="shared" si="4"/>
        <v>0</v>
      </c>
      <c r="P13" s="1">
        <f t="shared" si="5"/>
        <v>0</v>
      </c>
      <c r="Q13" s="1">
        <f t="shared" si="6"/>
        <v>0</v>
      </c>
      <c r="R13" s="1">
        <f t="shared" si="7"/>
        <v>0</v>
      </c>
      <c r="S13" s="1">
        <f t="shared" si="8"/>
        <v>0</v>
      </c>
      <c r="T13" s="1">
        <f t="shared" si="9"/>
        <v>1</v>
      </c>
      <c r="U13" s="1">
        <f t="shared" si="10"/>
        <v>0</v>
      </c>
      <c r="V13" s="1">
        <f t="shared" si="11"/>
        <v>0</v>
      </c>
      <c r="W13" s="1">
        <f t="shared" si="12"/>
        <v>0</v>
      </c>
      <c r="X13" s="1">
        <f t="shared" si="13"/>
        <v>0</v>
      </c>
      <c r="Y13" s="25">
        <f t="shared" si="14"/>
        <v>0</v>
      </c>
      <c r="Z13" s="127"/>
      <c r="AA13" s="117"/>
      <c r="AB13" s="1"/>
      <c r="AC13" s="25">
        <f t="shared" si="15"/>
        <v>2</v>
      </c>
      <c r="AD13" s="1">
        <v>1</v>
      </c>
    </row>
    <row r="14" spans="1:30" ht="12.75" customHeight="1">
      <c r="A14" s="1">
        <v>3701</v>
      </c>
      <c r="B14" s="54" t="str">
        <f t="shared" si="0"/>
        <v>P.1.9</v>
      </c>
      <c r="C14" s="120" t="s">
        <v>920</v>
      </c>
      <c r="D14" s="118"/>
      <c r="E14" s="157"/>
      <c r="F14" s="92"/>
      <c r="G14" s="117" t="s">
        <v>917</v>
      </c>
      <c r="H14" s="163" t="s">
        <v>918</v>
      </c>
      <c r="I14" s="117" t="s">
        <v>635</v>
      </c>
      <c r="J14" s="54">
        <v>2</v>
      </c>
      <c r="K14" s="54"/>
      <c r="L14" s="99">
        <f t="shared" si="1"/>
        <v>1</v>
      </c>
      <c r="M14" s="1">
        <f t="shared" si="2"/>
        <v>9</v>
      </c>
      <c r="N14" s="1">
        <f t="shared" si="3"/>
        <v>0</v>
      </c>
      <c r="O14" s="1">
        <f t="shared" si="4"/>
        <v>0</v>
      </c>
      <c r="P14" s="1">
        <f t="shared" si="5"/>
        <v>0</v>
      </c>
      <c r="Q14" s="1">
        <f t="shared" si="6"/>
        <v>1</v>
      </c>
      <c r="R14" s="1">
        <f t="shared" si="7"/>
        <v>0</v>
      </c>
      <c r="S14" s="1">
        <f t="shared" si="8"/>
        <v>1</v>
      </c>
      <c r="T14" s="1">
        <f t="shared" si="9"/>
        <v>1</v>
      </c>
      <c r="U14" s="1">
        <f t="shared" si="10"/>
        <v>0</v>
      </c>
      <c r="V14" s="1">
        <f t="shared" si="11"/>
        <v>1</v>
      </c>
      <c r="W14" s="1">
        <f t="shared" si="12"/>
        <v>1</v>
      </c>
      <c r="X14" s="1">
        <f t="shared" si="13"/>
        <v>1</v>
      </c>
      <c r="Y14" s="25">
        <f t="shared" si="14"/>
        <v>1</v>
      </c>
      <c r="Z14" s="127"/>
      <c r="AA14" s="117"/>
      <c r="AB14" s="1"/>
      <c r="AC14" s="25">
        <f t="shared" si="15"/>
        <v>2</v>
      </c>
      <c r="AD14" s="1">
        <v>1</v>
      </c>
    </row>
    <row r="15" spans="1:30" ht="12.75" customHeight="1">
      <c r="A15" s="1">
        <v>3702</v>
      </c>
      <c r="B15" s="54" t="str">
        <f t="shared" si="0"/>
        <v>P.1.10</v>
      </c>
      <c r="C15" s="120" t="s">
        <v>2062</v>
      </c>
      <c r="D15" s="118"/>
      <c r="E15" s="156"/>
      <c r="F15" s="118"/>
      <c r="G15" s="117" t="s">
        <v>2063</v>
      </c>
      <c r="H15" s="163" t="s">
        <v>2064</v>
      </c>
      <c r="I15" s="117" t="s">
        <v>2065</v>
      </c>
      <c r="J15" s="54">
        <v>2</v>
      </c>
      <c r="K15" s="54"/>
      <c r="L15" s="99">
        <f t="shared" si="1"/>
        <v>1</v>
      </c>
      <c r="M15" s="1">
        <f t="shared" si="2"/>
        <v>10</v>
      </c>
      <c r="N15" s="1">
        <f t="shared" si="3"/>
        <v>0</v>
      </c>
      <c r="O15" s="1">
        <f t="shared" si="4"/>
        <v>0</v>
      </c>
      <c r="P15" s="1">
        <f t="shared" si="5"/>
        <v>0</v>
      </c>
      <c r="Q15" s="1">
        <f t="shared" si="6"/>
        <v>0</v>
      </c>
      <c r="R15" s="1">
        <f t="shared" si="7"/>
        <v>0</v>
      </c>
      <c r="S15" s="1">
        <f t="shared" si="8"/>
        <v>0</v>
      </c>
      <c r="T15" s="1">
        <f t="shared" si="9"/>
        <v>1</v>
      </c>
      <c r="U15" s="1">
        <f t="shared" si="10"/>
        <v>0</v>
      </c>
      <c r="V15" s="1">
        <f t="shared" si="11"/>
        <v>0</v>
      </c>
      <c r="W15" s="1">
        <f t="shared" si="12"/>
        <v>0</v>
      </c>
      <c r="X15" s="1">
        <f t="shared" si="13"/>
        <v>0</v>
      </c>
      <c r="Y15" s="25">
        <f t="shared" si="14"/>
        <v>0</v>
      </c>
      <c r="Z15" s="127"/>
      <c r="AA15" s="117"/>
      <c r="AB15" s="1"/>
      <c r="AC15" s="25">
        <f t="shared" si="15"/>
        <v>2</v>
      </c>
      <c r="AD15" s="1"/>
    </row>
    <row r="16" spans="1:30" ht="12.75" customHeight="1">
      <c r="A16" s="1">
        <v>3704</v>
      </c>
      <c r="B16" s="54" t="str">
        <f t="shared" si="0"/>
        <v>P.2</v>
      </c>
      <c r="C16" s="117" t="s">
        <v>922</v>
      </c>
      <c r="D16" s="118"/>
      <c r="E16" s="156"/>
      <c r="F16" s="92"/>
      <c r="G16" s="117"/>
      <c r="H16" s="163"/>
      <c r="I16" s="117"/>
      <c r="J16" s="54">
        <v>1</v>
      </c>
      <c r="K16" s="54"/>
      <c r="L16" s="99">
        <f t="shared" si="1"/>
        <v>2</v>
      </c>
      <c r="M16" s="1">
        <f t="shared" si="2"/>
        <v>0</v>
      </c>
      <c r="N16" s="1">
        <f t="shared" si="3"/>
        <v>0</v>
      </c>
      <c r="O16" s="1">
        <f t="shared" si="4"/>
        <v>0</v>
      </c>
      <c r="P16" s="1">
        <f t="shared" si="5"/>
        <v>0</v>
      </c>
      <c r="Q16" s="1">
        <f t="shared" si="6"/>
        <v>2</v>
      </c>
      <c r="R16" s="1">
        <f t="shared" si="7"/>
        <v>0</v>
      </c>
      <c r="S16" s="1">
        <f t="shared" si="8"/>
        <v>2</v>
      </c>
      <c r="T16" s="1">
        <f t="shared" si="9"/>
        <v>1</v>
      </c>
      <c r="U16" s="1">
        <f t="shared" si="10"/>
        <v>1</v>
      </c>
      <c r="V16" s="1">
        <f t="shared" si="11"/>
        <v>2</v>
      </c>
      <c r="W16" s="1">
        <f t="shared" si="12"/>
        <v>1</v>
      </c>
      <c r="X16" s="1">
        <f t="shared" si="13"/>
        <v>1</v>
      </c>
      <c r="Y16" s="25">
        <f t="shared" si="14"/>
        <v>1</v>
      </c>
      <c r="Z16" s="127"/>
      <c r="AA16" s="117"/>
      <c r="AB16" s="1"/>
      <c r="AC16" s="25">
        <f t="shared" si="15"/>
        <v>1</v>
      </c>
      <c r="AD16" s="1"/>
    </row>
    <row r="17" spans="1:30" ht="12.75" customHeight="1">
      <c r="A17" s="1">
        <v>3859</v>
      </c>
      <c r="B17" s="54" t="str">
        <f t="shared" si="0"/>
        <v>P.2.1</v>
      </c>
      <c r="C17" s="120" t="s">
        <v>2068</v>
      </c>
      <c r="D17" s="118"/>
      <c r="E17" s="156"/>
      <c r="F17" s="92"/>
      <c r="G17" s="117"/>
      <c r="H17" s="163"/>
      <c r="I17" s="117"/>
      <c r="J17" s="54">
        <v>2</v>
      </c>
      <c r="K17" s="54"/>
      <c r="L17" s="99">
        <f t="shared" si="1"/>
        <v>2</v>
      </c>
      <c r="M17" s="1">
        <f t="shared" si="2"/>
        <v>1</v>
      </c>
      <c r="N17" s="1">
        <f t="shared" si="3"/>
        <v>0</v>
      </c>
      <c r="O17" s="1">
        <f t="shared" si="4"/>
        <v>0</v>
      </c>
      <c r="P17" s="1">
        <f t="shared" si="5"/>
        <v>0</v>
      </c>
      <c r="Q17" s="1">
        <f t="shared" si="6"/>
        <v>0</v>
      </c>
      <c r="R17" s="1">
        <f t="shared" si="7"/>
        <v>0</v>
      </c>
      <c r="S17" s="1">
        <f t="shared" si="8"/>
        <v>0</v>
      </c>
      <c r="T17" s="1">
        <f t="shared" si="9"/>
        <v>1</v>
      </c>
      <c r="U17" s="1">
        <f t="shared" si="10"/>
        <v>1</v>
      </c>
      <c r="V17" s="1">
        <f t="shared" si="11"/>
        <v>2</v>
      </c>
      <c r="W17" s="1">
        <f t="shared" si="12"/>
        <v>1</v>
      </c>
      <c r="X17" s="1">
        <f t="shared" si="13"/>
        <v>1</v>
      </c>
      <c r="Y17" s="25">
        <f t="shared" si="14"/>
        <v>0</v>
      </c>
      <c r="Z17" s="127"/>
      <c r="AA17" s="117"/>
      <c r="AB17" s="1"/>
      <c r="AC17" s="25" t="str">
        <f t="shared" si="15"/>
        <v/>
      </c>
      <c r="AD17" s="1"/>
    </row>
    <row r="18" spans="1:30" ht="12.75" customHeight="1">
      <c r="A18" s="1">
        <v>3239</v>
      </c>
      <c r="B18" s="54" t="str">
        <f t="shared" si="0"/>
        <v>P.2.2</v>
      </c>
      <c r="C18" s="120" t="s">
        <v>2070</v>
      </c>
      <c r="D18" s="118"/>
      <c r="E18" s="156"/>
      <c r="F18" s="118"/>
      <c r="G18" s="117" t="s">
        <v>936</v>
      </c>
      <c r="H18" s="163"/>
      <c r="I18" s="117"/>
      <c r="J18" s="54">
        <v>2</v>
      </c>
      <c r="K18" s="54"/>
      <c r="L18" s="99">
        <f t="shared" si="1"/>
        <v>2</v>
      </c>
      <c r="M18" s="1">
        <f t="shared" si="2"/>
        <v>2</v>
      </c>
      <c r="N18" s="1">
        <f t="shared" si="3"/>
        <v>0</v>
      </c>
      <c r="O18" s="1">
        <f t="shared" si="4"/>
        <v>0</v>
      </c>
      <c r="P18" s="1">
        <f t="shared" si="5"/>
        <v>0</v>
      </c>
      <c r="Q18" s="1">
        <f t="shared" si="6"/>
        <v>0</v>
      </c>
      <c r="R18" s="1">
        <f t="shared" si="7"/>
        <v>0</v>
      </c>
      <c r="S18" s="1">
        <f t="shared" si="8"/>
        <v>0</v>
      </c>
      <c r="T18" s="1">
        <f t="shared" si="9"/>
        <v>1</v>
      </c>
      <c r="U18" s="1">
        <f t="shared" si="10"/>
        <v>1</v>
      </c>
      <c r="V18" s="1">
        <f t="shared" si="11"/>
        <v>2</v>
      </c>
      <c r="W18" s="1">
        <f t="shared" si="12"/>
        <v>1</v>
      </c>
      <c r="X18" s="1">
        <f t="shared" si="13"/>
        <v>1</v>
      </c>
      <c r="Y18" s="25">
        <f t="shared" si="14"/>
        <v>0</v>
      </c>
      <c r="Z18" s="127"/>
      <c r="AA18" s="117"/>
      <c r="AB18" s="1"/>
      <c r="AC18" s="25" t="str">
        <f t="shared" si="15"/>
        <v/>
      </c>
      <c r="AD18" s="1"/>
    </row>
    <row r="19" spans="1:30" ht="12.75" customHeight="1">
      <c r="A19" s="1">
        <v>3707</v>
      </c>
      <c r="B19" s="54" t="str">
        <f t="shared" si="0"/>
        <v>P.2.3</v>
      </c>
      <c r="C19" s="120" t="s">
        <v>2072</v>
      </c>
      <c r="D19" s="118"/>
      <c r="E19" s="156"/>
      <c r="F19" s="92"/>
      <c r="G19" s="117"/>
      <c r="H19" s="163" t="s">
        <v>1136</v>
      </c>
      <c r="I19" s="117" t="s">
        <v>1137</v>
      </c>
      <c r="J19" s="54">
        <v>2</v>
      </c>
      <c r="K19" s="117"/>
      <c r="L19" s="99">
        <f t="shared" si="1"/>
        <v>2</v>
      </c>
      <c r="M19" s="1">
        <f t="shared" si="2"/>
        <v>3</v>
      </c>
      <c r="N19" s="1">
        <f t="shared" si="3"/>
        <v>0</v>
      </c>
      <c r="O19" s="1">
        <f t="shared" si="4"/>
        <v>0</v>
      </c>
      <c r="P19" s="1">
        <f t="shared" si="5"/>
        <v>0</v>
      </c>
      <c r="Q19" s="1">
        <f t="shared" si="6"/>
        <v>0</v>
      </c>
      <c r="R19" s="1">
        <f t="shared" si="7"/>
        <v>0</v>
      </c>
      <c r="S19" s="1">
        <f t="shared" si="8"/>
        <v>0</v>
      </c>
      <c r="T19" s="1">
        <f t="shared" si="9"/>
        <v>1</v>
      </c>
      <c r="U19" s="1">
        <f t="shared" si="10"/>
        <v>1</v>
      </c>
      <c r="V19" s="1">
        <f t="shared" si="11"/>
        <v>2</v>
      </c>
      <c r="W19" s="1">
        <f t="shared" si="12"/>
        <v>1</v>
      </c>
      <c r="X19" s="1">
        <f t="shared" si="13"/>
        <v>1</v>
      </c>
      <c r="Y19" s="25">
        <f t="shared" si="14"/>
        <v>0</v>
      </c>
      <c r="Z19" s="127"/>
      <c r="AA19" s="117"/>
      <c r="AB19" s="1"/>
      <c r="AC19" s="25" t="str">
        <f t="shared" si="15"/>
        <v/>
      </c>
      <c r="AD19" s="1"/>
    </row>
    <row r="20" spans="1:30" ht="12.75" customHeight="1">
      <c r="A20" s="1">
        <v>3708</v>
      </c>
      <c r="B20" s="54" t="str">
        <f t="shared" si="0"/>
        <v>P.2.4</v>
      </c>
      <c r="C20" s="120" t="s">
        <v>2074</v>
      </c>
      <c r="D20" s="92"/>
      <c r="E20" s="156"/>
      <c r="F20" s="92"/>
      <c r="G20" s="117"/>
      <c r="H20" s="163" t="s">
        <v>975</v>
      </c>
      <c r="I20" s="117" t="s">
        <v>2075</v>
      </c>
      <c r="J20" s="54">
        <v>2</v>
      </c>
      <c r="K20" s="117"/>
      <c r="L20" s="99">
        <f t="shared" si="1"/>
        <v>2</v>
      </c>
      <c r="M20" s="1">
        <f t="shared" si="2"/>
        <v>4</v>
      </c>
      <c r="N20" s="1">
        <f t="shared" si="3"/>
        <v>0</v>
      </c>
      <c r="O20" s="1">
        <f t="shared" si="4"/>
        <v>0</v>
      </c>
      <c r="P20" s="1">
        <f t="shared" si="5"/>
        <v>0</v>
      </c>
      <c r="Q20" s="1">
        <f t="shared" si="6"/>
        <v>0</v>
      </c>
      <c r="R20" s="1">
        <f t="shared" si="7"/>
        <v>0</v>
      </c>
      <c r="S20" s="1">
        <f t="shared" si="8"/>
        <v>0</v>
      </c>
      <c r="T20" s="1">
        <f t="shared" si="9"/>
        <v>1</v>
      </c>
      <c r="U20" s="1">
        <f t="shared" si="10"/>
        <v>1</v>
      </c>
      <c r="V20" s="1">
        <f t="shared" si="11"/>
        <v>2</v>
      </c>
      <c r="W20" s="1">
        <f t="shared" si="12"/>
        <v>1</v>
      </c>
      <c r="X20" s="1">
        <f t="shared" si="13"/>
        <v>1</v>
      </c>
      <c r="Y20" s="25">
        <f t="shared" si="14"/>
        <v>0</v>
      </c>
      <c r="Z20" s="127"/>
      <c r="AA20" s="117"/>
      <c r="AB20" s="1"/>
      <c r="AC20" s="25" t="str">
        <f t="shared" si="15"/>
        <v/>
      </c>
      <c r="AD20" s="1"/>
    </row>
    <row r="21" spans="1:30" ht="12.75" customHeight="1">
      <c r="A21" s="1">
        <v>3709</v>
      </c>
      <c r="B21" s="54" t="str">
        <f t="shared" si="0"/>
        <v>P.2.5</v>
      </c>
      <c r="C21" s="120" t="s">
        <v>2078</v>
      </c>
      <c r="D21" s="118"/>
      <c r="E21" s="156"/>
      <c r="F21" s="118"/>
      <c r="G21" s="117" t="s">
        <v>2079</v>
      </c>
      <c r="H21" s="163"/>
      <c r="I21" s="117"/>
      <c r="J21" s="54">
        <v>2</v>
      </c>
      <c r="K21" s="117"/>
      <c r="L21" s="99">
        <f t="shared" si="1"/>
        <v>2</v>
      </c>
      <c r="M21" s="1">
        <f t="shared" si="2"/>
        <v>5</v>
      </c>
      <c r="N21" s="1">
        <f t="shared" si="3"/>
        <v>0</v>
      </c>
      <c r="O21" s="1">
        <f t="shared" si="4"/>
        <v>0</v>
      </c>
      <c r="P21" s="1">
        <f t="shared" si="5"/>
        <v>0</v>
      </c>
      <c r="Q21" s="1">
        <f t="shared" si="6"/>
        <v>0</v>
      </c>
      <c r="R21" s="1">
        <f t="shared" si="7"/>
        <v>0</v>
      </c>
      <c r="S21" s="1">
        <f t="shared" si="8"/>
        <v>0</v>
      </c>
      <c r="T21" s="1">
        <f t="shared" si="9"/>
        <v>1</v>
      </c>
      <c r="U21" s="1">
        <f t="shared" si="10"/>
        <v>1</v>
      </c>
      <c r="V21" s="1">
        <f t="shared" si="11"/>
        <v>2</v>
      </c>
      <c r="W21" s="1">
        <f t="shared" si="12"/>
        <v>1</v>
      </c>
      <c r="X21" s="1">
        <f t="shared" si="13"/>
        <v>1</v>
      </c>
      <c r="Y21" s="25">
        <f t="shared" si="14"/>
        <v>0</v>
      </c>
      <c r="Z21" s="127"/>
      <c r="AA21" s="117"/>
      <c r="AB21" s="1"/>
      <c r="AC21" s="25" t="str">
        <f t="shared" si="15"/>
        <v/>
      </c>
      <c r="AD21" s="1"/>
    </row>
    <row r="22" spans="1:30" ht="12.75" customHeight="1">
      <c r="A22" s="1">
        <v>3254</v>
      </c>
      <c r="B22" s="54" t="str">
        <f t="shared" si="0"/>
        <v>P.2.6</v>
      </c>
      <c r="C22" s="120" t="s">
        <v>2082</v>
      </c>
      <c r="D22" s="118"/>
      <c r="E22" s="156"/>
      <c r="F22" s="118"/>
      <c r="G22" s="117"/>
      <c r="H22" s="163"/>
      <c r="I22" s="117"/>
      <c r="J22" s="54">
        <v>2</v>
      </c>
      <c r="K22" s="117"/>
      <c r="L22" s="99">
        <f t="shared" si="1"/>
        <v>2</v>
      </c>
      <c r="M22" s="1">
        <f t="shared" si="2"/>
        <v>6</v>
      </c>
      <c r="N22" s="1">
        <f t="shared" si="3"/>
        <v>0</v>
      </c>
      <c r="O22" s="1">
        <f t="shared" si="4"/>
        <v>0</v>
      </c>
      <c r="P22" s="1">
        <f t="shared" si="5"/>
        <v>0</v>
      </c>
      <c r="Q22" s="1">
        <f t="shared" si="6"/>
        <v>0</v>
      </c>
      <c r="R22" s="1">
        <f t="shared" si="7"/>
        <v>0</v>
      </c>
      <c r="S22" s="1">
        <f t="shared" si="8"/>
        <v>0</v>
      </c>
      <c r="T22" s="1">
        <f t="shared" si="9"/>
        <v>1</v>
      </c>
      <c r="U22" s="1">
        <f t="shared" si="10"/>
        <v>1</v>
      </c>
      <c r="V22" s="1">
        <f t="shared" si="11"/>
        <v>2</v>
      </c>
      <c r="W22" s="1">
        <f t="shared" si="12"/>
        <v>1</v>
      </c>
      <c r="X22" s="1">
        <f t="shared" si="13"/>
        <v>1</v>
      </c>
      <c r="Y22" s="25">
        <f t="shared" si="14"/>
        <v>0</v>
      </c>
      <c r="Z22" s="127"/>
      <c r="AA22" s="117"/>
      <c r="AB22" s="1"/>
      <c r="AC22" s="25" t="str">
        <f t="shared" si="15"/>
        <v/>
      </c>
      <c r="AD22" s="1"/>
    </row>
    <row r="23" spans="1:30" ht="12.75" customHeight="1">
      <c r="A23" s="1">
        <v>3263</v>
      </c>
      <c r="B23" s="54" t="str">
        <f t="shared" si="0"/>
        <v>P.2.7</v>
      </c>
      <c r="C23" s="120" t="s">
        <v>2084</v>
      </c>
      <c r="D23" s="118"/>
      <c r="E23" s="157"/>
      <c r="F23" s="118"/>
      <c r="G23" s="117"/>
      <c r="H23" s="163" t="s">
        <v>1136</v>
      </c>
      <c r="I23" s="117" t="s">
        <v>1137</v>
      </c>
      <c r="J23" s="54">
        <v>2</v>
      </c>
      <c r="K23" s="117"/>
      <c r="L23" s="99">
        <f t="shared" si="1"/>
        <v>2</v>
      </c>
      <c r="M23" s="1">
        <f t="shared" si="2"/>
        <v>7</v>
      </c>
      <c r="N23" s="1">
        <f t="shared" si="3"/>
        <v>0</v>
      </c>
      <c r="O23" s="1">
        <f t="shared" si="4"/>
        <v>0</v>
      </c>
      <c r="P23" s="1">
        <f t="shared" si="5"/>
        <v>0</v>
      </c>
      <c r="Q23" s="1">
        <f t="shared" si="6"/>
        <v>0</v>
      </c>
      <c r="R23" s="1">
        <f t="shared" si="7"/>
        <v>0</v>
      </c>
      <c r="S23" s="1">
        <f t="shared" si="8"/>
        <v>0</v>
      </c>
      <c r="T23" s="1">
        <f t="shared" si="9"/>
        <v>1</v>
      </c>
      <c r="U23" s="1">
        <f t="shared" si="10"/>
        <v>1</v>
      </c>
      <c r="V23" s="1">
        <f t="shared" si="11"/>
        <v>2</v>
      </c>
      <c r="W23" s="1">
        <f t="shared" si="12"/>
        <v>1</v>
      </c>
      <c r="X23" s="1">
        <f t="shared" si="13"/>
        <v>1</v>
      </c>
      <c r="Y23" s="25">
        <f t="shared" si="14"/>
        <v>0</v>
      </c>
      <c r="Z23" s="127"/>
      <c r="AA23" s="117"/>
      <c r="AB23" s="1"/>
      <c r="AC23" s="25" t="str">
        <f t="shared" si="15"/>
        <v/>
      </c>
      <c r="AD23" s="1">
        <v>1</v>
      </c>
    </row>
    <row r="24" spans="1:30" ht="12.75" customHeight="1">
      <c r="A24" s="1">
        <v>3713</v>
      </c>
      <c r="B24" s="54" t="str">
        <f t="shared" si="0"/>
        <v>P.2.8</v>
      </c>
      <c r="C24" s="120" t="s">
        <v>2088</v>
      </c>
      <c r="D24" s="118"/>
      <c r="E24" s="156"/>
      <c r="F24" s="118"/>
      <c r="G24" s="117" t="s">
        <v>936</v>
      </c>
      <c r="H24" s="163"/>
      <c r="I24" s="117"/>
      <c r="J24" s="54">
        <v>2</v>
      </c>
      <c r="K24" s="117"/>
      <c r="L24" s="99">
        <f t="shared" si="1"/>
        <v>2</v>
      </c>
      <c r="M24" s="1">
        <f t="shared" si="2"/>
        <v>8</v>
      </c>
      <c r="N24" s="1">
        <f t="shared" si="3"/>
        <v>0</v>
      </c>
      <c r="O24" s="1">
        <f t="shared" si="4"/>
        <v>0</v>
      </c>
      <c r="P24" s="1">
        <f t="shared" si="5"/>
        <v>0</v>
      </c>
      <c r="Q24" s="1">
        <f t="shared" si="6"/>
        <v>0</v>
      </c>
      <c r="R24" s="1">
        <f t="shared" si="7"/>
        <v>0</v>
      </c>
      <c r="S24" s="1">
        <f t="shared" si="8"/>
        <v>0</v>
      </c>
      <c r="T24" s="1">
        <f t="shared" si="9"/>
        <v>1</v>
      </c>
      <c r="U24" s="1">
        <f t="shared" si="10"/>
        <v>1</v>
      </c>
      <c r="V24" s="1">
        <f t="shared" si="11"/>
        <v>2</v>
      </c>
      <c r="W24" s="1">
        <f t="shared" si="12"/>
        <v>1</v>
      </c>
      <c r="X24" s="1">
        <f t="shared" si="13"/>
        <v>1</v>
      </c>
      <c r="Y24" s="25">
        <f t="shared" si="14"/>
        <v>0</v>
      </c>
      <c r="Z24" s="127"/>
      <c r="AA24" s="117"/>
      <c r="AB24" s="1"/>
      <c r="AC24" s="25" t="str">
        <f t="shared" si="15"/>
        <v/>
      </c>
      <c r="AD24" s="1"/>
    </row>
    <row r="25" spans="1:30" ht="12.75" customHeight="1">
      <c r="A25" s="1">
        <v>3715</v>
      </c>
      <c r="B25" s="54" t="str">
        <f t="shared" si="0"/>
        <v>P.3</v>
      </c>
      <c r="C25" s="117" t="s">
        <v>924</v>
      </c>
      <c r="D25" s="118"/>
      <c r="E25" s="156"/>
      <c r="F25" s="118"/>
      <c r="G25" s="117"/>
      <c r="H25" s="163">
        <v>15</v>
      </c>
      <c r="I25" s="117" t="s">
        <v>926</v>
      </c>
      <c r="J25" s="54">
        <v>1</v>
      </c>
      <c r="K25" s="117"/>
      <c r="L25" s="99">
        <f t="shared" si="1"/>
        <v>3</v>
      </c>
      <c r="M25" s="1">
        <f t="shared" si="2"/>
        <v>0</v>
      </c>
      <c r="N25" s="1">
        <f t="shared" si="3"/>
        <v>0</v>
      </c>
      <c r="O25" s="1">
        <f t="shared" si="4"/>
        <v>0</v>
      </c>
      <c r="P25" s="1">
        <f t="shared" si="5"/>
        <v>0</v>
      </c>
      <c r="Q25" s="1">
        <f t="shared" si="6"/>
        <v>1</v>
      </c>
      <c r="R25" s="1">
        <f t="shared" si="7"/>
        <v>0</v>
      </c>
      <c r="S25" s="1">
        <f t="shared" si="8"/>
        <v>1</v>
      </c>
      <c r="T25" s="1">
        <f t="shared" si="9"/>
        <v>1</v>
      </c>
      <c r="U25" s="1">
        <f t="shared" si="10"/>
        <v>0</v>
      </c>
      <c r="V25" s="1">
        <f t="shared" si="11"/>
        <v>1</v>
      </c>
      <c r="W25" s="1">
        <f t="shared" si="12"/>
        <v>1</v>
      </c>
      <c r="X25" s="1">
        <f t="shared" si="13"/>
        <v>1</v>
      </c>
      <c r="Y25" s="25">
        <f t="shared" si="14"/>
        <v>1</v>
      </c>
      <c r="Z25" s="127"/>
      <c r="AA25" s="117"/>
      <c r="AB25" s="1"/>
      <c r="AC25" s="25">
        <f t="shared" si="15"/>
        <v>2</v>
      </c>
      <c r="AD25" s="1"/>
    </row>
    <row r="26" spans="1:30" ht="12.75" customHeight="1">
      <c r="A26" s="1">
        <v>3270</v>
      </c>
      <c r="B26" s="54" t="str">
        <f t="shared" si="0"/>
        <v>P.3.1</v>
      </c>
      <c r="C26" s="120" t="s">
        <v>929</v>
      </c>
      <c r="D26" s="118"/>
      <c r="E26" s="156"/>
      <c r="F26" s="166"/>
      <c r="G26" s="117" t="s">
        <v>917</v>
      </c>
      <c r="H26" s="163" t="s">
        <v>918</v>
      </c>
      <c r="I26" s="117" t="s">
        <v>635</v>
      </c>
      <c r="J26" s="54">
        <v>2</v>
      </c>
      <c r="K26" s="54"/>
      <c r="L26" s="99">
        <f t="shared" si="1"/>
        <v>3</v>
      </c>
      <c r="M26" s="1">
        <f t="shared" si="2"/>
        <v>1</v>
      </c>
      <c r="N26" s="1">
        <f t="shared" si="3"/>
        <v>0</v>
      </c>
      <c r="O26" s="1">
        <f t="shared" si="4"/>
        <v>0</v>
      </c>
      <c r="P26" s="1">
        <f t="shared" si="5"/>
        <v>0</v>
      </c>
      <c r="Q26" s="1">
        <f t="shared" si="6"/>
        <v>1</v>
      </c>
      <c r="R26" s="1">
        <f t="shared" si="7"/>
        <v>0</v>
      </c>
      <c r="S26" s="1">
        <f t="shared" si="8"/>
        <v>1</v>
      </c>
      <c r="T26" s="1">
        <f t="shared" si="9"/>
        <v>1</v>
      </c>
      <c r="U26" s="1">
        <f t="shared" si="10"/>
        <v>0</v>
      </c>
      <c r="V26" s="1">
        <f t="shared" si="11"/>
        <v>1</v>
      </c>
      <c r="W26" s="1">
        <f t="shared" si="12"/>
        <v>1</v>
      </c>
      <c r="X26" s="1">
        <f t="shared" si="13"/>
        <v>1</v>
      </c>
      <c r="Y26" s="25">
        <f t="shared" si="14"/>
        <v>1</v>
      </c>
      <c r="Z26" s="127"/>
      <c r="AA26" s="117"/>
      <c r="AB26" s="1"/>
      <c r="AC26" s="25">
        <f t="shared" si="15"/>
        <v>2</v>
      </c>
      <c r="AD26" s="1"/>
    </row>
    <row r="27" spans="1:30" ht="12.75" customHeight="1">
      <c r="A27" s="1">
        <v>3269</v>
      </c>
      <c r="B27" s="54" t="str">
        <f t="shared" si="0"/>
        <v>P.3.2</v>
      </c>
      <c r="C27" s="120" t="s">
        <v>932</v>
      </c>
      <c r="D27" s="118"/>
      <c r="E27" s="156"/>
      <c r="F27" s="92"/>
      <c r="G27" s="117"/>
      <c r="H27" s="163">
        <v>15</v>
      </c>
      <c r="I27" s="117" t="s">
        <v>926</v>
      </c>
      <c r="J27" s="54">
        <v>2</v>
      </c>
      <c r="K27" s="54"/>
      <c r="L27" s="99">
        <f t="shared" si="1"/>
        <v>3</v>
      </c>
      <c r="M27" s="1">
        <f t="shared" si="2"/>
        <v>2</v>
      </c>
      <c r="N27" s="1">
        <f t="shared" si="3"/>
        <v>0</v>
      </c>
      <c r="O27" s="1">
        <f t="shared" si="4"/>
        <v>0</v>
      </c>
      <c r="P27" s="1">
        <f t="shared" si="5"/>
        <v>0</v>
      </c>
      <c r="Q27" s="1">
        <f t="shared" si="6"/>
        <v>2</v>
      </c>
      <c r="R27" s="1">
        <f t="shared" si="7"/>
        <v>0</v>
      </c>
      <c r="S27" s="1">
        <f t="shared" si="8"/>
        <v>2</v>
      </c>
      <c r="T27" s="1">
        <f t="shared" si="9"/>
        <v>1</v>
      </c>
      <c r="U27" s="1">
        <f t="shared" si="10"/>
        <v>2</v>
      </c>
      <c r="V27" s="1">
        <f t="shared" si="11"/>
        <v>2</v>
      </c>
      <c r="W27" s="1">
        <f t="shared" si="12"/>
        <v>1</v>
      </c>
      <c r="X27" s="1">
        <f t="shared" si="13"/>
        <v>1</v>
      </c>
      <c r="Y27" s="25">
        <f t="shared" si="14"/>
        <v>1</v>
      </c>
      <c r="Z27" s="127"/>
      <c r="AA27" s="117"/>
      <c r="AB27" s="1"/>
      <c r="AC27" s="25">
        <f t="shared" si="15"/>
        <v>2</v>
      </c>
      <c r="AD27" s="1"/>
    </row>
    <row r="28" spans="1:30" ht="12.75" customHeight="1">
      <c r="A28" s="1">
        <v>3718</v>
      </c>
      <c r="B28" s="54" t="str">
        <f t="shared" si="0"/>
        <v>P.4</v>
      </c>
      <c r="C28" s="117" t="s">
        <v>935</v>
      </c>
      <c r="D28" s="118"/>
      <c r="E28" s="156"/>
      <c r="F28" s="92"/>
      <c r="G28" s="117" t="s">
        <v>936</v>
      </c>
      <c r="H28" s="163" t="s">
        <v>319</v>
      </c>
      <c r="I28" s="117" t="s">
        <v>320</v>
      </c>
      <c r="J28" s="54">
        <v>1</v>
      </c>
      <c r="K28" s="54"/>
      <c r="L28" s="99">
        <f t="shared" si="1"/>
        <v>4</v>
      </c>
      <c r="M28" s="1">
        <f t="shared" si="2"/>
        <v>0</v>
      </c>
      <c r="N28" s="1">
        <f t="shared" si="3"/>
        <v>0</v>
      </c>
      <c r="O28" s="1">
        <f t="shared" si="4"/>
        <v>0</v>
      </c>
      <c r="P28" s="1">
        <f t="shared" si="5"/>
        <v>0</v>
      </c>
      <c r="Q28" s="1">
        <f t="shared" si="6"/>
        <v>1</v>
      </c>
      <c r="R28" s="1">
        <f t="shared" si="7"/>
        <v>0</v>
      </c>
      <c r="S28" s="1">
        <f t="shared" si="8"/>
        <v>1</v>
      </c>
      <c r="T28" s="1">
        <f t="shared" si="9"/>
        <v>1</v>
      </c>
      <c r="U28" s="1">
        <f t="shared" si="10"/>
        <v>0</v>
      </c>
      <c r="V28" s="1">
        <f t="shared" si="11"/>
        <v>1</v>
      </c>
      <c r="W28" s="1">
        <f t="shared" si="12"/>
        <v>1</v>
      </c>
      <c r="X28" s="1">
        <f t="shared" si="13"/>
        <v>1</v>
      </c>
      <c r="Y28" s="25">
        <f t="shared" si="14"/>
        <v>1</v>
      </c>
      <c r="Z28" s="127"/>
      <c r="AA28" s="117"/>
      <c r="AB28" s="1"/>
      <c r="AC28" s="25">
        <f t="shared" si="15"/>
        <v>2</v>
      </c>
      <c r="AD28" s="1"/>
    </row>
    <row r="29" spans="1:30" ht="12.75" customHeight="1">
      <c r="A29" s="1">
        <v>3224</v>
      </c>
      <c r="B29" s="54" t="str">
        <f t="shared" si="0"/>
        <v>P.4.1</v>
      </c>
      <c r="C29" s="120" t="s">
        <v>2107</v>
      </c>
      <c r="D29" s="118"/>
      <c r="E29" s="156"/>
      <c r="F29" s="92"/>
      <c r="G29" s="117" t="s">
        <v>371</v>
      </c>
      <c r="H29" s="163" t="s">
        <v>2108</v>
      </c>
      <c r="I29" s="117" t="s">
        <v>320</v>
      </c>
      <c r="J29" s="54">
        <v>2</v>
      </c>
      <c r="K29" s="54"/>
      <c r="L29" s="99">
        <f t="shared" si="1"/>
        <v>4</v>
      </c>
      <c r="M29" s="1">
        <f t="shared" si="2"/>
        <v>1</v>
      </c>
      <c r="N29" s="1">
        <f t="shared" si="3"/>
        <v>0</v>
      </c>
      <c r="O29" s="1">
        <f t="shared" si="4"/>
        <v>0</v>
      </c>
      <c r="P29" s="1">
        <f t="shared" si="5"/>
        <v>0</v>
      </c>
      <c r="Q29" s="1">
        <f t="shared" si="6"/>
        <v>0</v>
      </c>
      <c r="R29" s="1">
        <f t="shared" si="7"/>
        <v>0</v>
      </c>
      <c r="S29" s="1">
        <f t="shared" si="8"/>
        <v>0</v>
      </c>
      <c r="T29" s="1">
        <f t="shared" si="9"/>
        <v>1</v>
      </c>
      <c r="U29" s="1">
        <f t="shared" si="10"/>
        <v>0</v>
      </c>
      <c r="V29" s="1">
        <f t="shared" si="11"/>
        <v>0</v>
      </c>
      <c r="W29" s="1">
        <f t="shared" si="12"/>
        <v>0</v>
      </c>
      <c r="X29" s="1">
        <f t="shared" si="13"/>
        <v>0</v>
      </c>
      <c r="Y29" s="25">
        <f t="shared" si="14"/>
        <v>0</v>
      </c>
      <c r="Z29" s="127"/>
      <c r="AA29" s="117"/>
      <c r="AB29" s="1"/>
      <c r="AC29" s="25">
        <f t="shared" si="15"/>
        <v>2</v>
      </c>
      <c r="AD29" s="1"/>
    </row>
    <row r="30" spans="1:30" ht="12.75" customHeight="1">
      <c r="A30" s="1">
        <v>3235</v>
      </c>
      <c r="B30" s="54" t="str">
        <f t="shared" si="0"/>
        <v>P.5</v>
      </c>
      <c r="C30" s="117" t="s">
        <v>2114</v>
      </c>
      <c r="D30" s="118"/>
      <c r="E30" s="156"/>
      <c r="F30" s="92"/>
      <c r="G30" s="117" t="s">
        <v>452</v>
      </c>
      <c r="H30" s="163"/>
      <c r="I30" s="117"/>
      <c r="J30" s="54">
        <v>1</v>
      </c>
      <c r="K30" s="54"/>
      <c r="L30" s="99">
        <f t="shared" si="1"/>
        <v>5</v>
      </c>
      <c r="M30" s="1">
        <f t="shared" si="2"/>
        <v>0</v>
      </c>
      <c r="N30" s="1">
        <f t="shared" si="3"/>
        <v>0</v>
      </c>
      <c r="O30" s="1">
        <f t="shared" si="4"/>
        <v>0</v>
      </c>
      <c r="P30" s="1">
        <f t="shared" si="5"/>
        <v>0</v>
      </c>
      <c r="Q30" s="1">
        <f t="shared" si="6"/>
        <v>0</v>
      </c>
      <c r="R30" s="1">
        <f t="shared" si="7"/>
        <v>0</v>
      </c>
      <c r="S30" s="1">
        <f t="shared" si="8"/>
        <v>0</v>
      </c>
      <c r="T30" s="1">
        <f t="shared" si="9"/>
        <v>1</v>
      </c>
      <c r="U30" s="1">
        <f t="shared" si="10"/>
        <v>0</v>
      </c>
      <c r="V30" s="1">
        <f t="shared" si="11"/>
        <v>0</v>
      </c>
      <c r="W30" s="1">
        <f t="shared" si="12"/>
        <v>0</v>
      </c>
      <c r="X30" s="1">
        <f t="shared" si="13"/>
        <v>0</v>
      </c>
      <c r="Y30" s="25">
        <f t="shared" si="14"/>
        <v>0</v>
      </c>
      <c r="Z30" s="127"/>
      <c r="AA30" s="117"/>
      <c r="AB30" s="1"/>
      <c r="AC30" s="25">
        <f t="shared" si="15"/>
        <v>1</v>
      </c>
      <c r="AD30" s="1"/>
    </row>
    <row r="31" spans="1:30" ht="12.75" customHeight="1">
      <c r="A31" s="1">
        <v>3236</v>
      </c>
      <c r="B31" s="54" t="str">
        <f t="shared" si="0"/>
        <v>P.6</v>
      </c>
      <c r="C31" s="117" t="s">
        <v>2117</v>
      </c>
      <c r="D31" s="118"/>
      <c r="E31" s="156"/>
      <c r="F31" s="118"/>
      <c r="G31" s="117" t="s">
        <v>452</v>
      </c>
      <c r="H31" s="163" t="s">
        <v>735</v>
      </c>
      <c r="I31" s="117" t="s">
        <v>1137</v>
      </c>
      <c r="J31" s="54">
        <v>1</v>
      </c>
      <c r="K31" s="54"/>
      <c r="L31" s="99">
        <f t="shared" si="1"/>
        <v>6</v>
      </c>
      <c r="M31" s="1">
        <f t="shared" si="2"/>
        <v>0</v>
      </c>
      <c r="N31" s="1">
        <f t="shared" si="3"/>
        <v>0</v>
      </c>
      <c r="O31" s="1">
        <f t="shared" si="4"/>
        <v>0</v>
      </c>
      <c r="P31" s="1">
        <f t="shared" si="5"/>
        <v>0</v>
      </c>
      <c r="Q31" s="1">
        <f t="shared" si="6"/>
        <v>0</v>
      </c>
      <c r="R31" s="1">
        <f t="shared" si="7"/>
        <v>0</v>
      </c>
      <c r="S31" s="1">
        <f t="shared" si="8"/>
        <v>0</v>
      </c>
      <c r="T31" s="1">
        <f t="shared" si="9"/>
        <v>1</v>
      </c>
      <c r="U31" s="1">
        <f t="shared" si="10"/>
        <v>0</v>
      </c>
      <c r="V31" s="1">
        <f t="shared" si="11"/>
        <v>0</v>
      </c>
      <c r="W31" s="1">
        <f t="shared" si="12"/>
        <v>0</v>
      </c>
      <c r="X31" s="1">
        <f t="shared" si="13"/>
        <v>0</v>
      </c>
      <c r="Y31" s="25">
        <f t="shared" si="14"/>
        <v>0</v>
      </c>
      <c r="Z31" s="127"/>
      <c r="AA31" s="117"/>
      <c r="AB31" s="1"/>
      <c r="AC31" s="25">
        <f t="shared" si="15"/>
        <v>1</v>
      </c>
      <c r="AD31" s="1"/>
    </row>
    <row r="32" spans="1:30" ht="12.75" customHeight="1">
      <c r="A32" s="1">
        <v>3237</v>
      </c>
      <c r="B32" s="54" t="str">
        <f t="shared" si="0"/>
        <v>P.7</v>
      </c>
      <c r="C32" s="117" t="s">
        <v>2122</v>
      </c>
      <c r="D32" s="118"/>
      <c r="E32" s="156"/>
      <c r="F32" s="92"/>
      <c r="G32" s="117" t="s">
        <v>452</v>
      </c>
      <c r="H32" s="163" t="s">
        <v>735</v>
      </c>
      <c r="I32" s="117" t="s">
        <v>1137</v>
      </c>
      <c r="J32" s="54">
        <v>1</v>
      </c>
      <c r="K32" s="117"/>
      <c r="L32" s="99">
        <f t="shared" si="1"/>
        <v>7</v>
      </c>
      <c r="M32" s="1">
        <f t="shared" si="2"/>
        <v>0</v>
      </c>
      <c r="N32" s="1">
        <f t="shared" si="3"/>
        <v>0</v>
      </c>
      <c r="O32" s="1">
        <f t="shared" si="4"/>
        <v>0</v>
      </c>
      <c r="P32" s="1">
        <f t="shared" si="5"/>
        <v>0</v>
      </c>
      <c r="Q32" s="1">
        <f t="shared" si="6"/>
        <v>0</v>
      </c>
      <c r="R32" s="1">
        <f t="shared" si="7"/>
        <v>0</v>
      </c>
      <c r="S32" s="1">
        <f t="shared" si="8"/>
        <v>0</v>
      </c>
      <c r="T32" s="1">
        <f t="shared" si="9"/>
        <v>1</v>
      </c>
      <c r="U32" s="1">
        <f t="shared" si="10"/>
        <v>0</v>
      </c>
      <c r="V32" s="1">
        <f t="shared" si="11"/>
        <v>0</v>
      </c>
      <c r="W32" s="1">
        <f t="shared" si="12"/>
        <v>0</v>
      </c>
      <c r="X32" s="1">
        <f t="shared" si="13"/>
        <v>0</v>
      </c>
      <c r="Y32" s="25">
        <f t="shared" si="14"/>
        <v>0</v>
      </c>
      <c r="Z32" s="127"/>
      <c r="AA32" s="117"/>
      <c r="AB32" s="1"/>
      <c r="AC32" s="25">
        <f t="shared" si="15"/>
        <v>1</v>
      </c>
      <c r="AD32" s="1"/>
    </row>
    <row r="33" spans="1:30" ht="12.75" customHeight="1">
      <c r="A33" s="1">
        <v>3860</v>
      </c>
      <c r="B33" s="54" t="str">
        <f t="shared" si="0"/>
        <v>P.7.1</v>
      </c>
      <c r="C33" s="120" t="s">
        <v>2125</v>
      </c>
      <c r="D33" s="118"/>
      <c r="E33" s="156"/>
      <c r="F33" s="92"/>
      <c r="G33" s="117" t="s">
        <v>452</v>
      </c>
      <c r="H33" s="163"/>
      <c r="I33" s="117"/>
      <c r="J33" s="54">
        <v>2</v>
      </c>
      <c r="K33" s="117"/>
      <c r="L33" s="99">
        <f t="shared" si="1"/>
        <v>7</v>
      </c>
      <c r="M33" s="1">
        <f t="shared" si="2"/>
        <v>1</v>
      </c>
      <c r="N33" s="1">
        <f t="shared" si="3"/>
        <v>0</v>
      </c>
      <c r="O33" s="1">
        <f t="shared" si="4"/>
        <v>0</v>
      </c>
      <c r="P33" s="1">
        <f t="shared" si="5"/>
        <v>0</v>
      </c>
      <c r="Q33" s="1">
        <f t="shared" si="6"/>
        <v>0</v>
      </c>
      <c r="R33" s="1">
        <f t="shared" si="7"/>
        <v>0</v>
      </c>
      <c r="S33" s="1">
        <f t="shared" si="8"/>
        <v>0</v>
      </c>
      <c r="T33" s="1">
        <f t="shared" si="9"/>
        <v>1</v>
      </c>
      <c r="U33" s="1">
        <f t="shared" si="10"/>
        <v>0</v>
      </c>
      <c r="V33" s="1">
        <f t="shared" si="11"/>
        <v>0</v>
      </c>
      <c r="W33" s="1">
        <f t="shared" si="12"/>
        <v>0</v>
      </c>
      <c r="X33" s="1">
        <f t="shared" si="13"/>
        <v>0</v>
      </c>
      <c r="Y33" s="25">
        <f t="shared" si="14"/>
        <v>0</v>
      </c>
      <c r="Z33" s="127"/>
      <c r="AA33" s="117"/>
      <c r="AB33" s="1"/>
      <c r="AC33" s="25" t="str">
        <f t="shared" si="15"/>
        <v/>
      </c>
      <c r="AD33" s="1"/>
    </row>
    <row r="34" spans="1:30" ht="12.75" customHeight="1">
      <c r="A34" s="1">
        <v>3729</v>
      </c>
      <c r="B34" s="54" t="str">
        <f t="shared" si="0"/>
        <v>P.8</v>
      </c>
      <c r="C34" s="117" t="s">
        <v>939</v>
      </c>
      <c r="D34" s="118"/>
      <c r="E34" s="157"/>
      <c r="F34" s="118"/>
      <c r="G34" s="117"/>
      <c r="H34" s="163"/>
      <c r="I34" s="117"/>
      <c r="J34" s="54">
        <v>1</v>
      </c>
      <c r="K34" s="117"/>
      <c r="L34" s="99">
        <f t="shared" si="1"/>
        <v>8</v>
      </c>
      <c r="M34" s="1">
        <f t="shared" si="2"/>
        <v>0</v>
      </c>
      <c r="N34" s="1">
        <f t="shared" si="3"/>
        <v>0</v>
      </c>
      <c r="O34" s="1">
        <f t="shared" si="4"/>
        <v>0</v>
      </c>
      <c r="P34" s="1">
        <f t="shared" si="5"/>
        <v>0</v>
      </c>
      <c r="Q34" s="1">
        <f t="shared" si="6"/>
        <v>3</v>
      </c>
      <c r="R34" s="1">
        <f t="shared" si="7"/>
        <v>0</v>
      </c>
      <c r="S34" s="1">
        <f t="shared" si="8"/>
        <v>3</v>
      </c>
      <c r="T34" s="1">
        <f t="shared" si="9"/>
        <v>1</v>
      </c>
      <c r="U34" s="1">
        <f t="shared" si="10"/>
        <v>1</v>
      </c>
      <c r="V34" s="1">
        <f t="shared" si="11"/>
        <v>3</v>
      </c>
      <c r="W34" s="1">
        <f t="shared" si="12"/>
        <v>1</v>
      </c>
      <c r="X34" s="1">
        <f t="shared" si="13"/>
        <v>1</v>
      </c>
      <c r="Y34" s="25">
        <f t="shared" si="14"/>
        <v>1</v>
      </c>
      <c r="Z34" s="127"/>
      <c r="AA34" s="117"/>
      <c r="AB34" s="1"/>
      <c r="AC34" s="25">
        <f t="shared" si="15"/>
        <v>1</v>
      </c>
      <c r="AD34" s="1">
        <v>1</v>
      </c>
    </row>
    <row r="35" spans="1:30" ht="12.75" customHeight="1">
      <c r="A35" s="1">
        <v>3730</v>
      </c>
      <c r="B35" s="54" t="str">
        <f t="shared" si="0"/>
        <v>P.8.1</v>
      </c>
      <c r="C35" s="120" t="s">
        <v>2132</v>
      </c>
      <c r="D35" s="118"/>
      <c r="E35" s="156"/>
      <c r="F35" s="92"/>
      <c r="G35" s="117"/>
      <c r="H35" s="163"/>
      <c r="I35" s="117"/>
      <c r="J35" s="54">
        <v>2</v>
      </c>
      <c r="K35" s="117"/>
      <c r="L35" s="99">
        <f t="shared" si="1"/>
        <v>8</v>
      </c>
      <c r="M35" s="1">
        <f t="shared" si="2"/>
        <v>1</v>
      </c>
      <c r="N35" s="1">
        <f t="shared" si="3"/>
        <v>0</v>
      </c>
      <c r="O35" s="1">
        <f t="shared" si="4"/>
        <v>0</v>
      </c>
      <c r="P35" s="1">
        <f t="shared" si="5"/>
        <v>0</v>
      </c>
      <c r="Q35" s="1">
        <f t="shared" si="6"/>
        <v>0</v>
      </c>
      <c r="R35" s="1">
        <f t="shared" si="7"/>
        <v>0</v>
      </c>
      <c r="S35" s="1">
        <f t="shared" si="8"/>
        <v>0</v>
      </c>
      <c r="T35" s="1">
        <f t="shared" si="9"/>
        <v>1</v>
      </c>
      <c r="U35" s="1">
        <f t="shared" si="10"/>
        <v>1</v>
      </c>
      <c r="V35" s="1">
        <f t="shared" si="11"/>
        <v>3</v>
      </c>
      <c r="W35" s="1">
        <f t="shared" si="12"/>
        <v>1</v>
      </c>
      <c r="X35" s="1">
        <f t="shared" si="13"/>
        <v>1</v>
      </c>
      <c r="Y35" s="25">
        <f t="shared" si="14"/>
        <v>0</v>
      </c>
      <c r="Z35" s="127"/>
      <c r="AA35" s="117"/>
      <c r="AB35" s="1"/>
      <c r="AC35" s="25" t="str">
        <f t="shared" si="15"/>
        <v/>
      </c>
      <c r="AD35" s="1"/>
    </row>
    <row r="36" spans="1:30" ht="12.75" customHeight="1">
      <c r="A36" s="1">
        <v>3731</v>
      </c>
      <c r="B36" s="54" t="str">
        <f t="shared" si="0"/>
        <v>P.8.2</v>
      </c>
      <c r="C36" s="120" t="s">
        <v>2135</v>
      </c>
      <c r="D36" s="118"/>
      <c r="E36" s="156"/>
      <c r="F36" s="92"/>
      <c r="G36" s="117"/>
      <c r="H36" s="163"/>
      <c r="I36" s="117"/>
      <c r="J36" s="54">
        <v>2</v>
      </c>
      <c r="K36" s="117"/>
      <c r="L36" s="99">
        <f t="shared" si="1"/>
        <v>8</v>
      </c>
      <c r="M36" s="1">
        <f t="shared" si="2"/>
        <v>2</v>
      </c>
      <c r="N36" s="1">
        <f t="shared" si="3"/>
        <v>0</v>
      </c>
      <c r="O36" s="1">
        <f t="shared" si="4"/>
        <v>0</v>
      </c>
      <c r="P36" s="1">
        <f t="shared" si="5"/>
        <v>0</v>
      </c>
      <c r="Q36" s="1">
        <f t="shared" si="6"/>
        <v>0</v>
      </c>
      <c r="R36" s="1">
        <f t="shared" si="7"/>
        <v>0</v>
      </c>
      <c r="S36" s="1">
        <f t="shared" si="8"/>
        <v>0</v>
      </c>
      <c r="T36" s="1">
        <f t="shared" si="9"/>
        <v>1</v>
      </c>
      <c r="U36" s="1">
        <f t="shared" si="10"/>
        <v>1</v>
      </c>
      <c r="V36" s="1">
        <f t="shared" si="11"/>
        <v>3</v>
      </c>
      <c r="W36" s="1">
        <f t="shared" si="12"/>
        <v>1</v>
      </c>
      <c r="X36" s="1">
        <f t="shared" si="13"/>
        <v>1</v>
      </c>
      <c r="Y36" s="25">
        <f t="shared" si="14"/>
        <v>0</v>
      </c>
      <c r="Z36" s="127"/>
      <c r="AA36" s="117"/>
      <c r="AB36" s="1"/>
      <c r="AC36" s="25" t="str">
        <f t="shared" si="15"/>
        <v/>
      </c>
      <c r="AD36" s="1"/>
    </row>
    <row r="37" spans="1:30" ht="12.75" customHeight="1">
      <c r="A37" s="1">
        <v>3861</v>
      </c>
      <c r="B37" s="54" t="str">
        <f t="shared" si="0"/>
        <v>P.8.3</v>
      </c>
      <c r="C37" s="120" t="s">
        <v>2137</v>
      </c>
      <c r="D37" s="118"/>
      <c r="E37" s="156"/>
      <c r="F37" s="118"/>
      <c r="G37" s="117"/>
      <c r="H37" s="163">
        <v>8.1999999999999993</v>
      </c>
      <c r="I37" s="117" t="s">
        <v>449</v>
      </c>
      <c r="J37" s="54">
        <v>2</v>
      </c>
      <c r="K37" s="117"/>
      <c r="L37" s="99">
        <f t="shared" si="1"/>
        <v>8</v>
      </c>
      <c r="M37" s="1">
        <f t="shared" si="2"/>
        <v>3</v>
      </c>
      <c r="N37" s="1">
        <f t="shared" si="3"/>
        <v>0</v>
      </c>
      <c r="O37" s="1">
        <f t="shared" si="4"/>
        <v>0</v>
      </c>
      <c r="P37" s="1">
        <f t="shared" si="5"/>
        <v>0</v>
      </c>
      <c r="Q37" s="1">
        <f t="shared" si="6"/>
        <v>0</v>
      </c>
      <c r="R37" s="1">
        <f t="shared" si="7"/>
        <v>0</v>
      </c>
      <c r="S37" s="1">
        <f t="shared" si="8"/>
        <v>0</v>
      </c>
      <c r="T37" s="1">
        <f t="shared" si="9"/>
        <v>1</v>
      </c>
      <c r="U37" s="1">
        <f t="shared" si="10"/>
        <v>1</v>
      </c>
      <c r="V37" s="1">
        <f t="shared" si="11"/>
        <v>3</v>
      </c>
      <c r="W37" s="1">
        <f t="shared" si="12"/>
        <v>1</v>
      </c>
      <c r="X37" s="1">
        <f t="shared" si="13"/>
        <v>1</v>
      </c>
      <c r="Y37" s="25">
        <f t="shared" si="14"/>
        <v>0</v>
      </c>
      <c r="Z37" s="127"/>
      <c r="AA37" s="117"/>
      <c r="AB37" s="1"/>
      <c r="AC37" s="25" t="str">
        <f t="shared" si="15"/>
        <v/>
      </c>
      <c r="AD37" s="1"/>
    </row>
    <row r="38" spans="1:30" ht="12.75" customHeight="1">
      <c r="A38" s="1">
        <v>3864</v>
      </c>
      <c r="B38" s="54" t="str">
        <f t="shared" si="0"/>
        <v>P.8.4</v>
      </c>
      <c r="C38" s="120" t="s">
        <v>2142</v>
      </c>
      <c r="D38" s="118"/>
      <c r="E38" s="156"/>
      <c r="F38" s="118"/>
      <c r="G38" s="117"/>
      <c r="H38" s="163"/>
      <c r="I38" s="117"/>
      <c r="J38" s="54">
        <v>2</v>
      </c>
      <c r="K38" s="117"/>
      <c r="L38" s="99">
        <f t="shared" si="1"/>
        <v>8</v>
      </c>
      <c r="M38" s="1">
        <f t="shared" si="2"/>
        <v>4</v>
      </c>
      <c r="N38" s="1">
        <f t="shared" si="3"/>
        <v>0</v>
      </c>
      <c r="O38" s="1">
        <f t="shared" si="4"/>
        <v>0</v>
      </c>
      <c r="P38" s="1">
        <f t="shared" si="5"/>
        <v>0</v>
      </c>
      <c r="Q38" s="1">
        <f t="shared" si="6"/>
        <v>0</v>
      </c>
      <c r="R38" s="1">
        <f t="shared" si="7"/>
        <v>0</v>
      </c>
      <c r="S38" s="1">
        <f t="shared" si="8"/>
        <v>0</v>
      </c>
      <c r="T38" s="1">
        <f t="shared" si="9"/>
        <v>1</v>
      </c>
      <c r="U38" s="1">
        <f t="shared" si="10"/>
        <v>1</v>
      </c>
      <c r="V38" s="1">
        <f t="shared" si="11"/>
        <v>3</v>
      </c>
      <c r="W38" s="1">
        <f t="shared" si="12"/>
        <v>1</v>
      </c>
      <c r="X38" s="1">
        <f t="shared" si="13"/>
        <v>1</v>
      </c>
      <c r="Y38" s="25">
        <f t="shared" si="14"/>
        <v>0</v>
      </c>
      <c r="Z38" s="127"/>
      <c r="AA38" s="117"/>
      <c r="AB38" s="1"/>
      <c r="AC38" s="25" t="str">
        <f t="shared" si="15"/>
        <v/>
      </c>
      <c r="AD38" s="1"/>
    </row>
    <row r="39" spans="1:30" ht="12.75" customHeight="1"/>
    <row r="40" spans="1:30" ht="12.75" customHeight="1"/>
    <row r="41" spans="1:30" ht="12.75" customHeight="1"/>
    <row r="42" spans="1:30" ht="12.75" customHeight="1"/>
    <row r="43" spans="1:30" ht="12.75" customHeight="1"/>
    <row r="44" spans="1:30" ht="12.75" customHeight="1"/>
    <row r="45" spans="1:30" ht="12.75" customHeight="1"/>
    <row r="46" spans="1:30" ht="12.75" customHeight="1"/>
    <row r="47" spans="1:30" ht="12.75" customHeight="1"/>
    <row r="48" spans="1:30"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B3:I3"/>
    <mergeCell ref="H4:I4"/>
  </mergeCells>
  <conditionalFormatting sqref="B5:C38">
    <cfRule type="expression" dxfId="174" priority="1" stopIfTrue="1">
      <formula>$Y5=1</formula>
    </cfRule>
  </conditionalFormatting>
  <conditionalFormatting sqref="A5:A38">
    <cfRule type="expression" dxfId="173" priority="2" stopIfTrue="1">
      <formula>A5=""</formula>
    </cfRule>
  </conditionalFormatting>
  <conditionalFormatting sqref="J5:J38">
    <cfRule type="expression" dxfId="172" priority="3" stopIfTrue="1">
      <formula>J5*J6/J5-J5&gt;1</formula>
    </cfRule>
  </conditionalFormatting>
  <conditionalFormatting sqref="D5:E38 F6 F8:F24 F26:F33 F35:F38">
    <cfRule type="expression" dxfId="171" priority="4" stopIfTrue="1">
      <formula>$K5&gt;0</formula>
    </cfRule>
  </conditionalFormatting>
  <conditionalFormatting sqref="H1 I1:I2 Z1:AA2 B1:G2">
    <cfRule type="expression" dxfId="170" priority="5" stopIfTrue="1">
      <formula>OR($D$2&lt;1,$D$2="0%")</formula>
    </cfRule>
  </conditionalFormatting>
  <conditionalFormatting sqref="H1 I1:I2 Z1:AA2 B1:G2">
    <cfRule type="expression" dxfId="169" priority="6" stopIfTrue="1">
      <formula>$D$2=1</formula>
    </cfRule>
  </conditionalFormatting>
  <conditionalFormatting sqref="D5:D38">
    <cfRule type="expression" dxfId="168" priority="7" stopIfTrue="1">
      <formula>V5=1</formula>
    </cfRule>
  </conditionalFormatting>
  <conditionalFormatting sqref="D5:D38">
    <cfRule type="expression" dxfId="167" priority="8" stopIfTrue="1">
      <formula>V5=3</formula>
    </cfRule>
  </conditionalFormatting>
  <conditionalFormatting sqref="D5:D38">
    <cfRule type="expression" dxfId="166" priority="9" stopIfTrue="1">
      <formula>V5=2</formula>
    </cfRule>
  </conditionalFormatting>
  <conditionalFormatting sqref="E5:E38">
    <cfRule type="expression" dxfId="165" priority="10">
      <formula>$AD5&lt;&gt;""</formula>
    </cfRule>
  </conditionalFormatting>
  <dataValidations count="4">
    <dataValidation type="list" allowBlank="1" showInputMessage="1" showErrorMessage="1" promptTitle="Select 1 - 5 - 1" prompt="Informal, ad hoc process without formal implementation_x000a_ 2 - Partially in place with no approved plans to further implement_x000a_3 - Partially in place with approved plans to further implement_x000a_4 - In place with exclusions_x000a_5 - In place wi" sqref="E5" xr:uid="{00000000-0002-0000-1700-000000000000}">
      <formula1>ScaledLarge</formula1>
    </dataValidation>
    <dataValidation type="list" allowBlank="1" showInputMessage="1" showErrorMessage="1" prompt="Select Yes, No or N/A - If N/A is chosen an explanation MUST be provided in the Additional Information cell." sqref="D5:D38" xr:uid="{00000000-0002-0000-1700-000001000000}">
      <formula1>Binary</formula1>
    </dataValidation>
    <dataValidation type="list" allowBlank="1" showInputMessage="1" showErrorMessage="1" promptTitle="Select 1 - 5 - 1" prompt="Informal, ad hoc process without formal implementation_x000a_2 - Partially in place with no approved plans to further implement_x000a_3 - Partially in place with approved plans to further implement_x000a_4 - In place with exclusions_x000a_5 - In place wit" sqref="E6:E12 E15:E22 E24:E33 E35:E38" xr:uid="{00000000-0002-0000-1700-000002000000}">
      <formula1>ScaledLarge</formula1>
    </dataValidation>
    <dataValidation type="list" allowBlank="1" showErrorMessage="1" sqref="H2" xr:uid="{00000000-0002-0000-1700-000003000000}">
      <formula1>TabAuto</formula1>
    </dataValidation>
  </dataValidations>
  <pageMargins left="0.25" right="0.25" top="0.75" bottom="0.75" header="0" footer="0"/>
  <pageSetup fitToHeight="0" orientation="landscape"/>
  <headerFooter>
    <oddHeader>&amp;LShared Assessments Program&amp;CStandardized Information Gathering (SIG) Questionnaire&amp;R Version 2017</oddHeader>
    <oddFooter>&amp;L&amp;A&amp;CPage &amp;P of  Page(s)</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AD1000"/>
  <sheetViews>
    <sheetView showGridLines="0" workbookViewId="0">
      <pane ySplit="4" topLeftCell="A5" activePane="bottomLeft" state="frozen"/>
      <selection pane="bottomLeft" activeCell="B6" sqref="B6"/>
    </sheetView>
  </sheetViews>
  <sheetFormatPr defaultColWidth="14.42578125" defaultRowHeight="15" customHeight="1"/>
  <cols>
    <col min="1" max="1" width="5.140625" hidden="1" customWidth="1"/>
    <col min="2" max="2" width="13.42578125" customWidth="1"/>
    <col min="3" max="3" width="67" customWidth="1"/>
    <col min="4" max="5" width="11.42578125" customWidth="1"/>
    <col min="6" max="6" width="40.7109375" customWidth="1"/>
    <col min="7" max="7" width="27.85546875" customWidth="1"/>
    <col min="8" max="8" width="10.28515625" customWidth="1"/>
    <col min="9" max="9" width="28.140625" customWidth="1"/>
    <col min="10" max="22" width="2.85546875" hidden="1" customWidth="1"/>
    <col min="23" max="23" width="6.140625" hidden="1" customWidth="1"/>
    <col min="24" max="25" width="2.85546875" hidden="1" customWidth="1"/>
    <col min="26" max="26" width="14.140625" hidden="1" customWidth="1"/>
    <col min="27" max="27" width="28.140625" hidden="1" customWidth="1"/>
    <col min="28" max="28" width="8.85546875" customWidth="1"/>
    <col min="29" max="29" width="2.85546875" hidden="1" customWidth="1"/>
    <col min="30" max="30" width="3.85546875" hidden="1" customWidth="1"/>
  </cols>
  <sheetData>
    <row r="1" spans="1:30" ht="12.75" customHeight="1">
      <c r="A1" s="1">
        <v>12</v>
      </c>
      <c r="B1" s="60" t="s">
        <v>942</v>
      </c>
      <c r="C1" s="97"/>
      <c r="D1" s="97"/>
      <c r="E1" s="97"/>
      <c r="F1" s="97"/>
      <c r="G1" s="97"/>
      <c r="H1" s="97"/>
      <c r="I1" s="39" t="str">
        <f>IF(Master&lt;&gt;"Master","",Master)</f>
        <v/>
      </c>
      <c r="J1" s="97"/>
      <c r="K1" s="97"/>
      <c r="L1" s="97"/>
      <c r="M1" s="97"/>
      <c r="N1" s="97"/>
      <c r="O1" s="97"/>
      <c r="P1" s="97"/>
      <c r="Q1" s="97" t="str">
        <f>LEFT(B1,1)</f>
        <v>T</v>
      </c>
      <c r="R1" s="97"/>
      <c r="S1" s="97"/>
      <c r="T1" s="97"/>
      <c r="U1" s="97"/>
      <c r="V1" s="97"/>
      <c r="W1" s="97"/>
      <c r="X1" s="97"/>
      <c r="Y1" s="97">
        <f>COUNTA(X:X)+2</f>
        <v>42</v>
      </c>
      <c r="Z1" s="97"/>
      <c r="AA1" s="123"/>
      <c r="AB1" s="99"/>
      <c r="AC1" s="97"/>
      <c r="AD1" s="1"/>
    </row>
    <row r="2" spans="1:30" ht="12.75" customHeight="1">
      <c r="A2" s="1"/>
      <c r="B2" s="165"/>
      <c r="C2" s="105"/>
      <c r="D2" s="102">
        <f>IF(X2=0,"0%",X2/T2)</f>
        <v>0.18421052631578946</v>
      </c>
      <c r="E2" s="101" t="s">
        <v>144</v>
      </c>
      <c r="F2" s="101"/>
      <c r="G2" s="103" t="s">
        <v>245</v>
      </c>
      <c r="H2" s="104" t="s">
        <v>246</v>
      </c>
      <c r="I2" s="105"/>
      <c r="J2" s="105">
        <f>COUNTA(J5:J42)</f>
        <v>38</v>
      </c>
      <c r="K2" s="105"/>
      <c r="L2" s="105"/>
      <c r="M2" s="105"/>
      <c r="N2" s="105"/>
      <c r="O2" s="105"/>
      <c r="P2" s="105"/>
      <c r="Q2" s="105"/>
      <c r="R2" s="105"/>
      <c r="S2" s="105"/>
      <c r="T2" s="105">
        <f>COUNTIF(T5:T42,1)</f>
        <v>38</v>
      </c>
      <c r="U2" s="105"/>
      <c r="V2" s="105"/>
      <c r="W2" s="105"/>
      <c r="X2" s="105">
        <f>COUNTIF(X5:X42,1)</f>
        <v>7</v>
      </c>
      <c r="Y2" s="105"/>
      <c r="Z2" s="105"/>
      <c r="AA2" s="125"/>
      <c r="AB2" s="99"/>
      <c r="AC2" s="1"/>
      <c r="AD2" s="1"/>
    </row>
    <row r="3" spans="1:30" ht="62.25" customHeight="1">
      <c r="A3" s="107" t="s">
        <v>141</v>
      </c>
      <c r="B3" s="212" t="s">
        <v>248</v>
      </c>
      <c r="C3" s="213"/>
      <c r="D3" s="213"/>
      <c r="E3" s="213"/>
      <c r="F3" s="213"/>
      <c r="G3" s="213"/>
      <c r="H3" s="213"/>
      <c r="I3" s="213"/>
      <c r="J3" s="107" t="s">
        <v>292</v>
      </c>
      <c r="K3" s="107" t="s">
        <v>293</v>
      </c>
      <c r="L3" s="1">
        <v>1</v>
      </c>
      <c r="M3" s="1">
        <v>2</v>
      </c>
      <c r="N3" s="1">
        <v>3</v>
      </c>
      <c r="O3" s="1">
        <v>4</v>
      </c>
      <c r="P3" s="1">
        <v>5</v>
      </c>
      <c r="Q3" s="107" t="s">
        <v>253</v>
      </c>
      <c r="R3" s="107" t="s">
        <v>254</v>
      </c>
      <c r="S3" s="107" t="s">
        <v>255</v>
      </c>
      <c r="T3" s="107" t="s">
        <v>294</v>
      </c>
      <c r="U3" s="107" t="s">
        <v>256</v>
      </c>
      <c r="V3" s="107" t="s">
        <v>257</v>
      </c>
      <c r="W3" s="107" t="s">
        <v>295</v>
      </c>
      <c r="X3" s="107" t="s">
        <v>296</v>
      </c>
      <c r="Y3" s="107" t="s">
        <v>297</v>
      </c>
      <c r="Z3" s="1"/>
      <c r="AA3" s="1"/>
      <c r="AB3" s="109" t="s">
        <v>260</v>
      </c>
      <c r="AC3" s="107" t="s">
        <v>258</v>
      </c>
      <c r="AD3" s="107" t="s">
        <v>268</v>
      </c>
    </row>
    <row r="4" spans="1:30" ht="12.75" customHeight="1">
      <c r="A4" s="1">
        <f>MAX(A5:A42)</f>
        <v>4365</v>
      </c>
      <c r="B4" s="49" t="s">
        <v>269</v>
      </c>
      <c r="C4" s="49" t="s">
        <v>146</v>
      </c>
      <c r="D4" s="49" t="s">
        <v>149</v>
      </c>
      <c r="E4" s="49" t="s">
        <v>271</v>
      </c>
      <c r="F4" s="49" t="s">
        <v>272</v>
      </c>
      <c r="G4" s="49" t="s">
        <v>273</v>
      </c>
      <c r="H4" s="216" t="s">
        <v>274</v>
      </c>
      <c r="I4" s="214"/>
      <c r="J4" s="54"/>
      <c r="K4" s="54"/>
      <c r="L4" s="25">
        <v>0</v>
      </c>
      <c r="M4" s="25"/>
      <c r="N4" s="25"/>
      <c r="O4" s="25"/>
      <c r="P4" s="25"/>
      <c r="Q4" s="25"/>
      <c r="R4" s="25"/>
      <c r="S4" s="25"/>
      <c r="T4" s="25"/>
      <c r="U4" s="25"/>
      <c r="V4" s="25"/>
      <c r="W4" s="25"/>
      <c r="X4" s="25"/>
      <c r="Y4" s="150"/>
      <c r="Z4" s="155"/>
      <c r="AA4" s="11"/>
      <c r="AB4" s="1"/>
      <c r="AC4" s="25"/>
      <c r="AD4" s="1"/>
    </row>
    <row r="5" spans="1:30" ht="12.75" customHeight="1">
      <c r="A5" s="1">
        <v>895</v>
      </c>
      <c r="B5" s="54" t="str">
        <f t="shared" ref="B5:B42" si="0">IF(J5=0,"",IF(J5=1,Q$1&amp;"."&amp;L5,IF(J5=2,Q$1&amp;"."&amp;L5&amp;"."&amp;M5,IF(J5=3,Q$1&amp;"."&amp;L5&amp;"."&amp;M5&amp;"."&amp;N5,IF(J5=4,Q$1&amp;"."&amp;L5&amp;"."&amp;M5&amp;"."&amp;N5&amp;"."&amp;O5,IF(J5=5,Q$1&amp;"."&amp;L5&amp;"."&amp;M5&amp;"."&amp;N5&amp;"."&amp;O5&amp;"."&amp;P5))))))</f>
        <v>T.1</v>
      </c>
      <c r="C5" s="117" t="s">
        <v>2081</v>
      </c>
      <c r="D5" s="118"/>
      <c r="E5" s="156"/>
      <c r="F5" s="118"/>
      <c r="G5" s="117" t="s">
        <v>945</v>
      </c>
      <c r="H5" s="162" t="s">
        <v>693</v>
      </c>
      <c r="I5" s="117" t="s">
        <v>946</v>
      </c>
      <c r="J5" s="54">
        <v>1</v>
      </c>
      <c r="K5" s="54"/>
      <c r="L5" s="99">
        <f t="shared" ref="L5:L42" si="1">IF(L4="",1,IF(J5=1,L4+1,L4))</f>
        <v>1</v>
      </c>
      <c r="M5" s="1">
        <f t="shared" ref="M5:M42" si="2">IF(M4="",0,IF(L4&lt;&gt;L5,0,IF($J5=2,M4+1,M4)))</f>
        <v>0</v>
      </c>
      <c r="N5" s="1">
        <f t="shared" ref="N5:N42" si="3">IF(N4="",0,IF(M4&lt;&gt;M5,0,IF($J5=3,N4+1,N4)))</f>
        <v>0</v>
      </c>
      <c r="O5" s="1">
        <f t="shared" ref="O5:O42" si="4">IF(O4="",0,IF(N4&lt;&gt;N5,0,IF($J5=4,O4+1,O4)))</f>
        <v>0</v>
      </c>
      <c r="P5" s="1">
        <f t="shared" ref="P5:P42" si="5">IF(P4="",0,IF(O4&lt;&gt;O5,0,IF($J5=5,P4+1,P4)))</f>
        <v>0</v>
      </c>
      <c r="Q5" s="1">
        <f t="shared" ref="Q5:Q42" si="6">IF(OR(Master="Master",J5=0,K5=1),0,IF(ISNA(VLOOKUP(A5,L2_Array,22,FALSE)),0,VLOOKUP(A5,L2_Array,22,FALSE)))</f>
        <v>1</v>
      </c>
      <c r="R5" s="1">
        <f t="shared" ref="R5:R42" si="7">IF(J5="","",IF(D5="Yes",1,IF(D5="No",2,IF(D5="N/A",3,0))))</f>
        <v>0</v>
      </c>
      <c r="S5" s="1">
        <f t="shared" ref="S5:S42" si="8">IF(J5="","",IF(Q5&gt;0,Q5,IF(R5&gt;0,R5,0)))</f>
        <v>1</v>
      </c>
      <c r="T5" s="1">
        <f t="shared" ref="T5:T42" si="9">IF(J5="","",IF(OR(J5=1,T4=""),1,IF(OR(AND(K4=1,(J5-J3&lt;&gt;0)),AND(T4=0,J4=J5),AND(K4=1,J5=J3)),0,1)))</f>
        <v>1</v>
      </c>
      <c r="U5" s="1">
        <f t="shared" ref="U5:U42" si="10">IF(J5="",U4,IF(AND(S5&gt;1,OR(U4="",U4=0,U4&gt;=J5)),J5,IF(J5&gt;U4,U4,0)))</f>
        <v>0</v>
      </c>
      <c r="V5" s="1">
        <f t="shared" ref="V5:V42" si="11">IF(Master="Master",R5,IF(V4="",S5,IF(OR(AND(U5&gt;0,S5&lt;V4),AND(U5=1,S5&lt;=V4)),V4,S5)))</f>
        <v>1</v>
      </c>
      <c r="W5" s="1">
        <f t="shared" ref="W5:W42" si="12">IF(J5="","",IF(OR(AND(T4=1,U5=1),S5&gt;0,AND(T6=0,W6=1)),1,0))</f>
        <v>1</v>
      </c>
      <c r="X5" s="1">
        <f t="shared" ref="X5:X42" si="13">IF(J5="","",IF(OR(AND(U5&gt;0,T5=1),AND(T5=1,W5=1)),1,0))</f>
        <v>1</v>
      </c>
      <c r="Y5" s="25">
        <f t="shared" ref="Y5:Y42" si="14">IF(ISNA(VLOOKUP(A5,L2_Array,1,FALSE)),0,1)</f>
        <v>1</v>
      </c>
      <c r="Z5" s="159"/>
      <c r="AA5" s="117"/>
      <c r="AB5" s="1"/>
      <c r="AC5" s="25">
        <f t="shared" ref="AC5:AC42" si="15">IF(AND(J5=1,S5=1),2,IF(AND(V4=1,L5=L4),2,IF(AND(AC4=2,L5=L4),2,IF(J5=1,1,""))))</f>
        <v>2</v>
      </c>
      <c r="AD5" s="1"/>
    </row>
    <row r="6" spans="1:30" ht="12.75" customHeight="1">
      <c r="A6" s="1">
        <v>4343</v>
      </c>
      <c r="B6" s="54" t="str">
        <f t="shared" si="0"/>
        <v>T.1.1</v>
      </c>
      <c r="C6" s="120" t="s">
        <v>2086</v>
      </c>
      <c r="D6" s="118"/>
      <c r="E6" s="156"/>
      <c r="F6" s="92"/>
      <c r="G6" s="117"/>
      <c r="H6" s="163"/>
      <c r="I6" s="117"/>
      <c r="J6" s="54">
        <v>2</v>
      </c>
      <c r="K6" s="54"/>
      <c r="L6" s="99">
        <f t="shared" si="1"/>
        <v>1</v>
      </c>
      <c r="M6" s="1">
        <f t="shared" si="2"/>
        <v>1</v>
      </c>
      <c r="N6" s="1">
        <f t="shared" si="3"/>
        <v>0</v>
      </c>
      <c r="O6" s="1">
        <f t="shared" si="4"/>
        <v>0</v>
      </c>
      <c r="P6" s="1">
        <f t="shared" si="5"/>
        <v>0</v>
      </c>
      <c r="Q6" s="1">
        <f t="shared" si="6"/>
        <v>0</v>
      </c>
      <c r="R6" s="1">
        <f t="shared" si="7"/>
        <v>0</v>
      </c>
      <c r="S6" s="1">
        <f t="shared" si="8"/>
        <v>0</v>
      </c>
      <c r="T6" s="1">
        <f t="shared" si="9"/>
        <v>1</v>
      </c>
      <c r="U6" s="1">
        <f t="shared" si="10"/>
        <v>0</v>
      </c>
      <c r="V6" s="1">
        <f t="shared" si="11"/>
        <v>0</v>
      </c>
      <c r="W6" s="1">
        <f t="shared" si="12"/>
        <v>0</v>
      </c>
      <c r="X6" s="1">
        <f t="shared" si="13"/>
        <v>0</v>
      </c>
      <c r="Y6" s="25">
        <f t="shared" si="14"/>
        <v>0</v>
      </c>
      <c r="Z6" s="127"/>
      <c r="AA6" s="117"/>
      <c r="AB6" s="1"/>
      <c r="AC6" s="25">
        <f t="shared" si="15"/>
        <v>2</v>
      </c>
      <c r="AD6" s="1"/>
    </row>
    <row r="7" spans="1:30" ht="12.75" customHeight="1">
      <c r="A7" s="1">
        <v>4344</v>
      </c>
      <c r="B7" s="54" t="str">
        <f t="shared" si="0"/>
        <v>T.1.2</v>
      </c>
      <c r="C7" s="120" t="s">
        <v>2090</v>
      </c>
      <c r="D7" s="118"/>
      <c r="E7" s="156"/>
      <c r="F7" s="92"/>
      <c r="G7" s="117"/>
      <c r="H7" s="163"/>
      <c r="I7" s="117"/>
      <c r="J7" s="54">
        <v>2</v>
      </c>
      <c r="K7" s="54"/>
      <c r="L7" s="99">
        <f t="shared" si="1"/>
        <v>1</v>
      </c>
      <c r="M7" s="1">
        <f t="shared" si="2"/>
        <v>2</v>
      </c>
      <c r="N7" s="1">
        <f t="shared" si="3"/>
        <v>0</v>
      </c>
      <c r="O7" s="1">
        <f t="shared" si="4"/>
        <v>0</v>
      </c>
      <c r="P7" s="1">
        <f t="shared" si="5"/>
        <v>0</v>
      </c>
      <c r="Q7" s="1">
        <f t="shared" si="6"/>
        <v>0</v>
      </c>
      <c r="R7" s="1">
        <f t="shared" si="7"/>
        <v>0</v>
      </c>
      <c r="S7" s="1">
        <f t="shared" si="8"/>
        <v>0</v>
      </c>
      <c r="T7" s="1">
        <f t="shared" si="9"/>
        <v>1</v>
      </c>
      <c r="U7" s="1">
        <f t="shared" si="10"/>
        <v>0</v>
      </c>
      <c r="V7" s="1">
        <f t="shared" si="11"/>
        <v>0</v>
      </c>
      <c r="W7" s="1">
        <f t="shared" si="12"/>
        <v>0</v>
      </c>
      <c r="X7" s="1">
        <f t="shared" si="13"/>
        <v>0</v>
      </c>
      <c r="Y7" s="25">
        <f t="shared" si="14"/>
        <v>0</v>
      </c>
      <c r="Z7" s="127"/>
      <c r="AA7" s="117"/>
      <c r="AB7" s="1"/>
      <c r="AC7" s="25">
        <f t="shared" si="15"/>
        <v>2</v>
      </c>
      <c r="AD7" s="1"/>
    </row>
    <row r="8" spans="1:30" ht="12.75" customHeight="1">
      <c r="A8" s="1">
        <v>4345</v>
      </c>
      <c r="B8" s="54" t="str">
        <f t="shared" si="0"/>
        <v>T.1.3</v>
      </c>
      <c r="C8" s="120" t="s">
        <v>952</v>
      </c>
      <c r="D8" s="118"/>
      <c r="E8" s="156"/>
      <c r="F8" s="92"/>
      <c r="G8" s="117"/>
      <c r="H8" s="163"/>
      <c r="I8" s="117"/>
      <c r="J8" s="54">
        <v>2</v>
      </c>
      <c r="K8" s="54"/>
      <c r="L8" s="99">
        <f t="shared" si="1"/>
        <v>1</v>
      </c>
      <c r="M8" s="1">
        <f t="shared" si="2"/>
        <v>3</v>
      </c>
      <c r="N8" s="1">
        <f t="shared" si="3"/>
        <v>0</v>
      </c>
      <c r="O8" s="1">
        <f t="shared" si="4"/>
        <v>0</v>
      </c>
      <c r="P8" s="1">
        <f t="shared" si="5"/>
        <v>0</v>
      </c>
      <c r="Q8" s="1">
        <f t="shared" si="6"/>
        <v>1</v>
      </c>
      <c r="R8" s="1">
        <f t="shared" si="7"/>
        <v>0</v>
      </c>
      <c r="S8" s="1">
        <f t="shared" si="8"/>
        <v>1</v>
      </c>
      <c r="T8" s="1">
        <f t="shared" si="9"/>
        <v>1</v>
      </c>
      <c r="U8" s="1">
        <f t="shared" si="10"/>
        <v>0</v>
      </c>
      <c r="V8" s="1">
        <f t="shared" si="11"/>
        <v>1</v>
      </c>
      <c r="W8" s="1">
        <f t="shared" si="12"/>
        <v>1</v>
      </c>
      <c r="X8" s="1">
        <f t="shared" si="13"/>
        <v>1</v>
      </c>
      <c r="Y8" s="25">
        <f t="shared" si="14"/>
        <v>1</v>
      </c>
      <c r="Z8" s="127"/>
      <c r="AA8" s="117"/>
      <c r="AB8" s="1"/>
      <c r="AC8" s="25">
        <f t="shared" si="15"/>
        <v>2</v>
      </c>
      <c r="AD8" s="1"/>
    </row>
    <row r="9" spans="1:30" ht="12.75" customHeight="1">
      <c r="A9" s="1">
        <v>4346</v>
      </c>
      <c r="B9" s="54" t="str">
        <f t="shared" si="0"/>
        <v>T.1.4</v>
      </c>
      <c r="C9" s="120" t="s">
        <v>2094</v>
      </c>
      <c r="D9" s="118"/>
      <c r="E9" s="156"/>
      <c r="F9" s="92"/>
      <c r="G9" s="117"/>
      <c r="H9" s="163"/>
      <c r="I9" s="117"/>
      <c r="J9" s="54">
        <v>2</v>
      </c>
      <c r="K9" s="54"/>
      <c r="L9" s="99">
        <f t="shared" si="1"/>
        <v>1</v>
      </c>
      <c r="M9" s="1">
        <f t="shared" si="2"/>
        <v>4</v>
      </c>
      <c r="N9" s="1">
        <f t="shared" si="3"/>
        <v>0</v>
      </c>
      <c r="O9" s="1">
        <f t="shared" si="4"/>
        <v>0</v>
      </c>
      <c r="P9" s="1">
        <f t="shared" si="5"/>
        <v>0</v>
      </c>
      <c r="Q9" s="1">
        <f t="shared" si="6"/>
        <v>0</v>
      </c>
      <c r="R9" s="1">
        <f t="shared" si="7"/>
        <v>0</v>
      </c>
      <c r="S9" s="1">
        <f t="shared" si="8"/>
        <v>0</v>
      </c>
      <c r="T9" s="1">
        <f t="shared" si="9"/>
        <v>1</v>
      </c>
      <c r="U9" s="1">
        <f t="shared" si="10"/>
        <v>0</v>
      </c>
      <c r="V9" s="1">
        <f t="shared" si="11"/>
        <v>0</v>
      </c>
      <c r="W9" s="1">
        <f t="shared" si="12"/>
        <v>0</v>
      </c>
      <c r="X9" s="1">
        <f t="shared" si="13"/>
        <v>0</v>
      </c>
      <c r="Y9" s="25">
        <f t="shared" si="14"/>
        <v>0</v>
      </c>
      <c r="Z9" s="127"/>
      <c r="AA9" s="117"/>
      <c r="AB9" s="1"/>
      <c r="AC9" s="25">
        <f t="shared" si="15"/>
        <v>2</v>
      </c>
      <c r="AD9" s="1"/>
    </row>
    <row r="10" spans="1:30" ht="12.75" customHeight="1">
      <c r="A10" s="1">
        <v>4347</v>
      </c>
      <c r="B10" s="54" t="str">
        <f t="shared" si="0"/>
        <v>T.1.5</v>
      </c>
      <c r="C10" s="120" t="s">
        <v>2096</v>
      </c>
      <c r="D10" s="118"/>
      <c r="E10" s="156"/>
      <c r="F10" s="92"/>
      <c r="G10" s="117"/>
      <c r="H10" s="163"/>
      <c r="I10" s="117"/>
      <c r="J10" s="54">
        <v>2</v>
      </c>
      <c r="K10" s="54"/>
      <c r="L10" s="99">
        <f t="shared" si="1"/>
        <v>1</v>
      </c>
      <c r="M10" s="1">
        <f t="shared" si="2"/>
        <v>5</v>
      </c>
      <c r="N10" s="1">
        <f t="shared" si="3"/>
        <v>0</v>
      </c>
      <c r="O10" s="1">
        <f t="shared" si="4"/>
        <v>0</v>
      </c>
      <c r="P10" s="1">
        <f t="shared" si="5"/>
        <v>0</v>
      </c>
      <c r="Q10" s="1">
        <f t="shared" si="6"/>
        <v>0</v>
      </c>
      <c r="R10" s="1">
        <f t="shared" si="7"/>
        <v>0</v>
      </c>
      <c r="S10" s="1">
        <f t="shared" si="8"/>
        <v>0</v>
      </c>
      <c r="T10" s="1">
        <f t="shared" si="9"/>
        <v>1</v>
      </c>
      <c r="U10" s="1">
        <f t="shared" si="10"/>
        <v>0</v>
      </c>
      <c r="V10" s="1">
        <f t="shared" si="11"/>
        <v>0</v>
      </c>
      <c r="W10" s="1">
        <f t="shared" si="12"/>
        <v>0</v>
      </c>
      <c r="X10" s="1">
        <f t="shared" si="13"/>
        <v>0</v>
      </c>
      <c r="Y10" s="25">
        <f t="shared" si="14"/>
        <v>0</v>
      </c>
      <c r="Z10" s="127"/>
      <c r="AA10" s="117"/>
      <c r="AB10" s="1"/>
      <c r="AC10" s="25">
        <f t="shared" si="15"/>
        <v>2</v>
      </c>
      <c r="AD10" s="1"/>
    </row>
    <row r="11" spans="1:30" ht="12.75" customHeight="1">
      <c r="A11" s="1">
        <v>912</v>
      </c>
      <c r="B11" s="54" t="str">
        <f t="shared" si="0"/>
        <v>T.1.6</v>
      </c>
      <c r="C11" s="120" t="s">
        <v>2098</v>
      </c>
      <c r="D11" s="118"/>
      <c r="E11" s="156"/>
      <c r="F11" s="92"/>
      <c r="G11" s="117" t="s">
        <v>2099</v>
      </c>
      <c r="H11" s="163" t="s">
        <v>956</v>
      </c>
      <c r="I11" s="117" t="s">
        <v>572</v>
      </c>
      <c r="J11" s="54">
        <v>2</v>
      </c>
      <c r="K11" s="54"/>
      <c r="L11" s="99">
        <f t="shared" si="1"/>
        <v>1</v>
      </c>
      <c r="M11" s="1">
        <f t="shared" si="2"/>
        <v>6</v>
      </c>
      <c r="N11" s="1">
        <f t="shared" si="3"/>
        <v>0</v>
      </c>
      <c r="O11" s="1">
        <f t="shared" si="4"/>
        <v>0</v>
      </c>
      <c r="P11" s="1">
        <f t="shared" si="5"/>
        <v>0</v>
      </c>
      <c r="Q11" s="1">
        <f t="shared" si="6"/>
        <v>0</v>
      </c>
      <c r="R11" s="1">
        <f t="shared" si="7"/>
        <v>0</v>
      </c>
      <c r="S11" s="1">
        <f t="shared" si="8"/>
        <v>0</v>
      </c>
      <c r="T11" s="1">
        <f t="shared" si="9"/>
        <v>1</v>
      </c>
      <c r="U11" s="1">
        <f t="shared" si="10"/>
        <v>0</v>
      </c>
      <c r="V11" s="1">
        <f t="shared" si="11"/>
        <v>0</v>
      </c>
      <c r="W11" s="1">
        <f t="shared" si="12"/>
        <v>0</v>
      </c>
      <c r="X11" s="1">
        <f t="shared" si="13"/>
        <v>0</v>
      </c>
      <c r="Y11" s="25">
        <f t="shared" si="14"/>
        <v>0</v>
      </c>
      <c r="Z11" s="127"/>
      <c r="AA11" s="117"/>
      <c r="AB11" s="1"/>
      <c r="AC11" s="25">
        <f t="shared" si="15"/>
        <v>2</v>
      </c>
      <c r="AD11" s="1"/>
    </row>
    <row r="12" spans="1:30" ht="12.75" customHeight="1">
      <c r="A12" s="1">
        <v>4348</v>
      </c>
      <c r="B12" s="54" t="str">
        <f t="shared" si="0"/>
        <v>T.1.6.1</v>
      </c>
      <c r="C12" s="120" t="s">
        <v>1927</v>
      </c>
      <c r="D12" s="118"/>
      <c r="E12" s="156"/>
      <c r="F12" s="92"/>
      <c r="G12" s="117"/>
      <c r="H12" s="163"/>
      <c r="I12" s="117"/>
      <c r="J12" s="54">
        <v>3</v>
      </c>
      <c r="K12" s="54"/>
      <c r="L12" s="99">
        <f t="shared" si="1"/>
        <v>1</v>
      </c>
      <c r="M12" s="1">
        <f t="shared" si="2"/>
        <v>6</v>
      </c>
      <c r="N12" s="1">
        <f t="shared" si="3"/>
        <v>1</v>
      </c>
      <c r="O12" s="1">
        <f t="shared" si="4"/>
        <v>0</v>
      </c>
      <c r="P12" s="1">
        <f t="shared" si="5"/>
        <v>0</v>
      </c>
      <c r="Q12" s="1">
        <f t="shared" si="6"/>
        <v>0</v>
      </c>
      <c r="R12" s="1">
        <f t="shared" si="7"/>
        <v>0</v>
      </c>
      <c r="S12" s="1">
        <f t="shared" si="8"/>
        <v>0</v>
      </c>
      <c r="T12" s="1">
        <f t="shared" si="9"/>
        <v>1</v>
      </c>
      <c r="U12" s="1">
        <f t="shared" si="10"/>
        <v>0</v>
      </c>
      <c r="V12" s="1">
        <f t="shared" si="11"/>
        <v>0</v>
      </c>
      <c r="W12" s="1">
        <f t="shared" si="12"/>
        <v>0</v>
      </c>
      <c r="X12" s="1">
        <f t="shared" si="13"/>
        <v>0</v>
      </c>
      <c r="Y12" s="25">
        <f t="shared" si="14"/>
        <v>0</v>
      </c>
      <c r="Z12" s="127"/>
      <c r="AA12" s="117"/>
      <c r="AB12" s="1"/>
      <c r="AC12" s="25">
        <f t="shared" si="15"/>
        <v>2</v>
      </c>
      <c r="AD12" s="1"/>
    </row>
    <row r="13" spans="1:30" ht="12.75" customHeight="1">
      <c r="A13" s="1">
        <v>4349</v>
      </c>
      <c r="B13" s="54" t="str">
        <f t="shared" si="0"/>
        <v>T.2</v>
      </c>
      <c r="C13" s="117" t="s">
        <v>2103</v>
      </c>
      <c r="D13" s="118"/>
      <c r="E13" s="156"/>
      <c r="F13" s="92"/>
      <c r="G13" s="117" t="s">
        <v>955</v>
      </c>
      <c r="H13" s="163" t="s">
        <v>956</v>
      </c>
      <c r="I13" s="117" t="s">
        <v>957</v>
      </c>
      <c r="J13" s="54">
        <v>1</v>
      </c>
      <c r="K13" s="54"/>
      <c r="L13" s="99">
        <f t="shared" si="1"/>
        <v>2</v>
      </c>
      <c r="M13" s="1">
        <f t="shared" si="2"/>
        <v>0</v>
      </c>
      <c r="N13" s="1">
        <f t="shared" si="3"/>
        <v>0</v>
      </c>
      <c r="O13" s="1">
        <f t="shared" si="4"/>
        <v>0</v>
      </c>
      <c r="P13" s="1">
        <f t="shared" si="5"/>
        <v>0</v>
      </c>
      <c r="Q13" s="1">
        <f t="shared" si="6"/>
        <v>1</v>
      </c>
      <c r="R13" s="1">
        <f t="shared" si="7"/>
        <v>0</v>
      </c>
      <c r="S13" s="1">
        <f t="shared" si="8"/>
        <v>1</v>
      </c>
      <c r="T13" s="1">
        <f t="shared" si="9"/>
        <v>1</v>
      </c>
      <c r="U13" s="1">
        <f t="shared" si="10"/>
        <v>0</v>
      </c>
      <c r="V13" s="1">
        <f t="shared" si="11"/>
        <v>1</v>
      </c>
      <c r="W13" s="1">
        <f t="shared" si="12"/>
        <v>1</v>
      </c>
      <c r="X13" s="1">
        <f t="shared" si="13"/>
        <v>1</v>
      </c>
      <c r="Y13" s="25">
        <f t="shared" si="14"/>
        <v>1</v>
      </c>
      <c r="Z13" s="127"/>
      <c r="AA13" s="117"/>
      <c r="AB13" s="1"/>
      <c r="AC13" s="25">
        <f t="shared" si="15"/>
        <v>2</v>
      </c>
      <c r="AD13" s="1"/>
    </row>
    <row r="14" spans="1:30" ht="12.75" customHeight="1">
      <c r="A14" s="1">
        <v>3913</v>
      </c>
      <c r="B14" s="54" t="str">
        <f t="shared" si="0"/>
        <v>T.2.1</v>
      </c>
      <c r="C14" s="120" t="s">
        <v>2105</v>
      </c>
      <c r="D14" s="118"/>
      <c r="E14" s="156"/>
      <c r="F14" s="92"/>
      <c r="G14" s="117" t="s">
        <v>955</v>
      </c>
      <c r="H14" s="163" t="s">
        <v>2106</v>
      </c>
      <c r="I14" s="117" t="s">
        <v>957</v>
      </c>
      <c r="J14" s="54">
        <v>2</v>
      </c>
      <c r="K14" s="54"/>
      <c r="L14" s="99">
        <f t="shared" si="1"/>
        <v>2</v>
      </c>
      <c r="M14" s="1">
        <f t="shared" si="2"/>
        <v>1</v>
      </c>
      <c r="N14" s="1">
        <f t="shared" si="3"/>
        <v>0</v>
      </c>
      <c r="O14" s="1">
        <f t="shared" si="4"/>
        <v>0</v>
      </c>
      <c r="P14" s="1">
        <f t="shared" si="5"/>
        <v>0</v>
      </c>
      <c r="Q14" s="1">
        <f t="shared" si="6"/>
        <v>0</v>
      </c>
      <c r="R14" s="1">
        <f t="shared" si="7"/>
        <v>0</v>
      </c>
      <c r="S14" s="1">
        <f t="shared" si="8"/>
        <v>0</v>
      </c>
      <c r="T14" s="1">
        <f t="shared" si="9"/>
        <v>1</v>
      </c>
      <c r="U14" s="1">
        <f t="shared" si="10"/>
        <v>0</v>
      </c>
      <c r="V14" s="1">
        <f t="shared" si="11"/>
        <v>0</v>
      </c>
      <c r="W14" s="1">
        <f t="shared" si="12"/>
        <v>0</v>
      </c>
      <c r="X14" s="1">
        <f t="shared" si="13"/>
        <v>0</v>
      </c>
      <c r="Y14" s="25">
        <f t="shared" si="14"/>
        <v>0</v>
      </c>
      <c r="Z14" s="127"/>
      <c r="AA14" s="117"/>
      <c r="AB14" s="1"/>
      <c r="AC14" s="25">
        <f t="shared" si="15"/>
        <v>2</v>
      </c>
      <c r="AD14" s="1"/>
    </row>
    <row r="15" spans="1:30" ht="12.75" customHeight="1">
      <c r="A15" s="1">
        <v>3716</v>
      </c>
      <c r="B15" s="54" t="str">
        <f t="shared" si="0"/>
        <v>T.2.2</v>
      </c>
      <c r="C15" s="120" t="s">
        <v>2110</v>
      </c>
      <c r="D15" s="118"/>
      <c r="E15" s="156"/>
      <c r="F15" s="92"/>
      <c r="G15" s="117" t="s">
        <v>955</v>
      </c>
      <c r="H15" s="163" t="s">
        <v>2111</v>
      </c>
      <c r="I15" s="117" t="s">
        <v>957</v>
      </c>
      <c r="J15" s="54">
        <v>2</v>
      </c>
      <c r="K15" s="54"/>
      <c r="L15" s="99">
        <f t="shared" si="1"/>
        <v>2</v>
      </c>
      <c r="M15" s="1">
        <f t="shared" si="2"/>
        <v>2</v>
      </c>
      <c r="N15" s="1">
        <f t="shared" si="3"/>
        <v>0</v>
      </c>
      <c r="O15" s="1">
        <f t="shared" si="4"/>
        <v>0</v>
      </c>
      <c r="P15" s="1">
        <f t="shared" si="5"/>
        <v>0</v>
      </c>
      <c r="Q15" s="1">
        <f t="shared" si="6"/>
        <v>0</v>
      </c>
      <c r="R15" s="1">
        <f t="shared" si="7"/>
        <v>0</v>
      </c>
      <c r="S15" s="1">
        <f t="shared" si="8"/>
        <v>0</v>
      </c>
      <c r="T15" s="1">
        <f t="shared" si="9"/>
        <v>1</v>
      </c>
      <c r="U15" s="1">
        <f t="shared" si="10"/>
        <v>0</v>
      </c>
      <c r="V15" s="1">
        <f t="shared" si="11"/>
        <v>0</v>
      </c>
      <c r="W15" s="1">
        <f t="shared" si="12"/>
        <v>0</v>
      </c>
      <c r="X15" s="1">
        <f t="shared" si="13"/>
        <v>0</v>
      </c>
      <c r="Y15" s="25">
        <f t="shared" si="14"/>
        <v>0</v>
      </c>
      <c r="Z15" s="127"/>
      <c r="AA15" s="117"/>
      <c r="AB15" s="1"/>
      <c r="AC15" s="25">
        <f t="shared" si="15"/>
        <v>2</v>
      </c>
      <c r="AD15" s="1"/>
    </row>
    <row r="16" spans="1:30" ht="12.75" customHeight="1">
      <c r="A16" s="1">
        <v>4350</v>
      </c>
      <c r="B16" s="54" t="str">
        <f t="shared" si="0"/>
        <v>T.2.3</v>
      </c>
      <c r="C16" s="120" t="s">
        <v>2112</v>
      </c>
      <c r="D16" s="118"/>
      <c r="E16" s="156"/>
      <c r="F16" s="92"/>
      <c r="G16" s="117"/>
      <c r="H16" s="163"/>
      <c r="I16" s="117"/>
      <c r="J16" s="54">
        <v>2</v>
      </c>
      <c r="K16" s="54"/>
      <c r="L16" s="99">
        <f t="shared" si="1"/>
        <v>2</v>
      </c>
      <c r="M16" s="1">
        <f t="shared" si="2"/>
        <v>3</v>
      </c>
      <c r="N16" s="1">
        <f t="shared" si="3"/>
        <v>0</v>
      </c>
      <c r="O16" s="1">
        <f t="shared" si="4"/>
        <v>0</v>
      </c>
      <c r="P16" s="1">
        <f t="shared" si="5"/>
        <v>0</v>
      </c>
      <c r="Q16" s="1">
        <f t="shared" si="6"/>
        <v>0</v>
      </c>
      <c r="R16" s="1">
        <f t="shared" si="7"/>
        <v>0</v>
      </c>
      <c r="S16" s="1">
        <f t="shared" si="8"/>
        <v>0</v>
      </c>
      <c r="T16" s="1">
        <f t="shared" si="9"/>
        <v>1</v>
      </c>
      <c r="U16" s="1">
        <f t="shared" si="10"/>
        <v>0</v>
      </c>
      <c r="V16" s="1">
        <f t="shared" si="11"/>
        <v>0</v>
      </c>
      <c r="W16" s="1">
        <f t="shared" si="12"/>
        <v>0</v>
      </c>
      <c r="X16" s="1">
        <f t="shared" si="13"/>
        <v>0</v>
      </c>
      <c r="Y16" s="25">
        <f t="shared" si="14"/>
        <v>0</v>
      </c>
      <c r="Z16" s="127"/>
      <c r="AA16" s="117"/>
      <c r="AB16" s="1"/>
      <c r="AC16" s="25">
        <f t="shared" si="15"/>
        <v>2</v>
      </c>
      <c r="AD16" s="1"/>
    </row>
    <row r="17" spans="1:30" ht="12.75" customHeight="1">
      <c r="A17" s="1">
        <v>3711</v>
      </c>
      <c r="B17" s="54" t="str">
        <f t="shared" si="0"/>
        <v>T.2.4</v>
      </c>
      <c r="C17" s="120" t="s">
        <v>2115</v>
      </c>
      <c r="D17" s="118"/>
      <c r="E17" s="156"/>
      <c r="F17" s="118"/>
      <c r="G17" s="117" t="s">
        <v>955</v>
      </c>
      <c r="H17" s="163" t="s">
        <v>956</v>
      </c>
      <c r="I17" s="117" t="s">
        <v>957</v>
      </c>
      <c r="J17" s="54">
        <v>2</v>
      </c>
      <c r="K17" s="54"/>
      <c r="L17" s="99">
        <f t="shared" si="1"/>
        <v>2</v>
      </c>
      <c r="M17" s="1">
        <f t="shared" si="2"/>
        <v>4</v>
      </c>
      <c r="N17" s="1">
        <f t="shared" si="3"/>
        <v>0</v>
      </c>
      <c r="O17" s="1">
        <f t="shared" si="4"/>
        <v>0</v>
      </c>
      <c r="P17" s="1">
        <f t="shared" si="5"/>
        <v>0</v>
      </c>
      <c r="Q17" s="1">
        <f t="shared" si="6"/>
        <v>1</v>
      </c>
      <c r="R17" s="1">
        <f t="shared" si="7"/>
        <v>0</v>
      </c>
      <c r="S17" s="1">
        <f t="shared" si="8"/>
        <v>1</v>
      </c>
      <c r="T17" s="1">
        <f t="shared" si="9"/>
        <v>1</v>
      </c>
      <c r="U17" s="1">
        <f t="shared" si="10"/>
        <v>0</v>
      </c>
      <c r="V17" s="1">
        <f t="shared" si="11"/>
        <v>1</v>
      </c>
      <c r="W17" s="1">
        <f t="shared" si="12"/>
        <v>1</v>
      </c>
      <c r="X17" s="1">
        <f t="shared" si="13"/>
        <v>1</v>
      </c>
      <c r="Y17" s="25">
        <f t="shared" si="14"/>
        <v>1</v>
      </c>
      <c r="Z17" s="127"/>
      <c r="AA17" s="117"/>
      <c r="AB17" s="1"/>
      <c r="AC17" s="25">
        <f t="shared" si="15"/>
        <v>2</v>
      </c>
      <c r="AD17" s="1"/>
    </row>
    <row r="18" spans="1:30" ht="12.75" customHeight="1">
      <c r="A18" s="1">
        <v>4351</v>
      </c>
      <c r="B18" s="54" t="str">
        <f t="shared" si="0"/>
        <v>T.2.4.1</v>
      </c>
      <c r="C18" s="120" t="s">
        <v>2118</v>
      </c>
      <c r="D18" s="118"/>
      <c r="E18" s="156"/>
      <c r="F18" s="92"/>
      <c r="G18" s="117"/>
      <c r="H18" s="163"/>
      <c r="I18" s="117"/>
      <c r="J18" s="54">
        <v>3</v>
      </c>
      <c r="K18" s="54"/>
      <c r="L18" s="99">
        <f t="shared" si="1"/>
        <v>2</v>
      </c>
      <c r="M18" s="1">
        <f t="shared" si="2"/>
        <v>4</v>
      </c>
      <c r="N18" s="1">
        <f t="shared" si="3"/>
        <v>1</v>
      </c>
      <c r="O18" s="1">
        <f t="shared" si="4"/>
        <v>0</v>
      </c>
      <c r="P18" s="1">
        <f t="shared" si="5"/>
        <v>0</v>
      </c>
      <c r="Q18" s="1">
        <f t="shared" si="6"/>
        <v>0</v>
      </c>
      <c r="R18" s="1">
        <f t="shared" si="7"/>
        <v>0</v>
      </c>
      <c r="S18" s="1">
        <f t="shared" si="8"/>
        <v>0</v>
      </c>
      <c r="T18" s="1">
        <f t="shared" si="9"/>
        <v>1</v>
      </c>
      <c r="U18" s="1">
        <f t="shared" si="10"/>
        <v>0</v>
      </c>
      <c r="V18" s="1">
        <f t="shared" si="11"/>
        <v>0</v>
      </c>
      <c r="W18" s="1">
        <f t="shared" si="12"/>
        <v>0</v>
      </c>
      <c r="X18" s="1">
        <f t="shared" si="13"/>
        <v>0</v>
      </c>
      <c r="Y18" s="25">
        <f t="shared" si="14"/>
        <v>0</v>
      </c>
      <c r="Z18" s="127"/>
      <c r="AA18" s="117"/>
      <c r="AB18" s="1"/>
      <c r="AC18" s="25">
        <f t="shared" si="15"/>
        <v>2</v>
      </c>
      <c r="AD18" s="1"/>
    </row>
    <row r="19" spans="1:30" ht="12.75" customHeight="1">
      <c r="A19" s="1">
        <v>4352</v>
      </c>
      <c r="B19" s="54" t="str">
        <f t="shared" si="0"/>
        <v>T.2.4.2</v>
      </c>
      <c r="C19" s="120" t="s">
        <v>2120</v>
      </c>
      <c r="D19" s="118"/>
      <c r="E19" s="156"/>
      <c r="F19" s="92"/>
      <c r="G19" s="117"/>
      <c r="H19" s="163"/>
      <c r="I19" s="117"/>
      <c r="J19" s="54">
        <v>3</v>
      </c>
      <c r="K19" s="54"/>
      <c r="L19" s="99">
        <f t="shared" si="1"/>
        <v>2</v>
      </c>
      <c r="M19" s="1">
        <f t="shared" si="2"/>
        <v>4</v>
      </c>
      <c r="N19" s="1">
        <f t="shared" si="3"/>
        <v>2</v>
      </c>
      <c r="O19" s="1">
        <f t="shared" si="4"/>
        <v>0</v>
      </c>
      <c r="P19" s="1">
        <f t="shared" si="5"/>
        <v>0</v>
      </c>
      <c r="Q19" s="1">
        <f t="shared" si="6"/>
        <v>0</v>
      </c>
      <c r="R19" s="1">
        <f t="shared" si="7"/>
        <v>0</v>
      </c>
      <c r="S19" s="1">
        <f t="shared" si="8"/>
        <v>0</v>
      </c>
      <c r="T19" s="1">
        <f t="shared" si="9"/>
        <v>1</v>
      </c>
      <c r="U19" s="1">
        <f t="shared" si="10"/>
        <v>0</v>
      </c>
      <c r="V19" s="1">
        <f t="shared" si="11"/>
        <v>0</v>
      </c>
      <c r="W19" s="1">
        <f t="shared" si="12"/>
        <v>0</v>
      </c>
      <c r="X19" s="1">
        <f t="shared" si="13"/>
        <v>0</v>
      </c>
      <c r="Y19" s="25">
        <f t="shared" si="14"/>
        <v>0</v>
      </c>
      <c r="Z19" s="127"/>
      <c r="AA19" s="117"/>
      <c r="AB19" s="1"/>
      <c r="AC19" s="25">
        <f t="shared" si="15"/>
        <v>2</v>
      </c>
      <c r="AD19" s="1"/>
    </row>
    <row r="20" spans="1:30" ht="12.75" customHeight="1">
      <c r="A20" s="1">
        <v>3717</v>
      </c>
      <c r="B20" s="54" t="str">
        <f t="shared" si="0"/>
        <v>T.2.5</v>
      </c>
      <c r="C20" s="120" t="s">
        <v>2123</v>
      </c>
      <c r="D20" s="118"/>
      <c r="E20" s="156"/>
      <c r="F20" s="92"/>
      <c r="G20" s="117" t="s">
        <v>955</v>
      </c>
      <c r="H20" s="163" t="s">
        <v>956</v>
      </c>
      <c r="I20" s="117" t="s">
        <v>957</v>
      </c>
      <c r="J20" s="54">
        <v>2</v>
      </c>
      <c r="K20" s="54"/>
      <c r="L20" s="99">
        <f t="shared" si="1"/>
        <v>2</v>
      </c>
      <c r="M20" s="1">
        <f t="shared" si="2"/>
        <v>5</v>
      </c>
      <c r="N20" s="1">
        <f t="shared" si="3"/>
        <v>0</v>
      </c>
      <c r="O20" s="1">
        <f t="shared" si="4"/>
        <v>0</v>
      </c>
      <c r="P20" s="1">
        <f t="shared" si="5"/>
        <v>0</v>
      </c>
      <c r="Q20" s="1">
        <f t="shared" si="6"/>
        <v>0</v>
      </c>
      <c r="R20" s="1">
        <f t="shared" si="7"/>
        <v>0</v>
      </c>
      <c r="S20" s="1">
        <f t="shared" si="8"/>
        <v>0</v>
      </c>
      <c r="T20" s="1">
        <f t="shared" si="9"/>
        <v>1</v>
      </c>
      <c r="U20" s="1">
        <f t="shared" si="10"/>
        <v>0</v>
      </c>
      <c r="V20" s="1">
        <f t="shared" si="11"/>
        <v>0</v>
      </c>
      <c r="W20" s="1">
        <f t="shared" si="12"/>
        <v>0</v>
      </c>
      <c r="X20" s="1">
        <f t="shared" si="13"/>
        <v>0</v>
      </c>
      <c r="Y20" s="25">
        <f t="shared" si="14"/>
        <v>0</v>
      </c>
      <c r="Z20" s="127"/>
      <c r="AA20" s="117"/>
      <c r="AB20" s="1"/>
      <c r="AC20" s="25">
        <f t="shared" si="15"/>
        <v>2</v>
      </c>
      <c r="AD20" s="1"/>
    </row>
    <row r="21" spans="1:30" ht="12.75" customHeight="1">
      <c r="A21" s="1">
        <v>4353</v>
      </c>
      <c r="B21" s="54" t="str">
        <f t="shared" si="0"/>
        <v>T.2.5.1</v>
      </c>
      <c r="C21" s="120" t="s">
        <v>2118</v>
      </c>
      <c r="D21" s="118"/>
      <c r="E21" s="156"/>
      <c r="F21" s="92"/>
      <c r="G21" s="117"/>
      <c r="H21" s="163"/>
      <c r="I21" s="117"/>
      <c r="J21" s="54">
        <v>3</v>
      </c>
      <c r="K21" s="54"/>
      <c r="L21" s="99">
        <f t="shared" si="1"/>
        <v>2</v>
      </c>
      <c r="M21" s="1">
        <f t="shared" si="2"/>
        <v>5</v>
      </c>
      <c r="N21" s="1">
        <f t="shared" si="3"/>
        <v>1</v>
      </c>
      <c r="O21" s="1">
        <f t="shared" si="4"/>
        <v>0</v>
      </c>
      <c r="P21" s="1">
        <f t="shared" si="5"/>
        <v>0</v>
      </c>
      <c r="Q21" s="1">
        <f t="shared" si="6"/>
        <v>0</v>
      </c>
      <c r="R21" s="1">
        <f t="shared" si="7"/>
        <v>0</v>
      </c>
      <c r="S21" s="1">
        <f t="shared" si="8"/>
        <v>0</v>
      </c>
      <c r="T21" s="1">
        <f t="shared" si="9"/>
        <v>1</v>
      </c>
      <c r="U21" s="1">
        <f t="shared" si="10"/>
        <v>0</v>
      </c>
      <c r="V21" s="1">
        <f t="shared" si="11"/>
        <v>0</v>
      </c>
      <c r="W21" s="1">
        <f t="shared" si="12"/>
        <v>0</v>
      </c>
      <c r="X21" s="1">
        <f t="shared" si="13"/>
        <v>0</v>
      </c>
      <c r="Y21" s="25">
        <f t="shared" si="14"/>
        <v>0</v>
      </c>
      <c r="Z21" s="127"/>
      <c r="AA21" s="117"/>
      <c r="AB21" s="1"/>
      <c r="AC21" s="25">
        <f t="shared" si="15"/>
        <v>2</v>
      </c>
      <c r="AD21" s="1"/>
    </row>
    <row r="22" spans="1:30" ht="12.75" customHeight="1">
      <c r="A22" s="1">
        <v>4354</v>
      </c>
      <c r="B22" s="54" t="str">
        <f t="shared" si="0"/>
        <v>T.2.5.2</v>
      </c>
      <c r="C22" s="120" t="s">
        <v>2120</v>
      </c>
      <c r="D22" s="118"/>
      <c r="E22" s="156"/>
      <c r="F22" s="92"/>
      <c r="G22" s="117"/>
      <c r="H22" s="163"/>
      <c r="I22" s="117"/>
      <c r="J22" s="54">
        <v>3</v>
      </c>
      <c r="K22" s="54"/>
      <c r="L22" s="99">
        <f t="shared" si="1"/>
        <v>2</v>
      </c>
      <c r="M22" s="1">
        <f t="shared" si="2"/>
        <v>5</v>
      </c>
      <c r="N22" s="1">
        <f t="shared" si="3"/>
        <v>2</v>
      </c>
      <c r="O22" s="1">
        <f t="shared" si="4"/>
        <v>0</v>
      </c>
      <c r="P22" s="1">
        <f t="shared" si="5"/>
        <v>0</v>
      </c>
      <c r="Q22" s="1">
        <f t="shared" si="6"/>
        <v>0</v>
      </c>
      <c r="R22" s="1">
        <f t="shared" si="7"/>
        <v>0</v>
      </c>
      <c r="S22" s="1">
        <f t="shared" si="8"/>
        <v>0</v>
      </c>
      <c r="T22" s="1">
        <f t="shared" si="9"/>
        <v>1</v>
      </c>
      <c r="U22" s="1">
        <f t="shared" si="10"/>
        <v>0</v>
      </c>
      <c r="V22" s="1">
        <f t="shared" si="11"/>
        <v>0</v>
      </c>
      <c r="W22" s="1">
        <f t="shared" si="12"/>
        <v>0</v>
      </c>
      <c r="X22" s="1">
        <f t="shared" si="13"/>
        <v>0</v>
      </c>
      <c r="Y22" s="25">
        <f t="shared" si="14"/>
        <v>0</v>
      </c>
      <c r="Z22" s="127"/>
      <c r="AA22" s="117"/>
      <c r="AB22" s="1"/>
      <c r="AC22" s="25">
        <f t="shared" si="15"/>
        <v>2</v>
      </c>
      <c r="AD22" s="1"/>
    </row>
    <row r="23" spans="1:30" ht="12.75" customHeight="1">
      <c r="A23" s="1">
        <v>3376</v>
      </c>
      <c r="B23" s="54" t="str">
        <f t="shared" si="0"/>
        <v>T.2.5.3</v>
      </c>
      <c r="C23" s="120" t="s">
        <v>2128</v>
      </c>
      <c r="D23" s="118"/>
      <c r="E23" s="156"/>
      <c r="F23" s="92"/>
      <c r="G23" s="117" t="s">
        <v>961</v>
      </c>
      <c r="H23" s="163" t="s">
        <v>771</v>
      </c>
      <c r="I23" s="117" t="s">
        <v>772</v>
      </c>
      <c r="J23" s="54">
        <v>3</v>
      </c>
      <c r="K23" s="54"/>
      <c r="L23" s="99">
        <f t="shared" si="1"/>
        <v>2</v>
      </c>
      <c r="M23" s="1">
        <f t="shared" si="2"/>
        <v>5</v>
      </c>
      <c r="N23" s="1">
        <f t="shared" si="3"/>
        <v>3</v>
      </c>
      <c r="O23" s="1">
        <f t="shared" si="4"/>
        <v>0</v>
      </c>
      <c r="P23" s="1">
        <f t="shared" si="5"/>
        <v>0</v>
      </c>
      <c r="Q23" s="1">
        <f t="shared" si="6"/>
        <v>0</v>
      </c>
      <c r="R23" s="1">
        <f t="shared" si="7"/>
        <v>0</v>
      </c>
      <c r="S23" s="1">
        <f t="shared" si="8"/>
        <v>0</v>
      </c>
      <c r="T23" s="1">
        <f t="shared" si="9"/>
        <v>1</v>
      </c>
      <c r="U23" s="1">
        <f t="shared" si="10"/>
        <v>0</v>
      </c>
      <c r="V23" s="1">
        <f t="shared" si="11"/>
        <v>0</v>
      </c>
      <c r="W23" s="1">
        <f t="shared" si="12"/>
        <v>0</v>
      </c>
      <c r="X23" s="1">
        <f t="shared" si="13"/>
        <v>0</v>
      </c>
      <c r="Y23" s="25">
        <f t="shared" si="14"/>
        <v>0</v>
      </c>
      <c r="Z23" s="127"/>
      <c r="AA23" s="117"/>
      <c r="AB23" s="1"/>
      <c r="AC23" s="25">
        <f t="shared" si="15"/>
        <v>2</v>
      </c>
      <c r="AD23" s="1"/>
    </row>
    <row r="24" spans="1:30" ht="12.75" customHeight="1">
      <c r="A24" s="1">
        <v>4355</v>
      </c>
      <c r="B24" s="54" t="str">
        <f t="shared" si="0"/>
        <v>T.2.5.4</v>
      </c>
      <c r="C24" s="120" t="s">
        <v>2130</v>
      </c>
      <c r="D24" s="118"/>
      <c r="E24" s="156"/>
      <c r="F24" s="92"/>
      <c r="G24" s="117"/>
      <c r="H24" s="163"/>
      <c r="I24" s="117"/>
      <c r="J24" s="54">
        <v>3</v>
      </c>
      <c r="K24" s="54"/>
      <c r="L24" s="99">
        <f t="shared" si="1"/>
        <v>2</v>
      </c>
      <c r="M24" s="1">
        <f t="shared" si="2"/>
        <v>5</v>
      </c>
      <c r="N24" s="1">
        <f t="shared" si="3"/>
        <v>4</v>
      </c>
      <c r="O24" s="1">
        <f t="shared" si="4"/>
        <v>0</v>
      </c>
      <c r="P24" s="1">
        <f t="shared" si="5"/>
        <v>0</v>
      </c>
      <c r="Q24" s="1">
        <f t="shared" si="6"/>
        <v>0</v>
      </c>
      <c r="R24" s="1">
        <f t="shared" si="7"/>
        <v>0</v>
      </c>
      <c r="S24" s="1">
        <f t="shared" si="8"/>
        <v>0</v>
      </c>
      <c r="T24" s="1">
        <f t="shared" si="9"/>
        <v>1</v>
      </c>
      <c r="U24" s="1">
        <f t="shared" si="10"/>
        <v>0</v>
      </c>
      <c r="V24" s="1">
        <f t="shared" si="11"/>
        <v>0</v>
      </c>
      <c r="W24" s="1">
        <f t="shared" si="12"/>
        <v>0</v>
      </c>
      <c r="X24" s="1">
        <f t="shared" si="13"/>
        <v>0</v>
      </c>
      <c r="Y24" s="25">
        <f t="shared" si="14"/>
        <v>0</v>
      </c>
      <c r="Z24" s="127"/>
      <c r="AA24" s="117"/>
      <c r="AB24" s="1"/>
      <c r="AC24" s="25">
        <f t="shared" si="15"/>
        <v>2</v>
      </c>
      <c r="AD24" s="1"/>
    </row>
    <row r="25" spans="1:30" ht="12.75" customHeight="1">
      <c r="A25" s="1">
        <v>3721</v>
      </c>
      <c r="B25" s="54" t="str">
        <f t="shared" si="0"/>
        <v>T.2.6</v>
      </c>
      <c r="C25" s="120" t="s">
        <v>2134</v>
      </c>
      <c r="D25" s="118"/>
      <c r="E25" s="156"/>
      <c r="F25" s="92"/>
      <c r="G25" s="117" t="s">
        <v>955</v>
      </c>
      <c r="H25" s="163" t="s">
        <v>956</v>
      </c>
      <c r="I25" s="117" t="s">
        <v>957</v>
      </c>
      <c r="J25" s="54">
        <v>2</v>
      </c>
      <c r="K25" s="54"/>
      <c r="L25" s="99">
        <f t="shared" si="1"/>
        <v>2</v>
      </c>
      <c r="M25" s="1">
        <f t="shared" si="2"/>
        <v>6</v>
      </c>
      <c r="N25" s="1">
        <f t="shared" si="3"/>
        <v>0</v>
      </c>
      <c r="O25" s="1">
        <f t="shared" si="4"/>
        <v>0</v>
      </c>
      <c r="P25" s="1">
        <f t="shared" si="5"/>
        <v>0</v>
      </c>
      <c r="Q25" s="1">
        <f t="shared" si="6"/>
        <v>1</v>
      </c>
      <c r="R25" s="1">
        <f t="shared" si="7"/>
        <v>0</v>
      </c>
      <c r="S25" s="1">
        <f t="shared" si="8"/>
        <v>1</v>
      </c>
      <c r="T25" s="1">
        <f t="shared" si="9"/>
        <v>1</v>
      </c>
      <c r="U25" s="1">
        <f t="shared" si="10"/>
        <v>0</v>
      </c>
      <c r="V25" s="1">
        <f t="shared" si="11"/>
        <v>1</v>
      </c>
      <c r="W25" s="1">
        <f t="shared" si="12"/>
        <v>1</v>
      </c>
      <c r="X25" s="1">
        <f t="shared" si="13"/>
        <v>1</v>
      </c>
      <c r="Y25" s="25">
        <f t="shared" si="14"/>
        <v>1</v>
      </c>
      <c r="Z25" s="127"/>
      <c r="AA25" s="117"/>
      <c r="AB25" s="1"/>
      <c r="AC25" s="25">
        <f t="shared" si="15"/>
        <v>2</v>
      </c>
      <c r="AD25" s="1"/>
    </row>
    <row r="26" spans="1:30" ht="12.75" customHeight="1">
      <c r="A26" s="1">
        <v>4356</v>
      </c>
      <c r="B26" s="54" t="str">
        <f t="shared" si="0"/>
        <v>T.2.6.1</v>
      </c>
      <c r="C26" s="120" t="s">
        <v>2136</v>
      </c>
      <c r="D26" s="118"/>
      <c r="E26" s="156"/>
      <c r="F26" s="92"/>
      <c r="G26" s="117"/>
      <c r="H26" s="163"/>
      <c r="I26" s="117"/>
      <c r="J26" s="54">
        <v>3</v>
      </c>
      <c r="K26" s="54"/>
      <c r="L26" s="99">
        <f t="shared" si="1"/>
        <v>2</v>
      </c>
      <c r="M26" s="1">
        <f t="shared" si="2"/>
        <v>6</v>
      </c>
      <c r="N26" s="1">
        <f t="shared" si="3"/>
        <v>1</v>
      </c>
      <c r="O26" s="1">
        <f t="shared" si="4"/>
        <v>0</v>
      </c>
      <c r="P26" s="1">
        <f t="shared" si="5"/>
        <v>0</v>
      </c>
      <c r="Q26" s="1">
        <f t="shared" si="6"/>
        <v>0</v>
      </c>
      <c r="R26" s="1">
        <f t="shared" si="7"/>
        <v>0</v>
      </c>
      <c r="S26" s="1">
        <f t="shared" si="8"/>
        <v>0</v>
      </c>
      <c r="T26" s="1">
        <f t="shared" si="9"/>
        <v>1</v>
      </c>
      <c r="U26" s="1">
        <f t="shared" si="10"/>
        <v>0</v>
      </c>
      <c r="V26" s="1">
        <f t="shared" si="11"/>
        <v>0</v>
      </c>
      <c r="W26" s="1">
        <f t="shared" si="12"/>
        <v>0</v>
      </c>
      <c r="X26" s="1">
        <f t="shared" si="13"/>
        <v>0</v>
      </c>
      <c r="Y26" s="25">
        <f t="shared" si="14"/>
        <v>0</v>
      </c>
      <c r="Z26" s="127"/>
      <c r="AA26" s="117"/>
      <c r="AB26" s="1"/>
      <c r="AC26" s="25">
        <f t="shared" si="15"/>
        <v>2</v>
      </c>
      <c r="AD26" s="1"/>
    </row>
    <row r="27" spans="1:30" ht="12.75" customHeight="1">
      <c r="A27" s="1">
        <v>4357</v>
      </c>
      <c r="B27" s="54" t="str">
        <f t="shared" si="0"/>
        <v>T.2.6.2</v>
      </c>
      <c r="C27" s="120" t="s">
        <v>2138</v>
      </c>
      <c r="D27" s="118"/>
      <c r="E27" s="156"/>
      <c r="F27" s="92"/>
      <c r="G27" s="117"/>
      <c r="H27" s="163"/>
      <c r="I27" s="117"/>
      <c r="J27" s="54">
        <v>3</v>
      </c>
      <c r="K27" s="54"/>
      <c r="L27" s="99">
        <f t="shared" si="1"/>
        <v>2</v>
      </c>
      <c r="M27" s="1">
        <f t="shared" si="2"/>
        <v>6</v>
      </c>
      <c r="N27" s="1">
        <f t="shared" si="3"/>
        <v>2</v>
      </c>
      <c r="O27" s="1">
        <f t="shared" si="4"/>
        <v>0</v>
      </c>
      <c r="P27" s="1">
        <f t="shared" si="5"/>
        <v>0</v>
      </c>
      <c r="Q27" s="1">
        <f t="shared" si="6"/>
        <v>0</v>
      </c>
      <c r="R27" s="1">
        <f t="shared" si="7"/>
        <v>0</v>
      </c>
      <c r="S27" s="1">
        <f t="shared" si="8"/>
        <v>0</v>
      </c>
      <c r="T27" s="1">
        <f t="shared" si="9"/>
        <v>1</v>
      </c>
      <c r="U27" s="1">
        <f t="shared" si="10"/>
        <v>0</v>
      </c>
      <c r="V27" s="1">
        <f t="shared" si="11"/>
        <v>0</v>
      </c>
      <c r="W27" s="1">
        <f t="shared" si="12"/>
        <v>0</v>
      </c>
      <c r="X27" s="1">
        <f t="shared" si="13"/>
        <v>0</v>
      </c>
      <c r="Y27" s="25">
        <f t="shared" si="14"/>
        <v>0</v>
      </c>
      <c r="Z27" s="127"/>
      <c r="AA27" s="117"/>
      <c r="AB27" s="1"/>
      <c r="AC27" s="25">
        <f t="shared" si="15"/>
        <v>2</v>
      </c>
      <c r="AD27" s="1"/>
    </row>
    <row r="28" spans="1:30" ht="12.75" customHeight="1">
      <c r="A28" s="1">
        <v>3710</v>
      </c>
      <c r="B28" s="54" t="str">
        <f t="shared" si="0"/>
        <v>T.2.6.3</v>
      </c>
      <c r="C28" s="120" t="s">
        <v>2139</v>
      </c>
      <c r="D28" s="118"/>
      <c r="E28" s="156"/>
      <c r="F28" s="92"/>
      <c r="G28" s="117" t="s">
        <v>955</v>
      </c>
      <c r="H28" s="163" t="s">
        <v>2140</v>
      </c>
      <c r="I28" s="117" t="s">
        <v>2141</v>
      </c>
      <c r="J28" s="54">
        <v>3</v>
      </c>
      <c r="K28" s="54"/>
      <c r="L28" s="99">
        <f t="shared" si="1"/>
        <v>2</v>
      </c>
      <c r="M28" s="1">
        <f t="shared" si="2"/>
        <v>6</v>
      </c>
      <c r="N28" s="1">
        <f t="shared" si="3"/>
        <v>3</v>
      </c>
      <c r="O28" s="1">
        <f t="shared" si="4"/>
        <v>0</v>
      </c>
      <c r="P28" s="1">
        <f t="shared" si="5"/>
        <v>0</v>
      </c>
      <c r="Q28" s="1">
        <f t="shared" si="6"/>
        <v>0</v>
      </c>
      <c r="R28" s="1">
        <f t="shared" si="7"/>
        <v>0</v>
      </c>
      <c r="S28" s="1">
        <f t="shared" si="8"/>
        <v>0</v>
      </c>
      <c r="T28" s="1">
        <f t="shared" si="9"/>
        <v>1</v>
      </c>
      <c r="U28" s="1">
        <f t="shared" si="10"/>
        <v>0</v>
      </c>
      <c r="V28" s="1">
        <f t="shared" si="11"/>
        <v>0</v>
      </c>
      <c r="W28" s="1">
        <f t="shared" si="12"/>
        <v>0</v>
      </c>
      <c r="X28" s="1">
        <f t="shared" si="13"/>
        <v>0</v>
      </c>
      <c r="Y28" s="25">
        <f t="shared" si="14"/>
        <v>0</v>
      </c>
      <c r="Z28" s="127"/>
      <c r="AA28" s="117"/>
      <c r="AB28" s="1"/>
      <c r="AC28" s="25">
        <f t="shared" si="15"/>
        <v>2</v>
      </c>
      <c r="AD28" s="1"/>
    </row>
    <row r="29" spans="1:30" ht="12.75" customHeight="1">
      <c r="A29" s="1">
        <v>3463</v>
      </c>
      <c r="B29" s="54" t="str">
        <f t="shared" si="0"/>
        <v>T.2.6.4</v>
      </c>
      <c r="C29" s="120" t="s">
        <v>2143</v>
      </c>
      <c r="D29" s="118"/>
      <c r="E29" s="156"/>
      <c r="F29" s="92"/>
      <c r="G29" s="117" t="s">
        <v>961</v>
      </c>
      <c r="H29" s="163" t="s">
        <v>2144</v>
      </c>
      <c r="I29" s="117" t="s">
        <v>2145</v>
      </c>
      <c r="J29" s="54">
        <v>3</v>
      </c>
      <c r="K29" s="54"/>
      <c r="L29" s="99">
        <f t="shared" si="1"/>
        <v>2</v>
      </c>
      <c r="M29" s="1">
        <f t="shared" si="2"/>
        <v>6</v>
      </c>
      <c r="N29" s="1">
        <f t="shared" si="3"/>
        <v>4</v>
      </c>
      <c r="O29" s="1">
        <f t="shared" si="4"/>
        <v>0</v>
      </c>
      <c r="P29" s="1">
        <f t="shared" si="5"/>
        <v>0</v>
      </c>
      <c r="Q29" s="1">
        <f t="shared" si="6"/>
        <v>0</v>
      </c>
      <c r="R29" s="1">
        <f t="shared" si="7"/>
        <v>0</v>
      </c>
      <c r="S29" s="1">
        <f t="shared" si="8"/>
        <v>0</v>
      </c>
      <c r="T29" s="1">
        <f t="shared" si="9"/>
        <v>1</v>
      </c>
      <c r="U29" s="1">
        <f t="shared" si="10"/>
        <v>0</v>
      </c>
      <c r="V29" s="1">
        <f t="shared" si="11"/>
        <v>0</v>
      </c>
      <c r="W29" s="1">
        <f t="shared" si="12"/>
        <v>0</v>
      </c>
      <c r="X29" s="1">
        <f t="shared" si="13"/>
        <v>0</v>
      </c>
      <c r="Y29" s="25">
        <f t="shared" si="14"/>
        <v>0</v>
      </c>
      <c r="Z29" s="127"/>
      <c r="AA29" s="117"/>
      <c r="AB29" s="1"/>
      <c r="AC29" s="25">
        <f t="shared" si="15"/>
        <v>2</v>
      </c>
      <c r="AD29" s="1"/>
    </row>
    <row r="30" spans="1:30" ht="12.75" customHeight="1">
      <c r="A30" s="1">
        <v>4358</v>
      </c>
      <c r="B30" s="54" t="str">
        <f t="shared" si="0"/>
        <v>T.2.6.5</v>
      </c>
      <c r="C30" s="120" t="s">
        <v>2146</v>
      </c>
      <c r="D30" s="118"/>
      <c r="E30" s="156"/>
      <c r="F30" s="92"/>
      <c r="G30" s="117"/>
      <c r="H30" s="163"/>
      <c r="I30" s="117"/>
      <c r="J30" s="54">
        <v>3</v>
      </c>
      <c r="K30" s="54"/>
      <c r="L30" s="99">
        <f t="shared" si="1"/>
        <v>2</v>
      </c>
      <c r="M30" s="1">
        <f t="shared" si="2"/>
        <v>6</v>
      </c>
      <c r="N30" s="1">
        <f t="shared" si="3"/>
        <v>5</v>
      </c>
      <c r="O30" s="1">
        <f t="shared" si="4"/>
        <v>0</v>
      </c>
      <c r="P30" s="1">
        <f t="shared" si="5"/>
        <v>0</v>
      </c>
      <c r="Q30" s="1">
        <f t="shared" si="6"/>
        <v>0</v>
      </c>
      <c r="R30" s="1">
        <f t="shared" si="7"/>
        <v>0</v>
      </c>
      <c r="S30" s="1">
        <f t="shared" si="8"/>
        <v>0</v>
      </c>
      <c r="T30" s="1">
        <f t="shared" si="9"/>
        <v>1</v>
      </c>
      <c r="U30" s="1">
        <f t="shared" si="10"/>
        <v>0</v>
      </c>
      <c r="V30" s="1">
        <f t="shared" si="11"/>
        <v>0</v>
      </c>
      <c r="W30" s="1">
        <f t="shared" si="12"/>
        <v>0</v>
      </c>
      <c r="X30" s="1">
        <f t="shared" si="13"/>
        <v>0</v>
      </c>
      <c r="Y30" s="25">
        <f t="shared" si="14"/>
        <v>0</v>
      </c>
      <c r="Z30" s="127"/>
      <c r="AA30" s="117"/>
      <c r="AB30" s="1"/>
      <c r="AC30" s="25">
        <f t="shared" si="15"/>
        <v>2</v>
      </c>
      <c r="AD30" s="1"/>
    </row>
    <row r="31" spans="1:30" ht="12.75" customHeight="1">
      <c r="A31" s="1">
        <v>4359</v>
      </c>
      <c r="B31" s="54" t="str">
        <f t="shared" si="0"/>
        <v>T.2.6.6</v>
      </c>
      <c r="C31" s="120" t="s">
        <v>2147</v>
      </c>
      <c r="D31" s="118"/>
      <c r="E31" s="156"/>
      <c r="F31" s="92"/>
      <c r="G31" s="117"/>
      <c r="H31" s="163"/>
      <c r="I31" s="117"/>
      <c r="J31" s="54">
        <v>3</v>
      </c>
      <c r="K31" s="54"/>
      <c r="L31" s="99">
        <f t="shared" si="1"/>
        <v>2</v>
      </c>
      <c r="M31" s="1">
        <f t="shared" si="2"/>
        <v>6</v>
      </c>
      <c r="N31" s="1">
        <f t="shared" si="3"/>
        <v>6</v>
      </c>
      <c r="O31" s="1">
        <f t="shared" si="4"/>
        <v>0</v>
      </c>
      <c r="P31" s="1">
        <f t="shared" si="5"/>
        <v>0</v>
      </c>
      <c r="Q31" s="1">
        <f t="shared" si="6"/>
        <v>0</v>
      </c>
      <c r="R31" s="1">
        <f t="shared" si="7"/>
        <v>0</v>
      </c>
      <c r="S31" s="1">
        <f t="shared" si="8"/>
        <v>0</v>
      </c>
      <c r="T31" s="1">
        <f t="shared" si="9"/>
        <v>1</v>
      </c>
      <c r="U31" s="1">
        <f t="shared" si="10"/>
        <v>0</v>
      </c>
      <c r="V31" s="1">
        <f t="shared" si="11"/>
        <v>0</v>
      </c>
      <c r="W31" s="1">
        <f t="shared" si="12"/>
        <v>0</v>
      </c>
      <c r="X31" s="1">
        <f t="shared" si="13"/>
        <v>0</v>
      </c>
      <c r="Y31" s="25">
        <f t="shared" si="14"/>
        <v>0</v>
      </c>
      <c r="Z31" s="127"/>
      <c r="AA31" s="117"/>
      <c r="AB31" s="1"/>
      <c r="AC31" s="25">
        <f t="shared" si="15"/>
        <v>2</v>
      </c>
      <c r="AD31" s="1"/>
    </row>
    <row r="32" spans="1:30" ht="12.75" customHeight="1">
      <c r="A32" s="1">
        <v>4360</v>
      </c>
      <c r="B32" s="54" t="str">
        <f t="shared" si="0"/>
        <v>T.2.6.7</v>
      </c>
      <c r="C32" s="120" t="s">
        <v>2148</v>
      </c>
      <c r="D32" s="118"/>
      <c r="E32" s="156"/>
      <c r="F32" s="92"/>
      <c r="G32" s="117"/>
      <c r="H32" s="163"/>
      <c r="I32" s="117"/>
      <c r="J32" s="54">
        <v>3</v>
      </c>
      <c r="K32" s="54"/>
      <c r="L32" s="99">
        <f t="shared" si="1"/>
        <v>2</v>
      </c>
      <c r="M32" s="1">
        <f t="shared" si="2"/>
        <v>6</v>
      </c>
      <c r="N32" s="1">
        <f t="shared" si="3"/>
        <v>7</v>
      </c>
      <c r="O32" s="1">
        <f t="shared" si="4"/>
        <v>0</v>
      </c>
      <c r="P32" s="1">
        <f t="shared" si="5"/>
        <v>0</v>
      </c>
      <c r="Q32" s="1">
        <f t="shared" si="6"/>
        <v>0</v>
      </c>
      <c r="R32" s="1">
        <f t="shared" si="7"/>
        <v>0</v>
      </c>
      <c r="S32" s="1">
        <f t="shared" si="8"/>
        <v>0</v>
      </c>
      <c r="T32" s="1">
        <f t="shared" si="9"/>
        <v>1</v>
      </c>
      <c r="U32" s="1">
        <f t="shared" si="10"/>
        <v>0</v>
      </c>
      <c r="V32" s="1">
        <f t="shared" si="11"/>
        <v>0</v>
      </c>
      <c r="W32" s="1">
        <f t="shared" si="12"/>
        <v>0</v>
      </c>
      <c r="X32" s="1">
        <f t="shared" si="13"/>
        <v>0</v>
      </c>
      <c r="Y32" s="25">
        <f t="shared" si="14"/>
        <v>0</v>
      </c>
      <c r="Z32" s="127"/>
      <c r="AA32" s="117"/>
      <c r="AB32" s="1"/>
      <c r="AC32" s="25">
        <f t="shared" si="15"/>
        <v>2</v>
      </c>
      <c r="AD32" s="1"/>
    </row>
    <row r="33" spans="1:30" ht="12.75" customHeight="1">
      <c r="A33" s="1">
        <v>4361</v>
      </c>
      <c r="B33" s="54" t="str">
        <f t="shared" si="0"/>
        <v>T.2.6.8</v>
      </c>
      <c r="C33" s="120" t="s">
        <v>2149</v>
      </c>
      <c r="D33" s="118"/>
      <c r="E33" s="156"/>
      <c r="F33" s="92"/>
      <c r="G33" s="117"/>
      <c r="H33" s="163"/>
      <c r="I33" s="117"/>
      <c r="J33" s="54">
        <v>3</v>
      </c>
      <c r="K33" s="54"/>
      <c r="L33" s="99">
        <f t="shared" si="1"/>
        <v>2</v>
      </c>
      <c r="M33" s="1">
        <f t="shared" si="2"/>
        <v>6</v>
      </c>
      <c r="N33" s="1">
        <f t="shared" si="3"/>
        <v>8</v>
      </c>
      <c r="O33" s="1">
        <f t="shared" si="4"/>
        <v>0</v>
      </c>
      <c r="P33" s="1">
        <f t="shared" si="5"/>
        <v>0</v>
      </c>
      <c r="Q33" s="1">
        <f t="shared" si="6"/>
        <v>0</v>
      </c>
      <c r="R33" s="1">
        <f t="shared" si="7"/>
        <v>0</v>
      </c>
      <c r="S33" s="1">
        <f t="shared" si="8"/>
        <v>0</v>
      </c>
      <c r="T33" s="1">
        <f t="shared" si="9"/>
        <v>1</v>
      </c>
      <c r="U33" s="1">
        <f t="shared" si="10"/>
        <v>0</v>
      </c>
      <c r="V33" s="1">
        <f t="shared" si="11"/>
        <v>0</v>
      </c>
      <c r="W33" s="1">
        <f t="shared" si="12"/>
        <v>0</v>
      </c>
      <c r="X33" s="1">
        <f t="shared" si="13"/>
        <v>0</v>
      </c>
      <c r="Y33" s="25">
        <f t="shared" si="14"/>
        <v>0</v>
      </c>
      <c r="Z33" s="127"/>
      <c r="AA33" s="117"/>
      <c r="AB33" s="1"/>
      <c r="AC33" s="25">
        <f t="shared" si="15"/>
        <v>2</v>
      </c>
      <c r="AD33" s="1"/>
    </row>
    <row r="34" spans="1:30" ht="12.75" customHeight="1">
      <c r="A34" s="1">
        <v>4362</v>
      </c>
      <c r="B34" s="54" t="str">
        <f t="shared" si="0"/>
        <v>T.2.6.9</v>
      </c>
      <c r="C34" s="120" t="s">
        <v>2150</v>
      </c>
      <c r="D34" s="118"/>
      <c r="E34" s="156"/>
      <c r="F34" s="92"/>
      <c r="G34" s="117"/>
      <c r="H34" s="163"/>
      <c r="I34" s="117"/>
      <c r="J34" s="54">
        <v>3</v>
      </c>
      <c r="K34" s="54"/>
      <c r="L34" s="99">
        <f t="shared" si="1"/>
        <v>2</v>
      </c>
      <c r="M34" s="1">
        <f t="shared" si="2"/>
        <v>6</v>
      </c>
      <c r="N34" s="1">
        <f t="shared" si="3"/>
        <v>9</v>
      </c>
      <c r="O34" s="1">
        <f t="shared" si="4"/>
        <v>0</v>
      </c>
      <c r="P34" s="1">
        <f t="shared" si="5"/>
        <v>0</v>
      </c>
      <c r="Q34" s="1">
        <f t="shared" si="6"/>
        <v>0</v>
      </c>
      <c r="R34" s="1">
        <f t="shared" si="7"/>
        <v>0</v>
      </c>
      <c r="S34" s="1">
        <f t="shared" si="8"/>
        <v>0</v>
      </c>
      <c r="T34" s="1">
        <f t="shared" si="9"/>
        <v>1</v>
      </c>
      <c r="U34" s="1">
        <f t="shared" si="10"/>
        <v>0</v>
      </c>
      <c r="V34" s="1">
        <f t="shared" si="11"/>
        <v>0</v>
      </c>
      <c r="W34" s="1">
        <f t="shared" si="12"/>
        <v>0</v>
      </c>
      <c r="X34" s="1">
        <f t="shared" si="13"/>
        <v>0</v>
      </c>
      <c r="Y34" s="25">
        <f t="shared" si="14"/>
        <v>0</v>
      </c>
      <c r="Z34" s="127"/>
      <c r="AA34" s="117"/>
      <c r="AB34" s="1"/>
      <c r="AC34" s="25">
        <f t="shared" si="15"/>
        <v>2</v>
      </c>
      <c r="AD34" s="1"/>
    </row>
    <row r="35" spans="1:30" ht="12.75" customHeight="1">
      <c r="A35" s="1">
        <v>4363</v>
      </c>
      <c r="B35" s="54" t="str">
        <f t="shared" si="0"/>
        <v>T.2.6.10</v>
      </c>
      <c r="C35" s="120" t="s">
        <v>2151</v>
      </c>
      <c r="D35" s="118"/>
      <c r="E35" s="156"/>
      <c r="F35" s="92"/>
      <c r="G35" s="117"/>
      <c r="H35" s="163"/>
      <c r="I35" s="117"/>
      <c r="J35" s="54">
        <v>3</v>
      </c>
      <c r="K35" s="54"/>
      <c r="L35" s="99">
        <f t="shared" si="1"/>
        <v>2</v>
      </c>
      <c r="M35" s="1">
        <f t="shared" si="2"/>
        <v>6</v>
      </c>
      <c r="N35" s="1">
        <f t="shared" si="3"/>
        <v>10</v>
      </c>
      <c r="O35" s="1">
        <f t="shared" si="4"/>
        <v>0</v>
      </c>
      <c r="P35" s="1">
        <f t="shared" si="5"/>
        <v>0</v>
      </c>
      <c r="Q35" s="1">
        <f t="shared" si="6"/>
        <v>0</v>
      </c>
      <c r="R35" s="1">
        <f t="shared" si="7"/>
        <v>0</v>
      </c>
      <c r="S35" s="1">
        <f t="shared" si="8"/>
        <v>0</v>
      </c>
      <c r="T35" s="1">
        <f t="shared" si="9"/>
        <v>1</v>
      </c>
      <c r="U35" s="1">
        <f t="shared" si="10"/>
        <v>0</v>
      </c>
      <c r="V35" s="1">
        <f t="shared" si="11"/>
        <v>0</v>
      </c>
      <c r="W35" s="1">
        <f t="shared" si="12"/>
        <v>0</v>
      </c>
      <c r="X35" s="1">
        <f t="shared" si="13"/>
        <v>0</v>
      </c>
      <c r="Y35" s="25">
        <f t="shared" si="14"/>
        <v>0</v>
      </c>
      <c r="Z35" s="127"/>
      <c r="AA35" s="117"/>
      <c r="AB35" s="1"/>
      <c r="AC35" s="25">
        <f t="shared" si="15"/>
        <v>2</v>
      </c>
      <c r="AD35" s="1"/>
    </row>
    <row r="36" spans="1:30" ht="12.75" customHeight="1">
      <c r="A36" s="1">
        <v>3914</v>
      </c>
      <c r="B36" s="54" t="str">
        <f t="shared" si="0"/>
        <v>T.2.6.11</v>
      </c>
      <c r="C36" s="120" t="s">
        <v>2153</v>
      </c>
      <c r="D36" s="118"/>
      <c r="E36" s="156"/>
      <c r="F36" s="92"/>
      <c r="G36" s="117" t="s">
        <v>955</v>
      </c>
      <c r="H36" s="163" t="s">
        <v>2106</v>
      </c>
      <c r="I36" s="117" t="s">
        <v>957</v>
      </c>
      <c r="J36" s="54">
        <v>3</v>
      </c>
      <c r="K36" s="54"/>
      <c r="L36" s="99">
        <f t="shared" si="1"/>
        <v>2</v>
      </c>
      <c r="M36" s="1">
        <f t="shared" si="2"/>
        <v>6</v>
      </c>
      <c r="N36" s="1">
        <f t="shared" si="3"/>
        <v>11</v>
      </c>
      <c r="O36" s="1">
        <f t="shared" si="4"/>
        <v>0</v>
      </c>
      <c r="P36" s="1">
        <f t="shared" si="5"/>
        <v>0</v>
      </c>
      <c r="Q36" s="1">
        <f t="shared" si="6"/>
        <v>0</v>
      </c>
      <c r="R36" s="1">
        <f t="shared" si="7"/>
        <v>0</v>
      </c>
      <c r="S36" s="1">
        <f t="shared" si="8"/>
        <v>0</v>
      </c>
      <c r="T36" s="1">
        <f t="shared" si="9"/>
        <v>1</v>
      </c>
      <c r="U36" s="1">
        <f t="shared" si="10"/>
        <v>0</v>
      </c>
      <c r="V36" s="1">
        <f t="shared" si="11"/>
        <v>0</v>
      </c>
      <c r="W36" s="1">
        <f t="shared" si="12"/>
        <v>0</v>
      </c>
      <c r="X36" s="1">
        <f t="shared" si="13"/>
        <v>0</v>
      </c>
      <c r="Y36" s="25">
        <f t="shared" si="14"/>
        <v>0</v>
      </c>
      <c r="Z36" s="127"/>
      <c r="AA36" s="117"/>
      <c r="AB36" s="1"/>
      <c r="AC36" s="25">
        <f t="shared" si="15"/>
        <v>2</v>
      </c>
      <c r="AD36" s="1"/>
    </row>
    <row r="37" spans="1:30" ht="12.75" customHeight="1">
      <c r="A37" s="1">
        <v>3725</v>
      </c>
      <c r="B37" s="54" t="str">
        <f t="shared" si="0"/>
        <v>T.2.6.12</v>
      </c>
      <c r="C37" s="120" t="s">
        <v>2154</v>
      </c>
      <c r="D37" s="118"/>
      <c r="E37" s="156"/>
      <c r="F37" s="92"/>
      <c r="G37" s="117" t="s">
        <v>955</v>
      </c>
      <c r="H37" s="163" t="s">
        <v>2111</v>
      </c>
      <c r="I37" s="117" t="s">
        <v>957</v>
      </c>
      <c r="J37" s="54">
        <v>3</v>
      </c>
      <c r="K37" s="54"/>
      <c r="L37" s="99">
        <f t="shared" si="1"/>
        <v>2</v>
      </c>
      <c r="M37" s="1">
        <f t="shared" si="2"/>
        <v>6</v>
      </c>
      <c r="N37" s="1">
        <f t="shared" si="3"/>
        <v>12</v>
      </c>
      <c r="O37" s="1">
        <f t="shared" si="4"/>
        <v>0</v>
      </c>
      <c r="P37" s="1">
        <f t="shared" si="5"/>
        <v>0</v>
      </c>
      <c r="Q37" s="1">
        <f t="shared" si="6"/>
        <v>0</v>
      </c>
      <c r="R37" s="1">
        <f t="shared" si="7"/>
        <v>0</v>
      </c>
      <c r="S37" s="1">
        <f t="shared" si="8"/>
        <v>0</v>
      </c>
      <c r="T37" s="1">
        <f t="shared" si="9"/>
        <v>1</v>
      </c>
      <c r="U37" s="1">
        <f t="shared" si="10"/>
        <v>0</v>
      </c>
      <c r="V37" s="1">
        <f t="shared" si="11"/>
        <v>0</v>
      </c>
      <c r="W37" s="1">
        <f t="shared" si="12"/>
        <v>0</v>
      </c>
      <c r="X37" s="1">
        <f t="shared" si="13"/>
        <v>0</v>
      </c>
      <c r="Y37" s="25">
        <f t="shared" si="14"/>
        <v>0</v>
      </c>
      <c r="Z37" s="127"/>
      <c r="AA37" s="117"/>
      <c r="AB37" s="1"/>
      <c r="AC37" s="25">
        <f t="shared" si="15"/>
        <v>2</v>
      </c>
      <c r="AD37" s="1"/>
    </row>
    <row r="38" spans="1:30" ht="12.75" customHeight="1">
      <c r="A38" s="1">
        <v>4364</v>
      </c>
      <c r="B38" s="54" t="str">
        <f t="shared" si="0"/>
        <v>T.2.6.13</v>
      </c>
      <c r="C38" s="120" t="s">
        <v>2155</v>
      </c>
      <c r="D38" s="118"/>
      <c r="E38" s="156"/>
      <c r="F38" s="92"/>
      <c r="G38" s="117"/>
      <c r="H38" s="163"/>
      <c r="I38" s="117"/>
      <c r="J38" s="54">
        <v>3</v>
      </c>
      <c r="K38" s="54"/>
      <c r="L38" s="99">
        <f t="shared" si="1"/>
        <v>2</v>
      </c>
      <c r="M38" s="1">
        <f t="shared" si="2"/>
        <v>6</v>
      </c>
      <c r="N38" s="1">
        <f t="shared" si="3"/>
        <v>13</v>
      </c>
      <c r="O38" s="1">
        <f t="shared" si="4"/>
        <v>0</v>
      </c>
      <c r="P38" s="1">
        <f t="shared" si="5"/>
        <v>0</v>
      </c>
      <c r="Q38" s="1">
        <f t="shared" si="6"/>
        <v>0</v>
      </c>
      <c r="R38" s="1">
        <f t="shared" si="7"/>
        <v>0</v>
      </c>
      <c r="S38" s="1">
        <f t="shared" si="8"/>
        <v>0</v>
      </c>
      <c r="T38" s="1">
        <f t="shared" si="9"/>
        <v>1</v>
      </c>
      <c r="U38" s="1">
        <f t="shared" si="10"/>
        <v>0</v>
      </c>
      <c r="V38" s="1">
        <f t="shared" si="11"/>
        <v>0</v>
      </c>
      <c r="W38" s="1">
        <f t="shared" si="12"/>
        <v>0</v>
      </c>
      <c r="X38" s="1">
        <f t="shared" si="13"/>
        <v>0</v>
      </c>
      <c r="Y38" s="25">
        <f t="shared" si="14"/>
        <v>0</v>
      </c>
      <c r="Z38" s="127"/>
      <c r="AA38" s="117"/>
      <c r="AB38" s="1"/>
      <c r="AC38" s="25">
        <f t="shared" si="15"/>
        <v>2</v>
      </c>
      <c r="AD38" s="1"/>
    </row>
    <row r="39" spans="1:30" ht="12.75" customHeight="1">
      <c r="A39" s="1">
        <v>3377</v>
      </c>
      <c r="B39" s="54" t="str">
        <f t="shared" si="0"/>
        <v>T.2.6.14</v>
      </c>
      <c r="C39" s="120" t="s">
        <v>2156</v>
      </c>
      <c r="D39" s="118"/>
      <c r="E39" s="156"/>
      <c r="F39" s="92"/>
      <c r="G39" s="117" t="s">
        <v>961</v>
      </c>
      <c r="H39" s="163" t="s">
        <v>771</v>
      </c>
      <c r="I39" s="117" t="s">
        <v>772</v>
      </c>
      <c r="J39" s="54">
        <v>3</v>
      </c>
      <c r="K39" s="54"/>
      <c r="L39" s="99">
        <f t="shared" si="1"/>
        <v>2</v>
      </c>
      <c r="M39" s="1">
        <f t="shared" si="2"/>
        <v>6</v>
      </c>
      <c r="N39" s="1">
        <f t="shared" si="3"/>
        <v>14</v>
      </c>
      <c r="O39" s="1">
        <f t="shared" si="4"/>
        <v>0</v>
      </c>
      <c r="P39" s="1">
        <f t="shared" si="5"/>
        <v>0</v>
      </c>
      <c r="Q39" s="1">
        <f t="shared" si="6"/>
        <v>0</v>
      </c>
      <c r="R39" s="1">
        <f t="shared" si="7"/>
        <v>0</v>
      </c>
      <c r="S39" s="1">
        <f t="shared" si="8"/>
        <v>0</v>
      </c>
      <c r="T39" s="1">
        <f t="shared" si="9"/>
        <v>1</v>
      </c>
      <c r="U39" s="1">
        <f t="shared" si="10"/>
        <v>0</v>
      </c>
      <c r="V39" s="1">
        <f t="shared" si="11"/>
        <v>0</v>
      </c>
      <c r="W39" s="1">
        <f t="shared" si="12"/>
        <v>0</v>
      </c>
      <c r="X39" s="1">
        <f t="shared" si="13"/>
        <v>0</v>
      </c>
      <c r="Y39" s="25">
        <f t="shared" si="14"/>
        <v>0</v>
      </c>
      <c r="Z39" s="127"/>
      <c r="AA39" s="117"/>
      <c r="AB39" s="1"/>
      <c r="AC39" s="25">
        <f t="shared" si="15"/>
        <v>2</v>
      </c>
      <c r="AD39" s="1"/>
    </row>
    <row r="40" spans="1:30" ht="12.75" customHeight="1">
      <c r="A40" s="1">
        <v>2653</v>
      </c>
      <c r="B40" s="54" t="str">
        <f t="shared" si="0"/>
        <v>T.2.7</v>
      </c>
      <c r="C40" s="120" t="s">
        <v>2157</v>
      </c>
      <c r="D40" s="118"/>
      <c r="E40" s="156"/>
      <c r="F40" s="92"/>
      <c r="G40" s="117"/>
      <c r="H40" s="163" t="s">
        <v>693</v>
      </c>
      <c r="I40" s="117" t="s">
        <v>946</v>
      </c>
      <c r="J40" s="54">
        <v>2</v>
      </c>
      <c r="K40" s="54"/>
      <c r="L40" s="99">
        <f t="shared" si="1"/>
        <v>2</v>
      </c>
      <c r="M40" s="1">
        <f t="shared" si="2"/>
        <v>7</v>
      </c>
      <c r="N40" s="1">
        <f t="shared" si="3"/>
        <v>0</v>
      </c>
      <c r="O40" s="1">
        <f t="shared" si="4"/>
        <v>0</v>
      </c>
      <c r="P40" s="1">
        <f t="shared" si="5"/>
        <v>0</v>
      </c>
      <c r="Q40" s="1">
        <f t="shared" si="6"/>
        <v>0</v>
      </c>
      <c r="R40" s="1">
        <f t="shared" si="7"/>
        <v>0</v>
      </c>
      <c r="S40" s="1">
        <f t="shared" si="8"/>
        <v>0</v>
      </c>
      <c r="T40" s="1">
        <f t="shared" si="9"/>
        <v>1</v>
      </c>
      <c r="U40" s="1">
        <f t="shared" si="10"/>
        <v>0</v>
      </c>
      <c r="V40" s="1">
        <f t="shared" si="11"/>
        <v>0</v>
      </c>
      <c r="W40" s="1">
        <f t="shared" si="12"/>
        <v>0</v>
      </c>
      <c r="X40" s="1">
        <f t="shared" si="13"/>
        <v>0</v>
      </c>
      <c r="Y40" s="25">
        <f t="shared" si="14"/>
        <v>0</v>
      </c>
      <c r="Z40" s="127"/>
      <c r="AA40" s="117"/>
      <c r="AB40" s="1"/>
      <c r="AC40" s="25">
        <f t="shared" si="15"/>
        <v>2</v>
      </c>
      <c r="AD40" s="1"/>
    </row>
    <row r="41" spans="1:30" ht="12.75" customHeight="1">
      <c r="A41" s="1">
        <v>4365</v>
      </c>
      <c r="B41" s="54" t="str">
        <f t="shared" si="0"/>
        <v>T.3</v>
      </c>
      <c r="C41" s="117" t="s">
        <v>959</v>
      </c>
      <c r="D41" s="92"/>
      <c r="E41" s="156"/>
      <c r="F41" s="92"/>
      <c r="G41" s="117" t="s">
        <v>961</v>
      </c>
      <c r="H41" s="163"/>
      <c r="I41" s="117"/>
      <c r="J41" s="54">
        <v>1</v>
      </c>
      <c r="K41" s="54"/>
      <c r="L41" s="99">
        <f t="shared" si="1"/>
        <v>3</v>
      </c>
      <c r="M41" s="1">
        <f t="shared" si="2"/>
        <v>0</v>
      </c>
      <c r="N41" s="1">
        <f t="shared" si="3"/>
        <v>0</v>
      </c>
      <c r="O41" s="1">
        <f t="shared" si="4"/>
        <v>0</v>
      </c>
      <c r="P41" s="1">
        <f t="shared" si="5"/>
        <v>0</v>
      </c>
      <c r="Q41" s="1">
        <f t="shared" si="6"/>
        <v>1</v>
      </c>
      <c r="R41" s="1">
        <f t="shared" si="7"/>
        <v>0</v>
      </c>
      <c r="S41" s="1">
        <f t="shared" si="8"/>
        <v>1</v>
      </c>
      <c r="T41" s="1">
        <f t="shared" si="9"/>
        <v>1</v>
      </c>
      <c r="U41" s="1">
        <f t="shared" si="10"/>
        <v>0</v>
      </c>
      <c r="V41" s="1">
        <f t="shared" si="11"/>
        <v>1</v>
      </c>
      <c r="W41" s="1">
        <f t="shared" si="12"/>
        <v>1</v>
      </c>
      <c r="X41" s="1">
        <f t="shared" si="13"/>
        <v>1</v>
      </c>
      <c r="Y41" s="25">
        <f t="shared" si="14"/>
        <v>1</v>
      </c>
      <c r="Z41" s="127"/>
      <c r="AA41" s="117"/>
      <c r="AB41" s="1"/>
      <c r="AC41" s="25">
        <f t="shared" si="15"/>
        <v>2</v>
      </c>
      <c r="AD41" s="1"/>
    </row>
    <row r="42" spans="1:30" ht="12.75" customHeight="1">
      <c r="A42" s="1">
        <v>2233</v>
      </c>
      <c r="B42" s="54" t="str">
        <f t="shared" si="0"/>
        <v>T.3.1</v>
      </c>
      <c r="C42" s="120" t="s">
        <v>972</v>
      </c>
      <c r="D42" s="92"/>
      <c r="E42" s="156"/>
      <c r="F42" s="92"/>
      <c r="G42" s="117" t="s">
        <v>637</v>
      </c>
      <c r="H42" s="163" t="s">
        <v>956</v>
      </c>
      <c r="I42" s="117" t="s">
        <v>572</v>
      </c>
      <c r="J42" s="54">
        <v>2</v>
      </c>
      <c r="K42" s="54"/>
      <c r="L42" s="99">
        <f t="shared" si="1"/>
        <v>3</v>
      </c>
      <c r="M42" s="1">
        <f t="shared" si="2"/>
        <v>1</v>
      </c>
      <c r="N42" s="1">
        <f t="shared" si="3"/>
        <v>0</v>
      </c>
      <c r="O42" s="1">
        <f t="shared" si="4"/>
        <v>0</v>
      </c>
      <c r="P42" s="1">
        <f t="shared" si="5"/>
        <v>0</v>
      </c>
      <c r="Q42" s="1">
        <f t="shared" si="6"/>
        <v>1</v>
      </c>
      <c r="R42" s="1">
        <f t="shared" si="7"/>
        <v>0</v>
      </c>
      <c r="S42" s="1">
        <f t="shared" si="8"/>
        <v>1</v>
      </c>
      <c r="T42" s="1">
        <f t="shared" si="9"/>
        <v>1</v>
      </c>
      <c r="U42" s="1">
        <f t="shared" si="10"/>
        <v>0</v>
      </c>
      <c r="V42" s="1">
        <f t="shared" si="11"/>
        <v>1</v>
      </c>
      <c r="W42" s="1">
        <f t="shared" si="12"/>
        <v>1</v>
      </c>
      <c r="X42" s="1">
        <f t="shared" si="13"/>
        <v>1</v>
      </c>
      <c r="Y42" s="25">
        <f t="shared" si="14"/>
        <v>1</v>
      </c>
      <c r="Z42" s="127"/>
      <c r="AA42" s="117"/>
      <c r="AB42" s="1"/>
      <c r="AC42" s="25">
        <f t="shared" si="15"/>
        <v>2</v>
      </c>
      <c r="AD42" s="1"/>
    </row>
    <row r="43" spans="1:30" ht="12.75" customHeight="1"/>
    <row r="44" spans="1:30" ht="12.75" customHeight="1"/>
    <row r="45" spans="1:30" ht="12.75" customHeight="1"/>
    <row r="46" spans="1:30" ht="12.75" customHeight="1"/>
    <row r="47" spans="1:30" ht="12.75" customHeight="1"/>
    <row r="48" spans="1:30"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B3:I3"/>
    <mergeCell ref="H4:I4"/>
  </mergeCells>
  <conditionalFormatting sqref="B5:C42">
    <cfRule type="expression" dxfId="164" priority="1" stopIfTrue="1">
      <formula>$Y5=1</formula>
    </cfRule>
  </conditionalFormatting>
  <conditionalFormatting sqref="J5:J42">
    <cfRule type="expression" dxfId="163" priority="2" stopIfTrue="1">
      <formula>J5*J6/J5-J5&gt;1</formula>
    </cfRule>
  </conditionalFormatting>
  <conditionalFormatting sqref="D5:F42">
    <cfRule type="expression" dxfId="162" priority="3" stopIfTrue="1">
      <formula>$K5&gt;0</formula>
    </cfRule>
  </conditionalFormatting>
  <conditionalFormatting sqref="H1 I1:I2 Z1:AA2 B1:G2">
    <cfRule type="expression" dxfId="161" priority="4" stopIfTrue="1">
      <formula>OR($D$2&lt;1,$D$2="0%")</formula>
    </cfRule>
  </conditionalFormatting>
  <conditionalFormatting sqref="H1 I1:I2 Z1:AA2 B1:G2">
    <cfRule type="expression" dxfId="160" priority="5" stopIfTrue="1">
      <formula>$D$2=1</formula>
    </cfRule>
  </conditionalFormatting>
  <conditionalFormatting sqref="D5:D42">
    <cfRule type="expression" dxfId="159" priority="6" stopIfTrue="1">
      <formula>V5=1</formula>
    </cfRule>
  </conditionalFormatting>
  <conditionalFormatting sqref="D5:D42">
    <cfRule type="expression" dxfId="158" priority="7" stopIfTrue="1">
      <formula>V5=3</formula>
    </cfRule>
  </conditionalFormatting>
  <conditionalFormatting sqref="D5:D42">
    <cfRule type="expression" dxfId="157" priority="8" stopIfTrue="1">
      <formula>V5=2</formula>
    </cfRule>
  </conditionalFormatting>
  <conditionalFormatting sqref="E5:E42">
    <cfRule type="expression" dxfId="156" priority="9">
      <formula>$AD5&lt;&gt;""</formula>
    </cfRule>
  </conditionalFormatting>
  <conditionalFormatting sqref="A5:A42">
    <cfRule type="expression" dxfId="155" priority="10" stopIfTrue="1">
      <formula>A5=""</formula>
    </cfRule>
  </conditionalFormatting>
  <dataValidations count="3">
    <dataValidation type="list" allowBlank="1" showInputMessage="1" showErrorMessage="1" promptTitle="Select 1 - 5 - 1" prompt="Informal, ad hoc process without formal implementation_x000a_ 2 - Partially in place with no approved plans to further implement_x000a_3 - Partially in place with approved plans to further implement_x000a_4 - In place with exclusions_x000a_5 - In place wi" sqref="E5:E42" xr:uid="{00000000-0002-0000-1800-000000000000}">
      <formula1>ScaledLarge</formula1>
    </dataValidation>
    <dataValidation type="list" allowBlank="1" showInputMessage="1" showErrorMessage="1" prompt="Select Yes, No or N/A - If N/A is chosen an explanation MUST be provided in the Additional Information cell." sqref="D5:D42" xr:uid="{00000000-0002-0000-1800-000001000000}">
      <formula1>Binary</formula1>
    </dataValidation>
    <dataValidation type="list" allowBlank="1" showErrorMessage="1" sqref="H2" xr:uid="{00000000-0002-0000-1800-000002000000}">
      <formula1>TabAuto</formula1>
    </dataValidation>
  </dataValidations>
  <pageMargins left="0.25" right="0.25" top="0.75" bottom="0.75" header="0" footer="0"/>
  <pageSetup fitToHeight="0" orientation="landscape"/>
  <headerFooter>
    <oddHeader>&amp;LShared Assessments Program&amp;CStandardized Information Gathering (SIG) Questionnaire&amp;R Version 2017</oddHeader>
    <oddFooter>&amp;L&amp;A&amp;CPage &amp;P of  Page(s)</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pageSetUpPr fitToPage="1"/>
  </sheetPr>
  <dimension ref="A1:AD1000"/>
  <sheetViews>
    <sheetView showGridLines="0" workbookViewId="0">
      <pane ySplit="4" topLeftCell="A5" activePane="bottomLeft" state="frozen"/>
      <selection pane="bottomLeft" activeCell="B6" sqref="B6"/>
    </sheetView>
  </sheetViews>
  <sheetFormatPr defaultColWidth="14.42578125" defaultRowHeight="15" customHeight="1"/>
  <cols>
    <col min="1" max="1" width="5.140625" hidden="1" customWidth="1"/>
    <col min="2" max="2" width="13.42578125" customWidth="1"/>
    <col min="3" max="3" width="67" customWidth="1"/>
    <col min="4" max="5" width="11.42578125" customWidth="1"/>
    <col min="6" max="6" width="40.7109375" customWidth="1"/>
    <col min="7" max="7" width="27.85546875" customWidth="1"/>
    <col min="8" max="8" width="10.28515625" customWidth="1"/>
    <col min="9" max="9" width="28.140625" customWidth="1"/>
    <col min="10" max="22" width="2.85546875" hidden="1" customWidth="1"/>
    <col min="23" max="23" width="6.140625" hidden="1" customWidth="1"/>
    <col min="24" max="24" width="2.85546875" hidden="1" customWidth="1"/>
    <col min="25" max="25" width="4.140625" hidden="1" customWidth="1"/>
    <col min="26" max="26" width="14.140625" hidden="1" customWidth="1"/>
    <col min="27" max="27" width="28.140625" hidden="1" customWidth="1"/>
    <col min="28" max="28" width="8.85546875" customWidth="1"/>
    <col min="29" max="29" width="2.85546875" hidden="1" customWidth="1"/>
    <col min="30" max="30" width="3.85546875" hidden="1" customWidth="1"/>
  </cols>
  <sheetData>
    <row r="1" spans="1:30" ht="12.75" customHeight="1">
      <c r="A1" s="1">
        <v>12</v>
      </c>
      <c r="B1" s="60" t="s">
        <v>976</v>
      </c>
      <c r="C1" s="97"/>
      <c r="D1" s="97"/>
      <c r="E1" s="97"/>
      <c r="F1" s="97"/>
      <c r="G1" s="97"/>
      <c r="H1" s="97"/>
      <c r="I1" s="39" t="str">
        <f>IF(Master&lt;&gt;"Master","",Master)</f>
        <v/>
      </c>
      <c r="J1" s="97"/>
      <c r="K1" s="97"/>
      <c r="L1" s="97"/>
      <c r="M1" s="97"/>
      <c r="N1" s="97"/>
      <c r="O1" s="97"/>
      <c r="P1" s="97"/>
      <c r="Q1" s="97" t="str">
        <f>LEFT(B1,1)</f>
        <v>U</v>
      </c>
      <c r="R1" s="97"/>
      <c r="S1" s="97"/>
      <c r="T1" s="97"/>
      <c r="U1" s="97"/>
      <c r="V1" s="97"/>
      <c r="W1" s="97"/>
      <c r="X1" s="97"/>
      <c r="Y1" s="97">
        <f>COUNTA(X:X)+2</f>
        <v>100</v>
      </c>
      <c r="Z1" s="97"/>
      <c r="AA1" s="123"/>
      <c r="AB1" s="99"/>
      <c r="AC1" s="97"/>
      <c r="AD1" s="1"/>
    </row>
    <row r="2" spans="1:30" ht="12.75" customHeight="1">
      <c r="A2" s="1"/>
      <c r="B2" s="165"/>
      <c r="C2" s="105"/>
      <c r="D2" s="102">
        <f>IF(X2=0,"0%",X2/T2)</f>
        <v>0.38541666666666669</v>
      </c>
      <c r="E2" s="101" t="s">
        <v>144</v>
      </c>
      <c r="F2" s="101"/>
      <c r="G2" s="103" t="s">
        <v>245</v>
      </c>
      <c r="H2" s="167" t="s">
        <v>246</v>
      </c>
      <c r="I2" s="105"/>
      <c r="J2" s="105">
        <f>COUNTA(J5:J100)</f>
        <v>96</v>
      </c>
      <c r="K2" s="105"/>
      <c r="L2" s="105"/>
      <c r="M2" s="105"/>
      <c r="N2" s="105"/>
      <c r="O2" s="105"/>
      <c r="P2" s="105"/>
      <c r="Q2" s="105"/>
      <c r="R2" s="105"/>
      <c r="S2" s="105"/>
      <c r="T2" s="105">
        <f>COUNTIF(T5:T100,1)</f>
        <v>96</v>
      </c>
      <c r="U2" s="105"/>
      <c r="V2" s="105"/>
      <c r="W2" s="105"/>
      <c r="X2" s="105">
        <f>COUNTIF(X5:X100,1)</f>
        <v>37</v>
      </c>
      <c r="Y2" s="105"/>
      <c r="Z2" s="105"/>
      <c r="AA2" s="125"/>
      <c r="AB2" s="99"/>
      <c r="AC2" s="1"/>
      <c r="AD2" s="1"/>
    </row>
    <row r="3" spans="1:30" ht="62.25" customHeight="1">
      <c r="A3" s="107" t="s">
        <v>141</v>
      </c>
      <c r="B3" s="212" t="s">
        <v>248</v>
      </c>
      <c r="C3" s="213"/>
      <c r="D3" s="213"/>
      <c r="E3" s="213"/>
      <c r="F3" s="213"/>
      <c r="G3" s="213"/>
      <c r="H3" s="213"/>
      <c r="I3" s="213"/>
      <c r="J3" s="107" t="s">
        <v>292</v>
      </c>
      <c r="K3" s="107" t="s">
        <v>293</v>
      </c>
      <c r="L3" s="1">
        <v>1</v>
      </c>
      <c r="M3" s="1">
        <v>2</v>
      </c>
      <c r="N3" s="1">
        <v>3</v>
      </c>
      <c r="O3" s="1">
        <v>4</v>
      </c>
      <c r="P3" s="1">
        <v>5</v>
      </c>
      <c r="Q3" s="107" t="s">
        <v>253</v>
      </c>
      <c r="R3" s="107" t="s">
        <v>254</v>
      </c>
      <c r="S3" s="107" t="s">
        <v>255</v>
      </c>
      <c r="T3" s="107" t="s">
        <v>294</v>
      </c>
      <c r="U3" s="107" t="s">
        <v>256</v>
      </c>
      <c r="V3" s="107" t="s">
        <v>257</v>
      </c>
      <c r="W3" s="107" t="s">
        <v>295</v>
      </c>
      <c r="X3" s="107" t="s">
        <v>296</v>
      </c>
      <c r="Y3" s="107" t="s">
        <v>297</v>
      </c>
      <c r="Z3" s="1"/>
      <c r="AA3" s="1"/>
      <c r="AB3" s="109" t="s">
        <v>260</v>
      </c>
      <c r="AC3" s="107" t="s">
        <v>258</v>
      </c>
      <c r="AD3" s="107" t="s">
        <v>268</v>
      </c>
    </row>
    <row r="4" spans="1:30" ht="12.75" customHeight="1">
      <c r="A4" s="1">
        <f>MAX(A5:A100)</f>
        <v>4403</v>
      </c>
      <c r="B4" s="49" t="s">
        <v>269</v>
      </c>
      <c r="C4" s="128" t="s">
        <v>146</v>
      </c>
      <c r="D4" s="49" t="s">
        <v>149</v>
      </c>
      <c r="E4" s="49" t="s">
        <v>271</v>
      </c>
      <c r="F4" s="49" t="s">
        <v>272</v>
      </c>
      <c r="G4" s="49" t="s">
        <v>273</v>
      </c>
      <c r="H4" s="216" t="s">
        <v>274</v>
      </c>
      <c r="I4" s="214"/>
      <c r="J4" s="54"/>
      <c r="K4" s="54"/>
      <c r="L4" s="25">
        <v>0</v>
      </c>
      <c r="M4" s="25"/>
      <c r="N4" s="25"/>
      <c r="O4" s="25"/>
      <c r="P4" s="25"/>
      <c r="Q4" s="25"/>
      <c r="R4" s="25"/>
      <c r="S4" s="25"/>
      <c r="T4" s="25"/>
      <c r="U4" s="25"/>
      <c r="V4" s="25"/>
      <c r="W4" s="25"/>
      <c r="X4" s="25"/>
      <c r="Y4" s="150"/>
      <c r="Z4" s="155"/>
      <c r="AA4" s="11"/>
      <c r="AB4" s="1"/>
      <c r="AC4" s="25"/>
      <c r="AD4" s="1"/>
    </row>
    <row r="5" spans="1:30" ht="30">
      <c r="A5" s="1">
        <v>4366</v>
      </c>
      <c r="B5" s="54" t="str">
        <f t="shared" ref="B5:B100" si="0">IF(J5=0,"",IF(J5=1,Q$1&amp;"."&amp;L5,IF(J5=2,Q$1&amp;"."&amp;L5&amp;"."&amp;M5,IF(J5=3,Q$1&amp;"."&amp;L5&amp;"."&amp;M5&amp;"."&amp;N5,IF(J5=4,Q$1&amp;"."&amp;L5&amp;"."&amp;M5&amp;"."&amp;N5&amp;"."&amp;O5,IF(J5=5,Q$1&amp;"."&amp;L5&amp;"."&amp;M5&amp;"."&amp;N5&amp;"."&amp;O5&amp;"."&amp;P5))))))</f>
        <v>U.1</v>
      </c>
      <c r="C5" s="117" t="s">
        <v>2152</v>
      </c>
      <c r="D5" s="118"/>
      <c r="E5" s="156"/>
      <c r="F5" s="92"/>
      <c r="G5" s="117"/>
      <c r="H5" s="162"/>
      <c r="I5" s="117"/>
      <c r="J5" s="54">
        <v>1</v>
      </c>
      <c r="K5" s="54"/>
      <c r="L5" s="99">
        <f t="shared" ref="L5:L100" si="1">IF(L4="",1,IF(J5=1,L4+1,L4))</f>
        <v>1</v>
      </c>
      <c r="M5" s="1">
        <f t="shared" ref="M5:M100" si="2">IF(M4="",0,IF(L4&lt;&gt;L5,0,IF($J5=2,M4+1,M4)))</f>
        <v>0</v>
      </c>
      <c r="N5" s="1">
        <f t="shared" ref="N5:N100" si="3">IF(N4="",0,IF(M4&lt;&gt;M5,0,IF($J5=3,N4+1,N4)))</f>
        <v>0</v>
      </c>
      <c r="O5" s="1">
        <f t="shared" ref="O5:O100" si="4">IF(O4="",0,IF(N4&lt;&gt;N5,0,IF($J5=4,O4+1,O4)))</f>
        <v>0</v>
      </c>
      <c r="P5" s="1">
        <f t="shared" ref="P5:P100" si="5">IF(P4="",0,IF(O4&lt;&gt;O5,0,IF($J5=5,P4+1,P4)))</f>
        <v>0</v>
      </c>
      <c r="Q5" s="1">
        <f t="shared" ref="Q5:Q36" si="6">IF(OR(Master="Master",J5=0,K5=1),0,IF(ISNA(VLOOKUP(A5,L2_Array,22,FALSE)),0,VLOOKUP(A5,L2_Array,22,FALSE)))</f>
        <v>1</v>
      </c>
      <c r="R5" s="1">
        <f t="shared" ref="R5:R100" si="7">IF(J5="","",IF(D5="Yes",1,IF(D5="No",2,IF(D5="N/A",3,0))))</f>
        <v>0</v>
      </c>
      <c r="S5" s="1">
        <f t="shared" ref="S5:S100" si="8">IF(J5="","",IF(Q5&gt;0,Q5,IF(R5&gt;0,R5,0)))</f>
        <v>1</v>
      </c>
      <c r="T5" s="1">
        <f t="shared" ref="T5:T100" si="9">IF(J5="","",IF(OR(J5=1,T4=""),1,IF(OR(AND(K4=1,(J5-J3&lt;&gt;0)),AND(T4=0,J4=J5),AND(K4=1,J5=J3)),0,1)))</f>
        <v>1</v>
      </c>
      <c r="U5" s="1">
        <f t="shared" ref="U5:U100" si="10">IF(J5="",U4,IF(AND(S5&gt;1,OR(U4="",U4=0,U4&gt;=J5)),J5,IF(J5&gt;U4,U4,0)))</f>
        <v>0</v>
      </c>
      <c r="V5" s="1">
        <f t="shared" ref="V5:V36" si="11">IF(Master="Master",R5,IF(V4="",S5,IF(OR(AND(U5&gt;0,S5&lt;V4),AND(U5=1,S5&lt;=V4)),V4,S5)))</f>
        <v>1</v>
      </c>
      <c r="W5" s="1">
        <f t="shared" ref="W5:W100" si="12">IF(J5="","",IF(OR(AND(T4=1,U5=1),S5&gt;0,AND(T6=0,W6=1)),1,0))</f>
        <v>1</v>
      </c>
      <c r="X5" s="1">
        <f t="shared" ref="X5:X100" si="13">IF(J5="","",IF(OR(AND(U5&gt;0,T5=1),AND(T5=1,W5=1)),1,0))</f>
        <v>1</v>
      </c>
      <c r="Y5" s="25">
        <f t="shared" ref="Y5:Y36" si="14">IF(ISNA(VLOOKUP(A5,L2_Array,1,FALSE)),0,1)</f>
        <v>1</v>
      </c>
      <c r="Z5" s="159"/>
      <c r="AA5" s="117"/>
      <c r="AB5" s="1"/>
      <c r="AC5" s="25">
        <f t="shared" ref="AC5:AC100" si="15">IF(AND(J5=1,S5=1),2,IF(AND(V4=1,L5=L4),2,IF(AND(AC4=2,L5=L4),2,IF(J5=1,1,""))))</f>
        <v>2</v>
      </c>
      <c r="AD5" s="1"/>
    </row>
    <row r="6" spans="1:30" ht="12.75" hidden="1" customHeight="1">
      <c r="A6" s="1">
        <v>4367</v>
      </c>
      <c r="B6" s="54" t="str">
        <f t="shared" si="0"/>
        <v>U.1.1</v>
      </c>
      <c r="C6" s="120" t="s">
        <v>822</v>
      </c>
      <c r="D6" s="92"/>
      <c r="E6" s="168"/>
      <c r="F6" s="92"/>
      <c r="G6" s="117"/>
      <c r="H6" s="163"/>
      <c r="I6" s="117"/>
      <c r="J6" s="54">
        <v>2</v>
      </c>
      <c r="K6" s="54"/>
      <c r="L6" s="99">
        <f t="shared" si="1"/>
        <v>1</v>
      </c>
      <c r="M6" s="1">
        <f t="shared" si="2"/>
        <v>1</v>
      </c>
      <c r="N6" s="1">
        <f t="shared" si="3"/>
        <v>0</v>
      </c>
      <c r="O6" s="1">
        <f t="shared" si="4"/>
        <v>0</v>
      </c>
      <c r="P6" s="1">
        <f t="shared" si="5"/>
        <v>0</v>
      </c>
      <c r="Q6" s="1">
        <f t="shared" si="6"/>
        <v>0</v>
      </c>
      <c r="R6" s="1">
        <f t="shared" si="7"/>
        <v>0</v>
      </c>
      <c r="S6" s="1">
        <f t="shared" si="8"/>
        <v>0</v>
      </c>
      <c r="T6" s="1">
        <f t="shared" si="9"/>
        <v>1</v>
      </c>
      <c r="U6" s="1">
        <f t="shared" si="10"/>
        <v>0</v>
      </c>
      <c r="V6" s="1">
        <f t="shared" si="11"/>
        <v>0</v>
      </c>
      <c r="W6" s="1">
        <f t="shared" si="12"/>
        <v>0</v>
      </c>
      <c r="X6" s="1">
        <f t="shared" si="13"/>
        <v>0</v>
      </c>
      <c r="Y6" s="25">
        <f t="shared" si="14"/>
        <v>0</v>
      </c>
      <c r="Z6" s="127"/>
      <c r="AA6" s="117"/>
      <c r="AB6" s="1"/>
      <c r="AC6" s="25">
        <f t="shared" si="15"/>
        <v>2</v>
      </c>
      <c r="AD6" s="1"/>
    </row>
    <row r="7" spans="1:30" ht="12.75" hidden="1" customHeight="1">
      <c r="A7" s="1">
        <v>4368</v>
      </c>
      <c r="B7" s="54" t="str">
        <f t="shared" si="0"/>
        <v>U.1.1.1</v>
      </c>
      <c r="C7" s="120" t="s">
        <v>1388</v>
      </c>
      <c r="D7" s="92"/>
      <c r="E7" s="168"/>
      <c r="F7" s="92"/>
      <c r="G7" s="117"/>
      <c r="H7" s="163"/>
      <c r="I7" s="117"/>
      <c r="J7" s="54">
        <v>3</v>
      </c>
      <c r="K7" s="54"/>
      <c r="L7" s="99">
        <f t="shared" si="1"/>
        <v>1</v>
      </c>
      <c r="M7" s="1">
        <f t="shared" si="2"/>
        <v>1</v>
      </c>
      <c r="N7" s="1">
        <f t="shared" si="3"/>
        <v>1</v>
      </c>
      <c r="O7" s="1">
        <f t="shared" si="4"/>
        <v>0</v>
      </c>
      <c r="P7" s="1">
        <f t="shared" si="5"/>
        <v>0</v>
      </c>
      <c r="Q7" s="1">
        <f t="shared" si="6"/>
        <v>0</v>
      </c>
      <c r="R7" s="1">
        <f t="shared" si="7"/>
        <v>0</v>
      </c>
      <c r="S7" s="1">
        <f t="shared" si="8"/>
        <v>0</v>
      </c>
      <c r="T7" s="1">
        <f t="shared" si="9"/>
        <v>1</v>
      </c>
      <c r="U7" s="1">
        <f t="shared" si="10"/>
        <v>0</v>
      </c>
      <c r="V7" s="1">
        <f t="shared" si="11"/>
        <v>0</v>
      </c>
      <c r="W7" s="1">
        <f t="shared" si="12"/>
        <v>0</v>
      </c>
      <c r="X7" s="1">
        <f t="shared" si="13"/>
        <v>0</v>
      </c>
      <c r="Y7" s="25">
        <f t="shared" si="14"/>
        <v>0</v>
      </c>
      <c r="Z7" s="127"/>
      <c r="AA7" s="117"/>
      <c r="AB7" s="1"/>
      <c r="AC7" s="25">
        <f t="shared" si="15"/>
        <v>2</v>
      </c>
      <c r="AD7" s="1"/>
    </row>
    <row r="8" spans="1:30" ht="12.75" hidden="1" customHeight="1">
      <c r="A8" s="1">
        <v>4369</v>
      </c>
      <c r="B8" s="54" t="str">
        <f t="shared" si="0"/>
        <v>U.1.1.2</v>
      </c>
      <c r="C8" s="120" t="s">
        <v>1390</v>
      </c>
      <c r="D8" s="92"/>
      <c r="E8" s="168"/>
      <c r="F8" s="92"/>
      <c r="G8" s="117"/>
      <c r="H8" s="163"/>
      <c r="I8" s="117"/>
      <c r="J8" s="54">
        <v>3</v>
      </c>
      <c r="K8" s="54"/>
      <c r="L8" s="99">
        <f t="shared" si="1"/>
        <v>1</v>
      </c>
      <c r="M8" s="1">
        <f t="shared" si="2"/>
        <v>1</v>
      </c>
      <c r="N8" s="1">
        <f t="shared" si="3"/>
        <v>2</v>
      </c>
      <c r="O8" s="1">
        <f t="shared" si="4"/>
        <v>0</v>
      </c>
      <c r="P8" s="1">
        <f t="shared" si="5"/>
        <v>0</v>
      </c>
      <c r="Q8" s="1">
        <f t="shared" si="6"/>
        <v>0</v>
      </c>
      <c r="R8" s="1">
        <f t="shared" si="7"/>
        <v>0</v>
      </c>
      <c r="S8" s="1">
        <f t="shared" si="8"/>
        <v>0</v>
      </c>
      <c r="T8" s="1">
        <f t="shared" si="9"/>
        <v>1</v>
      </c>
      <c r="U8" s="1">
        <f t="shared" si="10"/>
        <v>0</v>
      </c>
      <c r="V8" s="1">
        <f t="shared" si="11"/>
        <v>0</v>
      </c>
      <c r="W8" s="1">
        <f t="shared" si="12"/>
        <v>0</v>
      </c>
      <c r="X8" s="1">
        <f t="shared" si="13"/>
        <v>0</v>
      </c>
      <c r="Y8" s="25">
        <f t="shared" si="14"/>
        <v>0</v>
      </c>
      <c r="Z8" s="127"/>
      <c r="AA8" s="117"/>
      <c r="AB8" s="1"/>
      <c r="AC8" s="25">
        <f t="shared" si="15"/>
        <v>2</v>
      </c>
      <c r="AD8" s="1"/>
    </row>
    <row r="9" spans="1:30" ht="12.75" hidden="1" customHeight="1">
      <c r="A9" s="1">
        <v>4370</v>
      </c>
      <c r="B9" s="54" t="str">
        <f t="shared" si="0"/>
        <v>U.1.2</v>
      </c>
      <c r="C9" s="120" t="s">
        <v>1885</v>
      </c>
      <c r="D9" s="92"/>
      <c r="E9" s="168"/>
      <c r="F9" s="92"/>
      <c r="G9" s="117"/>
      <c r="H9" s="163"/>
      <c r="I9" s="117"/>
      <c r="J9" s="54">
        <v>2</v>
      </c>
      <c r="K9" s="54"/>
      <c r="L9" s="99">
        <f t="shared" si="1"/>
        <v>1</v>
      </c>
      <c r="M9" s="1">
        <f t="shared" si="2"/>
        <v>2</v>
      </c>
      <c r="N9" s="1">
        <f t="shared" si="3"/>
        <v>0</v>
      </c>
      <c r="O9" s="1">
        <f t="shared" si="4"/>
        <v>0</v>
      </c>
      <c r="P9" s="1">
        <f t="shared" si="5"/>
        <v>0</v>
      </c>
      <c r="Q9" s="1">
        <f t="shared" si="6"/>
        <v>0</v>
      </c>
      <c r="R9" s="1">
        <f t="shared" si="7"/>
        <v>0</v>
      </c>
      <c r="S9" s="1">
        <f t="shared" si="8"/>
        <v>0</v>
      </c>
      <c r="T9" s="1">
        <f t="shared" si="9"/>
        <v>1</v>
      </c>
      <c r="U9" s="1">
        <f t="shared" si="10"/>
        <v>0</v>
      </c>
      <c r="V9" s="1">
        <f t="shared" si="11"/>
        <v>0</v>
      </c>
      <c r="W9" s="1">
        <f t="shared" si="12"/>
        <v>0</v>
      </c>
      <c r="X9" s="1">
        <f t="shared" si="13"/>
        <v>0</v>
      </c>
      <c r="Y9" s="25">
        <f t="shared" si="14"/>
        <v>0</v>
      </c>
      <c r="Z9" s="127"/>
      <c r="AA9" s="117"/>
      <c r="AB9" s="1"/>
      <c r="AC9" s="25">
        <f t="shared" si="15"/>
        <v>2</v>
      </c>
      <c r="AD9" s="1"/>
    </row>
    <row r="10" spans="1:30" ht="12.75" hidden="1" customHeight="1">
      <c r="A10" s="1">
        <v>4371</v>
      </c>
      <c r="B10" s="54" t="str">
        <f t="shared" si="0"/>
        <v>U.1.3</v>
      </c>
      <c r="C10" s="120" t="s">
        <v>1887</v>
      </c>
      <c r="D10" s="92"/>
      <c r="E10" s="168"/>
      <c r="F10" s="92"/>
      <c r="G10" s="117"/>
      <c r="H10" s="163"/>
      <c r="I10" s="117"/>
      <c r="J10" s="54">
        <v>2</v>
      </c>
      <c r="K10" s="54"/>
      <c r="L10" s="99">
        <f t="shared" si="1"/>
        <v>1</v>
      </c>
      <c r="M10" s="1">
        <f t="shared" si="2"/>
        <v>3</v>
      </c>
      <c r="N10" s="1">
        <f t="shared" si="3"/>
        <v>0</v>
      </c>
      <c r="O10" s="1">
        <f t="shared" si="4"/>
        <v>0</v>
      </c>
      <c r="P10" s="1">
        <f t="shared" si="5"/>
        <v>0</v>
      </c>
      <c r="Q10" s="1">
        <f t="shared" si="6"/>
        <v>0</v>
      </c>
      <c r="R10" s="1">
        <f t="shared" si="7"/>
        <v>0</v>
      </c>
      <c r="S10" s="1">
        <f t="shared" si="8"/>
        <v>0</v>
      </c>
      <c r="T10" s="1">
        <f t="shared" si="9"/>
        <v>1</v>
      </c>
      <c r="U10" s="1">
        <f t="shared" si="10"/>
        <v>0</v>
      </c>
      <c r="V10" s="1">
        <f t="shared" si="11"/>
        <v>0</v>
      </c>
      <c r="W10" s="1">
        <f t="shared" si="12"/>
        <v>0</v>
      </c>
      <c r="X10" s="1">
        <f t="shared" si="13"/>
        <v>0</v>
      </c>
      <c r="Y10" s="25">
        <f t="shared" si="14"/>
        <v>0</v>
      </c>
      <c r="Z10" s="127"/>
      <c r="AA10" s="117"/>
      <c r="AB10" s="1"/>
      <c r="AC10" s="25">
        <f t="shared" si="15"/>
        <v>2</v>
      </c>
      <c r="AD10" s="1"/>
    </row>
    <row r="11" spans="1:30" ht="12.75" hidden="1" customHeight="1">
      <c r="A11" s="1">
        <v>4372</v>
      </c>
      <c r="B11" s="54" t="str">
        <f t="shared" si="0"/>
        <v>U.1.4</v>
      </c>
      <c r="C11" s="120" t="s">
        <v>1889</v>
      </c>
      <c r="D11" s="92"/>
      <c r="E11" s="168"/>
      <c r="F11" s="92"/>
      <c r="G11" s="117"/>
      <c r="H11" s="163"/>
      <c r="I11" s="117"/>
      <c r="J11" s="54">
        <v>2</v>
      </c>
      <c r="K11" s="54"/>
      <c r="L11" s="99">
        <f t="shared" si="1"/>
        <v>1</v>
      </c>
      <c r="M11" s="1">
        <f t="shared" si="2"/>
        <v>4</v>
      </c>
      <c r="N11" s="1">
        <f t="shared" si="3"/>
        <v>0</v>
      </c>
      <c r="O11" s="1">
        <f t="shared" si="4"/>
        <v>0</v>
      </c>
      <c r="P11" s="1">
        <f t="shared" si="5"/>
        <v>0</v>
      </c>
      <c r="Q11" s="1">
        <f t="shared" si="6"/>
        <v>0</v>
      </c>
      <c r="R11" s="1">
        <f t="shared" si="7"/>
        <v>0</v>
      </c>
      <c r="S11" s="1">
        <f t="shared" si="8"/>
        <v>0</v>
      </c>
      <c r="T11" s="1">
        <f t="shared" si="9"/>
        <v>1</v>
      </c>
      <c r="U11" s="1">
        <f t="shared" si="10"/>
        <v>0</v>
      </c>
      <c r="V11" s="1">
        <f t="shared" si="11"/>
        <v>0</v>
      </c>
      <c r="W11" s="1">
        <f t="shared" si="12"/>
        <v>0</v>
      </c>
      <c r="X11" s="1">
        <f t="shared" si="13"/>
        <v>0</v>
      </c>
      <c r="Y11" s="25">
        <f t="shared" si="14"/>
        <v>0</v>
      </c>
      <c r="Z11" s="127"/>
      <c r="AA11" s="117"/>
      <c r="AB11" s="1"/>
      <c r="AC11" s="25">
        <f t="shared" si="15"/>
        <v>2</v>
      </c>
      <c r="AD11" s="1"/>
    </row>
    <row r="12" spans="1:30" ht="12.75" hidden="1" customHeight="1">
      <c r="A12" s="1">
        <v>4373</v>
      </c>
      <c r="B12" s="54" t="str">
        <f t="shared" si="0"/>
        <v>U.1.5</v>
      </c>
      <c r="C12" s="120" t="s">
        <v>1891</v>
      </c>
      <c r="D12" s="92"/>
      <c r="E12" s="168"/>
      <c r="F12" s="92"/>
      <c r="G12" s="117"/>
      <c r="H12" s="163"/>
      <c r="I12" s="117"/>
      <c r="J12" s="54">
        <v>2</v>
      </c>
      <c r="K12" s="54"/>
      <c r="L12" s="99">
        <f t="shared" si="1"/>
        <v>1</v>
      </c>
      <c r="M12" s="1">
        <f t="shared" si="2"/>
        <v>5</v>
      </c>
      <c r="N12" s="1">
        <f t="shared" si="3"/>
        <v>0</v>
      </c>
      <c r="O12" s="1">
        <f t="shared" si="4"/>
        <v>0</v>
      </c>
      <c r="P12" s="1">
        <f t="shared" si="5"/>
        <v>0</v>
      </c>
      <c r="Q12" s="1">
        <f t="shared" si="6"/>
        <v>0</v>
      </c>
      <c r="R12" s="1">
        <f t="shared" si="7"/>
        <v>0</v>
      </c>
      <c r="S12" s="1">
        <f t="shared" si="8"/>
        <v>0</v>
      </c>
      <c r="T12" s="1">
        <f t="shared" si="9"/>
        <v>1</v>
      </c>
      <c r="U12" s="1">
        <f t="shared" si="10"/>
        <v>0</v>
      </c>
      <c r="V12" s="1">
        <f t="shared" si="11"/>
        <v>0</v>
      </c>
      <c r="W12" s="1">
        <f t="shared" si="12"/>
        <v>0</v>
      </c>
      <c r="X12" s="1">
        <f t="shared" si="13"/>
        <v>0</v>
      </c>
      <c r="Y12" s="25">
        <f t="shared" si="14"/>
        <v>0</v>
      </c>
      <c r="Z12" s="127"/>
      <c r="AA12" s="117"/>
      <c r="AB12" s="1"/>
      <c r="AC12" s="25">
        <f t="shared" si="15"/>
        <v>2</v>
      </c>
      <c r="AD12" s="1"/>
    </row>
    <row r="13" spans="1:30" ht="12.75" hidden="1" customHeight="1">
      <c r="A13" s="1">
        <v>2659</v>
      </c>
      <c r="B13" s="54" t="str">
        <f t="shared" si="0"/>
        <v>U.1.6</v>
      </c>
      <c r="C13" s="120" t="s">
        <v>2158</v>
      </c>
      <c r="D13" s="92"/>
      <c r="E13" s="168"/>
      <c r="F13" s="92"/>
      <c r="G13" s="117" t="s">
        <v>592</v>
      </c>
      <c r="H13" s="163" t="s">
        <v>2159</v>
      </c>
      <c r="I13" s="117" t="s">
        <v>1368</v>
      </c>
      <c r="J13" s="54">
        <v>2</v>
      </c>
      <c r="K13" s="54"/>
      <c r="L13" s="99">
        <f t="shared" si="1"/>
        <v>1</v>
      </c>
      <c r="M13" s="1">
        <f t="shared" si="2"/>
        <v>6</v>
      </c>
      <c r="N13" s="1">
        <f t="shared" si="3"/>
        <v>0</v>
      </c>
      <c r="O13" s="1">
        <f t="shared" si="4"/>
        <v>0</v>
      </c>
      <c r="P13" s="1">
        <f t="shared" si="5"/>
        <v>0</v>
      </c>
      <c r="Q13" s="1">
        <f t="shared" si="6"/>
        <v>0</v>
      </c>
      <c r="R13" s="1">
        <f t="shared" si="7"/>
        <v>0</v>
      </c>
      <c r="S13" s="1">
        <f t="shared" si="8"/>
        <v>0</v>
      </c>
      <c r="T13" s="1">
        <f t="shared" si="9"/>
        <v>1</v>
      </c>
      <c r="U13" s="1">
        <f t="shared" si="10"/>
        <v>0</v>
      </c>
      <c r="V13" s="1">
        <f t="shared" si="11"/>
        <v>0</v>
      </c>
      <c r="W13" s="1">
        <f t="shared" si="12"/>
        <v>0</v>
      </c>
      <c r="X13" s="1">
        <f t="shared" si="13"/>
        <v>0</v>
      </c>
      <c r="Y13" s="25">
        <f t="shared" si="14"/>
        <v>0</v>
      </c>
      <c r="Z13" s="127"/>
      <c r="AA13" s="117"/>
      <c r="AB13" s="1"/>
      <c r="AC13" s="25">
        <f t="shared" si="15"/>
        <v>2</v>
      </c>
      <c r="AD13" s="1"/>
    </row>
    <row r="14" spans="1:30" ht="12.75" hidden="1" customHeight="1">
      <c r="A14" s="1">
        <v>4374</v>
      </c>
      <c r="B14" s="54" t="str">
        <f t="shared" si="0"/>
        <v>U.1.7</v>
      </c>
      <c r="C14" s="120" t="s">
        <v>825</v>
      </c>
      <c r="D14" s="92"/>
      <c r="E14" s="168"/>
      <c r="F14" s="92"/>
      <c r="G14" s="117"/>
      <c r="H14" s="163"/>
      <c r="I14" s="117"/>
      <c r="J14" s="54">
        <v>2</v>
      </c>
      <c r="K14" s="54"/>
      <c r="L14" s="99">
        <f t="shared" si="1"/>
        <v>1</v>
      </c>
      <c r="M14" s="1">
        <f t="shared" si="2"/>
        <v>7</v>
      </c>
      <c r="N14" s="1">
        <f t="shared" si="3"/>
        <v>0</v>
      </c>
      <c r="O14" s="1">
        <f t="shared" si="4"/>
        <v>0</v>
      </c>
      <c r="P14" s="1">
        <f t="shared" si="5"/>
        <v>0</v>
      </c>
      <c r="Q14" s="1">
        <f t="shared" si="6"/>
        <v>0</v>
      </c>
      <c r="R14" s="1">
        <f t="shared" si="7"/>
        <v>0</v>
      </c>
      <c r="S14" s="1">
        <f t="shared" si="8"/>
        <v>0</v>
      </c>
      <c r="T14" s="1">
        <f t="shared" si="9"/>
        <v>1</v>
      </c>
      <c r="U14" s="1">
        <f t="shared" si="10"/>
        <v>0</v>
      </c>
      <c r="V14" s="1">
        <f t="shared" si="11"/>
        <v>0</v>
      </c>
      <c r="W14" s="1">
        <f t="shared" si="12"/>
        <v>0</v>
      </c>
      <c r="X14" s="1">
        <f t="shared" si="13"/>
        <v>0</v>
      </c>
      <c r="Y14" s="25">
        <f t="shared" si="14"/>
        <v>0</v>
      </c>
      <c r="Z14" s="127"/>
      <c r="AA14" s="117"/>
      <c r="AB14" s="1"/>
      <c r="AC14" s="25">
        <f t="shared" si="15"/>
        <v>2</v>
      </c>
      <c r="AD14" s="1"/>
    </row>
    <row r="15" spans="1:30" ht="12.75" hidden="1" customHeight="1">
      <c r="A15" s="1">
        <v>2213</v>
      </c>
      <c r="B15" s="54" t="str">
        <f t="shared" si="0"/>
        <v>U.1.8</v>
      </c>
      <c r="C15" s="120" t="s">
        <v>2160</v>
      </c>
      <c r="D15" s="92"/>
      <c r="E15" s="168"/>
      <c r="F15" s="92"/>
      <c r="G15" s="117" t="s">
        <v>985</v>
      </c>
      <c r="H15" s="119" t="s">
        <v>570</v>
      </c>
      <c r="I15" s="117" t="s">
        <v>572</v>
      </c>
      <c r="J15" s="54">
        <v>2</v>
      </c>
      <c r="K15" s="54"/>
      <c r="L15" s="99">
        <f t="shared" si="1"/>
        <v>1</v>
      </c>
      <c r="M15" s="1">
        <f t="shared" si="2"/>
        <v>8</v>
      </c>
      <c r="N15" s="1">
        <f t="shared" si="3"/>
        <v>0</v>
      </c>
      <c r="O15" s="1">
        <f t="shared" si="4"/>
        <v>0</v>
      </c>
      <c r="P15" s="1">
        <f t="shared" si="5"/>
        <v>0</v>
      </c>
      <c r="Q15" s="1">
        <f t="shared" si="6"/>
        <v>1</v>
      </c>
      <c r="R15" s="1">
        <f t="shared" si="7"/>
        <v>0</v>
      </c>
      <c r="S15" s="1">
        <f t="shared" si="8"/>
        <v>1</v>
      </c>
      <c r="T15" s="1">
        <f t="shared" si="9"/>
        <v>1</v>
      </c>
      <c r="U15" s="1">
        <f t="shared" si="10"/>
        <v>0</v>
      </c>
      <c r="V15" s="1">
        <f t="shared" si="11"/>
        <v>1</v>
      </c>
      <c r="W15" s="1">
        <f t="shared" si="12"/>
        <v>1</v>
      </c>
      <c r="X15" s="1">
        <f t="shared" si="13"/>
        <v>1</v>
      </c>
      <c r="Y15" s="25">
        <f t="shared" si="14"/>
        <v>1</v>
      </c>
      <c r="Z15" s="117"/>
      <c r="AA15" s="117"/>
      <c r="AB15" s="1"/>
      <c r="AC15" s="25">
        <f t="shared" si="15"/>
        <v>2</v>
      </c>
      <c r="AD15" s="1"/>
    </row>
    <row r="16" spans="1:30" ht="12.75" hidden="1" customHeight="1">
      <c r="A16" s="1">
        <v>2215</v>
      </c>
      <c r="B16" s="54" t="str">
        <f t="shared" si="0"/>
        <v>U.1.8.1</v>
      </c>
      <c r="C16" s="120" t="s">
        <v>2167</v>
      </c>
      <c r="D16" s="92"/>
      <c r="E16" s="168"/>
      <c r="F16" s="92"/>
      <c r="G16" s="117" t="s">
        <v>985</v>
      </c>
      <c r="H16" s="119" t="s">
        <v>891</v>
      </c>
      <c r="I16" s="117" t="s">
        <v>572</v>
      </c>
      <c r="J16" s="54">
        <v>3</v>
      </c>
      <c r="K16" s="54"/>
      <c r="L16" s="99">
        <f t="shared" si="1"/>
        <v>1</v>
      </c>
      <c r="M16" s="1">
        <f t="shared" si="2"/>
        <v>8</v>
      </c>
      <c r="N16" s="1">
        <f t="shared" si="3"/>
        <v>1</v>
      </c>
      <c r="O16" s="1">
        <f t="shared" si="4"/>
        <v>0</v>
      </c>
      <c r="P16" s="1">
        <f t="shared" si="5"/>
        <v>0</v>
      </c>
      <c r="Q16" s="1">
        <f t="shared" si="6"/>
        <v>0</v>
      </c>
      <c r="R16" s="1">
        <f t="shared" si="7"/>
        <v>0</v>
      </c>
      <c r="S16" s="1">
        <f t="shared" si="8"/>
        <v>0</v>
      </c>
      <c r="T16" s="1">
        <f t="shared" si="9"/>
        <v>1</v>
      </c>
      <c r="U16" s="1">
        <f t="shared" si="10"/>
        <v>0</v>
      </c>
      <c r="V16" s="1">
        <f t="shared" si="11"/>
        <v>0</v>
      </c>
      <c r="W16" s="1">
        <f t="shared" si="12"/>
        <v>0</v>
      </c>
      <c r="X16" s="1">
        <f t="shared" si="13"/>
        <v>0</v>
      </c>
      <c r="Y16" s="25">
        <f t="shared" si="14"/>
        <v>0</v>
      </c>
      <c r="Z16" s="117"/>
      <c r="AA16" s="117"/>
      <c r="AB16" s="1"/>
      <c r="AC16" s="25">
        <f t="shared" si="15"/>
        <v>2</v>
      </c>
      <c r="AD16" s="1"/>
    </row>
    <row r="17" spans="1:30" ht="12.75" hidden="1" customHeight="1">
      <c r="A17" s="1">
        <v>2217</v>
      </c>
      <c r="B17" s="54" t="str">
        <f t="shared" si="0"/>
        <v>U.1.8.2</v>
      </c>
      <c r="C17" s="120" t="s">
        <v>2200</v>
      </c>
      <c r="D17" s="92"/>
      <c r="E17" s="168"/>
      <c r="F17" s="92"/>
      <c r="G17" s="117" t="s">
        <v>1151</v>
      </c>
      <c r="H17" s="119" t="s">
        <v>2201</v>
      </c>
      <c r="I17" s="117" t="s">
        <v>572</v>
      </c>
      <c r="J17" s="54">
        <v>3</v>
      </c>
      <c r="K17" s="54"/>
      <c r="L17" s="99">
        <f t="shared" si="1"/>
        <v>1</v>
      </c>
      <c r="M17" s="1">
        <f t="shared" si="2"/>
        <v>8</v>
      </c>
      <c r="N17" s="1">
        <f t="shared" si="3"/>
        <v>2</v>
      </c>
      <c r="O17" s="1">
        <f t="shared" si="4"/>
        <v>0</v>
      </c>
      <c r="P17" s="1">
        <f t="shared" si="5"/>
        <v>0</v>
      </c>
      <c r="Q17" s="1">
        <f t="shared" si="6"/>
        <v>0</v>
      </c>
      <c r="R17" s="1">
        <f t="shared" si="7"/>
        <v>0</v>
      </c>
      <c r="S17" s="1">
        <f t="shared" si="8"/>
        <v>0</v>
      </c>
      <c r="T17" s="1">
        <f t="shared" si="9"/>
        <v>1</v>
      </c>
      <c r="U17" s="1">
        <f t="shared" si="10"/>
        <v>0</v>
      </c>
      <c r="V17" s="1">
        <f t="shared" si="11"/>
        <v>0</v>
      </c>
      <c r="W17" s="1">
        <f t="shared" si="12"/>
        <v>0</v>
      </c>
      <c r="X17" s="1">
        <f t="shared" si="13"/>
        <v>0</v>
      </c>
      <c r="Y17" s="25">
        <f t="shared" si="14"/>
        <v>0</v>
      </c>
      <c r="Z17" s="117"/>
      <c r="AA17" s="117"/>
      <c r="AB17" s="1"/>
      <c r="AC17" s="25">
        <f t="shared" si="15"/>
        <v>2</v>
      </c>
      <c r="AD17" s="1"/>
    </row>
    <row r="18" spans="1:30" ht="12.75" hidden="1" customHeight="1">
      <c r="A18" s="1">
        <v>2686</v>
      </c>
      <c r="B18" s="54" t="str">
        <f t="shared" si="0"/>
        <v>U.1.8.3</v>
      </c>
      <c r="C18" s="120" t="s">
        <v>1428</v>
      </c>
      <c r="D18" s="92"/>
      <c r="E18" s="168"/>
      <c r="F18" s="92"/>
      <c r="G18" s="117"/>
      <c r="H18" s="119" t="s">
        <v>2111</v>
      </c>
      <c r="I18" s="117" t="s">
        <v>572</v>
      </c>
      <c r="J18" s="54">
        <v>3</v>
      </c>
      <c r="K18" s="54"/>
      <c r="L18" s="99">
        <f t="shared" si="1"/>
        <v>1</v>
      </c>
      <c r="M18" s="1">
        <f t="shared" si="2"/>
        <v>8</v>
      </c>
      <c r="N18" s="1">
        <f t="shared" si="3"/>
        <v>3</v>
      </c>
      <c r="O18" s="1">
        <f t="shared" si="4"/>
        <v>0</v>
      </c>
      <c r="P18" s="1">
        <f t="shared" si="5"/>
        <v>0</v>
      </c>
      <c r="Q18" s="1">
        <f t="shared" si="6"/>
        <v>0</v>
      </c>
      <c r="R18" s="1">
        <f t="shared" si="7"/>
        <v>0</v>
      </c>
      <c r="S18" s="1">
        <f t="shared" si="8"/>
        <v>0</v>
      </c>
      <c r="T18" s="1">
        <f t="shared" si="9"/>
        <v>1</v>
      </c>
      <c r="U18" s="1">
        <f t="shared" si="10"/>
        <v>0</v>
      </c>
      <c r="V18" s="1">
        <f t="shared" si="11"/>
        <v>0</v>
      </c>
      <c r="W18" s="1">
        <f t="shared" si="12"/>
        <v>0</v>
      </c>
      <c r="X18" s="1">
        <f t="shared" si="13"/>
        <v>0</v>
      </c>
      <c r="Y18" s="25">
        <f t="shared" si="14"/>
        <v>0</v>
      </c>
      <c r="Z18" s="117"/>
      <c r="AA18" s="117"/>
      <c r="AB18" s="1"/>
      <c r="AC18" s="25">
        <f t="shared" si="15"/>
        <v>2</v>
      </c>
      <c r="AD18" s="1"/>
    </row>
    <row r="19" spans="1:30" ht="12.75" hidden="1" customHeight="1">
      <c r="A19" s="1">
        <v>2687</v>
      </c>
      <c r="B19" s="54" t="str">
        <f t="shared" si="0"/>
        <v>U.1.8.4</v>
      </c>
      <c r="C19" s="120" t="s">
        <v>1426</v>
      </c>
      <c r="D19" s="92"/>
      <c r="E19" s="168"/>
      <c r="F19" s="92"/>
      <c r="G19" s="117" t="s">
        <v>985</v>
      </c>
      <c r="H19" s="119" t="s">
        <v>2244</v>
      </c>
      <c r="I19" s="117" t="s">
        <v>572</v>
      </c>
      <c r="J19" s="54">
        <v>3</v>
      </c>
      <c r="K19" s="54"/>
      <c r="L19" s="99">
        <f t="shared" si="1"/>
        <v>1</v>
      </c>
      <c r="M19" s="1">
        <f t="shared" si="2"/>
        <v>8</v>
      </c>
      <c r="N19" s="1">
        <f t="shared" si="3"/>
        <v>4</v>
      </c>
      <c r="O19" s="1">
        <f t="shared" si="4"/>
        <v>0</v>
      </c>
      <c r="P19" s="1">
        <f t="shared" si="5"/>
        <v>0</v>
      </c>
      <c r="Q19" s="1">
        <f t="shared" si="6"/>
        <v>0</v>
      </c>
      <c r="R19" s="1">
        <f t="shared" si="7"/>
        <v>0</v>
      </c>
      <c r="S19" s="1">
        <f t="shared" si="8"/>
        <v>0</v>
      </c>
      <c r="T19" s="1">
        <f t="shared" si="9"/>
        <v>1</v>
      </c>
      <c r="U19" s="1">
        <f t="shared" si="10"/>
        <v>0</v>
      </c>
      <c r="V19" s="1">
        <f t="shared" si="11"/>
        <v>0</v>
      </c>
      <c r="W19" s="1">
        <f t="shared" si="12"/>
        <v>0</v>
      </c>
      <c r="X19" s="1">
        <f t="shared" si="13"/>
        <v>0</v>
      </c>
      <c r="Y19" s="25">
        <f t="shared" si="14"/>
        <v>0</v>
      </c>
      <c r="Z19" s="117"/>
      <c r="AA19" s="117"/>
      <c r="AB19" s="1"/>
      <c r="AC19" s="25">
        <f t="shared" si="15"/>
        <v>2</v>
      </c>
      <c r="AD19" s="1"/>
    </row>
    <row r="20" spans="1:30" ht="12.75" hidden="1" customHeight="1">
      <c r="A20" s="1">
        <v>4375</v>
      </c>
      <c r="B20" s="54" t="str">
        <f t="shared" si="0"/>
        <v>U.1.8.5</v>
      </c>
      <c r="C20" s="120" t="s">
        <v>2245</v>
      </c>
      <c r="D20" s="92"/>
      <c r="E20" s="168"/>
      <c r="F20" s="92"/>
      <c r="G20" s="117"/>
      <c r="H20" s="163"/>
      <c r="I20" s="117"/>
      <c r="J20" s="54">
        <v>3</v>
      </c>
      <c r="K20" s="54"/>
      <c r="L20" s="99">
        <f t="shared" si="1"/>
        <v>1</v>
      </c>
      <c r="M20" s="1">
        <f t="shared" si="2"/>
        <v>8</v>
      </c>
      <c r="N20" s="1">
        <f t="shared" si="3"/>
        <v>5</v>
      </c>
      <c r="O20" s="1">
        <f t="shared" si="4"/>
        <v>0</v>
      </c>
      <c r="P20" s="1">
        <f t="shared" si="5"/>
        <v>0</v>
      </c>
      <c r="Q20" s="1">
        <f t="shared" si="6"/>
        <v>0</v>
      </c>
      <c r="R20" s="1">
        <f t="shared" si="7"/>
        <v>0</v>
      </c>
      <c r="S20" s="1">
        <f t="shared" si="8"/>
        <v>0</v>
      </c>
      <c r="T20" s="1">
        <f t="shared" si="9"/>
        <v>1</v>
      </c>
      <c r="U20" s="1">
        <f t="shared" si="10"/>
        <v>0</v>
      </c>
      <c r="V20" s="1">
        <f t="shared" si="11"/>
        <v>0</v>
      </c>
      <c r="W20" s="1">
        <f t="shared" si="12"/>
        <v>0</v>
      </c>
      <c r="X20" s="1">
        <f t="shared" si="13"/>
        <v>0</v>
      </c>
      <c r="Y20" s="25">
        <f t="shared" si="14"/>
        <v>0</v>
      </c>
      <c r="Z20" s="127"/>
      <c r="AA20" s="117"/>
      <c r="AB20" s="1"/>
      <c r="AC20" s="25">
        <f t="shared" si="15"/>
        <v>2</v>
      </c>
      <c r="AD20" s="1"/>
    </row>
    <row r="21" spans="1:30" ht="12.75" hidden="1" customHeight="1">
      <c r="A21" s="1">
        <v>2216</v>
      </c>
      <c r="B21" s="54" t="str">
        <f t="shared" si="0"/>
        <v>U.1.8.6</v>
      </c>
      <c r="C21" s="120" t="s">
        <v>646</v>
      </c>
      <c r="D21" s="92"/>
      <c r="E21" s="168"/>
      <c r="F21" s="92"/>
      <c r="G21" s="117"/>
      <c r="H21" s="163" t="s">
        <v>2246</v>
      </c>
      <c r="I21" s="117" t="s">
        <v>572</v>
      </c>
      <c r="J21" s="54">
        <v>3</v>
      </c>
      <c r="K21" s="54"/>
      <c r="L21" s="99">
        <f t="shared" si="1"/>
        <v>1</v>
      </c>
      <c r="M21" s="1">
        <f t="shared" si="2"/>
        <v>8</v>
      </c>
      <c r="N21" s="1">
        <f t="shared" si="3"/>
        <v>6</v>
      </c>
      <c r="O21" s="1">
        <f t="shared" si="4"/>
        <v>0</v>
      </c>
      <c r="P21" s="1">
        <f t="shared" si="5"/>
        <v>0</v>
      </c>
      <c r="Q21" s="1">
        <f t="shared" si="6"/>
        <v>0</v>
      </c>
      <c r="R21" s="1">
        <f t="shared" si="7"/>
        <v>0</v>
      </c>
      <c r="S21" s="1">
        <f t="shared" si="8"/>
        <v>0</v>
      </c>
      <c r="T21" s="1">
        <f t="shared" si="9"/>
        <v>1</v>
      </c>
      <c r="U21" s="1">
        <f t="shared" si="10"/>
        <v>0</v>
      </c>
      <c r="V21" s="1">
        <f t="shared" si="11"/>
        <v>0</v>
      </c>
      <c r="W21" s="1">
        <f t="shared" si="12"/>
        <v>0</v>
      </c>
      <c r="X21" s="1">
        <f t="shared" si="13"/>
        <v>0</v>
      </c>
      <c r="Y21" s="25">
        <f t="shared" si="14"/>
        <v>0</v>
      </c>
      <c r="Z21" s="127"/>
      <c r="AA21" s="117"/>
      <c r="AB21" s="1"/>
      <c r="AC21" s="25">
        <f t="shared" si="15"/>
        <v>2</v>
      </c>
      <c r="AD21" s="1"/>
    </row>
    <row r="22" spans="1:30" ht="12.75" hidden="1" customHeight="1">
      <c r="A22" s="1">
        <v>4376</v>
      </c>
      <c r="B22" s="54" t="str">
        <f t="shared" si="0"/>
        <v>U.1.8.7</v>
      </c>
      <c r="C22" s="120" t="s">
        <v>1905</v>
      </c>
      <c r="D22" s="92"/>
      <c r="E22" s="168"/>
      <c r="F22" s="92"/>
      <c r="G22" s="117"/>
      <c r="H22" s="163"/>
      <c r="I22" s="117"/>
      <c r="J22" s="54">
        <v>3</v>
      </c>
      <c r="K22" s="54"/>
      <c r="L22" s="99">
        <f t="shared" si="1"/>
        <v>1</v>
      </c>
      <c r="M22" s="1">
        <f t="shared" si="2"/>
        <v>8</v>
      </c>
      <c r="N22" s="1">
        <f t="shared" si="3"/>
        <v>7</v>
      </c>
      <c r="O22" s="1">
        <f t="shared" si="4"/>
        <v>0</v>
      </c>
      <c r="P22" s="1">
        <f t="shared" si="5"/>
        <v>0</v>
      </c>
      <c r="Q22" s="1">
        <f t="shared" si="6"/>
        <v>0</v>
      </c>
      <c r="R22" s="1">
        <f t="shared" si="7"/>
        <v>0</v>
      </c>
      <c r="S22" s="1">
        <f t="shared" si="8"/>
        <v>0</v>
      </c>
      <c r="T22" s="1">
        <f t="shared" si="9"/>
        <v>1</v>
      </c>
      <c r="U22" s="1">
        <f t="shared" si="10"/>
        <v>0</v>
      </c>
      <c r="V22" s="1">
        <f t="shared" si="11"/>
        <v>0</v>
      </c>
      <c r="W22" s="1">
        <f t="shared" si="12"/>
        <v>0</v>
      </c>
      <c r="X22" s="1">
        <f t="shared" si="13"/>
        <v>0</v>
      </c>
      <c r="Y22" s="25">
        <f t="shared" si="14"/>
        <v>0</v>
      </c>
      <c r="Z22" s="127"/>
      <c r="AA22" s="117"/>
      <c r="AB22" s="1"/>
      <c r="AC22" s="25">
        <f t="shared" si="15"/>
        <v>2</v>
      </c>
      <c r="AD22" s="1"/>
    </row>
    <row r="23" spans="1:30" ht="12.75" hidden="1" customHeight="1">
      <c r="A23" s="1">
        <v>4377</v>
      </c>
      <c r="B23" s="54" t="str">
        <f t="shared" si="0"/>
        <v>U.1.9</v>
      </c>
      <c r="C23" s="120" t="s">
        <v>832</v>
      </c>
      <c r="D23" s="92"/>
      <c r="E23" s="168"/>
      <c r="F23" s="92"/>
      <c r="G23" s="117"/>
      <c r="H23" s="163"/>
      <c r="I23" s="117"/>
      <c r="J23" s="54">
        <v>2</v>
      </c>
      <c r="K23" s="54"/>
      <c r="L23" s="99">
        <f t="shared" si="1"/>
        <v>1</v>
      </c>
      <c r="M23" s="1">
        <f t="shared" si="2"/>
        <v>9</v>
      </c>
      <c r="N23" s="1">
        <f t="shared" si="3"/>
        <v>0</v>
      </c>
      <c r="O23" s="1">
        <f t="shared" si="4"/>
        <v>0</v>
      </c>
      <c r="P23" s="1">
        <f t="shared" si="5"/>
        <v>0</v>
      </c>
      <c r="Q23" s="1">
        <f t="shared" si="6"/>
        <v>0</v>
      </c>
      <c r="R23" s="1">
        <f t="shared" si="7"/>
        <v>0</v>
      </c>
      <c r="S23" s="1">
        <f t="shared" si="8"/>
        <v>0</v>
      </c>
      <c r="T23" s="1">
        <f t="shared" si="9"/>
        <v>1</v>
      </c>
      <c r="U23" s="1">
        <f t="shared" si="10"/>
        <v>0</v>
      </c>
      <c r="V23" s="1">
        <f t="shared" si="11"/>
        <v>0</v>
      </c>
      <c r="W23" s="1">
        <f t="shared" si="12"/>
        <v>0</v>
      </c>
      <c r="X23" s="1">
        <f t="shared" si="13"/>
        <v>0</v>
      </c>
      <c r="Y23" s="25">
        <f t="shared" si="14"/>
        <v>0</v>
      </c>
      <c r="Z23" s="127"/>
      <c r="AA23" s="117"/>
      <c r="AB23" s="1"/>
      <c r="AC23" s="25">
        <f t="shared" si="15"/>
        <v>2</v>
      </c>
      <c r="AD23" s="1"/>
    </row>
    <row r="24" spans="1:30" ht="12.75" hidden="1" customHeight="1">
      <c r="A24" s="1">
        <v>4378</v>
      </c>
      <c r="B24" s="54" t="str">
        <f t="shared" si="0"/>
        <v>U.1.10</v>
      </c>
      <c r="C24" s="120" t="s">
        <v>1435</v>
      </c>
      <c r="D24" s="92"/>
      <c r="E24" s="168"/>
      <c r="F24" s="92"/>
      <c r="G24" s="117"/>
      <c r="H24" s="163"/>
      <c r="I24" s="117"/>
      <c r="J24" s="54">
        <v>2</v>
      </c>
      <c r="K24" s="54"/>
      <c r="L24" s="99">
        <f t="shared" si="1"/>
        <v>1</v>
      </c>
      <c r="M24" s="1">
        <f t="shared" si="2"/>
        <v>10</v>
      </c>
      <c r="N24" s="1">
        <f t="shared" si="3"/>
        <v>0</v>
      </c>
      <c r="O24" s="1">
        <f t="shared" si="4"/>
        <v>0</v>
      </c>
      <c r="P24" s="1">
        <f t="shared" si="5"/>
        <v>0</v>
      </c>
      <c r="Q24" s="1">
        <f t="shared" si="6"/>
        <v>0</v>
      </c>
      <c r="R24" s="1">
        <f t="shared" si="7"/>
        <v>0</v>
      </c>
      <c r="S24" s="1">
        <f t="shared" si="8"/>
        <v>0</v>
      </c>
      <c r="T24" s="1">
        <f t="shared" si="9"/>
        <v>1</v>
      </c>
      <c r="U24" s="1">
        <f t="shared" si="10"/>
        <v>0</v>
      </c>
      <c r="V24" s="1">
        <f t="shared" si="11"/>
        <v>0</v>
      </c>
      <c r="W24" s="1">
        <f t="shared" si="12"/>
        <v>0</v>
      </c>
      <c r="X24" s="1">
        <f t="shared" si="13"/>
        <v>0</v>
      </c>
      <c r="Y24" s="25">
        <f t="shared" si="14"/>
        <v>0</v>
      </c>
      <c r="Z24" s="127"/>
      <c r="AA24" s="117"/>
      <c r="AB24" s="1"/>
      <c r="AC24" s="25">
        <f t="shared" si="15"/>
        <v>2</v>
      </c>
      <c r="AD24" s="1"/>
    </row>
    <row r="25" spans="1:30" ht="12.75" hidden="1" customHeight="1">
      <c r="A25" s="1">
        <v>4379</v>
      </c>
      <c r="B25" s="54" t="str">
        <f t="shared" si="0"/>
        <v>U.1.11</v>
      </c>
      <c r="C25" s="120" t="s">
        <v>1439</v>
      </c>
      <c r="D25" s="92"/>
      <c r="E25" s="168"/>
      <c r="F25" s="92"/>
      <c r="G25" s="117"/>
      <c r="H25" s="163"/>
      <c r="I25" s="117"/>
      <c r="J25" s="54">
        <v>2</v>
      </c>
      <c r="K25" s="54"/>
      <c r="L25" s="99">
        <f t="shared" si="1"/>
        <v>1</v>
      </c>
      <c r="M25" s="1">
        <f t="shared" si="2"/>
        <v>11</v>
      </c>
      <c r="N25" s="1">
        <f t="shared" si="3"/>
        <v>0</v>
      </c>
      <c r="O25" s="1">
        <f t="shared" si="4"/>
        <v>0</v>
      </c>
      <c r="P25" s="1">
        <f t="shared" si="5"/>
        <v>0</v>
      </c>
      <c r="Q25" s="1">
        <f t="shared" si="6"/>
        <v>0</v>
      </c>
      <c r="R25" s="1">
        <f t="shared" si="7"/>
        <v>0</v>
      </c>
      <c r="S25" s="1">
        <f t="shared" si="8"/>
        <v>0</v>
      </c>
      <c r="T25" s="1">
        <f t="shared" si="9"/>
        <v>1</v>
      </c>
      <c r="U25" s="1">
        <f t="shared" si="10"/>
        <v>0</v>
      </c>
      <c r="V25" s="1">
        <f t="shared" si="11"/>
        <v>0</v>
      </c>
      <c r="W25" s="1">
        <f t="shared" si="12"/>
        <v>0</v>
      </c>
      <c r="X25" s="1">
        <f t="shared" si="13"/>
        <v>0</v>
      </c>
      <c r="Y25" s="25">
        <f t="shared" si="14"/>
        <v>0</v>
      </c>
      <c r="Z25" s="127"/>
      <c r="AA25" s="117"/>
      <c r="AB25" s="1"/>
      <c r="AC25" s="25">
        <f t="shared" si="15"/>
        <v>2</v>
      </c>
      <c r="AD25" s="1"/>
    </row>
    <row r="26" spans="1:30" ht="12.75" hidden="1" customHeight="1">
      <c r="A26" s="1">
        <v>4380</v>
      </c>
      <c r="B26" s="54" t="str">
        <f t="shared" si="0"/>
        <v>U.1.12</v>
      </c>
      <c r="C26" s="120" t="s">
        <v>1437</v>
      </c>
      <c r="D26" s="92"/>
      <c r="E26" s="168"/>
      <c r="F26" s="92"/>
      <c r="G26" s="117"/>
      <c r="H26" s="163"/>
      <c r="I26" s="117"/>
      <c r="J26" s="54">
        <v>2</v>
      </c>
      <c r="K26" s="54"/>
      <c r="L26" s="99">
        <f t="shared" si="1"/>
        <v>1</v>
      </c>
      <c r="M26" s="1">
        <f t="shared" si="2"/>
        <v>12</v>
      </c>
      <c r="N26" s="1">
        <f t="shared" si="3"/>
        <v>0</v>
      </c>
      <c r="O26" s="1">
        <f t="shared" si="4"/>
        <v>0</v>
      </c>
      <c r="P26" s="1">
        <f t="shared" si="5"/>
        <v>0</v>
      </c>
      <c r="Q26" s="1">
        <f t="shared" si="6"/>
        <v>0</v>
      </c>
      <c r="R26" s="1">
        <f t="shared" si="7"/>
        <v>0</v>
      </c>
      <c r="S26" s="1">
        <f t="shared" si="8"/>
        <v>0</v>
      </c>
      <c r="T26" s="1">
        <f t="shared" si="9"/>
        <v>1</v>
      </c>
      <c r="U26" s="1">
        <f t="shared" si="10"/>
        <v>0</v>
      </c>
      <c r="V26" s="1">
        <f t="shared" si="11"/>
        <v>0</v>
      </c>
      <c r="W26" s="1">
        <f t="shared" si="12"/>
        <v>0</v>
      </c>
      <c r="X26" s="1">
        <f t="shared" si="13"/>
        <v>0</v>
      </c>
      <c r="Y26" s="25">
        <f t="shared" si="14"/>
        <v>0</v>
      </c>
      <c r="Z26" s="127"/>
      <c r="AA26" s="117"/>
      <c r="AB26" s="1"/>
      <c r="AC26" s="25">
        <f t="shared" si="15"/>
        <v>2</v>
      </c>
      <c r="AD26" s="1"/>
    </row>
    <row r="27" spans="1:30" ht="12.75" hidden="1" customHeight="1">
      <c r="A27" s="1">
        <v>4381</v>
      </c>
      <c r="B27" s="54" t="str">
        <f t="shared" si="0"/>
        <v>U.1.13</v>
      </c>
      <c r="C27" s="120" t="s">
        <v>2247</v>
      </c>
      <c r="D27" s="92"/>
      <c r="E27" s="168"/>
      <c r="F27" s="92"/>
      <c r="G27" s="117"/>
      <c r="H27" s="163"/>
      <c r="I27" s="117"/>
      <c r="J27" s="54">
        <v>2</v>
      </c>
      <c r="K27" s="54"/>
      <c r="L27" s="99">
        <f t="shared" si="1"/>
        <v>1</v>
      </c>
      <c r="M27" s="1">
        <f t="shared" si="2"/>
        <v>13</v>
      </c>
      <c r="N27" s="1">
        <f t="shared" si="3"/>
        <v>0</v>
      </c>
      <c r="O27" s="1">
        <f t="shared" si="4"/>
        <v>0</v>
      </c>
      <c r="P27" s="1">
        <f t="shared" si="5"/>
        <v>0</v>
      </c>
      <c r="Q27" s="1">
        <f t="shared" si="6"/>
        <v>0</v>
      </c>
      <c r="R27" s="1">
        <f t="shared" si="7"/>
        <v>0</v>
      </c>
      <c r="S27" s="1">
        <f t="shared" si="8"/>
        <v>0</v>
      </c>
      <c r="T27" s="1">
        <f t="shared" si="9"/>
        <v>1</v>
      </c>
      <c r="U27" s="1">
        <f t="shared" si="10"/>
        <v>0</v>
      </c>
      <c r="V27" s="1">
        <f t="shared" si="11"/>
        <v>0</v>
      </c>
      <c r="W27" s="1">
        <f t="shared" si="12"/>
        <v>0</v>
      </c>
      <c r="X27" s="1">
        <f t="shared" si="13"/>
        <v>0</v>
      </c>
      <c r="Y27" s="25">
        <f t="shared" si="14"/>
        <v>0</v>
      </c>
      <c r="Z27" s="127"/>
      <c r="AA27" s="117"/>
      <c r="AB27" s="1"/>
      <c r="AC27" s="25">
        <f t="shared" si="15"/>
        <v>2</v>
      </c>
      <c r="AD27" s="1"/>
    </row>
    <row r="28" spans="1:30" ht="12.75" hidden="1" customHeight="1">
      <c r="A28" s="1">
        <v>4382</v>
      </c>
      <c r="B28" s="54" t="str">
        <f t="shared" si="0"/>
        <v>U.1.14</v>
      </c>
      <c r="C28" s="120" t="s">
        <v>648</v>
      </c>
      <c r="D28" s="92"/>
      <c r="E28" s="168"/>
      <c r="F28" s="92"/>
      <c r="G28" s="117"/>
      <c r="H28" s="163"/>
      <c r="I28" s="117"/>
      <c r="J28" s="54">
        <v>2</v>
      </c>
      <c r="K28" s="54"/>
      <c r="L28" s="99">
        <f t="shared" si="1"/>
        <v>1</v>
      </c>
      <c r="M28" s="1">
        <f t="shared" si="2"/>
        <v>14</v>
      </c>
      <c r="N28" s="1">
        <f t="shared" si="3"/>
        <v>0</v>
      </c>
      <c r="O28" s="1">
        <f t="shared" si="4"/>
        <v>0</v>
      </c>
      <c r="P28" s="1">
        <f t="shared" si="5"/>
        <v>0</v>
      </c>
      <c r="Q28" s="1">
        <f t="shared" si="6"/>
        <v>0</v>
      </c>
      <c r="R28" s="1">
        <f t="shared" si="7"/>
        <v>0</v>
      </c>
      <c r="S28" s="1">
        <f t="shared" si="8"/>
        <v>0</v>
      </c>
      <c r="T28" s="1">
        <f t="shared" si="9"/>
        <v>1</v>
      </c>
      <c r="U28" s="1">
        <f t="shared" si="10"/>
        <v>0</v>
      </c>
      <c r="V28" s="1">
        <f t="shared" si="11"/>
        <v>0</v>
      </c>
      <c r="W28" s="1">
        <f t="shared" si="12"/>
        <v>0</v>
      </c>
      <c r="X28" s="1">
        <f t="shared" si="13"/>
        <v>0</v>
      </c>
      <c r="Y28" s="25">
        <f t="shared" si="14"/>
        <v>0</v>
      </c>
      <c r="Z28" s="127"/>
      <c r="AA28" s="117"/>
      <c r="AB28" s="1"/>
      <c r="AC28" s="25">
        <f t="shared" si="15"/>
        <v>2</v>
      </c>
      <c r="AD28" s="1"/>
    </row>
    <row r="29" spans="1:30" ht="12.75" hidden="1" customHeight="1">
      <c r="A29" s="1">
        <v>4383</v>
      </c>
      <c r="B29" s="54" t="str">
        <f t="shared" si="0"/>
        <v>U.1.15</v>
      </c>
      <c r="C29" s="120" t="s">
        <v>2248</v>
      </c>
      <c r="D29" s="92"/>
      <c r="E29" s="168"/>
      <c r="F29" s="92"/>
      <c r="G29" s="117"/>
      <c r="H29" s="163"/>
      <c r="I29" s="117"/>
      <c r="J29" s="54">
        <v>2</v>
      </c>
      <c r="K29" s="54"/>
      <c r="L29" s="99">
        <f t="shared" si="1"/>
        <v>1</v>
      </c>
      <c r="M29" s="1">
        <f t="shared" si="2"/>
        <v>15</v>
      </c>
      <c r="N29" s="1">
        <f t="shared" si="3"/>
        <v>0</v>
      </c>
      <c r="O29" s="1">
        <f t="shared" si="4"/>
        <v>0</v>
      </c>
      <c r="P29" s="1">
        <f t="shared" si="5"/>
        <v>0</v>
      </c>
      <c r="Q29" s="1">
        <f t="shared" si="6"/>
        <v>0</v>
      </c>
      <c r="R29" s="1">
        <f t="shared" si="7"/>
        <v>0</v>
      </c>
      <c r="S29" s="1">
        <f t="shared" si="8"/>
        <v>0</v>
      </c>
      <c r="T29" s="1">
        <f t="shared" si="9"/>
        <v>1</v>
      </c>
      <c r="U29" s="1">
        <f t="shared" si="10"/>
        <v>0</v>
      </c>
      <c r="V29" s="1">
        <f t="shared" si="11"/>
        <v>0</v>
      </c>
      <c r="W29" s="1">
        <f t="shared" si="12"/>
        <v>0</v>
      </c>
      <c r="X29" s="1">
        <f t="shared" si="13"/>
        <v>0</v>
      </c>
      <c r="Y29" s="25">
        <f t="shared" si="14"/>
        <v>0</v>
      </c>
      <c r="Z29" s="127"/>
      <c r="AA29" s="117"/>
      <c r="AB29" s="1"/>
      <c r="AC29" s="25">
        <f t="shared" si="15"/>
        <v>2</v>
      </c>
      <c r="AD29" s="1"/>
    </row>
    <row r="30" spans="1:30" ht="12.75" hidden="1" customHeight="1">
      <c r="A30" s="1">
        <v>1292</v>
      </c>
      <c r="B30" s="54" t="str">
        <f t="shared" si="0"/>
        <v>U.1.16</v>
      </c>
      <c r="C30" s="120" t="s">
        <v>2249</v>
      </c>
      <c r="D30" s="92"/>
      <c r="E30" s="168"/>
      <c r="F30" s="92"/>
      <c r="G30" s="117"/>
      <c r="H30" s="163" t="s">
        <v>614</v>
      </c>
      <c r="I30" s="117" t="s">
        <v>2250</v>
      </c>
      <c r="J30" s="54">
        <v>2</v>
      </c>
      <c r="K30" s="54"/>
      <c r="L30" s="99">
        <f t="shared" si="1"/>
        <v>1</v>
      </c>
      <c r="M30" s="1">
        <f t="shared" si="2"/>
        <v>16</v>
      </c>
      <c r="N30" s="1">
        <f t="shared" si="3"/>
        <v>0</v>
      </c>
      <c r="O30" s="1">
        <f t="shared" si="4"/>
        <v>0</v>
      </c>
      <c r="P30" s="1">
        <f t="shared" si="5"/>
        <v>0</v>
      </c>
      <c r="Q30" s="1">
        <f t="shared" si="6"/>
        <v>0</v>
      </c>
      <c r="R30" s="1">
        <f t="shared" si="7"/>
        <v>0</v>
      </c>
      <c r="S30" s="1">
        <f t="shared" si="8"/>
        <v>0</v>
      </c>
      <c r="T30" s="1">
        <f t="shared" si="9"/>
        <v>1</v>
      </c>
      <c r="U30" s="1">
        <f t="shared" si="10"/>
        <v>0</v>
      </c>
      <c r="V30" s="1">
        <f t="shared" si="11"/>
        <v>0</v>
      </c>
      <c r="W30" s="1">
        <f t="shared" si="12"/>
        <v>0</v>
      </c>
      <c r="X30" s="1">
        <f t="shared" si="13"/>
        <v>0</v>
      </c>
      <c r="Y30" s="25">
        <f t="shared" si="14"/>
        <v>0</v>
      </c>
      <c r="Z30" s="127"/>
      <c r="AA30" s="117"/>
      <c r="AB30" s="1"/>
      <c r="AC30" s="25">
        <f t="shared" si="15"/>
        <v>2</v>
      </c>
      <c r="AD30" s="1"/>
    </row>
    <row r="31" spans="1:30" ht="12.75" hidden="1" customHeight="1">
      <c r="A31" s="1">
        <v>1294</v>
      </c>
      <c r="B31" s="54" t="str">
        <f t="shared" si="0"/>
        <v>U.1.17</v>
      </c>
      <c r="C31" s="120" t="s">
        <v>2251</v>
      </c>
      <c r="D31" s="92"/>
      <c r="E31" s="168"/>
      <c r="F31" s="92"/>
      <c r="G31" s="117"/>
      <c r="H31" s="163" t="s">
        <v>2252</v>
      </c>
      <c r="I31" s="117" t="s">
        <v>2253</v>
      </c>
      <c r="J31" s="54">
        <v>2</v>
      </c>
      <c r="K31" s="54"/>
      <c r="L31" s="99">
        <f t="shared" si="1"/>
        <v>1</v>
      </c>
      <c r="M31" s="1">
        <f t="shared" si="2"/>
        <v>17</v>
      </c>
      <c r="N31" s="1">
        <f t="shared" si="3"/>
        <v>0</v>
      </c>
      <c r="O31" s="1">
        <f t="shared" si="4"/>
        <v>0</v>
      </c>
      <c r="P31" s="1">
        <f t="shared" si="5"/>
        <v>0</v>
      </c>
      <c r="Q31" s="1">
        <f t="shared" si="6"/>
        <v>0</v>
      </c>
      <c r="R31" s="1">
        <f t="shared" si="7"/>
        <v>0</v>
      </c>
      <c r="S31" s="1">
        <f t="shared" si="8"/>
        <v>0</v>
      </c>
      <c r="T31" s="1">
        <f t="shared" si="9"/>
        <v>1</v>
      </c>
      <c r="U31" s="1">
        <f t="shared" si="10"/>
        <v>0</v>
      </c>
      <c r="V31" s="1">
        <f t="shared" si="11"/>
        <v>0</v>
      </c>
      <c r="W31" s="1">
        <f t="shared" si="12"/>
        <v>0</v>
      </c>
      <c r="X31" s="1">
        <f t="shared" si="13"/>
        <v>0</v>
      </c>
      <c r="Y31" s="25">
        <f t="shared" si="14"/>
        <v>0</v>
      </c>
      <c r="Z31" s="127"/>
      <c r="AA31" s="117"/>
      <c r="AB31" s="1"/>
      <c r="AC31" s="25">
        <f t="shared" si="15"/>
        <v>2</v>
      </c>
      <c r="AD31" s="1"/>
    </row>
    <row r="32" spans="1:30" ht="12.75" hidden="1" customHeight="1">
      <c r="A32" s="1">
        <v>1302</v>
      </c>
      <c r="B32" s="54" t="str">
        <f t="shared" si="0"/>
        <v>U.1.18</v>
      </c>
      <c r="C32" s="120" t="s">
        <v>2254</v>
      </c>
      <c r="D32" s="92"/>
      <c r="E32" s="168"/>
      <c r="F32" s="92"/>
      <c r="G32" s="117"/>
      <c r="H32" s="163" t="s">
        <v>2255</v>
      </c>
      <c r="I32" s="117" t="s">
        <v>2256</v>
      </c>
      <c r="J32" s="54">
        <v>2</v>
      </c>
      <c r="K32" s="54"/>
      <c r="L32" s="99">
        <f t="shared" si="1"/>
        <v>1</v>
      </c>
      <c r="M32" s="1">
        <f t="shared" si="2"/>
        <v>18</v>
      </c>
      <c r="N32" s="1">
        <f t="shared" si="3"/>
        <v>0</v>
      </c>
      <c r="O32" s="1">
        <f t="shared" si="4"/>
        <v>0</v>
      </c>
      <c r="P32" s="1">
        <f t="shared" si="5"/>
        <v>0</v>
      </c>
      <c r="Q32" s="1">
        <f t="shared" si="6"/>
        <v>0</v>
      </c>
      <c r="R32" s="1">
        <f t="shared" si="7"/>
        <v>0</v>
      </c>
      <c r="S32" s="1">
        <f t="shared" si="8"/>
        <v>0</v>
      </c>
      <c r="T32" s="1">
        <f t="shared" si="9"/>
        <v>1</v>
      </c>
      <c r="U32" s="1">
        <f t="shared" si="10"/>
        <v>0</v>
      </c>
      <c r="V32" s="1">
        <f t="shared" si="11"/>
        <v>0</v>
      </c>
      <c r="W32" s="1">
        <f t="shared" si="12"/>
        <v>0</v>
      </c>
      <c r="X32" s="1">
        <f t="shared" si="13"/>
        <v>0</v>
      </c>
      <c r="Y32" s="25">
        <f t="shared" si="14"/>
        <v>0</v>
      </c>
      <c r="Z32" s="127"/>
      <c r="AA32" s="117"/>
      <c r="AB32" s="1"/>
      <c r="AC32" s="25">
        <f t="shared" si="15"/>
        <v>2</v>
      </c>
      <c r="AD32" s="1"/>
    </row>
    <row r="33" spans="1:30" ht="12.75" hidden="1" customHeight="1">
      <c r="A33" s="1">
        <v>1580</v>
      </c>
      <c r="B33" s="54" t="str">
        <f t="shared" si="0"/>
        <v>U.1.19</v>
      </c>
      <c r="C33" s="120" t="s">
        <v>2257</v>
      </c>
      <c r="D33" s="92"/>
      <c r="E33" s="168"/>
      <c r="F33" s="92"/>
      <c r="G33" s="117"/>
      <c r="H33" s="163" t="s">
        <v>2258</v>
      </c>
      <c r="I33" s="117" t="s">
        <v>1184</v>
      </c>
      <c r="J33" s="54">
        <v>2</v>
      </c>
      <c r="K33" s="54"/>
      <c r="L33" s="99">
        <f t="shared" si="1"/>
        <v>1</v>
      </c>
      <c r="M33" s="1">
        <f t="shared" si="2"/>
        <v>19</v>
      </c>
      <c r="N33" s="1">
        <f t="shared" si="3"/>
        <v>0</v>
      </c>
      <c r="O33" s="1">
        <f t="shared" si="4"/>
        <v>0</v>
      </c>
      <c r="P33" s="1">
        <f t="shared" si="5"/>
        <v>0</v>
      </c>
      <c r="Q33" s="1">
        <f t="shared" si="6"/>
        <v>0</v>
      </c>
      <c r="R33" s="1">
        <f t="shared" si="7"/>
        <v>0</v>
      </c>
      <c r="S33" s="1">
        <f t="shared" si="8"/>
        <v>0</v>
      </c>
      <c r="T33" s="1">
        <f t="shared" si="9"/>
        <v>1</v>
      </c>
      <c r="U33" s="1">
        <f t="shared" si="10"/>
        <v>0</v>
      </c>
      <c r="V33" s="1">
        <f t="shared" si="11"/>
        <v>0</v>
      </c>
      <c r="W33" s="1">
        <f t="shared" si="12"/>
        <v>0</v>
      </c>
      <c r="X33" s="1">
        <f t="shared" si="13"/>
        <v>0</v>
      </c>
      <c r="Y33" s="25">
        <f t="shared" si="14"/>
        <v>0</v>
      </c>
      <c r="Z33" s="127"/>
      <c r="AA33" s="117"/>
      <c r="AB33" s="1"/>
      <c r="AC33" s="25">
        <f t="shared" si="15"/>
        <v>2</v>
      </c>
      <c r="AD33" s="1"/>
    </row>
    <row r="34" spans="1:30" ht="12.75" hidden="1" customHeight="1">
      <c r="A34" s="1">
        <v>1581</v>
      </c>
      <c r="B34" s="54" t="str">
        <f t="shared" si="0"/>
        <v>U.1.20</v>
      </c>
      <c r="C34" s="120" t="s">
        <v>2259</v>
      </c>
      <c r="D34" s="92"/>
      <c r="E34" s="168"/>
      <c r="F34" s="92"/>
      <c r="G34" s="117"/>
      <c r="H34" s="163" t="s">
        <v>2260</v>
      </c>
      <c r="I34" s="117" t="s">
        <v>1184</v>
      </c>
      <c r="J34" s="54">
        <v>2</v>
      </c>
      <c r="K34" s="54"/>
      <c r="L34" s="99">
        <f t="shared" si="1"/>
        <v>1</v>
      </c>
      <c r="M34" s="1">
        <f t="shared" si="2"/>
        <v>20</v>
      </c>
      <c r="N34" s="1">
        <f t="shared" si="3"/>
        <v>0</v>
      </c>
      <c r="O34" s="1">
        <f t="shared" si="4"/>
        <v>0</v>
      </c>
      <c r="P34" s="1">
        <f t="shared" si="5"/>
        <v>0</v>
      </c>
      <c r="Q34" s="1">
        <f t="shared" si="6"/>
        <v>0</v>
      </c>
      <c r="R34" s="1">
        <f t="shared" si="7"/>
        <v>0</v>
      </c>
      <c r="S34" s="1">
        <f t="shared" si="8"/>
        <v>0</v>
      </c>
      <c r="T34" s="1">
        <f t="shared" si="9"/>
        <v>1</v>
      </c>
      <c r="U34" s="1">
        <f t="shared" si="10"/>
        <v>0</v>
      </c>
      <c r="V34" s="1">
        <f t="shared" si="11"/>
        <v>0</v>
      </c>
      <c r="W34" s="1">
        <f t="shared" si="12"/>
        <v>0</v>
      </c>
      <c r="X34" s="1">
        <f t="shared" si="13"/>
        <v>0</v>
      </c>
      <c r="Y34" s="25">
        <f t="shared" si="14"/>
        <v>0</v>
      </c>
      <c r="Z34" s="127"/>
      <c r="AA34" s="117"/>
      <c r="AB34" s="1"/>
      <c r="AC34" s="25">
        <f t="shared" si="15"/>
        <v>2</v>
      </c>
      <c r="AD34" s="1"/>
    </row>
    <row r="35" spans="1:30" ht="12.75" hidden="1" customHeight="1">
      <c r="A35" s="1">
        <v>1489</v>
      </c>
      <c r="B35" s="54" t="str">
        <f t="shared" si="0"/>
        <v>U.1.21</v>
      </c>
      <c r="C35" s="120" t="s">
        <v>2261</v>
      </c>
      <c r="D35" s="92"/>
      <c r="E35" s="168"/>
      <c r="F35" s="92"/>
      <c r="G35" s="117"/>
      <c r="H35" s="163" t="s">
        <v>950</v>
      </c>
      <c r="I35" s="117" t="s">
        <v>951</v>
      </c>
      <c r="J35" s="54">
        <v>2</v>
      </c>
      <c r="K35" s="54"/>
      <c r="L35" s="99">
        <f t="shared" si="1"/>
        <v>1</v>
      </c>
      <c r="M35" s="1">
        <f t="shared" si="2"/>
        <v>21</v>
      </c>
      <c r="N35" s="1">
        <f t="shared" si="3"/>
        <v>0</v>
      </c>
      <c r="O35" s="1">
        <f t="shared" si="4"/>
        <v>0</v>
      </c>
      <c r="P35" s="1">
        <f t="shared" si="5"/>
        <v>0</v>
      </c>
      <c r="Q35" s="1">
        <f t="shared" si="6"/>
        <v>0</v>
      </c>
      <c r="R35" s="1">
        <f t="shared" si="7"/>
        <v>0</v>
      </c>
      <c r="S35" s="1">
        <f t="shared" si="8"/>
        <v>0</v>
      </c>
      <c r="T35" s="1">
        <f t="shared" si="9"/>
        <v>1</v>
      </c>
      <c r="U35" s="1">
        <f t="shared" si="10"/>
        <v>0</v>
      </c>
      <c r="V35" s="1">
        <f t="shared" si="11"/>
        <v>0</v>
      </c>
      <c r="W35" s="1">
        <f t="shared" si="12"/>
        <v>0</v>
      </c>
      <c r="X35" s="1">
        <f t="shared" si="13"/>
        <v>0</v>
      </c>
      <c r="Y35" s="25">
        <f t="shared" si="14"/>
        <v>0</v>
      </c>
      <c r="Z35" s="127"/>
      <c r="AA35" s="117"/>
      <c r="AB35" s="1"/>
      <c r="AC35" s="25">
        <f t="shared" si="15"/>
        <v>2</v>
      </c>
      <c r="AD35" s="1"/>
    </row>
    <row r="36" spans="1:30" ht="12.75" hidden="1" customHeight="1">
      <c r="A36" s="1">
        <v>1497</v>
      </c>
      <c r="B36" s="54" t="str">
        <f t="shared" si="0"/>
        <v>U.1.22</v>
      </c>
      <c r="C36" s="120" t="s">
        <v>2262</v>
      </c>
      <c r="D36" s="92"/>
      <c r="E36" s="168"/>
      <c r="F36" s="92"/>
      <c r="G36" s="117"/>
      <c r="H36" s="163" t="s">
        <v>1254</v>
      </c>
      <c r="I36" s="117" t="s">
        <v>2256</v>
      </c>
      <c r="J36" s="54">
        <v>2</v>
      </c>
      <c r="K36" s="54"/>
      <c r="L36" s="99">
        <f t="shared" si="1"/>
        <v>1</v>
      </c>
      <c r="M36" s="1">
        <f t="shared" si="2"/>
        <v>22</v>
      </c>
      <c r="N36" s="1">
        <f t="shared" si="3"/>
        <v>0</v>
      </c>
      <c r="O36" s="1">
        <f t="shared" si="4"/>
        <v>0</v>
      </c>
      <c r="P36" s="1">
        <f t="shared" si="5"/>
        <v>0</v>
      </c>
      <c r="Q36" s="1">
        <f t="shared" si="6"/>
        <v>0</v>
      </c>
      <c r="R36" s="1">
        <f t="shared" si="7"/>
        <v>0</v>
      </c>
      <c r="S36" s="1">
        <f t="shared" si="8"/>
        <v>0</v>
      </c>
      <c r="T36" s="1">
        <f t="shared" si="9"/>
        <v>1</v>
      </c>
      <c r="U36" s="1">
        <f t="shared" si="10"/>
        <v>0</v>
      </c>
      <c r="V36" s="1">
        <f t="shared" si="11"/>
        <v>0</v>
      </c>
      <c r="W36" s="1">
        <f t="shared" si="12"/>
        <v>0</v>
      </c>
      <c r="X36" s="1">
        <f t="shared" si="13"/>
        <v>0</v>
      </c>
      <c r="Y36" s="25">
        <f t="shared" si="14"/>
        <v>0</v>
      </c>
      <c r="Z36" s="127"/>
      <c r="AA36" s="117"/>
      <c r="AB36" s="1"/>
      <c r="AC36" s="25">
        <f t="shared" si="15"/>
        <v>2</v>
      </c>
      <c r="AD36" s="1"/>
    </row>
    <row r="37" spans="1:30" ht="12.75" hidden="1" customHeight="1">
      <c r="A37" s="1">
        <v>1502</v>
      </c>
      <c r="B37" s="54" t="str">
        <f t="shared" si="0"/>
        <v>U.1.23</v>
      </c>
      <c r="C37" s="120" t="s">
        <v>2263</v>
      </c>
      <c r="D37" s="92"/>
      <c r="E37" s="168"/>
      <c r="F37" s="92"/>
      <c r="G37" s="117"/>
      <c r="H37" s="163" t="s">
        <v>2264</v>
      </c>
      <c r="I37" s="117" t="s">
        <v>873</v>
      </c>
      <c r="J37" s="54">
        <v>2</v>
      </c>
      <c r="K37" s="54"/>
      <c r="L37" s="99">
        <f t="shared" si="1"/>
        <v>1</v>
      </c>
      <c r="M37" s="1">
        <f t="shared" si="2"/>
        <v>23</v>
      </c>
      <c r="N37" s="1">
        <f t="shared" si="3"/>
        <v>0</v>
      </c>
      <c r="O37" s="1">
        <f t="shared" si="4"/>
        <v>0</v>
      </c>
      <c r="P37" s="1">
        <f t="shared" si="5"/>
        <v>0</v>
      </c>
      <c r="Q37" s="1">
        <f t="shared" ref="Q37:Q68" si="16">IF(OR(Master="Master",J37=0,K37=1),0,IF(ISNA(VLOOKUP(A37,L2_Array,22,FALSE)),0,VLOOKUP(A37,L2_Array,22,FALSE)))</f>
        <v>0</v>
      </c>
      <c r="R37" s="1">
        <f t="shared" si="7"/>
        <v>0</v>
      </c>
      <c r="S37" s="1">
        <f t="shared" si="8"/>
        <v>0</v>
      </c>
      <c r="T37" s="1">
        <f t="shared" si="9"/>
        <v>1</v>
      </c>
      <c r="U37" s="1">
        <f t="shared" si="10"/>
        <v>0</v>
      </c>
      <c r="V37" s="1">
        <f t="shared" ref="V37:V68" si="17">IF(Master="Master",R37,IF(V36="",S37,IF(OR(AND(U37&gt;0,S37&lt;V36),AND(U37=1,S37&lt;=V36)),V36,S37)))</f>
        <v>0</v>
      </c>
      <c r="W37" s="1">
        <f t="shared" si="12"/>
        <v>0</v>
      </c>
      <c r="X37" s="1">
        <f t="shared" si="13"/>
        <v>0</v>
      </c>
      <c r="Y37" s="25">
        <f t="shared" ref="Y37:Y68" si="18">IF(ISNA(VLOOKUP(A37,L2_Array,1,FALSE)),0,1)</f>
        <v>0</v>
      </c>
      <c r="Z37" s="127"/>
      <c r="AA37" s="117"/>
      <c r="AB37" s="1"/>
      <c r="AC37" s="25">
        <f t="shared" si="15"/>
        <v>2</v>
      </c>
      <c r="AD37" s="1"/>
    </row>
    <row r="38" spans="1:30" ht="12.75" hidden="1" customHeight="1">
      <c r="A38" s="1">
        <v>1492</v>
      </c>
      <c r="B38" s="54" t="str">
        <f t="shared" si="0"/>
        <v>U.1.24</v>
      </c>
      <c r="C38" s="120" t="s">
        <v>2265</v>
      </c>
      <c r="D38" s="92"/>
      <c r="E38" s="168"/>
      <c r="F38" s="92"/>
      <c r="G38" s="117"/>
      <c r="H38" s="163" t="s">
        <v>1945</v>
      </c>
      <c r="I38" s="117" t="s">
        <v>1236</v>
      </c>
      <c r="J38" s="54">
        <v>2</v>
      </c>
      <c r="K38" s="54"/>
      <c r="L38" s="99">
        <f t="shared" si="1"/>
        <v>1</v>
      </c>
      <c r="M38" s="1">
        <f t="shared" si="2"/>
        <v>24</v>
      </c>
      <c r="N38" s="1">
        <f t="shared" si="3"/>
        <v>0</v>
      </c>
      <c r="O38" s="1">
        <f t="shared" si="4"/>
        <v>0</v>
      </c>
      <c r="P38" s="1">
        <f t="shared" si="5"/>
        <v>0</v>
      </c>
      <c r="Q38" s="1">
        <f t="shared" si="16"/>
        <v>0</v>
      </c>
      <c r="R38" s="1">
        <f t="shared" si="7"/>
        <v>0</v>
      </c>
      <c r="S38" s="1">
        <f t="shared" si="8"/>
        <v>0</v>
      </c>
      <c r="T38" s="1">
        <f t="shared" si="9"/>
        <v>1</v>
      </c>
      <c r="U38" s="1">
        <f t="shared" si="10"/>
        <v>0</v>
      </c>
      <c r="V38" s="1">
        <f t="shared" si="17"/>
        <v>0</v>
      </c>
      <c r="W38" s="1">
        <f t="shared" si="12"/>
        <v>0</v>
      </c>
      <c r="X38" s="1">
        <f t="shared" si="13"/>
        <v>0</v>
      </c>
      <c r="Y38" s="25">
        <f t="shared" si="18"/>
        <v>0</v>
      </c>
      <c r="Z38" s="127"/>
      <c r="AA38" s="117"/>
      <c r="AB38" s="1"/>
      <c r="AC38" s="25">
        <f t="shared" si="15"/>
        <v>2</v>
      </c>
      <c r="AD38" s="1"/>
    </row>
    <row r="39" spans="1:30" ht="12.75" hidden="1" customHeight="1">
      <c r="A39" s="1">
        <v>1570</v>
      </c>
      <c r="B39" s="54" t="str">
        <f t="shared" si="0"/>
        <v>U.1.25</v>
      </c>
      <c r="C39" s="120" t="s">
        <v>2266</v>
      </c>
      <c r="D39" s="92"/>
      <c r="E39" s="168"/>
      <c r="F39" s="92"/>
      <c r="G39" s="117" t="s">
        <v>592</v>
      </c>
      <c r="H39" s="163" t="s">
        <v>1331</v>
      </c>
      <c r="I39" s="117" t="s">
        <v>602</v>
      </c>
      <c r="J39" s="54">
        <v>2</v>
      </c>
      <c r="K39" s="54"/>
      <c r="L39" s="99">
        <f t="shared" si="1"/>
        <v>1</v>
      </c>
      <c r="M39" s="1">
        <f t="shared" si="2"/>
        <v>25</v>
      </c>
      <c r="N39" s="1">
        <f t="shared" si="3"/>
        <v>0</v>
      </c>
      <c r="O39" s="1">
        <f t="shared" si="4"/>
        <v>0</v>
      </c>
      <c r="P39" s="1">
        <f t="shared" si="5"/>
        <v>0</v>
      </c>
      <c r="Q39" s="1">
        <f t="shared" si="16"/>
        <v>0</v>
      </c>
      <c r="R39" s="1">
        <f t="shared" si="7"/>
        <v>0</v>
      </c>
      <c r="S39" s="1">
        <f t="shared" si="8"/>
        <v>0</v>
      </c>
      <c r="T39" s="1">
        <f t="shared" si="9"/>
        <v>1</v>
      </c>
      <c r="U39" s="1">
        <f t="shared" si="10"/>
        <v>0</v>
      </c>
      <c r="V39" s="1">
        <f t="shared" si="17"/>
        <v>0</v>
      </c>
      <c r="W39" s="1">
        <f t="shared" si="12"/>
        <v>0</v>
      </c>
      <c r="X39" s="1">
        <f t="shared" si="13"/>
        <v>0</v>
      </c>
      <c r="Y39" s="25">
        <f t="shared" si="18"/>
        <v>0</v>
      </c>
      <c r="Z39" s="127"/>
      <c r="AA39" s="117"/>
      <c r="AB39" s="1"/>
      <c r="AC39" s="25">
        <f t="shared" si="15"/>
        <v>2</v>
      </c>
      <c r="AD39" s="1"/>
    </row>
    <row r="40" spans="1:30" ht="12.75" hidden="1" customHeight="1">
      <c r="A40" s="1">
        <v>4384</v>
      </c>
      <c r="B40" s="54" t="str">
        <f t="shared" si="0"/>
        <v>U.1.26</v>
      </c>
      <c r="C40" s="120" t="s">
        <v>1919</v>
      </c>
      <c r="D40" s="92"/>
      <c r="E40" s="168"/>
      <c r="F40" s="92"/>
      <c r="G40" s="117"/>
      <c r="H40" s="163"/>
      <c r="I40" s="117"/>
      <c r="J40" s="54">
        <v>2</v>
      </c>
      <c r="K40" s="54"/>
      <c r="L40" s="99">
        <f t="shared" si="1"/>
        <v>1</v>
      </c>
      <c r="M40" s="1">
        <f t="shared" si="2"/>
        <v>26</v>
      </c>
      <c r="N40" s="1">
        <f t="shared" si="3"/>
        <v>0</v>
      </c>
      <c r="O40" s="1">
        <f t="shared" si="4"/>
        <v>0</v>
      </c>
      <c r="P40" s="1">
        <f t="shared" si="5"/>
        <v>0</v>
      </c>
      <c r="Q40" s="1">
        <f t="shared" si="16"/>
        <v>0</v>
      </c>
      <c r="R40" s="1">
        <f t="shared" si="7"/>
        <v>0</v>
      </c>
      <c r="S40" s="1">
        <f t="shared" si="8"/>
        <v>0</v>
      </c>
      <c r="T40" s="1">
        <f t="shared" si="9"/>
        <v>1</v>
      </c>
      <c r="U40" s="1">
        <f t="shared" si="10"/>
        <v>0</v>
      </c>
      <c r="V40" s="1">
        <f t="shared" si="17"/>
        <v>0</v>
      </c>
      <c r="W40" s="1">
        <f t="shared" si="12"/>
        <v>0</v>
      </c>
      <c r="X40" s="1">
        <f t="shared" si="13"/>
        <v>0</v>
      </c>
      <c r="Y40" s="25">
        <f t="shared" si="18"/>
        <v>0</v>
      </c>
      <c r="Z40" s="127"/>
      <c r="AA40" s="117"/>
      <c r="AB40" s="1"/>
      <c r="AC40" s="25">
        <f t="shared" si="15"/>
        <v>2</v>
      </c>
      <c r="AD40" s="1"/>
    </row>
    <row r="41" spans="1:30" ht="12.75" hidden="1" customHeight="1">
      <c r="A41" s="1">
        <v>4385</v>
      </c>
      <c r="B41" s="54" t="str">
        <f t="shared" si="0"/>
        <v>U.1.27</v>
      </c>
      <c r="C41" s="120" t="s">
        <v>1920</v>
      </c>
      <c r="D41" s="92"/>
      <c r="E41" s="168"/>
      <c r="F41" s="92"/>
      <c r="G41" s="117"/>
      <c r="H41" s="163"/>
      <c r="I41" s="117"/>
      <c r="J41" s="54">
        <v>2</v>
      </c>
      <c r="K41" s="54"/>
      <c r="L41" s="99">
        <f t="shared" si="1"/>
        <v>1</v>
      </c>
      <c r="M41" s="1">
        <f t="shared" si="2"/>
        <v>27</v>
      </c>
      <c r="N41" s="1">
        <f t="shared" si="3"/>
        <v>0</v>
      </c>
      <c r="O41" s="1">
        <f t="shared" si="4"/>
        <v>0</v>
      </c>
      <c r="P41" s="1">
        <f t="shared" si="5"/>
        <v>0</v>
      </c>
      <c r="Q41" s="1">
        <f t="shared" si="16"/>
        <v>0</v>
      </c>
      <c r="R41" s="1">
        <f t="shared" si="7"/>
        <v>0</v>
      </c>
      <c r="S41" s="1">
        <f t="shared" si="8"/>
        <v>0</v>
      </c>
      <c r="T41" s="1">
        <f t="shared" si="9"/>
        <v>1</v>
      </c>
      <c r="U41" s="1">
        <f t="shared" si="10"/>
        <v>0</v>
      </c>
      <c r="V41" s="1">
        <f t="shared" si="17"/>
        <v>0</v>
      </c>
      <c r="W41" s="1">
        <f t="shared" si="12"/>
        <v>0</v>
      </c>
      <c r="X41" s="1">
        <f t="shared" si="13"/>
        <v>0</v>
      </c>
      <c r="Y41" s="25">
        <f t="shared" si="18"/>
        <v>0</v>
      </c>
      <c r="Z41" s="127"/>
      <c r="AA41" s="117"/>
      <c r="AB41" s="1"/>
      <c r="AC41" s="25">
        <f t="shared" si="15"/>
        <v>2</v>
      </c>
      <c r="AD41" s="1"/>
    </row>
    <row r="42" spans="1:30" ht="12.75" hidden="1" customHeight="1">
      <c r="A42" s="1">
        <v>4386</v>
      </c>
      <c r="B42" s="54" t="str">
        <f t="shared" si="0"/>
        <v>U.1.28</v>
      </c>
      <c r="C42" s="120" t="s">
        <v>1923</v>
      </c>
      <c r="D42" s="92"/>
      <c r="E42" s="168"/>
      <c r="F42" s="92"/>
      <c r="G42" s="117"/>
      <c r="H42" s="163"/>
      <c r="I42" s="117"/>
      <c r="J42" s="54">
        <v>2</v>
      </c>
      <c r="K42" s="54"/>
      <c r="L42" s="99">
        <f t="shared" si="1"/>
        <v>1</v>
      </c>
      <c r="M42" s="1">
        <f t="shared" si="2"/>
        <v>28</v>
      </c>
      <c r="N42" s="1">
        <f t="shared" si="3"/>
        <v>0</v>
      </c>
      <c r="O42" s="1">
        <f t="shared" si="4"/>
        <v>0</v>
      </c>
      <c r="P42" s="1">
        <f t="shared" si="5"/>
        <v>0</v>
      </c>
      <c r="Q42" s="1">
        <f t="shared" si="16"/>
        <v>0</v>
      </c>
      <c r="R42" s="1">
        <f t="shared" si="7"/>
        <v>0</v>
      </c>
      <c r="S42" s="1">
        <f t="shared" si="8"/>
        <v>0</v>
      </c>
      <c r="T42" s="1">
        <f t="shared" si="9"/>
        <v>1</v>
      </c>
      <c r="U42" s="1">
        <f t="shared" si="10"/>
        <v>0</v>
      </c>
      <c r="V42" s="1">
        <f t="shared" si="17"/>
        <v>0</v>
      </c>
      <c r="W42" s="1">
        <f t="shared" si="12"/>
        <v>0</v>
      </c>
      <c r="X42" s="1">
        <f t="shared" si="13"/>
        <v>0</v>
      </c>
      <c r="Y42" s="25">
        <f t="shared" si="18"/>
        <v>0</v>
      </c>
      <c r="Z42" s="127"/>
      <c r="AA42" s="117"/>
      <c r="AB42" s="1"/>
      <c r="AC42" s="25">
        <f t="shared" si="15"/>
        <v>2</v>
      </c>
      <c r="AD42" s="1"/>
    </row>
    <row r="43" spans="1:30" ht="12.75" hidden="1" customHeight="1">
      <c r="A43" s="1">
        <v>4387</v>
      </c>
      <c r="B43" s="54" t="str">
        <f t="shared" si="0"/>
        <v>U.1.29</v>
      </c>
      <c r="C43" s="120" t="s">
        <v>1925</v>
      </c>
      <c r="D43" s="92"/>
      <c r="E43" s="168"/>
      <c r="F43" s="92"/>
      <c r="G43" s="117"/>
      <c r="H43" s="163"/>
      <c r="I43" s="117"/>
      <c r="J43" s="54">
        <v>2</v>
      </c>
      <c r="K43" s="54"/>
      <c r="L43" s="99">
        <f t="shared" si="1"/>
        <v>1</v>
      </c>
      <c r="M43" s="1">
        <f t="shared" si="2"/>
        <v>29</v>
      </c>
      <c r="N43" s="1">
        <f t="shared" si="3"/>
        <v>0</v>
      </c>
      <c r="O43" s="1">
        <f t="shared" si="4"/>
        <v>0</v>
      </c>
      <c r="P43" s="1">
        <f t="shared" si="5"/>
        <v>0</v>
      </c>
      <c r="Q43" s="1">
        <f t="shared" si="16"/>
        <v>0</v>
      </c>
      <c r="R43" s="1">
        <f t="shared" si="7"/>
        <v>0</v>
      </c>
      <c r="S43" s="1">
        <f t="shared" si="8"/>
        <v>0</v>
      </c>
      <c r="T43" s="1">
        <f t="shared" si="9"/>
        <v>1</v>
      </c>
      <c r="U43" s="1">
        <f t="shared" si="10"/>
        <v>0</v>
      </c>
      <c r="V43" s="1">
        <f t="shared" si="17"/>
        <v>0</v>
      </c>
      <c r="W43" s="1">
        <f t="shared" si="12"/>
        <v>0</v>
      </c>
      <c r="X43" s="1">
        <f t="shared" si="13"/>
        <v>0</v>
      </c>
      <c r="Y43" s="25">
        <f t="shared" si="18"/>
        <v>0</v>
      </c>
      <c r="Z43" s="127"/>
      <c r="AA43" s="117"/>
      <c r="AB43" s="1"/>
      <c r="AC43" s="25">
        <f t="shared" si="15"/>
        <v>2</v>
      </c>
      <c r="AD43" s="1"/>
    </row>
    <row r="44" spans="1:30" ht="12.75" hidden="1" customHeight="1">
      <c r="A44" s="1">
        <v>4116</v>
      </c>
      <c r="B44" s="54" t="str">
        <f t="shared" si="0"/>
        <v>U.1.29.1</v>
      </c>
      <c r="C44" s="120" t="s">
        <v>2267</v>
      </c>
      <c r="D44" s="92"/>
      <c r="E44" s="168"/>
      <c r="F44" s="92"/>
      <c r="G44" s="117"/>
      <c r="H44" s="163"/>
      <c r="I44" s="117"/>
      <c r="J44" s="54">
        <v>3</v>
      </c>
      <c r="K44" s="54"/>
      <c r="L44" s="99">
        <f t="shared" si="1"/>
        <v>1</v>
      </c>
      <c r="M44" s="1">
        <f t="shared" si="2"/>
        <v>29</v>
      </c>
      <c r="N44" s="1">
        <f t="shared" si="3"/>
        <v>1</v>
      </c>
      <c r="O44" s="1">
        <f t="shared" si="4"/>
        <v>0</v>
      </c>
      <c r="P44" s="1">
        <f t="shared" si="5"/>
        <v>0</v>
      </c>
      <c r="Q44" s="1">
        <f t="shared" si="16"/>
        <v>0</v>
      </c>
      <c r="R44" s="1">
        <f t="shared" si="7"/>
        <v>0</v>
      </c>
      <c r="S44" s="1">
        <f t="shared" si="8"/>
        <v>0</v>
      </c>
      <c r="T44" s="1">
        <f t="shared" si="9"/>
        <v>1</v>
      </c>
      <c r="U44" s="1">
        <f t="shared" si="10"/>
        <v>0</v>
      </c>
      <c r="V44" s="1">
        <f t="shared" si="17"/>
        <v>0</v>
      </c>
      <c r="W44" s="1">
        <f t="shared" si="12"/>
        <v>0</v>
      </c>
      <c r="X44" s="1">
        <f t="shared" si="13"/>
        <v>0</v>
      </c>
      <c r="Y44" s="25">
        <f t="shared" si="18"/>
        <v>0</v>
      </c>
      <c r="Z44" s="127"/>
      <c r="AA44" s="117"/>
      <c r="AB44" s="1"/>
      <c r="AC44" s="25">
        <f t="shared" si="15"/>
        <v>2</v>
      </c>
      <c r="AD44" s="1"/>
    </row>
    <row r="45" spans="1:30" ht="12.75" hidden="1" customHeight="1">
      <c r="A45" s="1">
        <v>1439</v>
      </c>
      <c r="B45" s="54" t="str">
        <f t="shared" si="0"/>
        <v>U.1.30</v>
      </c>
      <c r="C45" s="120" t="s">
        <v>2268</v>
      </c>
      <c r="D45" s="92"/>
      <c r="E45" s="168"/>
      <c r="F45" s="92"/>
      <c r="G45" s="117" t="s">
        <v>985</v>
      </c>
      <c r="H45" s="163" t="s">
        <v>2106</v>
      </c>
      <c r="I45" s="117" t="s">
        <v>2269</v>
      </c>
      <c r="J45" s="54">
        <v>2</v>
      </c>
      <c r="K45" s="54"/>
      <c r="L45" s="99">
        <f t="shared" si="1"/>
        <v>1</v>
      </c>
      <c r="M45" s="1">
        <f t="shared" si="2"/>
        <v>30</v>
      </c>
      <c r="N45" s="1">
        <f t="shared" si="3"/>
        <v>0</v>
      </c>
      <c r="O45" s="1">
        <f t="shared" si="4"/>
        <v>0</v>
      </c>
      <c r="P45" s="1">
        <f t="shared" si="5"/>
        <v>0</v>
      </c>
      <c r="Q45" s="1">
        <f t="shared" si="16"/>
        <v>0</v>
      </c>
      <c r="R45" s="1">
        <f t="shared" si="7"/>
        <v>0</v>
      </c>
      <c r="S45" s="1">
        <f t="shared" si="8"/>
        <v>0</v>
      </c>
      <c r="T45" s="1">
        <f t="shared" si="9"/>
        <v>1</v>
      </c>
      <c r="U45" s="1">
        <f t="shared" si="10"/>
        <v>0</v>
      </c>
      <c r="V45" s="1">
        <f t="shared" si="17"/>
        <v>0</v>
      </c>
      <c r="W45" s="1">
        <f t="shared" si="12"/>
        <v>0</v>
      </c>
      <c r="X45" s="1">
        <f t="shared" si="13"/>
        <v>0</v>
      </c>
      <c r="Y45" s="25">
        <f t="shared" si="18"/>
        <v>0</v>
      </c>
      <c r="Z45" s="127"/>
      <c r="AA45" s="117"/>
      <c r="AB45" s="1"/>
      <c r="AC45" s="25">
        <f t="shared" si="15"/>
        <v>2</v>
      </c>
      <c r="AD45" s="1"/>
    </row>
    <row r="46" spans="1:30" ht="12.75" hidden="1" customHeight="1">
      <c r="A46" s="1">
        <v>4388</v>
      </c>
      <c r="B46" s="54" t="str">
        <f t="shared" si="0"/>
        <v>U.1.31</v>
      </c>
      <c r="C46" s="120" t="s">
        <v>2270</v>
      </c>
      <c r="D46" s="92"/>
      <c r="E46" s="168"/>
      <c r="F46" s="92"/>
      <c r="G46" s="117"/>
      <c r="H46" s="163"/>
      <c r="I46" s="117"/>
      <c r="J46" s="54">
        <v>2</v>
      </c>
      <c r="K46" s="54"/>
      <c r="L46" s="99">
        <f t="shared" si="1"/>
        <v>1</v>
      </c>
      <c r="M46" s="1">
        <f t="shared" si="2"/>
        <v>31</v>
      </c>
      <c r="N46" s="1">
        <f t="shared" si="3"/>
        <v>0</v>
      </c>
      <c r="O46" s="1">
        <f t="shared" si="4"/>
        <v>0</v>
      </c>
      <c r="P46" s="1">
        <f t="shared" si="5"/>
        <v>0</v>
      </c>
      <c r="Q46" s="1">
        <f t="shared" si="16"/>
        <v>0</v>
      </c>
      <c r="R46" s="1">
        <f t="shared" si="7"/>
        <v>0</v>
      </c>
      <c r="S46" s="1">
        <f t="shared" si="8"/>
        <v>0</v>
      </c>
      <c r="T46" s="1">
        <f t="shared" si="9"/>
        <v>1</v>
      </c>
      <c r="U46" s="1">
        <f t="shared" si="10"/>
        <v>0</v>
      </c>
      <c r="V46" s="1">
        <f t="shared" si="17"/>
        <v>0</v>
      </c>
      <c r="W46" s="1">
        <f t="shared" si="12"/>
        <v>0</v>
      </c>
      <c r="X46" s="1">
        <f t="shared" si="13"/>
        <v>0</v>
      </c>
      <c r="Y46" s="25">
        <f t="shared" si="18"/>
        <v>0</v>
      </c>
      <c r="Z46" s="127"/>
      <c r="AA46" s="117"/>
      <c r="AB46" s="1"/>
      <c r="AC46" s="25">
        <f t="shared" si="15"/>
        <v>2</v>
      </c>
      <c r="AD46" s="1"/>
    </row>
    <row r="47" spans="1:30" ht="12.75" hidden="1" customHeight="1">
      <c r="A47" s="1">
        <v>4389</v>
      </c>
      <c r="B47" s="54" t="str">
        <f t="shared" si="0"/>
        <v>U.1.32</v>
      </c>
      <c r="C47" s="120" t="s">
        <v>2271</v>
      </c>
      <c r="D47" s="92"/>
      <c r="E47" s="168"/>
      <c r="F47" s="92"/>
      <c r="G47" s="117"/>
      <c r="H47" s="163"/>
      <c r="I47" s="117"/>
      <c r="J47" s="54">
        <v>2</v>
      </c>
      <c r="K47" s="54"/>
      <c r="L47" s="99">
        <f t="shared" si="1"/>
        <v>1</v>
      </c>
      <c r="M47" s="1">
        <f t="shared" si="2"/>
        <v>32</v>
      </c>
      <c r="N47" s="1">
        <f t="shared" si="3"/>
        <v>0</v>
      </c>
      <c r="O47" s="1">
        <f t="shared" si="4"/>
        <v>0</v>
      </c>
      <c r="P47" s="1">
        <f t="shared" si="5"/>
        <v>0</v>
      </c>
      <c r="Q47" s="1">
        <f t="shared" si="16"/>
        <v>0</v>
      </c>
      <c r="R47" s="1">
        <f t="shared" si="7"/>
        <v>0</v>
      </c>
      <c r="S47" s="1">
        <f t="shared" si="8"/>
        <v>0</v>
      </c>
      <c r="T47" s="1">
        <f t="shared" si="9"/>
        <v>1</v>
      </c>
      <c r="U47" s="1">
        <f t="shared" si="10"/>
        <v>0</v>
      </c>
      <c r="V47" s="1">
        <f t="shared" si="17"/>
        <v>0</v>
      </c>
      <c r="W47" s="1">
        <f t="shared" si="12"/>
        <v>0</v>
      </c>
      <c r="X47" s="1">
        <f t="shared" si="13"/>
        <v>0</v>
      </c>
      <c r="Y47" s="25">
        <f t="shared" si="18"/>
        <v>0</v>
      </c>
      <c r="Z47" s="127"/>
      <c r="AA47" s="117"/>
      <c r="AB47" s="1"/>
      <c r="AC47" s="25">
        <f t="shared" si="15"/>
        <v>2</v>
      </c>
      <c r="AD47" s="1"/>
    </row>
    <row r="48" spans="1:30" ht="12.75" hidden="1" customHeight="1">
      <c r="A48" s="1">
        <v>3568</v>
      </c>
      <c r="B48" s="54" t="str">
        <f t="shared" si="0"/>
        <v>U.1.33</v>
      </c>
      <c r="C48" s="120" t="s">
        <v>988</v>
      </c>
      <c r="D48" s="92"/>
      <c r="E48" s="168"/>
      <c r="F48" s="92"/>
      <c r="G48" s="117" t="s">
        <v>991</v>
      </c>
      <c r="H48" s="163"/>
      <c r="I48" s="117"/>
      <c r="J48" s="54">
        <v>2</v>
      </c>
      <c r="K48" s="54"/>
      <c r="L48" s="99">
        <f t="shared" si="1"/>
        <v>1</v>
      </c>
      <c r="M48" s="1">
        <f t="shared" si="2"/>
        <v>33</v>
      </c>
      <c r="N48" s="1">
        <f t="shared" si="3"/>
        <v>0</v>
      </c>
      <c r="O48" s="1">
        <f t="shared" si="4"/>
        <v>0</v>
      </c>
      <c r="P48" s="1">
        <f t="shared" si="5"/>
        <v>0</v>
      </c>
      <c r="Q48" s="1">
        <f t="shared" si="16"/>
        <v>1</v>
      </c>
      <c r="R48" s="1">
        <f t="shared" si="7"/>
        <v>0</v>
      </c>
      <c r="S48" s="1">
        <f t="shared" si="8"/>
        <v>1</v>
      </c>
      <c r="T48" s="1">
        <f t="shared" si="9"/>
        <v>1</v>
      </c>
      <c r="U48" s="1">
        <f t="shared" si="10"/>
        <v>0</v>
      </c>
      <c r="V48" s="1">
        <f t="shared" si="17"/>
        <v>1</v>
      </c>
      <c r="W48" s="1">
        <f t="shared" si="12"/>
        <v>1</v>
      </c>
      <c r="X48" s="1">
        <f t="shared" si="13"/>
        <v>1</v>
      </c>
      <c r="Y48" s="25">
        <f t="shared" si="18"/>
        <v>1</v>
      </c>
      <c r="Z48" s="127"/>
      <c r="AA48" s="117"/>
      <c r="AB48" s="1"/>
      <c r="AC48" s="25">
        <f t="shared" si="15"/>
        <v>2</v>
      </c>
      <c r="AD48" s="1"/>
    </row>
    <row r="49" spans="1:30" ht="12.75" hidden="1" customHeight="1">
      <c r="A49" s="1">
        <v>4390</v>
      </c>
      <c r="B49" s="54" t="str">
        <f t="shared" si="0"/>
        <v>U.1.33.1</v>
      </c>
      <c r="C49" s="120" t="s">
        <v>2272</v>
      </c>
      <c r="D49" s="92"/>
      <c r="E49" s="168"/>
      <c r="F49" s="92"/>
      <c r="G49" s="117"/>
      <c r="H49" s="163"/>
      <c r="I49" s="117"/>
      <c r="J49" s="54">
        <v>3</v>
      </c>
      <c r="K49" s="54"/>
      <c r="L49" s="99">
        <f t="shared" si="1"/>
        <v>1</v>
      </c>
      <c r="M49" s="1">
        <f t="shared" si="2"/>
        <v>33</v>
      </c>
      <c r="N49" s="1">
        <f t="shared" si="3"/>
        <v>1</v>
      </c>
      <c r="O49" s="1">
        <f t="shared" si="4"/>
        <v>0</v>
      </c>
      <c r="P49" s="1">
        <f t="shared" si="5"/>
        <v>0</v>
      </c>
      <c r="Q49" s="1">
        <f t="shared" si="16"/>
        <v>0</v>
      </c>
      <c r="R49" s="1">
        <f t="shared" si="7"/>
        <v>0</v>
      </c>
      <c r="S49" s="1">
        <f t="shared" si="8"/>
        <v>0</v>
      </c>
      <c r="T49" s="1">
        <f t="shared" si="9"/>
        <v>1</v>
      </c>
      <c r="U49" s="1">
        <f t="shared" si="10"/>
        <v>0</v>
      </c>
      <c r="V49" s="1">
        <f t="shared" si="17"/>
        <v>0</v>
      </c>
      <c r="W49" s="1">
        <f t="shared" si="12"/>
        <v>0</v>
      </c>
      <c r="X49" s="1">
        <f t="shared" si="13"/>
        <v>0</v>
      </c>
      <c r="Y49" s="25">
        <f t="shared" si="18"/>
        <v>0</v>
      </c>
      <c r="Z49" s="127"/>
      <c r="AA49" s="117"/>
      <c r="AB49" s="1"/>
      <c r="AC49" s="25">
        <f t="shared" si="15"/>
        <v>2</v>
      </c>
      <c r="AD49" s="1"/>
    </row>
    <row r="50" spans="1:30" ht="12.75" hidden="1" customHeight="1">
      <c r="A50" s="1">
        <v>4391</v>
      </c>
      <c r="B50" s="54" t="str">
        <f t="shared" si="0"/>
        <v>U.1.33.1.1</v>
      </c>
      <c r="C50" s="120" t="s">
        <v>2273</v>
      </c>
      <c r="D50" s="92"/>
      <c r="E50" s="168"/>
      <c r="F50" s="92"/>
      <c r="G50" s="117"/>
      <c r="H50" s="163"/>
      <c r="I50" s="117"/>
      <c r="J50" s="54">
        <v>4</v>
      </c>
      <c r="K50" s="54"/>
      <c r="L50" s="99">
        <f t="shared" si="1"/>
        <v>1</v>
      </c>
      <c r="M50" s="1">
        <f t="shared" si="2"/>
        <v>33</v>
      </c>
      <c r="N50" s="1">
        <f t="shared" si="3"/>
        <v>1</v>
      </c>
      <c r="O50" s="1">
        <f t="shared" si="4"/>
        <v>1</v>
      </c>
      <c r="P50" s="1">
        <f t="shared" si="5"/>
        <v>0</v>
      </c>
      <c r="Q50" s="1">
        <f t="shared" si="16"/>
        <v>0</v>
      </c>
      <c r="R50" s="1">
        <f t="shared" si="7"/>
        <v>0</v>
      </c>
      <c r="S50" s="1">
        <f t="shared" si="8"/>
        <v>0</v>
      </c>
      <c r="T50" s="1">
        <f t="shared" si="9"/>
        <v>1</v>
      </c>
      <c r="U50" s="1">
        <f t="shared" si="10"/>
        <v>0</v>
      </c>
      <c r="V50" s="1">
        <f t="shared" si="17"/>
        <v>0</v>
      </c>
      <c r="W50" s="1">
        <f t="shared" si="12"/>
        <v>0</v>
      </c>
      <c r="X50" s="1">
        <f t="shared" si="13"/>
        <v>0</v>
      </c>
      <c r="Y50" s="25">
        <f t="shared" si="18"/>
        <v>0</v>
      </c>
      <c r="Z50" s="127"/>
      <c r="AA50" s="117"/>
      <c r="AB50" s="1"/>
      <c r="AC50" s="25">
        <f t="shared" si="15"/>
        <v>2</v>
      </c>
      <c r="AD50" s="1"/>
    </row>
    <row r="51" spans="1:30" ht="12.75" hidden="1" customHeight="1">
      <c r="A51" s="1">
        <v>3571</v>
      </c>
      <c r="B51" s="54" t="str">
        <f t="shared" si="0"/>
        <v>U.1.33.1.2</v>
      </c>
      <c r="C51" s="120" t="s">
        <v>2274</v>
      </c>
      <c r="D51" s="92"/>
      <c r="E51" s="168"/>
      <c r="F51" s="92"/>
      <c r="G51" s="117"/>
      <c r="H51" s="163"/>
      <c r="I51" s="117"/>
      <c r="J51" s="54">
        <v>4</v>
      </c>
      <c r="K51" s="54"/>
      <c r="L51" s="99">
        <f t="shared" si="1"/>
        <v>1</v>
      </c>
      <c r="M51" s="1">
        <f t="shared" si="2"/>
        <v>33</v>
      </c>
      <c r="N51" s="1">
        <f t="shared" si="3"/>
        <v>1</v>
      </c>
      <c r="O51" s="1">
        <f t="shared" si="4"/>
        <v>2</v>
      </c>
      <c r="P51" s="1">
        <f t="shared" si="5"/>
        <v>0</v>
      </c>
      <c r="Q51" s="1">
        <f t="shared" si="16"/>
        <v>0</v>
      </c>
      <c r="R51" s="1">
        <f t="shared" si="7"/>
        <v>0</v>
      </c>
      <c r="S51" s="1">
        <f t="shared" si="8"/>
        <v>0</v>
      </c>
      <c r="T51" s="1">
        <f t="shared" si="9"/>
        <v>1</v>
      </c>
      <c r="U51" s="1">
        <f t="shared" si="10"/>
        <v>0</v>
      </c>
      <c r="V51" s="1">
        <f t="shared" si="17"/>
        <v>0</v>
      </c>
      <c r="W51" s="1">
        <f t="shared" si="12"/>
        <v>0</v>
      </c>
      <c r="X51" s="1">
        <f t="shared" si="13"/>
        <v>0</v>
      </c>
      <c r="Y51" s="25">
        <f t="shared" si="18"/>
        <v>0</v>
      </c>
      <c r="Z51" s="127"/>
      <c r="AA51" s="117"/>
      <c r="AB51" s="1"/>
      <c r="AC51" s="25">
        <f t="shared" si="15"/>
        <v>2</v>
      </c>
      <c r="AD51" s="1"/>
    </row>
    <row r="52" spans="1:30" ht="12.75" hidden="1" customHeight="1">
      <c r="A52" s="1">
        <v>3575</v>
      </c>
      <c r="B52" s="54" t="str">
        <f t="shared" si="0"/>
        <v>U.1.33.1.3</v>
      </c>
      <c r="C52" s="120" t="s">
        <v>1010</v>
      </c>
      <c r="D52" s="92"/>
      <c r="E52" s="168"/>
      <c r="F52" s="92"/>
      <c r="G52" s="117"/>
      <c r="H52" s="163"/>
      <c r="I52" s="117"/>
      <c r="J52" s="54">
        <v>4</v>
      </c>
      <c r="K52" s="54"/>
      <c r="L52" s="99">
        <f t="shared" si="1"/>
        <v>1</v>
      </c>
      <c r="M52" s="1">
        <f t="shared" si="2"/>
        <v>33</v>
      </c>
      <c r="N52" s="1">
        <f t="shared" si="3"/>
        <v>1</v>
      </c>
      <c r="O52" s="1">
        <f t="shared" si="4"/>
        <v>3</v>
      </c>
      <c r="P52" s="1">
        <f t="shared" si="5"/>
        <v>0</v>
      </c>
      <c r="Q52" s="1">
        <f t="shared" si="16"/>
        <v>0</v>
      </c>
      <c r="R52" s="1">
        <f t="shared" si="7"/>
        <v>0</v>
      </c>
      <c r="S52" s="1">
        <f t="shared" si="8"/>
        <v>0</v>
      </c>
      <c r="T52" s="1">
        <f t="shared" si="9"/>
        <v>1</v>
      </c>
      <c r="U52" s="1">
        <f t="shared" si="10"/>
        <v>0</v>
      </c>
      <c r="V52" s="1">
        <f t="shared" si="17"/>
        <v>0</v>
      </c>
      <c r="W52" s="1">
        <f t="shared" si="12"/>
        <v>0</v>
      </c>
      <c r="X52" s="1">
        <f t="shared" si="13"/>
        <v>0</v>
      </c>
      <c r="Y52" s="25">
        <f t="shared" si="18"/>
        <v>0</v>
      </c>
      <c r="Z52" s="127"/>
      <c r="AA52" s="117"/>
      <c r="AB52" s="1"/>
      <c r="AC52" s="25">
        <f t="shared" si="15"/>
        <v>2</v>
      </c>
      <c r="AD52" s="1"/>
    </row>
    <row r="53" spans="1:30" ht="12.75" hidden="1" customHeight="1">
      <c r="A53" s="1">
        <v>3577</v>
      </c>
      <c r="B53" s="54" t="str">
        <f t="shared" si="0"/>
        <v>U.1.34</v>
      </c>
      <c r="C53" s="120" t="s">
        <v>2275</v>
      </c>
      <c r="D53" s="92"/>
      <c r="E53" s="168"/>
      <c r="F53" s="92"/>
      <c r="G53" s="117"/>
      <c r="H53" s="163"/>
      <c r="I53" s="117"/>
      <c r="J53" s="54">
        <v>2</v>
      </c>
      <c r="K53" s="54"/>
      <c r="L53" s="99">
        <f t="shared" si="1"/>
        <v>1</v>
      </c>
      <c r="M53" s="1">
        <f t="shared" si="2"/>
        <v>34</v>
      </c>
      <c r="N53" s="1">
        <f t="shared" si="3"/>
        <v>0</v>
      </c>
      <c r="O53" s="1">
        <f t="shared" si="4"/>
        <v>0</v>
      </c>
      <c r="P53" s="1">
        <f t="shared" si="5"/>
        <v>0</v>
      </c>
      <c r="Q53" s="1">
        <f t="shared" si="16"/>
        <v>0</v>
      </c>
      <c r="R53" s="1">
        <f t="shared" si="7"/>
        <v>0</v>
      </c>
      <c r="S53" s="1">
        <f t="shared" si="8"/>
        <v>0</v>
      </c>
      <c r="T53" s="1">
        <f t="shared" si="9"/>
        <v>1</v>
      </c>
      <c r="U53" s="1">
        <f t="shared" si="10"/>
        <v>0</v>
      </c>
      <c r="V53" s="1">
        <f t="shared" si="17"/>
        <v>0</v>
      </c>
      <c r="W53" s="1">
        <f t="shared" si="12"/>
        <v>0</v>
      </c>
      <c r="X53" s="1">
        <f t="shared" si="13"/>
        <v>0</v>
      </c>
      <c r="Y53" s="25">
        <f t="shared" si="18"/>
        <v>0</v>
      </c>
      <c r="Z53" s="127"/>
      <c r="AA53" s="117"/>
      <c r="AB53" s="1"/>
      <c r="AC53" s="25">
        <f t="shared" si="15"/>
        <v>2</v>
      </c>
      <c r="AD53" s="1"/>
    </row>
    <row r="54" spans="1:30" ht="12.75" hidden="1" customHeight="1">
      <c r="A54" s="1">
        <v>3585</v>
      </c>
      <c r="B54" s="54" t="str">
        <f t="shared" si="0"/>
        <v>U.1.35</v>
      </c>
      <c r="C54" s="120" t="s">
        <v>2276</v>
      </c>
      <c r="D54" s="92"/>
      <c r="E54" s="168"/>
      <c r="F54" s="92"/>
      <c r="G54" s="117"/>
      <c r="H54" s="163"/>
      <c r="I54" s="117"/>
      <c r="J54" s="54">
        <v>2</v>
      </c>
      <c r="K54" s="54"/>
      <c r="L54" s="99">
        <f t="shared" si="1"/>
        <v>1</v>
      </c>
      <c r="M54" s="1">
        <f t="shared" si="2"/>
        <v>35</v>
      </c>
      <c r="N54" s="1">
        <f t="shared" si="3"/>
        <v>0</v>
      </c>
      <c r="O54" s="1">
        <f t="shared" si="4"/>
        <v>0</v>
      </c>
      <c r="P54" s="1">
        <f t="shared" si="5"/>
        <v>0</v>
      </c>
      <c r="Q54" s="1">
        <f t="shared" si="16"/>
        <v>0</v>
      </c>
      <c r="R54" s="1">
        <f t="shared" si="7"/>
        <v>0</v>
      </c>
      <c r="S54" s="1">
        <f t="shared" si="8"/>
        <v>0</v>
      </c>
      <c r="T54" s="1">
        <f t="shared" si="9"/>
        <v>1</v>
      </c>
      <c r="U54" s="1">
        <f t="shared" si="10"/>
        <v>0</v>
      </c>
      <c r="V54" s="1">
        <f t="shared" si="17"/>
        <v>0</v>
      </c>
      <c r="W54" s="1">
        <f t="shared" si="12"/>
        <v>0</v>
      </c>
      <c r="X54" s="1">
        <f t="shared" si="13"/>
        <v>0</v>
      </c>
      <c r="Y54" s="25">
        <f t="shared" si="18"/>
        <v>0</v>
      </c>
      <c r="Z54" s="127"/>
      <c r="AA54" s="117"/>
      <c r="AB54" s="1"/>
      <c r="AC54" s="25">
        <f t="shared" si="15"/>
        <v>2</v>
      </c>
      <c r="AD54" s="1"/>
    </row>
    <row r="55" spans="1:30" ht="12.75" hidden="1" customHeight="1">
      <c r="A55" s="1">
        <v>4392</v>
      </c>
      <c r="B55" s="54" t="str">
        <f t="shared" si="0"/>
        <v>U.1.36</v>
      </c>
      <c r="C55" s="120" t="s">
        <v>2277</v>
      </c>
      <c r="D55" s="92"/>
      <c r="E55" s="168"/>
      <c r="F55" s="92"/>
      <c r="G55" s="117"/>
      <c r="H55" s="163"/>
      <c r="I55" s="117"/>
      <c r="J55" s="54">
        <v>2</v>
      </c>
      <c r="K55" s="54"/>
      <c r="L55" s="99">
        <f t="shared" si="1"/>
        <v>1</v>
      </c>
      <c r="M55" s="1">
        <f t="shared" si="2"/>
        <v>36</v>
      </c>
      <c r="N55" s="1">
        <f t="shared" si="3"/>
        <v>0</v>
      </c>
      <c r="O55" s="1">
        <f t="shared" si="4"/>
        <v>0</v>
      </c>
      <c r="P55" s="1">
        <f t="shared" si="5"/>
        <v>0</v>
      </c>
      <c r="Q55" s="1">
        <f t="shared" si="16"/>
        <v>0</v>
      </c>
      <c r="R55" s="1">
        <f t="shared" si="7"/>
        <v>0</v>
      </c>
      <c r="S55" s="1">
        <f t="shared" si="8"/>
        <v>0</v>
      </c>
      <c r="T55" s="1">
        <f t="shared" si="9"/>
        <v>1</v>
      </c>
      <c r="U55" s="1">
        <f t="shared" si="10"/>
        <v>0</v>
      </c>
      <c r="V55" s="1">
        <f t="shared" si="17"/>
        <v>0</v>
      </c>
      <c r="W55" s="1">
        <f t="shared" si="12"/>
        <v>0</v>
      </c>
      <c r="X55" s="1">
        <f t="shared" si="13"/>
        <v>0</v>
      </c>
      <c r="Y55" s="25">
        <f t="shared" si="18"/>
        <v>0</v>
      </c>
      <c r="Z55" s="127"/>
      <c r="AA55" s="117"/>
      <c r="AB55" s="1"/>
      <c r="AC55" s="25">
        <f t="shared" si="15"/>
        <v>2</v>
      </c>
      <c r="AD55" s="1"/>
    </row>
    <row r="56" spans="1:30" ht="12.75" hidden="1" customHeight="1">
      <c r="A56" s="1">
        <v>3649</v>
      </c>
      <c r="B56" s="54" t="str">
        <f t="shared" si="0"/>
        <v>U.1.37</v>
      </c>
      <c r="C56" s="120" t="s">
        <v>2278</v>
      </c>
      <c r="D56" s="92"/>
      <c r="E56" s="168"/>
      <c r="F56" s="92"/>
      <c r="G56" s="117" t="s">
        <v>569</v>
      </c>
      <c r="H56" s="163" t="s">
        <v>995</v>
      </c>
      <c r="I56" s="117" t="s">
        <v>996</v>
      </c>
      <c r="J56" s="54">
        <v>2</v>
      </c>
      <c r="K56" s="54"/>
      <c r="L56" s="99">
        <f t="shared" si="1"/>
        <v>1</v>
      </c>
      <c r="M56" s="1">
        <f t="shared" si="2"/>
        <v>37</v>
      </c>
      <c r="N56" s="1">
        <f t="shared" si="3"/>
        <v>0</v>
      </c>
      <c r="O56" s="1">
        <f t="shared" si="4"/>
        <v>0</v>
      </c>
      <c r="P56" s="1">
        <f t="shared" si="5"/>
        <v>0</v>
      </c>
      <c r="Q56" s="1">
        <f t="shared" si="16"/>
        <v>2</v>
      </c>
      <c r="R56" s="1">
        <f t="shared" si="7"/>
        <v>0</v>
      </c>
      <c r="S56" s="1">
        <f t="shared" si="8"/>
        <v>2</v>
      </c>
      <c r="T56" s="1">
        <f t="shared" si="9"/>
        <v>1</v>
      </c>
      <c r="U56" s="1">
        <f t="shared" si="10"/>
        <v>2</v>
      </c>
      <c r="V56" s="1">
        <f t="shared" si="17"/>
        <v>2</v>
      </c>
      <c r="W56" s="1">
        <f t="shared" si="12"/>
        <v>1</v>
      </c>
      <c r="X56" s="1">
        <f t="shared" si="13"/>
        <v>1</v>
      </c>
      <c r="Y56" s="25">
        <f t="shared" si="18"/>
        <v>1</v>
      </c>
      <c r="Z56" s="127"/>
      <c r="AA56" s="117"/>
      <c r="AB56" s="1"/>
      <c r="AC56" s="25">
        <f t="shared" si="15"/>
        <v>2</v>
      </c>
      <c r="AD56" s="1"/>
    </row>
    <row r="57" spans="1:30" ht="12.75" hidden="1" customHeight="1">
      <c r="A57" s="1">
        <v>3650</v>
      </c>
      <c r="B57" s="54" t="str">
        <f t="shared" si="0"/>
        <v>U.1.37.1</v>
      </c>
      <c r="C57" s="120" t="s">
        <v>2279</v>
      </c>
      <c r="D57" s="92"/>
      <c r="E57" s="168"/>
      <c r="F57" s="92"/>
      <c r="G57" s="117" t="s">
        <v>569</v>
      </c>
      <c r="H57" s="163" t="s">
        <v>570</v>
      </c>
      <c r="I57" s="117" t="s">
        <v>572</v>
      </c>
      <c r="J57" s="54">
        <v>3</v>
      </c>
      <c r="K57" s="54"/>
      <c r="L57" s="99">
        <f t="shared" si="1"/>
        <v>1</v>
      </c>
      <c r="M57" s="1">
        <f t="shared" si="2"/>
        <v>37</v>
      </c>
      <c r="N57" s="1">
        <f t="shared" si="3"/>
        <v>1</v>
      </c>
      <c r="O57" s="1">
        <f t="shared" si="4"/>
        <v>0</v>
      </c>
      <c r="P57" s="1">
        <f t="shared" si="5"/>
        <v>0</v>
      </c>
      <c r="Q57" s="1">
        <f t="shared" si="16"/>
        <v>0</v>
      </c>
      <c r="R57" s="1">
        <f t="shared" si="7"/>
        <v>0</v>
      </c>
      <c r="S57" s="1">
        <f t="shared" si="8"/>
        <v>0</v>
      </c>
      <c r="T57" s="1">
        <f t="shared" si="9"/>
        <v>1</v>
      </c>
      <c r="U57" s="1">
        <f t="shared" si="10"/>
        <v>2</v>
      </c>
      <c r="V57" s="1">
        <f t="shared" si="17"/>
        <v>2</v>
      </c>
      <c r="W57" s="1">
        <f t="shared" si="12"/>
        <v>0</v>
      </c>
      <c r="X57" s="1">
        <f t="shared" si="13"/>
        <v>1</v>
      </c>
      <c r="Y57" s="25">
        <f t="shared" si="18"/>
        <v>0</v>
      </c>
      <c r="Z57" s="127"/>
      <c r="AA57" s="117"/>
      <c r="AB57" s="1"/>
      <c r="AC57" s="25">
        <f t="shared" si="15"/>
        <v>2</v>
      </c>
      <c r="AD57" s="1"/>
    </row>
    <row r="58" spans="1:30" ht="12.75" hidden="1" customHeight="1">
      <c r="A58" s="1">
        <v>3651</v>
      </c>
      <c r="B58" s="54" t="str">
        <f t="shared" si="0"/>
        <v>U.1.37.2</v>
      </c>
      <c r="C58" s="120" t="s">
        <v>2280</v>
      </c>
      <c r="D58" s="92"/>
      <c r="E58" s="168"/>
      <c r="F58" s="92"/>
      <c r="G58" s="117" t="s">
        <v>569</v>
      </c>
      <c r="H58" s="163" t="s">
        <v>570</v>
      </c>
      <c r="I58" s="117" t="s">
        <v>572</v>
      </c>
      <c r="J58" s="54">
        <v>3</v>
      </c>
      <c r="K58" s="54"/>
      <c r="L58" s="99">
        <f t="shared" si="1"/>
        <v>1</v>
      </c>
      <c r="M58" s="1">
        <f t="shared" si="2"/>
        <v>37</v>
      </c>
      <c r="N58" s="1">
        <f t="shared" si="3"/>
        <v>2</v>
      </c>
      <c r="O58" s="1">
        <f t="shared" si="4"/>
        <v>0</v>
      </c>
      <c r="P58" s="1">
        <f t="shared" si="5"/>
        <v>0</v>
      </c>
      <c r="Q58" s="1">
        <f t="shared" si="16"/>
        <v>0</v>
      </c>
      <c r="R58" s="1">
        <f t="shared" si="7"/>
        <v>0</v>
      </c>
      <c r="S58" s="1">
        <f t="shared" si="8"/>
        <v>0</v>
      </c>
      <c r="T58" s="1">
        <f t="shared" si="9"/>
        <v>1</v>
      </c>
      <c r="U58" s="1">
        <f t="shared" si="10"/>
        <v>2</v>
      </c>
      <c r="V58" s="1">
        <f t="shared" si="17"/>
        <v>2</v>
      </c>
      <c r="W58" s="1">
        <f t="shared" si="12"/>
        <v>0</v>
      </c>
      <c r="X58" s="1">
        <f t="shared" si="13"/>
        <v>1</v>
      </c>
      <c r="Y58" s="25">
        <f t="shared" si="18"/>
        <v>0</v>
      </c>
      <c r="Z58" s="127"/>
      <c r="AA58" s="117"/>
      <c r="AB58" s="1"/>
      <c r="AC58" s="25">
        <f t="shared" si="15"/>
        <v>2</v>
      </c>
      <c r="AD58" s="1"/>
    </row>
    <row r="59" spans="1:30" ht="12.75" hidden="1" customHeight="1">
      <c r="A59" s="1">
        <v>3652</v>
      </c>
      <c r="B59" s="54" t="str">
        <f t="shared" si="0"/>
        <v>U.1.37.3</v>
      </c>
      <c r="C59" s="120" t="s">
        <v>2281</v>
      </c>
      <c r="D59" s="92"/>
      <c r="E59" s="168"/>
      <c r="F59" s="92"/>
      <c r="G59" s="117" t="s">
        <v>569</v>
      </c>
      <c r="H59" s="163" t="s">
        <v>570</v>
      </c>
      <c r="I59" s="117" t="s">
        <v>572</v>
      </c>
      <c r="J59" s="54">
        <v>3</v>
      </c>
      <c r="K59" s="54"/>
      <c r="L59" s="99">
        <f t="shared" si="1"/>
        <v>1</v>
      </c>
      <c r="M59" s="1">
        <f t="shared" si="2"/>
        <v>37</v>
      </c>
      <c r="N59" s="1">
        <f t="shared" si="3"/>
        <v>3</v>
      </c>
      <c r="O59" s="1">
        <f t="shared" si="4"/>
        <v>0</v>
      </c>
      <c r="P59" s="1">
        <f t="shared" si="5"/>
        <v>0</v>
      </c>
      <c r="Q59" s="1">
        <f t="shared" si="16"/>
        <v>0</v>
      </c>
      <c r="R59" s="1">
        <f t="shared" si="7"/>
        <v>0</v>
      </c>
      <c r="S59" s="1">
        <f t="shared" si="8"/>
        <v>0</v>
      </c>
      <c r="T59" s="1">
        <f t="shared" si="9"/>
        <v>1</v>
      </c>
      <c r="U59" s="1">
        <f t="shared" si="10"/>
        <v>2</v>
      </c>
      <c r="V59" s="1">
        <f t="shared" si="17"/>
        <v>2</v>
      </c>
      <c r="W59" s="1">
        <f t="shared" si="12"/>
        <v>0</v>
      </c>
      <c r="X59" s="1">
        <f t="shared" si="13"/>
        <v>1</v>
      </c>
      <c r="Y59" s="25">
        <f t="shared" si="18"/>
        <v>0</v>
      </c>
      <c r="Z59" s="127"/>
      <c r="AA59" s="117"/>
      <c r="AB59" s="1"/>
      <c r="AC59" s="25">
        <f t="shared" si="15"/>
        <v>2</v>
      </c>
      <c r="AD59" s="1"/>
    </row>
    <row r="60" spans="1:30" ht="12.75" hidden="1" customHeight="1">
      <c r="A60" s="1">
        <v>3653</v>
      </c>
      <c r="B60" s="54" t="str">
        <f t="shared" si="0"/>
        <v>U.1.37.4</v>
      </c>
      <c r="C60" s="120" t="s">
        <v>2282</v>
      </c>
      <c r="D60" s="92"/>
      <c r="E60" s="168"/>
      <c r="F60" s="92"/>
      <c r="G60" s="117" t="s">
        <v>569</v>
      </c>
      <c r="H60" s="163" t="s">
        <v>570</v>
      </c>
      <c r="I60" s="117" t="s">
        <v>572</v>
      </c>
      <c r="J60" s="54">
        <v>3</v>
      </c>
      <c r="K60" s="54"/>
      <c r="L60" s="99">
        <f t="shared" si="1"/>
        <v>1</v>
      </c>
      <c r="M60" s="1">
        <f t="shared" si="2"/>
        <v>37</v>
      </c>
      <c r="N60" s="1">
        <f t="shared" si="3"/>
        <v>4</v>
      </c>
      <c r="O60" s="1">
        <f t="shared" si="4"/>
        <v>0</v>
      </c>
      <c r="P60" s="1">
        <f t="shared" si="5"/>
        <v>0</v>
      </c>
      <c r="Q60" s="1">
        <f t="shared" si="16"/>
        <v>0</v>
      </c>
      <c r="R60" s="1">
        <f t="shared" si="7"/>
        <v>0</v>
      </c>
      <c r="S60" s="1">
        <f t="shared" si="8"/>
        <v>0</v>
      </c>
      <c r="T60" s="1">
        <f t="shared" si="9"/>
        <v>1</v>
      </c>
      <c r="U60" s="1">
        <f t="shared" si="10"/>
        <v>2</v>
      </c>
      <c r="V60" s="1">
        <f t="shared" si="17"/>
        <v>2</v>
      </c>
      <c r="W60" s="1">
        <f t="shared" si="12"/>
        <v>0</v>
      </c>
      <c r="X60" s="1">
        <f t="shared" si="13"/>
        <v>1</v>
      </c>
      <c r="Y60" s="25">
        <f t="shared" si="18"/>
        <v>0</v>
      </c>
      <c r="Z60" s="127"/>
      <c r="AA60" s="117"/>
      <c r="AB60" s="1"/>
      <c r="AC60" s="25">
        <f t="shared" si="15"/>
        <v>2</v>
      </c>
      <c r="AD60" s="1"/>
    </row>
    <row r="61" spans="1:30" ht="12.75" hidden="1" customHeight="1">
      <c r="A61" s="1">
        <v>3654</v>
      </c>
      <c r="B61" s="54" t="str">
        <f t="shared" si="0"/>
        <v>U.1.37.5</v>
      </c>
      <c r="C61" s="120" t="s">
        <v>2283</v>
      </c>
      <c r="D61" s="92"/>
      <c r="E61" s="168"/>
      <c r="F61" s="92"/>
      <c r="G61" s="117" t="s">
        <v>569</v>
      </c>
      <c r="H61" s="163" t="s">
        <v>1526</v>
      </c>
      <c r="I61" s="117" t="s">
        <v>1528</v>
      </c>
      <c r="J61" s="54">
        <v>3</v>
      </c>
      <c r="K61" s="54"/>
      <c r="L61" s="99">
        <f t="shared" si="1"/>
        <v>1</v>
      </c>
      <c r="M61" s="1">
        <f t="shared" si="2"/>
        <v>37</v>
      </c>
      <c r="N61" s="1">
        <f t="shared" si="3"/>
        <v>5</v>
      </c>
      <c r="O61" s="1">
        <f t="shared" si="4"/>
        <v>0</v>
      </c>
      <c r="P61" s="1">
        <f t="shared" si="5"/>
        <v>0</v>
      </c>
      <c r="Q61" s="1">
        <f t="shared" si="16"/>
        <v>0</v>
      </c>
      <c r="R61" s="1">
        <f t="shared" si="7"/>
        <v>0</v>
      </c>
      <c r="S61" s="1">
        <f t="shared" si="8"/>
        <v>0</v>
      </c>
      <c r="T61" s="1">
        <f t="shared" si="9"/>
        <v>1</v>
      </c>
      <c r="U61" s="1">
        <f t="shared" si="10"/>
        <v>2</v>
      </c>
      <c r="V61" s="1">
        <f t="shared" si="17"/>
        <v>2</v>
      </c>
      <c r="W61" s="1">
        <f t="shared" si="12"/>
        <v>0</v>
      </c>
      <c r="X61" s="1">
        <f t="shared" si="13"/>
        <v>1</v>
      </c>
      <c r="Y61" s="25">
        <f t="shared" si="18"/>
        <v>0</v>
      </c>
      <c r="Z61" s="127"/>
      <c r="AA61" s="117"/>
      <c r="AB61" s="1"/>
      <c r="AC61" s="25">
        <f t="shared" si="15"/>
        <v>2</v>
      </c>
      <c r="AD61" s="1"/>
    </row>
    <row r="62" spans="1:30" ht="12.75" hidden="1" customHeight="1">
      <c r="A62" s="1">
        <v>3655</v>
      </c>
      <c r="B62" s="54" t="str">
        <f t="shared" si="0"/>
        <v>U.1.37.6</v>
      </c>
      <c r="C62" s="120" t="s">
        <v>2284</v>
      </c>
      <c r="D62" s="92"/>
      <c r="E62" s="168"/>
      <c r="F62" s="92"/>
      <c r="G62" s="117" t="s">
        <v>569</v>
      </c>
      <c r="H62" s="163" t="s">
        <v>1526</v>
      </c>
      <c r="I62" s="117" t="s">
        <v>1528</v>
      </c>
      <c r="J62" s="54">
        <v>3</v>
      </c>
      <c r="K62" s="54"/>
      <c r="L62" s="99">
        <f t="shared" si="1"/>
        <v>1</v>
      </c>
      <c r="M62" s="1">
        <f t="shared" si="2"/>
        <v>37</v>
      </c>
      <c r="N62" s="1">
        <f t="shared" si="3"/>
        <v>6</v>
      </c>
      <c r="O62" s="1">
        <f t="shared" si="4"/>
        <v>0</v>
      </c>
      <c r="P62" s="1">
        <f t="shared" si="5"/>
        <v>0</v>
      </c>
      <c r="Q62" s="1">
        <f t="shared" si="16"/>
        <v>0</v>
      </c>
      <c r="R62" s="1">
        <f t="shared" si="7"/>
        <v>0</v>
      </c>
      <c r="S62" s="1">
        <f t="shared" si="8"/>
        <v>0</v>
      </c>
      <c r="T62" s="1">
        <f t="shared" si="9"/>
        <v>1</v>
      </c>
      <c r="U62" s="1">
        <f t="shared" si="10"/>
        <v>2</v>
      </c>
      <c r="V62" s="1">
        <f t="shared" si="17"/>
        <v>2</v>
      </c>
      <c r="W62" s="1">
        <f t="shared" si="12"/>
        <v>0</v>
      </c>
      <c r="X62" s="1">
        <f t="shared" si="13"/>
        <v>1</v>
      </c>
      <c r="Y62" s="25">
        <f t="shared" si="18"/>
        <v>0</v>
      </c>
      <c r="Z62" s="127"/>
      <c r="AA62" s="117"/>
      <c r="AB62" s="1"/>
      <c r="AC62" s="25">
        <f t="shared" si="15"/>
        <v>2</v>
      </c>
      <c r="AD62" s="1"/>
    </row>
    <row r="63" spans="1:30" ht="12.75" hidden="1" customHeight="1">
      <c r="A63" s="1">
        <v>3656</v>
      </c>
      <c r="B63" s="54" t="str">
        <f t="shared" si="0"/>
        <v>U.1.37.7</v>
      </c>
      <c r="C63" s="120" t="s">
        <v>2285</v>
      </c>
      <c r="D63" s="92"/>
      <c r="E63" s="168"/>
      <c r="F63" s="92"/>
      <c r="G63" s="117" t="s">
        <v>569</v>
      </c>
      <c r="H63" s="163" t="s">
        <v>1526</v>
      </c>
      <c r="I63" s="117" t="s">
        <v>1528</v>
      </c>
      <c r="J63" s="54">
        <v>3</v>
      </c>
      <c r="K63" s="54"/>
      <c r="L63" s="99">
        <f t="shared" si="1"/>
        <v>1</v>
      </c>
      <c r="M63" s="1">
        <f t="shared" si="2"/>
        <v>37</v>
      </c>
      <c r="N63" s="1">
        <f t="shared" si="3"/>
        <v>7</v>
      </c>
      <c r="O63" s="1">
        <f t="shared" si="4"/>
        <v>0</v>
      </c>
      <c r="P63" s="1">
        <f t="shared" si="5"/>
        <v>0</v>
      </c>
      <c r="Q63" s="1">
        <f t="shared" si="16"/>
        <v>0</v>
      </c>
      <c r="R63" s="1">
        <f t="shared" si="7"/>
        <v>0</v>
      </c>
      <c r="S63" s="1">
        <f t="shared" si="8"/>
        <v>0</v>
      </c>
      <c r="T63" s="1">
        <f t="shared" si="9"/>
        <v>1</v>
      </c>
      <c r="U63" s="1">
        <f t="shared" si="10"/>
        <v>2</v>
      </c>
      <c r="V63" s="1">
        <f t="shared" si="17"/>
        <v>2</v>
      </c>
      <c r="W63" s="1">
        <f t="shared" si="12"/>
        <v>0</v>
      </c>
      <c r="X63" s="1">
        <f t="shared" si="13"/>
        <v>1</v>
      </c>
      <c r="Y63" s="25">
        <f t="shared" si="18"/>
        <v>0</v>
      </c>
      <c r="Z63" s="127"/>
      <c r="AA63" s="117"/>
      <c r="AB63" s="1"/>
      <c r="AC63" s="25">
        <f t="shared" si="15"/>
        <v>2</v>
      </c>
      <c r="AD63" s="1"/>
    </row>
    <row r="64" spans="1:30" ht="12.75" hidden="1" customHeight="1">
      <c r="A64" s="1">
        <v>3657</v>
      </c>
      <c r="B64" s="54" t="str">
        <f t="shared" si="0"/>
        <v>U.1.37.8</v>
      </c>
      <c r="C64" s="120" t="s">
        <v>2286</v>
      </c>
      <c r="D64" s="92"/>
      <c r="E64" s="168"/>
      <c r="F64" s="92"/>
      <c r="G64" s="117" t="s">
        <v>569</v>
      </c>
      <c r="H64" s="163" t="s">
        <v>1526</v>
      </c>
      <c r="I64" s="117" t="s">
        <v>1528</v>
      </c>
      <c r="J64" s="54">
        <v>3</v>
      </c>
      <c r="K64" s="54"/>
      <c r="L64" s="99">
        <f t="shared" si="1"/>
        <v>1</v>
      </c>
      <c r="M64" s="1">
        <f t="shared" si="2"/>
        <v>37</v>
      </c>
      <c r="N64" s="1">
        <f t="shared" si="3"/>
        <v>8</v>
      </c>
      <c r="O64" s="1">
        <f t="shared" si="4"/>
        <v>0</v>
      </c>
      <c r="P64" s="1">
        <f t="shared" si="5"/>
        <v>0</v>
      </c>
      <c r="Q64" s="1">
        <f t="shared" si="16"/>
        <v>0</v>
      </c>
      <c r="R64" s="1">
        <f t="shared" si="7"/>
        <v>0</v>
      </c>
      <c r="S64" s="1">
        <f t="shared" si="8"/>
        <v>0</v>
      </c>
      <c r="T64" s="1">
        <f t="shared" si="9"/>
        <v>1</v>
      </c>
      <c r="U64" s="1">
        <f t="shared" si="10"/>
        <v>2</v>
      </c>
      <c r="V64" s="1">
        <f t="shared" si="17"/>
        <v>2</v>
      </c>
      <c r="W64" s="1">
        <f t="shared" si="12"/>
        <v>0</v>
      </c>
      <c r="X64" s="1">
        <f t="shared" si="13"/>
        <v>1</v>
      </c>
      <c r="Y64" s="25">
        <f t="shared" si="18"/>
        <v>0</v>
      </c>
      <c r="Z64" s="127"/>
      <c r="AA64" s="117"/>
      <c r="AB64" s="1"/>
      <c r="AC64" s="25">
        <f t="shared" si="15"/>
        <v>2</v>
      </c>
      <c r="AD64" s="1"/>
    </row>
    <row r="65" spans="1:30" ht="12.75" hidden="1" customHeight="1">
      <c r="A65" s="1">
        <v>3658</v>
      </c>
      <c r="B65" s="54" t="str">
        <f t="shared" si="0"/>
        <v>U.1.37.9</v>
      </c>
      <c r="C65" s="120" t="s">
        <v>2287</v>
      </c>
      <c r="D65" s="92"/>
      <c r="E65" s="168"/>
      <c r="F65" s="92"/>
      <c r="G65" s="117" t="s">
        <v>569</v>
      </c>
      <c r="H65" s="163" t="s">
        <v>1526</v>
      </c>
      <c r="I65" s="117" t="s">
        <v>1528</v>
      </c>
      <c r="J65" s="54">
        <v>3</v>
      </c>
      <c r="K65" s="54"/>
      <c r="L65" s="99">
        <f t="shared" si="1"/>
        <v>1</v>
      </c>
      <c r="M65" s="1">
        <f t="shared" si="2"/>
        <v>37</v>
      </c>
      <c r="N65" s="1">
        <f t="shared" si="3"/>
        <v>9</v>
      </c>
      <c r="O65" s="1">
        <f t="shared" si="4"/>
        <v>0</v>
      </c>
      <c r="P65" s="1">
        <f t="shared" si="5"/>
        <v>0</v>
      </c>
      <c r="Q65" s="1">
        <f t="shared" si="16"/>
        <v>0</v>
      </c>
      <c r="R65" s="1">
        <f t="shared" si="7"/>
        <v>0</v>
      </c>
      <c r="S65" s="1">
        <f t="shared" si="8"/>
        <v>0</v>
      </c>
      <c r="T65" s="1">
        <f t="shared" si="9"/>
        <v>1</v>
      </c>
      <c r="U65" s="1">
        <f t="shared" si="10"/>
        <v>2</v>
      </c>
      <c r="V65" s="1">
        <f t="shared" si="17"/>
        <v>2</v>
      </c>
      <c r="W65" s="1">
        <f t="shared" si="12"/>
        <v>0</v>
      </c>
      <c r="X65" s="1">
        <f t="shared" si="13"/>
        <v>1</v>
      </c>
      <c r="Y65" s="25">
        <f t="shared" si="18"/>
        <v>0</v>
      </c>
      <c r="Z65" s="127"/>
      <c r="AA65" s="117"/>
      <c r="AB65" s="1"/>
      <c r="AC65" s="25">
        <f t="shared" si="15"/>
        <v>2</v>
      </c>
      <c r="AD65" s="1"/>
    </row>
    <row r="66" spans="1:30" ht="12.75" hidden="1" customHeight="1">
      <c r="A66" s="1">
        <v>3659</v>
      </c>
      <c r="B66" s="54" t="str">
        <f t="shared" si="0"/>
        <v>U.1.37.10</v>
      </c>
      <c r="C66" s="120" t="s">
        <v>2288</v>
      </c>
      <c r="D66" s="92"/>
      <c r="E66" s="168"/>
      <c r="F66" s="92"/>
      <c r="G66" s="117" t="s">
        <v>569</v>
      </c>
      <c r="H66" s="163" t="s">
        <v>1526</v>
      </c>
      <c r="I66" s="117" t="s">
        <v>1528</v>
      </c>
      <c r="J66" s="54">
        <v>3</v>
      </c>
      <c r="K66" s="54"/>
      <c r="L66" s="99">
        <f t="shared" si="1"/>
        <v>1</v>
      </c>
      <c r="M66" s="1">
        <f t="shared" si="2"/>
        <v>37</v>
      </c>
      <c r="N66" s="1">
        <f t="shared" si="3"/>
        <v>10</v>
      </c>
      <c r="O66" s="1">
        <f t="shared" si="4"/>
        <v>0</v>
      </c>
      <c r="P66" s="1">
        <f t="shared" si="5"/>
        <v>0</v>
      </c>
      <c r="Q66" s="1">
        <f t="shared" si="16"/>
        <v>0</v>
      </c>
      <c r="R66" s="1">
        <f t="shared" si="7"/>
        <v>0</v>
      </c>
      <c r="S66" s="1">
        <f t="shared" si="8"/>
        <v>0</v>
      </c>
      <c r="T66" s="1">
        <f t="shared" si="9"/>
        <v>1</v>
      </c>
      <c r="U66" s="1">
        <f t="shared" si="10"/>
        <v>2</v>
      </c>
      <c r="V66" s="1">
        <f t="shared" si="17"/>
        <v>2</v>
      </c>
      <c r="W66" s="1">
        <f t="shared" si="12"/>
        <v>0</v>
      </c>
      <c r="X66" s="1">
        <f t="shared" si="13"/>
        <v>1</v>
      </c>
      <c r="Y66" s="25">
        <f t="shared" si="18"/>
        <v>0</v>
      </c>
      <c r="Z66" s="127"/>
      <c r="AA66" s="117"/>
      <c r="AB66" s="1"/>
      <c r="AC66" s="25">
        <f t="shared" si="15"/>
        <v>2</v>
      </c>
      <c r="AD66" s="1"/>
    </row>
    <row r="67" spans="1:30" ht="12.75" hidden="1" customHeight="1">
      <c r="A67" s="1">
        <v>3660</v>
      </c>
      <c r="B67" s="54" t="str">
        <f t="shared" si="0"/>
        <v>U.1.37.11</v>
      </c>
      <c r="C67" s="120" t="s">
        <v>1279</v>
      </c>
      <c r="D67" s="92"/>
      <c r="E67" s="168"/>
      <c r="F67" s="92"/>
      <c r="G67" s="117" t="s">
        <v>592</v>
      </c>
      <c r="H67" s="163" t="s">
        <v>616</v>
      </c>
      <c r="I67" s="117" t="s">
        <v>617</v>
      </c>
      <c r="J67" s="54">
        <v>3</v>
      </c>
      <c r="K67" s="54"/>
      <c r="L67" s="99">
        <f t="shared" si="1"/>
        <v>1</v>
      </c>
      <c r="M67" s="1">
        <f t="shared" si="2"/>
        <v>37</v>
      </c>
      <c r="N67" s="1">
        <f t="shared" si="3"/>
        <v>11</v>
      </c>
      <c r="O67" s="1">
        <f t="shared" si="4"/>
        <v>0</v>
      </c>
      <c r="P67" s="1">
        <f t="shared" si="5"/>
        <v>0</v>
      </c>
      <c r="Q67" s="1">
        <f t="shared" si="16"/>
        <v>0</v>
      </c>
      <c r="R67" s="1">
        <f t="shared" si="7"/>
        <v>0</v>
      </c>
      <c r="S67" s="1">
        <f t="shared" si="8"/>
        <v>0</v>
      </c>
      <c r="T67" s="1">
        <f t="shared" si="9"/>
        <v>1</v>
      </c>
      <c r="U67" s="1">
        <f t="shared" si="10"/>
        <v>2</v>
      </c>
      <c r="V67" s="1">
        <f t="shared" si="17"/>
        <v>2</v>
      </c>
      <c r="W67" s="1">
        <f t="shared" si="12"/>
        <v>0</v>
      </c>
      <c r="X67" s="1">
        <f t="shared" si="13"/>
        <v>1</v>
      </c>
      <c r="Y67" s="25">
        <f t="shared" si="18"/>
        <v>0</v>
      </c>
      <c r="Z67" s="127"/>
      <c r="AA67" s="117"/>
      <c r="AB67" s="1"/>
      <c r="AC67" s="25">
        <f t="shared" si="15"/>
        <v>2</v>
      </c>
      <c r="AD67" s="1"/>
    </row>
    <row r="68" spans="1:30" ht="12.75" hidden="1" customHeight="1">
      <c r="A68" s="1">
        <v>3661</v>
      </c>
      <c r="B68" s="54" t="str">
        <f t="shared" si="0"/>
        <v>U.1.37.12</v>
      </c>
      <c r="C68" s="120" t="s">
        <v>2289</v>
      </c>
      <c r="D68" s="92"/>
      <c r="E68" s="168"/>
      <c r="F68" s="92"/>
      <c r="G68" s="117" t="s">
        <v>592</v>
      </c>
      <c r="H68" s="163" t="s">
        <v>616</v>
      </c>
      <c r="I68" s="117" t="s">
        <v>617</v>
      </c>
      <c r="J68" s="54">
        <v>3</v>
      </c>
      <c r="K68" s="54"/>
      <c r="L68" s="99">
        <f t="shared" si="1"/>
        <v>1</v>
      </c>
      <c r="M68" s="1">
        <f t="shared" si="2"/>
        <v>37</v>
      </c>
      <c r="N68" s="1">
        <f t="shared" si="3"/>
        <v>12</v>
      </c>
      <c r="O68" s="1">
        <f t="shared" si="4"/>
        <v>0</v>
      </c>
      <c r="P68" s="1">
        <f t="shared" si="5"/>
        <v>0</v>
      </c>
      <c r="Q68" s="1">
        <f t="shared" si="16"/>
        <v>0</v>
      </c>
      <c r="R68" s="1">
        <f t="shared" si="7"/>
        <v>0</v>
      </c>
      <c r="S68" s="1">
        <f t="shared" si="8"/>
        <v>0</v>
      </c>
      <c r="T68" s="1">
        <f t="shared" si="9"/>
        <v>1</v>
      </c>
      <c r="U68" s="1">
        <f t="shared" si="10"/>
        <v>2</v>
      </c>
      <c r="V68" s="1">
        <f t="shared" si="17"/>
        <v>2</v>
      </c>
      <c r="W68" s="1">
        <f t="shared" si="12"/>
        <v>0</v>
      </c>
      <c r="X68" s="1">
        <f t="shared" si="13"/>
        <v>1</v>
      </c>
      <c r="Y68" s="25">
        <f t="shared" si="18"/>
        <v>0</v>
      </c>
      <c r="Z68" s="127"/>
      <c r="AA68" s="117"/>
      <c r="AB68" s="1"/>
      <c r="AC68" s="25">
        <f t="shared" si="15"/>
        <v>2</v>
      </c>
      <c r="AD68" s="1"/>
    </row>
    <row r="69" spans="1:30" ht="12.75" hidden="1" customHeight="1">
      <c r="A69" s="1">
        <v>3662</v>
      </c>
      <c r="B69" s="54" t="str">
        <f t="shared" si="0"/>
        <v>U.1.37.13</v>
      </c>
      <c r="C69" s="120" t="s">
        <v>2290</v>
      </c>
      <c r="D69" s="92"/>
      <c r="E69" s="168"/>
      <c r="F69" s="92"/>
      <c r="G69" s="117" t="s">
        <v>592</v>
      </c>
      <c r="H69" s="163" t="s">
        <v>616</v>
      </c>
      <c r="I69" s="117" t="s">
        <v>617</v>
      </c>
      <c r="J69" s="54">
        <v>3</v>
      </c>
      <c r="K69" s="54"/>
      <c r="L69" s="99">
        <f t="shared" si="1"/>
        <v>1</v>
      </c>
      <c r="M69" s="1">
        <f t="shared" si="2"/>
        <v>37</v>
      </c>
      <c r="N69" s="1">
        <f t="shared" si="3"/>
        <v>13</v>
      </c>
      <c r="O69" s="1">
        <f t="shared" si="4"/>
        <v>0</v>
      </c>
      <c r="P69" s="1">
        <f t="shared" si="5"/>
        <v>0</v>
      </c>
      <c r="Q69" s="1">
        <f t="shared" ref="Q69:Q100" si="19">IF(OR(Master="Master",J69=0,K69=1),0,IF(ISNA(VLOOKUP(A69,L2_Array,22,FALSE)),0,VLOOKUP(A69,L2_Array,22,FALSE)))</f>
        <v>0</v>
      </c>
      <c r="R69" s="1">
        <f t="shared" si="7"/>
        <v>0</v>
      </c>
      <c r="S69" s="1">
        <f t="shared" si="8"/>
        <v>0</v>
      </c>
      <c r="T69" s="1">
        <f t="shared" si="9"/>
        <v>1</v>
      </c>
      <c r="U69" s="1">
        <f t="shared" si="10"/>
        <v>2</v>
      </c>
      <c r="V69" s="1">
        <f t="shared" ref="V69:V100" si="20">IF(Master="Master",R69,IF(V68="",S69,IF(OR(AND(U69&gt;0,S69&lt;V68),AND(U69=1,S69&lt;=V68)),V68,S69)))</f>
        <v>2</v>
      </c>
      <c r="W69" s="1">
        <f t="shared" si="12"/>
        <v>0</v>
      </c>
      <c r="X69" s="1">
        <f t="shared" si="13"/>
        <v>1</v>
      </c>
      <c r="Y69" s="25">
        <f t="shared" ref="Y69:Y100" si="21">IF(ISNA(VLOOKUP(A69,L2_Array,1,FALSE)),0,1)</f>
        <v>0</v>
      </c>
      <c r="Z69" s="127"/>
      <c r="AA69" s="117"/>
      <c r="AB69" s="1"/>
      <c r="AC69" s="25">
        <f t="shared" si="15"/>
        <v>2</v>
      </c>
      <c r="AD69" s="1"/>
    </row>
    <row r="70" spans="1:30" ht="12.75" hidden="1" customHeight="1">
      <c r="A70" s="1">
        <v>3663</v>
      </c>
      <c r="B70" s="54" t="str">
        <f t="shared" si="0"/>
        <v>U.1.37.14</v>
      </c>
      <c r="C70" s="120" t="s">
        <v>2291</v>
      </c>
      <c r="D70" s="92"/>
      <c r="E70" s="168"/>
      <c r="F70" s="92"/>
      <c r="G70" s="117" t="s">
        <v>592</v>
      </c>
      <c r="H70" s="163" t="s">
        <v>616</v>
      </c>
      <c r="I70" s="117" t="s">
        <v>617</v>
      </c>
      <c r="J70" s="54">
        <v>3</v>
      </c>
      <c r="K70" s="54"/>
      <c r="L70" s="99">
        <f t="shared" si="1"/>
        <v>1</v>
      </c>
      <c r="M70" s="1">
        <f t="shared" si="2"/>
        <v>37</v>
      </c>
      <c r="N70" s="1">
        <f t="shared" si="3"/>
        <v>14</v>
      </c>
      <c r="O70" s="1">
        <f t="shared" si="4"/>
        <v>0</v>
      </c>
      <c r="P70" s="1">
        <f t="shared" si="5"/>
        <v>0</v>
      </c>
      <c r="Q70" s="1">
        <f t="shared" si="19"/>
        <v>0</v>
      </c>
      <c r="R70" s="1">
        <f t="shared" si="7"/>
        <v>0</v>
      </c>
      <c r="S70" s="1">
        <f t="shared" si="8"/>
        <v>0</v>
      </c>
      <c r="T70" s="1">
        <f t="shared" si="9"/>
        <v>1</v>
      </c>
      <c r="U70" s="1">
        <f t="shared" si="10"/>
        <v>2</v>
      </c>
      <c r="V70" s="1">
        <f t="shared" si="20"/>
        <v>2</v>
      </c>
      <c r="W70" s="1">
        <f t="shared" si="12"/>
        <v>0</v>
      </c>
      <c r="X70" s="1">
        <f t="shared" si="13"/>
        <v>1</v>
      </c>
      <c r="Y70" s="25">
        <f t="shared" si="21"/>
        <v>0</v>
      </c>
      <c r="Z70" s="127"/>
      <c r="AA70" s="117"/>
      <c r="AB70" s="1"/>
      <c r="AC70" s="25">
        <f t="shared" si="15"/>
        <v>2</v>
      </c>
      <c r="AD70" s="1"/>
    </row>
    <row r="71" spans="1:30" ht="12.75" hidden="1" customHeight="1">
      <c r="A71" s="1">
        <v>3664</v>
      </c>
      <c r="B71" s="54" t="str">
        <f t="shared" si="0"/>
        <v>U.1.37.15</v>
      </c>
      <c r="C71" s="120" t="s">
        <v>2292</v>
      </c>
      <c r="D71" s="92"/>
      <c r="E71" s="168"/>
      <c r="F71" s="92"/>
      <c r="G71" s="117" t="s">
        <v>592</v>
      </c>
      <c r="H71" s="163" t="s">
        <v>616</v>
      </c>
      <c r="I71" s="117" t="s">
        <v>617</v>
      </c>
      <c r="J71" s="54">
        <v>3</v>
      </c>
      <c r="K71" s="54"/>
      <c r="L71" s="99">
        <f t="shared" si="1"/>
        <v>1</v>
      </c>
      <c r="M71" s="1">
        <f t="shared" si="2"/>
        <v>37</v>
      </c>
      <c r="N71" s="1">
        <f t="shared" si="3"/>
        <v>15</v>
      </c>
      <c r="O71" s="1">
        <f t="shared" si="4"/>
        <v>0</v>
      </c>
      <c r="P71" s="1">
        <f t="shared" si="5"/>
        <v>0</v>
      </c>
      <c r="Q71" s="1">
        <f t="shared" si="19"/>
        <v>0</v>
      </c>
      <c r="R71" s="1">
        <f t="shared" si="7"/>
        <v>0</v>
      </c>
      <c r="S71" s="1">
        <f t="shared" si="8"/>
        <v>0</v>
      </c>
      <c r="T71" s="1">
        <f t="shared" si="9"/>
        <v>1</v>
      </c>
      <c r="U71" s="1">
        <f t="shared" si="10"/>
        <v>2</v>
      </c>
      <c r="V71" s="1">
        <f t="shared" si="20"/>
        <v>2</v>
      </c>
      <c r="W71" s="1">
        <f t="shared" si="12"/>
        <v>0</v>
      </c>
      <c r="X71" s="1">
        <f t="shared" si="13"/>
        <v>1</v>
      </c>
      <c r="Y71" s="25">
        <f t="shared" si="21"/>
        <v>0</v>
      </c>
      <c r="Z71" s="127"/>
      <c r="AA71" s="117"/>
      <c r="AB71" s="1"/>
      <c r="AC71" s="25">
        <f t="shared" si="15"/>
        <v>2</v>
      </c>
      <c r="AD71" s="1"/>
    </row>
    <row r="72" spans="1:30" ht="12.75" hidden="1" customHeight="1">
      <c r="A72" s="1">
        <v>3665</v>
      </c>
      <c r="B72" s="54" t="str">
        <f t="shared" si="0"/>
        <v>U.1.37.16</v>
      </c>
      <c r="C72" s="120" t="s">
        <v>2293</v>
      </c>
      <c r="D72" s="92"/>
      <c r="E72" s="168"/>
      <c r="F72" s="92"/>
      <c r="G72" s="117" t="s">
        <v>592</v>
      </c>
      <c r="H72" s="163" t="s">
        <v>616</v>
      </c>
      <c r="I72" s="117" t="s">
        <v>617</v>
      </c>
      <c r="J72" s="54">
        <v>3</v>
      </c>
      <c r="K72" s="54"/>
      <c r="L72" s="99">
        <f t="shared" si="1"/>
        <v>1</v>
      </c>
      <c r="M72" s="1">
        <f t="shared" si="2"/>
        <v>37</v>
      </c>
      <c r="N72" s="1">
        <f t="shared" si="3"/>
        <v>16</v>
      </c>
      <c r="O72" s="1">
        <f t="shared" si="4"/>
        <v>0</v>
      </c>
      <c r="P72" s="1">
        <f t="shared" si="5"/>
        <v>0</v>
      </c>
      <c r="Q72" s="1">
        <f t="shared" si="19"/>
        <v>0</v>
      </c>
      <c r="R72" s="1">
        <f t="shared" si="7"/>
        <v>0</v>
      </c>
      <c r="S72" s="1">
        <f t="shared" si="8"/>
        <v>0</v>
      </c>
      <c r="T72" s="1">
        <f t="shared" si="9"/>
        <v>1</v>
      </c>
      <c r="U72" s="1">
        <f t="shared" si="10"/>
        <v>2</v>
      </c>
      <c r="V72" s="1">
        <f t="shared" si="20"/>
        <v>2</v>
      </c>
      <c r="W72" s="1">
        <f t="shared" si="12"/>
        <v>0</v>
      </c>
      <c r="X72" s="1">
        <f t="shared" si="13"/>
        <v>1</v>
      </c>
      <c r="Y72" s="25">
        <f t="shared" si="21"/>
        <v>0</v>
      </c>
      <c r="Z72" s="127"/>
      <c r="AA72" s="117"/>
      <c r="AB72" s="1"/>
      <c r="AC72" s="25">
        <f t="shared" si="15"/>
        <v>2</v>
      </c>
      <c r="AD72" s="1"/>
    </row>
    <row r="73" spans="1:30" ht="12.75" hidden="1" customHeight="1">
      <c r="A73" s="1">
        <v>3666</v>
      </c>
      <c r="B73" s="54" t="str">
        <f t="shared" si="0"/>
        <v>U.1.37.17</v>
      </c>
      <c r="C73" s="120" t="s">
        <v>1347</v>
      </c>
      <c r="D73" s="92"/>
      <c r="E73" s="168"/>
      <c r="F73" s="92"/>
      <c r="G73" s="117" t="s">
        <v>592</v>
      </c>
      <c r="H73" s="163" t="s">
        <v>2294</v>
      </c>
      <c r="I73" s="117" t="s">
        <v>2295</v>
      </c>
      <c r="J73" s="54">
        <v>3</v>
      </c>
      <c r="K73" s="54"/>
      <c r="L73" s="99">
        <f t="shared" si="1"/>
        <v>1</v>
      </c>
      <c r="M73" s="1">
        <f t="shared" si="2"/>
        <v>37</v>
      </c>
      <c r="N73" s="1">
        <f t="shared" si="3"/>
        <v>17</v>
      </c>
      <c r="O73" s="1">
        <f t="shared" si="4"/>
        <v>0</v>
      </c>
      <c r="P73" s="1">
        <f t="shared" si="5"/>
        <v>0</v>
      </c>
      <c r="Q73" s="1">
        <f t="shared" si="19"/>
        <v>0</v>
      </c>
      <c r="R73" s="1">
        <f t="shared" si="7"/>
        <v>0</v>
      </c>
      <c r="S73" s="1">
        <f t="shared" si="8"/>
        <v>0</v>
      </c>
      <c r="T73" s="1">
        <f t="shared" si="9"/>
        <v>1</v>
      </c>
      <c r="U73" s="1">
        <f t="shared" si="10"/>
        <v>2</v>
      </c>
      <c r="V73" s="1">
        <f t="shared" si="20"/>
        <v>2</v>
      </c>
      <c r="W73" s="1">
        <f t="shared" si="12"/>
        <v>0</v>
      </c>
      <c r="X73" s="1">
        <f t="shared" si="13"/>
        <v>1</v>
      </c>
      <c r="Y73" s="25">
        <f t="shared" si="21"/>
        <v>0</v>
      </c>
      <c r="Z73" s="127"/>
      <c r="AA73" s="117"/>
      <c r="AB73" s="1"/>
      <c r="AC73" s="25">
        <f t="shared" si="15"/>
        <v>2</v>
      </c>
      <c r="AD73" s="1"/>
    </row>
    <row r="74" spans="1:30" ht="12.75" hidden="1" customHeight="1">
      <c r="A74" s="1">
        <v>3667</v>
      </c>
      <c r="B74" s="54" t="str">
        <f t="shared" si="0"/>
        <v>U.1.37.18</v>
      </c>
      <c r="C74" s="120" t="s">
        <v>1349</v>
      </c>
      <c r="D74" s="92"/>
      <c r="E74" s="168"/>
      <c r="F74" s="92"/>
      <c r="G74" s="117" t="s">
        <v>592</v>
      </c>
      <c r="H74" s="163" t="s">
        <v>616</v>
      </c>
      <c r="I74" s="117" t="s">
        <v>617</v>
      </c>
      <c r="J74" s="54">
        <v>3</v>
      </c>
      <c r="K74" s="54"/>
      <c r="L74" s="99">
        <f t="shared" si="1"/>
        <v>1</v>
      </c>
      <c r="M74" s="1">
        <f t="shared" si="2"/>
        <v>37</v>
      </c>
      <c r="N74" s="1">
        <f t="shared" si="3"/>
        <v>18</v>
      </c>
      <c r="O74" s="1">
        <f t="shared" si="4"/>
        <v>0</v>
      </c>
      <c r="P74" s="1">
        <f t="shared" si="5"/>
        <v>0</v>
      </c>
      <c r="Q74" s="1">
        <f t="shared" si="19"/>
        <v>0</v>
      </c>
      <c r="R74" s="1">
        <f t="shared" si="7"/>
        <v>0</v>
      </c>
      <c r="S74" s="1">
        <f t="shared" si="8"/>
        <v>0</v>
      </c>
      <c r="T74" s="1">
        <f t="shared" si="9"/>
        <v>1</v>
      </c>
      <c r="U74" s="1">
        <f t="shared" si="10"/>
        <v>2</v>
      </c>
      <c r="V74" s="1">
        <f t="shared" si="20"/>
        <v>2</v>
      </c>
      <c r="W74" s="1">
        <f t="shared" si="12"/>
        <v>0</v>
      </c>
      <c r="X74" s="1">
        <f t="shared" si="13"/>
        <v>1</v>
      </c>
      <c r="Y74" s="25">
        <f t="shared" si="21"/>
        <v>0</v>
      </c>
      <c r="Z74" s="127"/>
      <c r="AA74" s="117"/>
      <c r="AB74" s="1"/>
      <c r="AC74" s="25">
        <f t="shared" si="15"/>
        <v>2</v>
      </c>
      <c r="AD74" s="1"/>
    </row>
    <row r="75" spans="1:30" ht="12.75" hidden="1" customHeight="1">
      <c r="A75" s="1">
        <v>3668</v>
      </c>
      <c r="B75" s="54" t="str">
        <f t="shared" si="0"/>
        <v>U.1.37.19</v>
      </c>
      <c r="C75" s="120" t="s">
        <v>1351</v>
      </c>
      <c r="D75" s="92"/>
      <c r="E75" s="168"/>
      <c r="F75" s="92"/>
      <c r="G75" s="117" t="s">
        <v>592</v>
      </c>
      <c r="H75" s="163" t="s">
        <v>616</v>
      </c>
      <c r="I75" s="117" t="s">
        <v>617</v>
      </c>
      <c r="J75" s="54">
        <v>3</v>
      </c>
      <c r="K75" s="54"/>
      <c r="L75" s="99">
        <f t="shared" si="1"/>
        <v>1</v>
      </c>
      <c r="M75" s="1">
        <f t="shared" si="2"/>
        <v>37</v>
      </c>
      <c r="N75" s="1">
        <f t="shared" si="3"/>
        <v>19</v>
      </c>
      <c r="O75" s="1">
        <f t="shared" si="4"/>
        <v>0</v>
      </c>
      <c r="P75" s="1">
        <f t="shared" si="5"/>
        <v>0</v>
      </c>
      <c r="Q75" s="1">
        <f t="shared" si="19"/>
        <v>0</v>
      </c>
      <c r="R75" s="1">
        <f t="shared" si="7"/>
        <v>0</v>
      </c>
      <c r="S75" s="1">
        <f t="shared" si="8"/>
        <v>0</v>
      </c>
      <c r="T75" s="1">
        <f t="shared" si="9"/>
        <v>1</v>
      </c>
      <c r="U75" s="1">
        <f t="shared" si="10"/>
        <v>2</v>
      </c>
      <c r="V75" s="1">
        <f t="shared" si="20"/>
        <v>2</v>
      </c>
      <c r="W75" s="1">
        <f t="shared" si="12"/>
        <v>0</v>
      </c>
      <c r="X75" s="1">
        <f t="shared" si="13"/>
        <v>1</v>
      </c>
      <c r="Y75" s="25">
        <f t="shared" si="21"/>
        <v>0</v>
      </c>
      <c r="Z75" s="127"/>
      <c r="AA75" s="117"/>
      <c r="AB75" s="1"/>
      <c r="AC75" s="25">
        <f t="shared" si="15"/>
        <v>2</v>
      </c>
      <c r="AD75" s="1"/>
    </row>
    <row r="76" spans="1:30" ht="12.75" hidden="1" customHeight="1">
      <c r="A76" s="1">
        <v>3669</v>
      </c>
      <c r="B76" s="54" t="str">
        <f t="shared" si="0"/>
        <v>U.1.37.20</v>
      </c>
      <c r="C76" s="120" t="s">
        <v>2346</v>
      </c>
      <c r="D76" s="92"/>
      <c r="E76" s="168"/>
      <c r="F76" s="92"/>
      <c r="G76" s="117" t="s">
        <v>592</v>
      </c>
      <c r="H76" s="163" t="s">
        <v>2349</v>
      </c>
      <c r="I76" s="117" t="s">
        <v>594</v>
      </c>
      <c r="J76" s="54">
        <v>3</v>
      </c>
      <c r="K76" s="54"/>
      <c r="L76" s="99">
        <f t="shared" si="1"/>
        <v>1</v>
      </c>
      <c r="M76" s="1">
        <f t="shared" si="2"/>
        <v>37</v>
      </c>
      <c r="N76" s="1">
        <f t="shared" si="3"/>
        <v>20</v>
      </c>
      <c r="O76" s="1">
        <f t="shared" si="4"/>
        <v>0</v>
      </c>
      <c r="P76" s="1">
        <f t="shared" si="5"/>
        <v>0</v>
      </c>
      <c r="Q76" s="1">
        <f t="shared" si="19"/>
        <v>0</v>
      </c>
      <c r="R76" s="1">
        <f t="shared" si="7"/>
        <v>0</v>
      </c>
      <c r="S76" s="1">
        <f t="shared" si="8"/>
        <v>0</v>
      </c>
      <c r="T76" s="1">
        <f t="shared" si="9"/>
        <v>1</v>
      </c>
      <c r="U76" s="1">
        <f t="shared" si="10"/>
        <v>2</v>
      </c>
      <c r="V76" s="1">
        <f t="shared" si="20"/>
        <v>2</v>
      </c>
      <c r="W76" s="1">
        <f t="shared" si="12"/>
        <v>0</v>
      </c>
      <c r="X76" s="1">
        <f t="shared" si="13"/>
        <v>1</v>
      </c>
      <c r="Y76" s="25">
        <f t="shared" si="21"/>
        <v>0</v>
      </c>
      <c r="Z76" s="127"/>
      <c r="AA76" s="117"/>
      <c r="AB76" s="1"/>
      <c r="AC76" s="25">
        <f t="shared" si="15"/>
        <v>2</v>
      </c>
      <c r="AD76" s="1"/>
    </row>
    <row r="77" spans="1:30" ht="12.75" hidden="1" customHeight="1">
      <c r="A77" s="1">
        <v>3670</v>
      </c>
      <c r="B77" s="54" t="str">
        <f t="shared" si="0"/>
        <v>U.1.37.21</v>
      </c>
      <c r="C77" s="120" t="s">
        <v>2377</v>
      </c>
      <c r="D77" s="92"/>
      <c r="E77" s="168"/>
      <c r="F77" s="92"/>
      <c r="G77" s="117"/>
      <c r="H77" s="163" t="s">
        <v>2378</v>
      </c>
      <c r="I77" s="117" t="s">
        <v>2379</v>
      </c>
      <c r="J77" s="54">
        <v>3</v>
      </c>
      <c r="K77" s="54"/>
      <c r="L77" s="99">
        <f t="shared" si="1"/>
        <v>1</v>
      </c>
      <c r="M77" s="1">
        <f t="shared" si="2"/>
        <v>37</v>
      </c>
      <c r="N77" s="1">
        <f t="shared" si="3"/>
        <v>21</v>
      </c>
      <c r="O77" s="1">
        <f t="shared" si="4"/>
        <v>0</v>
      </c>
      <c r="P77" s="1">
        <f t="shared" si="5"/>
        <v>0</v>
      </c>
      <c r="Q77" s="1">
        <f t="shared" si="19"/>
        <v>0</v>
      </c>
      <c r="R77" s="1">
        <f t="shared" si="7"/>
        <v>0</v>
      </c>
      <c r="S77" s="1">
        <f t="shared" si="8"/>
        <v>0</v>
      </c>
      <c r="T77" s="1">
        <f t="shared" si="9"/>
        <v>1</v>
      </c>
      <c r="U77" s="1">
        <f t="shared" si="10"/>
        <v>2</v>
      </c>
      <c r="V77" s="1">
        <f t="shared" si="20"/>
        <v>2</v>
      </c>
      <c r="W77" s="1">
        <f t="shared" si="12"/>
        <v>0</v>
      </c>
      <c r="X77" s="1">
        <f t="shared" si="13"/>
        <v>1</v>
      </c>
      <c r="Y77" s="25">
        <f t="shared" si="21"/>
        <v>0</v>
      </c>
      <c r="Z77" s="127"/>
      <c r="AA77" s="117"/>
      <c r="AB77" s="1"/>
      <c r="AC77" s="25">
        <f t="shared" si="15"/>
        <v>2</v>
      </c>
      <c r="AD77" s="1"/>
    </row>
    <row r="78" spans="1:30" ht="12.75" hidden="1" customHeight="1">
      <c r="A78" s="1">
        <v>3671</v>
      </c>
      <c r="B78" s="54" t="str">
        <f t="shared" si="0"/>
        <v>U.1.37.22</v>
      </c>
      <c r="C78" s="120" t="s">
        <v>2399</v>
      </c>
      <c r="D78" s="92"/>
      <c r="E78" s="168"/>
      <c r="F78" s="92"/>
      <c r="G78" s="117" t="s">
        <v>432</v>
      </c>
      <c r="H78" s="163" t="s">
        <v>626</v>
      </c>
      <c r="I78" s="117" t="s">
        <v>2400</v>
      </c>
      <c r="J78" s="54">
        <v>3</v>
      </c>
      <c r="K78" s="54"/>
      <c r="L78" s="99">
        <f t="shared" si="1"/>
        <v>1</v>
      </c>
      <c r="M78" s="1">
        <f t="shared" si="2"/>
        <v>37</v>
      </c>
      <c r="N78" s="1">
        <f t="shared" si="3"/>
        <v>22</v>
      </c>
      <c r="O78" s="1">
        <f t="shared" si="4"/>
        <v>0</v>
      </c>
      <c r="P78" s="1">
        <f t="shared" si="5"/>
        <v>0</v>
      </c>
      <c r="Q78" s="1">
        <f t="shared" si="19"/>
        <v>0</v>
      </c>
      <c r="R78" s="1">
        <f t="shared" si="7"/>
        <v>0</v>
      </c>
      <c r="S78" s="1">
        <f t="shared" si="8"/>
        <v>0</v>
      </c>
      <c r="T78" s="1">
        <f t="shared" si="9"/>
        <v>1</v>
      </c>
      <c r="U78" s="1">
        <f t="shared" si="10"/>
        <v>2</v>
      </c>
      <c r="V78" s="1">
        <f t="shared" si="20"/>
        <v>2</v>
      </c>
      <c r="W78" s="1">
        <f t="shared" si="12"/>
        <v>0</v>
      </c>
      <c r="X78" s="1">
        <f t="shared" si="13"/>
        <v>1</v>
      </c>
      <c r="Y78" s="25">
        <f t="shared" si="21"/>
        <v>0</v>
      </c>
      <c r="Z78" s="127"/>
      <c r="AA78" s="117"/>
      <c r="AB78" s="1"/>
      <c r="AC78" s="25">
        <f t="shared" si="15"/>
        <v>2</v>
      </c>
      <c r="AD78" s="1"/>
    </row>
    <row r="79" spans="1:30" ht="12.75" hidden="1" customHeight="1">
      <c r="A79" s="1">
        <v>3672</v>
      </c>
      <c r="B79" s="54" t="str">
        <f t="shared" si="0"/>
        <v>U.1.37.23</v>
      </c>
      <c r="C79" s="120" t="s">
        <v>2421</v>
      </c>
      <c r="D79" s="92"/>
      <c r="E79" s="168"/>
      <c r="F79" s="92"/>
      <c r="G79" s="117" t="s">
        <v>569</v>
      </c>
      <c r="H79" s="163" t="s">
        <v>552</v>
      </c>
      <c r="I79" s="117" t="s">
        <v>441</v>
      </c>
      <c r="J79" s="54">
        <v>3</v>
      </c>
      <c r="K79" s="54"/>
      <c r="L79" s="99">
        <f t="shared" si="1"/>
        <v>1</v>
      </c>
      <c r="M79" s="1">
        <f t="shared" si="2"/>
        <v>37</v>
      </c>
      <c r="N79" s="1">
        <f t="shared" si="3"/>
        <v>23</v>
      </c>
      <c r="O79" s="1">
        <f t="shared" si="4"/>
        <v>0</v>
      </c>
      <c r="P79" s="1">
        <f t="shared" si="5"/>
        <v>0</v>
      </c>
      <c r="Q79" s="1">
        <f t="shared" si="19"/>
        <v>0</v>
      </c>
      <c r="R79" s="1">
        <f t="shared" si="7"/>
        <v>0</v>
      </c>
      <c r="S79" s="1">
        <f t="shared" si="8"/>
        <v>0</v>
      </c>
      <c r="T79" s="1">
        <f t="shared" si="9"/>
        <v>1</v>
      </c>
      <c r="U79" s="1">
        <f t="shared" si="10"/>
        <v>2</v>
      </c>
      <c r="V79" s="1">
        <f t="shared" si="20"/>
        <v>2</v>
      </c>
      <c r="W79" s="1">
        <f t="shared" si="12"/>
        <v>0</v>
      </c>
      <c r="X79" s="1">
        <f t="shared" si="13"/>
        <v>1</v>
      </c>
      <c r="Y79" s="25">
        <f t="shared" si="21"/>
        <v>0</v>
      </c>
      <c r="Z79" s="127"/>
      <c r="AA79" s="117"/>
      <c r="AB79" s="1"/>
      <c r="AC79" s="25">
        <f t="shared" si="15"/>
        <v>2</v>
      </c>
      <c r="AD79" s="1"/>
    </row>
    <row r="80" spans="1:30" ht="12.75" hidden="1" customHeight="1">
      <c r="A80" s="1">
        <v>3673</v>
      </c>
      <c r="B80" s="54" t="str">
        <f t="shared" si="0"/>
        <v>U.1.37.24</v>
      </c>
      <c r="C80" s="120" t="s">
        <v>2449</v>
      </c>
      <c r="D80" s="92"/>
      <c r="E80" s="168"/>
      <c r="F80" s="92"/>
      <c r="G80" s="117" t="s">
        <v>569</v>
      </c>
      <c r="H80" s="163" t="s">
        <v>1526</v>
      </c>
      <c r="I80" s="117" t="s">
        <v>1528</v>
      </c>
      <c r="J80" s="54">
        <v>3</v>
      </c>
      <c r="K80" s="54"/>
      <c r="L80" s="99">
        <f t="shared" si="1"/>
        <v>1</v>
      </c>
      <c r="M80" s="1">
        <f t="shared" si="2"/>
        <v>37</v>
      </c>
      <c r="N80" s="1">
        <f t="shared" si="3"/>
        <v>24</v>
      </c>
      <c r="O80" s="1">
        <f t="shared" si="4"/>
        <v>0</v>
      </c>
      <c r="P80" s="1">
        <f t="shared" si="5"/>
        <v>0</v>
      </c>
      <c r="Q80" s="1">
        <f t="shared" si="19"/>
        <v>0</v>
      </c>
      <c r="R80" s="1">
        <f t="shared" si="7"/>
        <v>0</v>
      </c>
      <c r="S80" s="1">
        <f t="shared" si="8"/>
        <v>0</v>
      </c>
      <c r="T80" s="1">
        <f t="shared" si="9"/>
        <v>1</v>
      </c>
      <c r="U80" s="1">
        <f t="shared" si="10"/>
        <v>2</v>
      </c>
      <c r="V80" s="1">
        <f t="shared" si="20"/>
        <v>2</v>
      </c>
      <c r="W80" s="1">
        <f t="shared" si="12"/>
        <v>0</v>
      </c>
      <c r="X80" s="1">
        <f t="shared" si="13"/>
        <v>1</v>
      </c>
      <c r="Y80" s="25">
        <f t="shared" si="21"/>
        <v>0</v>
      </c>
      <c r="Z80" s="127"/>
      <c r="AA80" s="117"/>
      <c r="AB80" s="1"/>
      <c r="AC80" s="25">
        <f t="shared" si="15"/>
        <v>2</v>
      </c>
      <c r="AD80" s="1"/>
    </row>
    <row r="81" spans="1:30" ht="12.75" hidden="1" customHeight="1">
      <c r="A81" s="1">
        <v>3674</v>
      </c>
      <c r="B81" s="54" t="str">
        <f t="shared" si="0"/>
        <v>U.1.37.25</v>
      </c>
      <c r="C81" s="120" t="s">
        <v>2480</v>
      </c>
      <c r="D81" s="92"/>
      <c r="E81" s="168"/>
      <c r="F81" s="92"/>
      <c r="G81" s="117" t="s">
        <v>569</v>
      </c>
      <c r="H81" s="163" t="s">
        <v>1526</v>
      </c>
      <c r="I81" s="117" t="s">
        <v>1528</v>
      </c>
      <c r="J81" s="54">
        <v>3</v>
      </c>
      <c r="K81" s="54"/>
      <c r="L81" s="99">
        <f t="shared" si="1"/>
        <v>1</v>
      </c>
      <c r="M81" s="1">
        <f t="shared" si="2"/>
        <v>37</v>
      </c>
      <c r="N81" s="1">
        <f t="shared" si="3"/>
        <v>25</v>
      </c>
      <c r="O81" s="1">
        <f t="shared" si="4"/>
        <v>0</v>
      </c>
      <c r="P81" s="1">
        <f t="shared" si="5"/>
        <v>0</v>
      </c>
      <c r="Q81" s="1">
        <f t="shared" si="19"/>
        <v>0</v>
      </c>
      <c r="R81" s="1">
        <f t="shared" si="7"/>
        <v>0</v>
      </c>
      <c r="S81" s="1">
        <f t="shared" si="8"/>
        <v>0</v>
      </c>
      <c r="T81" s="1">
        <f t="shared" si="9"/>
        <v>1</v>
      </c>
      <c r="U81" s="1">
        <f t="shared" si="10"/>
        <v>2</v>
      </c>
      <c r="V81" s="1">
        <f t="shared" si="20"/>
        <v>2</v>
      </c>
      <c r="W81" s="1">
        <f t="shared" si="12"/>
        <v>0</v>
      </c>
      <c r="X81" s="1">
        <f t="shared" si="13"/>
        <v>1</v>
      </c>
      <c r="Y81" s="25">
        <f t="shared" si="21"/>
        <v>0</v>
      </c>
      <c r="Z81" s="127"/>
      <c r="AA81" s="117"/>
      <c r="AB81" s="1"/>
      <c r="AC81" s="25">
        <f t="shared" si="15"/>
        <v>2</v>
      </c>
      <c r="AD81" s="1"/>
    </row>
    <row r="82" spans="1:30" ht="12.75" hidden="1" customHeight="1">
      <c r="A82" s="1">
        <v>3675</v>
      </c>
      <c r="B82" s="54" t="str">
        <f t="shared" si="0"/>
        <v>U.1.37.26</v>
      </c>
      <c r="C82" s="120" t="s">
        <v>2519</v>
      </c>
      <c r="D82" s="92"/>
      <c r="E82" s="168"/>
      <c r="F82" s="92"/>
      <c r="G82" s="117" t="s">
        <v>569</v>
      </c>
      <c r="H82" s="163" t="s">
        <v>882</v>
      </c>
      <c r="I82" s="117" t="s">
        <v>1371</v>
      </c>
      <c r="J82" s="54">
        <v>3</v>
      </c>
      <c r="K82" s="54"/>
      <c r="L82" s="99">
        <f t="shared" si="1"/>
        <v>1</v>
      </c>
      <c r="M82" s="1">
        <f t="shared" si="2"/>
        <v>37</v>
      </c>
      <c r="N82" s="1">
        <f t="shared" si="3"/>
        <v>26</v>
      </c>
      <c r="O82" s="1">
        <f t="shared" si="4"/>
        <v>0</v>
      </c>
      <c r="P82" s="1">
        <f t="shared" si="5"/>
        <v>0</v>
      </c>
      <c r="Q82" s="1">
        <f t="shared" si="19"/>
        <v>0</v>
      </c>
      <c r="R82" s="1">
        <f t="shared" si="7"/>
        <v>0</v>
      </c>
      <c r="S82" s="1">
        <f t="shared" si="8"/>
        <v>0</v>
      </c>
      <c r="T82" s="1">
        <f t="shared" si="9"/>
        <v>1</v>
      </c>
      <c r="U82" s="1">
        <f t="shared" si="10"/>
        <v>2</v>
      </c>
      <c r="V82" s="1">
        <f t="shared" si="20"/>
        <v>2</v>
      </c>
      <c r="W82" s="1">
        <f t="shared" si="12"/>
        <v>0</v>
      </c>
      <c r="X82" s="1">
        <f t="shared" si="13"/>
        <v>1</v>
      </c>
      <c r="Y82" s="25">
        <f t="shared" si="21"/>
        <v>0</v>
      </c>
      <c r="Z82" s="127"/>
      <c r="AA82" s="117"/>
      <c r="AB82" s="1"/>
      <c r="AC82" s="25">
        <f t="shared" si="15"/>
        <v>2</v>
      </c>
      <c r="AD82" s="1"/>
    </row>
    <row r="83" spans="1:30" ht="12.75" hidden="1" customHeight="1">
      <c r="A83" s="1">
        <v>3676</v>
      </c>
      <c r="B83" s="54" t="str">
        <f t="shared" si="0"/>
        <v>U.1.37.27</v>
      </c>
      <c r="C83" s="120" t="s">
        <v>2565</v>
      </c>
      <c r="D83" s="92"/>
      <c r="E83" s="168"/>
      <c r="F83" s="92"/>
      <c r="G83" s="117" t="s">
        <v>569</v>
      </c>
      <c r="H83" s="163" t="s">
        <v>882</v>
      </c>
      <c r="I83" s="117" t="s">
        <v>1371</v>
      </c>
      <c r="J83" s="54">
        <v>3</v>
      </c>
      <c r="K83" s="54"/>
      <c r="L83" s="99">
        <f t="shared" si="1"/>
        <v>1</v>
      </c>
      <c r="M83" s="1">
        <f t="shared" si="2"/>
        <v>37</v>
      </c>
      <c r="N83" s="1">
        <f t="shared" si="3"/>
        <v>27</v>
      </c>
      <c r="O83" s="1">
        <f t="shared" si="4"/>
        <v>0</v>
      </c>
      <c r="P83" s="1">
        <f t="shared" si="5"/>
        <v>0</v>
      </c>
      <c r="Q83" s="1">
        <f t="shared" si="19"/>
        <v>0</v>
      </c>
      <c r="R83" s="1">
        <f t="shared" si="7"/>
        <v>0</v>
      </c>
      <c r="S83" s="1">
        <f t="shared" si="8"/>
        <v>0</v>
      </c>
      <c r="T83" s="1">
        <f t="shared" si="9"/>
        <v>1</v>
      </c>
      <c r="U83" s="1">
        <f t="shared" si="10"/>
        <v>2</v>
      </c>
      <c r="V83" s="1">
        <f t="shared" si="20"/>
        <v>2</v>
      </c>
      <c r="W83" s="1">
        <f t="shared" si="12"/>
        <v>0</v>
      </c>
      <c r="X83" s="1">
        <f t="shared" si="13"/>
        <v>1</v>
      </c>
      <c r="Y83" s="25">
        <f t="shared" si="21"/>
        <v>0</v>
      </c>
      <c r="Z83" s="127"/>
      <c r="AA83" s="117"/>
      <c r="AB83" s="1"/>
      <c r="AC83" s="25">
        <f t="shared" si="15"/>
        <v>2</v>
      </c>
      <c r="AD83" s="1"/>
    </row>
    <row r="84" spans="1:30" ht="12.75" hidden="1" customHeight="1">
      <c r="A84" s="1">
        <v>3677</v>
      </c>
      <c r="B84" s="54" t="str">
        <f t="shared" si="0"/>
        <v>U.1.37.28</v>
      </c>
      <c r="C84" s="120" t="s">
        <v>2614</v>
      </c>
      <c r="D84" s="92"/>
      <c r="E84" s="168"/>
      <c r="F84" s="92"/>
      <c r="G84" s="117" t="s">
        <v>569</v>
      </c>
      <c r="H84" s="163" t="s">
        <v>882</v>
      </c>
      <c r="I84" s="117" t="s">
        <v>1371</v>
      </c>
      <c r="J84" s="54">
        <v>3</v>
      </c>
      <c r="K84" s="54"/>
      <c r="L84" s="99">
        <f t="shared" si="1"/>
        <v>1</v>
      </c>
      <c r="M84" s="1">
        <f t="shared" si="2"/>
        <v>37</v>
      </c>
      <c r="N84" s="1">
        <f t="shared" si="3"/>
        <v>28</v>
      </c>
      <c r="O84" s="1">
        <f t="shared" si="4"/>
        <v>0</v>
      </c>
      <c r="P84" s="1">
        <f t="shared" si="5"/>
        <v>0</v>
      </c>
      <c r="Q84" s="1">
        <f t="shared" si="19"/>
        <v>0</v>
      </c>
      <c r="R84" s="1">
        <f t="shared" si="7"/>
        <v>0</v>
      </c>
      <c r="S84" s="1">
        <f t="shared" si="8"/>
        <v>0</v>
      </c>
      <c r="T84" s="1">
        <f t="shared" si="9"/>
        <v>1</v>
      </c>
      <c r="U84" s="1">
        <f t="shared" si="10"/>
        <v>2</v>
      </c>
      <c r="V84" s="1">
        <f t="shared" si="20"/>
        <v>2</v>
      </c>
      <c r="W84" s="1">
        <f t="shared" si="12"/>
        <v>0</v>
      </c>
      <c r="X84" s="1">
        <f t="shared" si="13"/>
        <v>1</v>
      </c>
      <c r="Y84" s="25">
        <f t="shared" si="21"/>
        <v>0</v>
      </c>
      <c r="Z84" s="127"/>
      <c r="AA84" s="117"/>
      <c r="AB84" s="1"/>
      <c r="AC84" s="25">
        <f t="shared" si="15"/>
        <v>2</v>
      </c>
      <c r="AD84" s="1"/>
    </row>
    <row r="85" spans="1:30" ht="12.75" hidden="1" customHeight="1">
      <c r="A85" s="1">
        <v>3678</v>
      </c>
      <c r="B85" s="54" t="str">
        <f t="shared" si="0"/>
        <v>U.1.37.29</v>
      </c>
      <c r="C85" s="120" t="s">
        <v>2656</v>
      </c>
      <c r="D85" s="92"/>
      <c r="E85" s="168"/>
      <c r="F85" s="92"/>
      <c r="G85" s="117" t="s">
        <v>569</v>
      </c>
      <c r="H85" s="163" t="s">
        <v>1160</v>
      </c>
      <c r="I85" s="117" t="s">
        <v>1131</v>
      </c>
      <c r="J85" s="54">
        <v>3</v>
      </c>
      <c r="K85" s="54"/>
      <c r="L85" s="99">
        <f t="shared" si="1"/>
        <v>1</v>
      </c>
      <c r="M85" s="1">
        <f t="shared" si="2"/>
        <v>37</v>
      </c>
      <c r="N85" s="1">
        <f t="shared" si="3"/>
        <v>29</v>
      </c>
      <c r="O85" s="1">
        <f t="shared" si="4"/>
        <v>0</v>
      </c>
      <c r="P85" s="1">
        <f t="shared" si="5"/>
        <v>0</v>
      </c>
      <c r="Q85" s="1">
        <f t="shared" si="19"/>
        <v>0</v>
      </c>
      <c r="R85" s="1">
        <f t="shared" si="7"/>
        <v>0</v>
      </c>
      <c r="S85" s="1">
        <f t="shared" si="8"/>
        <v>0</v>
      </c>
      <c r="T85" s="1">
        <f t="shared" si="9"/>
        <v>1</v>
      </c>
      <c r="U85" s="1">
        <f t="shared" si="10"/>
        <v>2</v>
      </c>
      <c r="V85" s="1">
        <f t="shared" si="20"/>
        <v>2</v>
      </c>
      <c r="W85" s="1">
        <f t="shared" si="12"/>
        <v>0</v>
      </c>
      <c r="X85" s="1">
        <f t="shared" si="13"/>
        <v>1</v>
      </c>
      <c r="Y85" s="25">
        <f t="shared" si="21"/>
        <v>0</v>
      </c>
      <c r="Z85" s="127"/>
      <c r="AA85" s="117"/>
      <c r="AB85" s="1"/>
      <c r="AC85" s="25">
        <f t="shared" si="15"/>
        <v>2</v>
      </c>
      <c r="AD85" s="1"/>
    </row>
    <row r="86" spans="1:30" ht="12.75" hidden="1" customHeight="1">
      <c r="A86" s="1">
        <v>3680</v>
      </c>
      <c r="B86" s="54" t="str">
        <f t="shared" si="0"/>
        <v>U.1.37.30</v>
      </c>
      <c r="C86" s="120" t="s">
        <v>2704</v>
      </c>
      <c r="D86" s="92"/>
      <c r="E86" s="168"/>
      <c r="F86" s="92"/>
      <c r="G86" s="117" t="s">
        <v>569</v>
      </c>
      <c r="H86" s="163" t="s">
        <v>522</v>
      </c>
      <c r="I86" s="117" t="s">
        <v>523</v>
      </c>
      <c r="J86" s="54">
        <v>3</v>
      </c>
      <c r="K86" s="54"/>
      <c r="L86" s="99">
        <f t="shared" si="1"/>
        <v>1</v>
      </c>
      <c r="M86" s="1">
        <f t="shared" si="2"/>
        <v>37</v>
      </c>
      <c r="N86" s="1">
        <f t="shared" si="3"/>
        <v>30</v>
      </c>
      <c r="O86" s="1">
        <f t="shared" si="4"/>
        <v>0</v>
      </c>
      <c r="P86" s="1">
        <f t="shared" si="5"/>
        <v>0</v>
      </c>
      <c r="Q86" s="1">
        <f t="shared" si="19"/>
        <v>0</v>
      </c>
      <c r="R86" s="1">
        <f t="shared" si="7"/>
        <v>0</v>
      </c>
      <c r="S86" s="1">
        <f t="shared" si="8"/>
        <v>0</v>
      </c>
      <c r="T86" s="1">
        <f t="shared" si="9"/>
        <v>1</v>
      </c>
      <c r="U86" s="1">
        <f t="shared" si="10"/>
        <v>2</v>
      </c>
      <c r="V86" s="1">
        <f t="shared" si="20"/>
        <v>2</v>
      </c>
      <c r="W86" s="1">
        <f t="shared" si="12"/>
        <v>0</v>
      </c>
      <c r="X86" s="1">
        <f t="shared" si="13"/>
        <v>1</v>
      </c>
      <c r="Y86" s="25">
        <f t="shared" si="21"/>
        <v>0</v>
      </c>
      <c r="Z86" s="127"/>
      <c r="AA86" s="117"/>
      <c r="AB86" s="1"/>
      <c r="AC86" s="25">
        <f t="shared" si="15"/>
        <v>2</v>
      </c>
      <c r="AD86" s="1"/>
    </row>
    <row r="87" spans="1:30" ht="12.75" hidden="1" customHeight="1">
      <c r="A87" s="1">
        <v>3681</v>
      </c>
      <c r="B87" s="54" t="str">
        <f t="shared" si="0"/>
        <v>U.1.37.31</v>
      </c>
      <c r="C87" s="120" t="s">
        <v>2749</v>
      </c>
      <c r="D87" s="92"/>
      <c r="E87" s="168"/>
      <c r="F87" s="92"/>
      <c r="G87" s="117" t="s">
        <v>569</v>
      </c>
      <c r="H87" s="163" t="s">
        <v>1526</v>
      </c>
      <c r="I87" s="117" t="s">
        <v>1528</v>
      </c>
      <c r="J87" s="54">
        <v>3</v>
      </c>
      <c r="K87" s="54"/>
      <c r="L87" s="99">
        <f t="shared" si="1"/>
        <v>1</v>
      </c>
      <c r="M87" s="1">
        <f t="shared" si="2"/>
        <v>37</v>
      </c>
      <c r="N87" s="1">
        <f t="shared" si="3"/>
        <v>31</v>
      </c>
      <c r="O87" s="1">
        <f t="shared" si="4"/>
        <v>0</v>
      </c>
      <c r="P87" s="1">
        <f t="shared" si="5"/>
        <v>0</v>
      </c>
      <c r="Q87" s="1">
        <f t="shared" si="19"/>
        <v>0</v>
      </c>
      <c r="R87" s="1">
        <f t="shared" si="7"/>
        <v>0</v>
      </c>
      <c r="S87" s="1">
        <f t="shared" si="8"/>
        <v>0</v>
      </c>
      <c r="T87" s="1">
        <f t="shared" si="9"/>
        <v>1</v>
      </c>
      <c r="U87" s="1">
        <f t="shared" si="10"/>
        <v>2</v>
      </c>
      <c r="V87" s="1">
        <f t="shared" si="20"/>
        <v>2</v>
      </c>
      <c r="W87" s="1">
        <f t="shared" si="12"/>
        <v>0</v>
      </c>
      <c r="X87" s="1">
        <f t="shared" si="13"/>
        <v>1</v>
      </c>
      <c r="Y87" s="25">
        <f t="shared" si="21"/>
        <v>0</v>
      </c>
      <c r="Z87" s="127"/>
      <c r="AA87" s="117"/>
      <c r="AB87" s="1"/>
      <c r="AC87" s="25">
        <f t="shared" si="15"/>
        <v>2</v>
      </c>
      <c r="AD87" s="1"/>
    </row>
    <row r="88" spans="1:30" ht="12.75" hidden="1" customHeight="1">
      <c r="A88" s="1">
        <v>3682</v>
      </c>
      <c r="B88" s="54" t="str">
        <f t="shared" si="0"/>
        <v>U.1.37.32</v>
      </c>
      <c r="C88" s="120" t="s">
        <v>2795</v>
      </c>
      <c r="D88" s="92"/>
      <c r="E88" s="168"/>
      <c r="F88" s="92"/>
      <c r="G88" s="117" t="s">
        <v>569</v>
      </c>
      <c r="H88" s="163" t="s">
        <v>661</v>
      </c>
      <c r="I88" s="117" t="s">
        <v>2799</v>
      </c>
      <c r="J88" s="54">
        <v>3</v>
      </c>
      <c r="K88" s="54"/>
      <c r="L88" s="99">
        <f t="shared" si="1"/>
        <v>1</v>
      </c>
      <c r="M88" s="1">
        <f t="shared" si="2"/>
        <v>37</v>
      </c>
      <c r="N88" s="1">
        <f t="shared" si="3"/>
        <v>32</v>
      </c>
      <c r="O88" s="1">
        <f t="shared" si="4"/>
        <v>0</v>
      </c>
      <c r="P88" s="1">
        <f t="shared" si="5"/>
        <v>0</v>
      </c>
      <c r="Q88" s="1">
        <f t="shared" si="19"/>
        <v>0</v>
      </c>
      <c r="R88" s="1">
        <f t="shared" si="7"/>
        <v>0</v>
      </c>
      <c r="S88" s="1">
        <f t="shared" si="8"/>
        <v>0</v>
      </c>
      <c r="T88" s="1">
        <f t="shared" si="9"/>
        <v>1</v>
      </c>
      <c r="U88" s="1">
        <f t="shared" si="10"/>
        <v>2</v>
      </c>
      <c r="V88" s="1">
        <f t="shared" si="20"/>
        <v>2</v>
      </c>
      <c r="W88" s="1">
        <f t="shared" si="12"/>
        <v>0</v>
      </c>
      <c r="X88" s="1">
        <f t="shared" si="13"/>
        <v>1</v>
      </c>
      <c r="Y88" s="25">
        <f t="shared" si="21"/>
        <v>0</v>
      </c>
      <c r="Z88" s="127"/>
      <c r="AA88" s="117"/>
      <c r="AB88" s="1"/>
      <c r="AC88" s="25">
        <f t="shared" si="15"/>
        <v>2</v>
      </c>
      <c r="AD88" s="1"/>
    </row>
    <row r="89" spans="1:30" ht="12.75" hidden="1" customHeight="1">
      <c r="A89" s="1">
        <v>3683</v>
      </c>
      <c r="B89" s="54" t="str">
        <f t="shared" si="0"/>
        <v>U.1.37.33</v>
      </c>
      <c r="C89" s="120" t="s">
        <v>2837</v>
      </c>
      <c r="D89" s="92"/>
      <c r="E89" s="168"/>
      <c r="F89" s="92"/>
      <c r="G89" s="117" t="s">
        <v>569</v>
      </c>
      <c r="H89" s="163" t="s">
        <v>661</v>
      </c>
      <c r="I89" s="117" t="s">
        <v>2799</v>
      </c>
      <c r="J89" s="54">
        <v>3</v>
      </c>
      <c r="K89" s="54"/>
      <c r="L89" s="99">
        <f t="shared" si="1"/>
        <v>1</v>
      </c>
      <c r="M89" s="1">
        <f t="shared" si="2"/>
        <v>37</v>
      </c>
      <c r="N89" s="1">
        <f t="shared" si="3"/>
        <v>33</v>
      </c>
      <c r="O89" s="1">
        <f t="shared" si="4"/>
        <v>0</v>
      </c>
      <c r="P89" s="1">
        <f t="shared" si="5"/>
        <v>0</v>
      </c>
      <c r="Q89" s="1">
        <f t="shared" si="19"/>
        <v>0</v>
      </c>
      <c r="R89" s="1">
        <f t="shared" si="7"/>
        <v>0</v>
      </c>
      <c r="S89" s="1">
        <f t="shared" si="8"/>
        <v>0</v>
      </c>
      <c r="T89" s="1">
        <f t="shared" si="9"/>
        <v>1</v>
      </c>
      <c r="U89" s="1">
        <f t="shared" si="10"/>
        <v>2</v>
      </c>
      <c r="V89" s="1">
        <f t="shared" si="20"/>
        <v>2</v>
      </c>
      <c r="W89" s="1">
        <f t="shared" si="12"/>
        <v>0</v>
      </c>
      <c r="X89" s="1">
        <f t="shared" si="13"/>
        <v>1</v>
      </c>
      <c r="Y89" s="25">
        <f t="shared" si="21"/>
        <v>0</v>
      </c>
      <c r="Z89" s="127"/>
      <c r="AA89" s="117"/>
      <c r="AB89" s="1"/>
      <c r="AC89" s="25">
        <f t="shared" si="15"/>
        <v>2</v>
      </c>
      <c r="AD89" s="1"/>
    </row>
    <row r="90" spans="1:30" ht="12.75" hidden="1" customHeight="1">
      <c r="A90" s="1">
        <v>4393</v>
      </c>
      <c r="B90" s="54" t="str">
        <f t="shared" si="0"/>
        <v>U.1.38</v>
      </c>
      <c r="C90" s="120" t="s">
        <v>2840</v>
      </c>
      <c r="D90" s="92"/>
      <c r="E90" s="168"/>
      <c r="F90" s="92"/>
      <c r="G90" s="117"/>
      <c r="H90" s="163"/>
      <c r="I90" s="117"/>
      <c r="J90" s="54">
        <v>2</v>
      </c>
      <c r="K90" s="54"/>
      <c r="L90" s="99">
        <f t="shared" si="1"/>
        <v>1</v>
      </c>
      <c r="M90" s="1">
        <f t="shared" si="2"/>
        <v>38</v>
      </c>
      <c r="N90" s="1">
        <f t="shared" si="3"/>
        <v>0</v>
      </c>
      <c r="O90" s="1">
        <f t="shared" si="4"/>
        <v>0</v>
      </c>
      <c r="P90" s="1">
        <f t="shared" si="5"/>
        <v>0</v>
      </c>
      <c r="Q90" s="1">
        <f t="shared" si="19"/>
        <v>0</v>
      </c>
      <c r="R90" s="1">
        <f t="shared" si="7"/>
        <v>0</v>
      </c>
      <c r="S90" s="1">
        <f t="shared" si="8"/>
        <v>0</v>
      </c>
      <c r="T90" s="1">
        <f t="shared" si="9"/>
        <v>1</v>
      </c>
      <c r="U90" s="1">
        <f t="shared" si="10"/>
        <v>0</v>
      </c>
      <c r="V90" s="1">
        <f t="shared" si="20"/>
        <v>0</v>
      </c>
      <c r="W90" s="1">
        <f t="shared" si="12"/>
        <v>0</v>
      </c>
      <c r="X90" s="1">
        <f t="shared" si="13"/>
        <v>0</v>
      </c>
      <c r="Y90" s="25">
        <f t="shared" si="21"/>
        <v>0</v>
      </c>
      <c r="Z90" s="127"/>
      <c r="AA90" s="117"/>
      <c r="AB90" s="1"/>
      <c r="AC90" s="25">
        <f t="shared" si="15"/>
        <v>2</v>
      </c>
      <c r="AD90" s="1"/>
    </row>
    <row r="91" spans="1:30" ht="12.75" hidden="1" customHeight="1">
      <c r="A91" s="1">
        <v>4394</v>
      </c>
      <c r="B91" s="54" t="str">
        <f t="shared" si="0"/>
        <v>U.1.38.1</v>
      </c>
      <c r="C91" s="120" t="s">
        <v>2841</v>
      </c>
      <c r="D91" s="92"/>
      <c r="E91" s="168"/>
      <c r="F91" s="92"/>
      <c r="G91" s="117"/>
      <c r="H91" s="163"/>
      <c r="I91" s="117"/>
      <c r="J91" s="54">
        <v>3</v>
      </c>
      <c r="K91" s="54"/>
      <c r="L91" s="99">
        <f t="shared" si="1"/>
        <v>1</v>
      </c>
      <c r="M91" s="1">
        <f t="shared" si="2"/>
        <v>38</v>
      </c>
      <c r="N91" s="1">
        <f t="shared" si="3"/>
        <v>1</v>
      </c>
      <c r="O91" s="1">
        <f t="shared" si="4"/>
        <v>0</v>
      </c>
      <c r="P91" s="1">
        <f t="shared" si="5"/>
        <v>0</v>
      </c>
      <c r="Q91" s="1">
        <f t="shared" si="19"/>
        <v>0</v>
      </c>
      <c r="R91" s="1">
        <f t="shared" si="7"/>
        <v>0</v>
      </c>
      <c r="S91" s="1">
        <f t="shared" si="8"/>
        <v>0</v>
      </c>
      <c r="T91" s="1">
        <f t="shared" si="9"/>
        <v>1</v>
      </c>
      <c r="U91" s="1">
        <f t="shared" si="10"/>
        <v>0</v>
      </c>
      <c r="V91" s="1">
        <f t="shared" si="20"/>
        <v>0</v>
      </c>
      <c r="W91" s="1">
        <f t="shared" si="12"/>
        <v>0</v>
      </c>
      <c r="X91" s="1">
        <f t="shared" si="13"/>
        <v>0</v>
      </c>
      <c r="Y91" s="25">
        <f t="shared" si="21"/>
        <v>0</v>
      </c>
      <c r="Z91" s="127"/>
      <c r="AA91" s="117"/>
      <c r="AB91" s="1"/>
      <c r="AC91" s="25">
        <f t="shared" si="15"/>
        <v>2</v>
      </c>
      <c r="AD91" s="1"/>
    </row>
    <row r="92" spans="1:30" ht="12.75" hidden="1" customHeight="1">
      <c r="A92" s="1">
        <v>4395</v>
      </c>
      <c r="B92" s="54" t="str">
        <f t="shared" si="0"/>
        <v>U.1.38.2</v>
      </c>
      <c r="C92" s="120" t="s">
        <v>2842</v>
      </c>
      <c r="D92" s="92"/>
      <c r="E92" s="168"/>
      <c r="F92" s="92"/>
      <c r="G92" s="117"/>
      <c r="H92" s="163"/>
      <c r="I92" s="117"/>
      <c r="J92" s="54">
        <v>3</v>
      </c>
      <c r="K92" s="54"/>
      <c r="L92" s="99">
        <f t="shared" si="1"/>
        <v>1</v>
      </c>
      <c r="M92" s="1">
        <f t="shared" si="2"/>
        <v>38</v>
      </c>
      <c r="N92" s="1">
        <f t="shared" si="3"/>
        <v>2</v>
      </c>
      <c r="O92" s="1">
        <f t="shared" si="4"/>
        <v>0</v>
      </c>
      <c r="P92" s="1">
        <f t="shared" si="5"/>
        <v>0</v>
      </c>
      <c r="Q92" s="1">
        <f t="shared" si="19"/>
        <v>0</v>
      </c>
      <c r="R92" s="1">
        <f t="shared" si="7"/>
        <v>0</v>
      </c>
      <c r="S92" s="1">
        <f t="shared" si="8"/>
        <v>0</v>
      </c>
      <c r="T92" s="1">
        <f t="shared" si="9"/>
        <v>1</v>
      </c>
      <c r="U92" s="1">
        <f t="shared" si="10"/>
        <v>0</v>
      </c>
      <c r="V92" s="1">
        <f t="shared" si="20"/>
        <v>0</v>
      </c>
      <c r="W92" s="1">
        <f t="shared" si="12"/>
        <v>0</v>
      </c>
      <c r="X92" s="1">
        <f t="shared" si="13"/>
        <v>0</v>
      </c>
      <c r="Y92" s="25">
        <f t="shared" si="21"/>
        <v>0</v>
      </c>
      <c r="Z92" s="127"/>
      <c r="AA92" s="117"/>
      <c r="AB92" s="1"/>
      <c r="AC92" s="25">
        <f t="shared" si="15"/>
        <v>2</v>
      </c>
      <c r="AD92" s="1"/>
    </row>
    <row r="93" spans="1:30" ht="12.75" hidden="1" customHeight="1">
      <c r="A93" s="1">
        <v>4396</v>
      </c>
      <c r="B93" s="54" t="str">
        <f t="shared" si="0"/>
        <v>U.1.38.3</v>
      </c>
      <c r="C93" s="120" t="s">
        <v>2843</v>
      </c>
      <c r="D93" s="92"/>
      <c r="E93" s="168"/>
      <c r="F93" s="92"/>
      <c r="G93" s="117"/>
      <c r="H93" s="163"/>
      <c r="I93" s="117"/>
      <c r="J93" s="54">
        <v>3</v>
      </c>
      <c r="K93" s="54"/>
      <c r="L93" s="99">
        <f t="shared" si="1"/>
        <v>1</v>
      </c>
      <c r="M93" s="1">
        <f t="shared" si="2"/>
        <v>38</v>
      </c>
      <c r="N93" s="1">
        <f t="shared" si="3"/>
        <v>3</v>
      </c>
      <c r="O93" s="1">
        <f t="shared" si="4"/>
        <v>0</v>
      </c>
      <c r="P93" s="1">
        <f t="shared" si="5"/>
        <v>0</v>
      </c>
      <c r="Q93" s="1">
        <f t="shared" si="19"/>
        <v>0</v>
      </c>
      <c r="R93" s="1">
        <f t="shared" si="7"/>
        <v>0</v>
      </c>
      <c r="S93" s="1">
        <f t="shared" si="8"/>
        <v>0</v>
      </c>
      <c r="T93" s="1">
        <f t="shared" si="9"/>
        <v>1</v>
      </c>
      <c r="U93" s="1">
        <f t="shared" si="10"/>
        <v>0</v>
      </c>
      <c r="V93" s="1">
        <f t="shared" si="20"/>
        <v>0</v>
      </c>
      <c r="W93" s="1">
        <f t="shared" si="12"/>
        <v>0</v>
      </c>
      <c r="X93" s="1">
        <f t="shared" si="13"/>
        <v>0</v>
      </c>
      <c r="Y93" s="25">
        <f t="shared" si="21"/>
        <v>0</v>
      </c>
      <c r="Z93" s="127"/>
      <c r="AA93" s="117"/>
      <c r="AB93" s="1"/>
      <c r="AC93" s="25">
        <f t="shared" si="15"/>
        <v>2</v>
      </c>
      <c r="AD93" s="1"/>
    </row>
    <row r="94" spans="1:30" ht="12.75" hidden="1" customHeight="1">
      <c r="A94" s="1">
        <v>4397</v>
      </c>
      <c r="B94" s="54" t="str">
        <f t="shared" si="0"/>
        <v>U.1.38.4</v>
      </c>
      <c r="C94" s="120" t="s">
        <v>2844</v>
      </c>
      <c r="D94" s="92"/>
      <c r="E94" s="168"/>
      <c r="F94" s="92"/>
      <c r="G94" s="117"/>
      <c r="H94" s="163"/>
      <c r="I94" s="117"/>
      <c r="J94" s="54">
        <v>3</v>
      </c>
      <c r="K94" s="54"/>
      <c r="L94" s="99">
        <f t="shared" si="1"/>
        <v>1</v>
      </c>
      <c r="M94" s="1">
        <f t="shared" si="2"/>
        <v>38</v>
      </c>
      <c r="N94" s="1">
        <f t="shared" si="3"/>
        <v>4</v>
      </c>
      <c r="O94" s="1">
        <f t="shared" si="4"/>
        <v>0</v>
      </c>
      <c r="P94" s="1">
        <f t="shared" si="5"/>
        <v>0</v>
      </c>
      <c r="Q94" s="1">
        <f t="shared" si="19"/>
        <v>0</v>
      </c>
      <c r="R94" s="1">
        <f t="shared" si="7"/>
        <v>0</v>
      </c>
      <c r="S94" s="1">
        <f t="shared" si="8"/>
        <v>0</v>
      </c>
      <c r="T94" s="1">
        <f t="shared" si="9"/>
        <v>1</v>
      </c>
      <c r="U94" s="1">
        <f t="shared" si="10"/>
        <v>0</v>
      </c>
      <c r="V94" s="1">
        <f t="shared" si="20"/>
        <v>0</v>
      </c>
      <c r="W94" s="1">
        <f t="shared" si="12"/>
        <v>0</v>
      </c>
      <c r="X94" s="1">
        <f t="shared" si="13"/>
        <v>0</v>
      </c>
      <c r="Y94" s="25">
        <f t="shared" si="21"/>
        <v>0</v>
      </c>
      <c r="Z94" s="127"/>
      <c r="AA94" s="117"/>
      <c r="AB94" s="1"/>
      <c r="AC94" s="25">
        <f t="shared" si="15"/>
        <v>2</v>
      </c>
      <c r="AD94" s="1"/>
    </row>
    <row r="95" spans="1:30" ht="12.75" hidden="1" customHeight="1">
      <c r="A95" s="1">
        <v>4398</v>
      </c>
      <c r="B95" s="54" t="str">
        <f t="shared" si="0"/>
        <v>U.1.38.5</v>
      </c>
      <c r="C95" s="120" t="s">
        <v>2845</v>
      </c>
      <c r="D95" s="92"/>
      <c r="E95" s="168"/>
      <c r="F95" s="92"/>
      <c r="G95" s="117"/>
      <c r="H95" s="163"/>
      <c r="I95" s="117"/>
      <c r="J95" s="54">
        <v>3</v>
      </c>
      <c r="K95" s="54"/>
      <c r="L95" s="99">
        <f t="shared" si="1"/>
        <v>1</v>
      </c>
      <c r="M95" s="1">
        <f t="shared" si="2"/>
        <v>38</v>
      </c>
      <c r="N95" s="1">
        <f t="shared" si="3"/>
        <v>5</v>
      </c>
      <c r="O95" s="1">
        <f t="shared" si="4"/>
        <v>0</v>
      </c>
      <c r="P95" s="1">
        <f t="shared" si="5"/>
        <v>0</v>
      </c>
      <c r="Q95" s="1">
        <f t="shared" si="19"/>
        <v>0</v>
      </c>
      <c r="R95" s="1">
        <f t="shared" si="7"/>
        <v>0</v>
      </c>
      <c r="S95" s="1">
        <f t="shared" si="8"/>
        <v>0</v>
      </c>
      <c r="T95" s="1">
        <f t="shared" si="9"/>
        <v>1</v>
      </c>
      <c r="U95" s="1">
        <f t="shared" si="10"/>
        <v>0</v>
      </c>
      <c r="V95" s="1">
        <f t="shared" si="20"/>
        <v>0</v>
      </c>
      <c r="W95" s="1">
        <f t="shared" si="12"/>
        <v>0</v>
      </c>
      <c r="X95" s="1">
        <f t="shared" si="13"/>
        <v>0</v>
      </c>
      <c r="Y95" s="25">
        <f t="shared" si="21"/>
        <v>0</v>
      </c>
      <c r="Z95" s="127"/>
      <c r="AA95" s="117"/>
      <c r="AB95" s="1"/>
      <c r="AC95" s="25">
        <f t="shared" si="15"/>
        <v>2</v>
      </c>
      <c r="AD95" s="1"/>
    </row>
    <row r="96" spans="1:30" ht="12.75" hidden="1" customHeight="1">
      <c r="A96" s="1">
        <v>4399</v>
      </c>
      <c r="B96" s="54" t="str">
        <f t="shared" si="0"/>
        <v>U.1.38.6</v>
      </c>
      <c r="C96" s="120" t="s">
        <v>2846</v>
      </c>
      <c r="D96" s="92"/>
      <c r="E96" s="168"/>
      <c r="F96" s="92"/>
      <c r="G96" s="117"/>
      <c r="H96" s="163"/>
      <c r="I96" s="117"/>
      <c r="J96" s="54">
        <v>3</v>
      </c>
      <c r="K96" s="54"/>
      <c r="L96" s="99">
        <f t="shared" si="1"/>
        <v>1</v>
      </c>
      <c r="M96" s="1">
        <f t="shared" si="2"/>
        <v>38</v>
      </c>
      <c r="N96" s="1">
        <f t="shared" si="3"/>
        <v>6</v>
      </c>
      <c r="O96" s="1">
        <f t="shared" si="4"/>
        <v>0</v>
      </c>
      <c r="P96" s="1">
        <f t="shared" si="5"/>
        <v>0</v>
      </c>
      <c r="Q96" s="1">
        <f t="shared" si="19"/>
        <v>0</v>
      </c>
      <c r="R96" s="1">
        <f t="shared" si="7"/>
        <v>0</v>
      </c>
      <c r="S96" s="1">
        <f t="shared" si="8"/>
        <v>0</v>
      </c>
      <c r="T96" s="1">
        <f t="shared" si="9"/>
        <v>1</v>
      </c>
      <c r="U96" s="1">
        <f t="shared" si="10"/>
        <v>0</v>
      </c>
      <c r="V96" s="1">
        <f t="shared" si="20"/>
        <v>0</v>
      </c>
      <c r="W96" s="1">
        <f t="shared" si="12"/>
        <v>0</v>
      </c>
      <c r="X96" s="1">
        <f t="shared" si="13"/>
        <v>0</v>
      </c>
      <c r="Y96" s="25">
        <f t="shared" si="21"/>
        <v>0</v>
      </c>
      <c r="Z96" s="127"/>
      <c r="AA96" s="117"/>
      <c r="AB96" s="1"/>
      <c r="AC96" s="25">
        <f t="shared" si="15"/>
        <v>2</v>
      </c>
      <c r="AD96" s="1"/>
    </row>
    <row r="97" spans="1:30" ht="12.75" hidden="1" customHeight="1">
      <c r="A97" s="1">
        <v>4400</v>
      </c>
      <c r="B97" s="54" t="str">
        <f t="shared" si="0"/>
        <v>U.1.38.7</v>
      </c>
      <c r="C97" s="120" t="s">
        <v>2847</v>
      </c>
      <c r="D97" s="92"/>
      <c r="E97" s="168"/>
      <c r="F97" s="92"/>
      <c r="G97" s="117"/>
      <c r="H97" s="163"/>
      <c r="I97" s="117"/>
      <c r="J97" s="54">
        <v>3</v>
      </c>
      <c r="K97" s="54"/>
      <c r="L97" s="99">
        <f t="shared" si="1"/>
        <v>1</v>
      </c>
      <c r="M97" s="1">
        <f t="shared" si="2"/>
        <v>38</v>
      </c>
      <c r="N97" s="1">
        <f t="shared" si="3"/>
        <v>7</v>
      </c>
      <c r="O97" s="1">
        <f t="shared" si="4"/>
        <v>0</v>
      </c>
      <c r="P97" s="1">
        <f t="shared" si="5"/>
        <v>0</v>
      </c>
      <c r="Q97" s="1">
        <f t="shared" si="19"/>
        <v>0</v>
      </c>
      <c r="R97" s="1">
        <f t="shared" si="7"/>
        <v>0</v>
      </c>
      <c r="S97" s="1">
        <f t="shared" si="8"/>
        <v>0</v>
      </c>
      <c r="T97" s="1">
        <f t="shared" si="9"/>
        <v>1</v>
      </c>
      <c r="U97" s="1">
        <f t="shared" si="10"/>
        <v>0</v>
      </c>
      <c r="V97" s="1">
        <f t="shared" si="20"/>
        <v>0</v>
      </c>
      <c r="W97" s="1">
        <f t="shared" si="12"/>
        <v>0</v>
      </c>
      <c r="X97" s="1">
        <f t="shared" si="13"/>
        <v>0</v>
      </c>
      <c r="Y97" s="25">
        <f t="shared" si="21"/>
        <v>0</v>
      </c>
      <c r="Z97" s="127"/>
      <c r="AA97" s="117"/>
      <c r="AB97" s="1"/>
      <c r="AC97" s="25">
        <f t="shared" si="15"/>
        <v>2</v>
      </c>
      <c r="AD97" s="1"/>
    </row>
    <row r="98" spans="1:30" ht="12.75" hidden="1" customHeight="1">
      <c r="A98" s="1">
        <v>4401</v>
      </c>
      <c r="B98" s="54" t="str">
        <f t="shared" si="0"/>
        <v>U.1.38.8</v>
      </c>
      <c r="C98" s="120" t="s">
        <v>2848</v>
      </c>
      <c r="D98" s="92"/>
      <c r="E98" s="168"/>
      <c r="F98" s="92"/>
      <c r="G98" s="117"/>
      <c r="H98" s="163"/>
      <c r="I98" s="117"/>
      <c r="J98" s="54">
        <v>3</v>
      </c>
      <c r="K98" s="54"/>
      <c r="L98" s="99">
        <f t="shared" si="1"/>
        <v>1</v>
      </c>
      <c r="M98" s="1">
        <f t="shared" si="2"/>
        <v>38</v>
      </c>
      <c r="N98" s="1">
        <f t="shared" si="3"/>
        <v>8</v>
      </c>
      <c r="O98" s="1">
        <f t="shared" si="4"/>
        <v>0</v>
      </c>
      <c r="P98" s="1">
        <f t="shared" si="5"/>
        <v>0</v>
      </c>
      <c r="Q98" s="1">
        <f t="shared" si="19"/>
        <v>0</v>
      </c>
      <c r="R98" s="1">
        <f t="shared" si="7"/>
        <v>0</v>
      </c>
      <c r="S98" s="1">
        <f t="shared" si="8"/>
        <v>0</v>
      </c>
      <c r="T98" s="1">
        <f t="shared" si="9"/>
        <v>1</v>
      </c>
      <c r="U98" s="1">
        <f t="shared" si="10"/>
        <v>0</v>
      </c>
      <c r="V98" s="1">
        <f t="shared" si="20"/>
        <v>0</v>
      </c>
      <c r="W98" s="1">
        <f t="shared" si="12"/>
        <v>0</v>
      </c>
      <c r="X98" s="1">
        <f t="shared" si="13"/>
        <v>0</v>
      </c>
      <c r="Y98" s="25">
        <f t="shared" si="21"/>
        <v>0</v>
      </c>
      <c r="Z98" s="127"/>
      <c r="AA98" s="117"/>
      <c r="AB98" s="1"/>
      <c r="AC98" s="25">
        <f t="shared" si="15"/>
        <v>2</v>
      </c>
      <c r="AD98" s="1"/>
    </row>
    <row r="99" spans="1:30" ht="12.75" hidden="1" customHeight="1">
      <c r="A99" s="1">
        <v>4402</v>
      </c>
      <c r="B99" s="54" t="str">
        <f t="shared" si="0"/>
        <v>U.1.38.9</v>
      </c>
      <c r="C99" s="120" t="s">
        <v>2849</v>
      </c>
      <c r="D99" s="92"/>
      <c r="E99" s="168"/>
      <c r="F99" s="92"/>
      <c r="G99" s="117"/>
      <c r="H99" s="163"/>
      <c r="I99" s="117"/>
      <c r="J99" s="54">
        <v>3</v>
      </c>
      <c r="K99" s="54"/>
      <c r="L99" s="99">
        <f t="shared" si="1"/>
        <v>1</v>
      </c>
      <c r="M99" s="1">
        <f t="shared" si="2"/>
        <v>38</v>
      </c>
      <c r="N99" s="1">
        <f t="shared" si="3"/>
        <v>9</v>
      </c>
      <c r="O99" s="1">
        <f t="shared" si="4"/>
        <v>0</v>
      </c>
      <c r="P99" s="1">
        <f t="shared" si="5"/>
        <v>0</v>
      </c>
      <c r="Q99" s="1">
        <f t="shared" si="19"/>
        <v>0</v>
      </c>
      <c r="R99" s="1">
        <f t="shared" si="7"/>
        <v>0</v>
      </c>
      <c r="S99" s="1">
        <f t="shared" si="8"/>
        <v>0</v>
      </c>
      <c r="T99" s="1">
        <f t="shared" si="9"/>
        <v>1</v>
      </c>
      <c r="U99" s="1">
        <f t="shared" si="10"/>
        <v>0</v>
      </c>
      <c r="V99" s="1">
        <f t="shared" si="20"/>
        <v>0</v>
      </c>
      <c r="W99" s="1">
        <f t="shared" si="12"/>
        <v>0</v>
      </c>
      <c r="X99" s="1">
        <f t="shared" si="13"/>
        <v>0</v>
      </c>
      <c r="Y99" s="25">
        <f t="shared" si="21"/>
        <v>0</v>
      </c>
      <c r="Z99" s="127"/>
      <c r="AA99" s="117"/>
      <c r="AB99" s="1"/>
      <c r="AC99" s="25">
        <f t="shared" si="15"/>
        <v>2</v>
      </c>
      <c r="AD99" s="1"/>
    </row>
    <row r="100" spans="1:30" ht="12.75" hidden="1" customHeight="1">
      <c r="A100" s="1">
        <v>4403</v>
      </c>
      <c r="B100" s="54" t="str">
        <f t="shared" si="0"/>
        <v>U.1.38.10</v>
      </c>
      <c r="C100" s="120" t="s">
        <v>2850</v>
      </c>
      <c r="D100" s="92"/>
      <c r="E100" s="168"/>
      <c r="F100" s="92"/>
      <c r="G100" s="117"/>
      <c r="H100" s="163"/>
      <c r="I100" s="117"/>
      <c r="J100" s="54">
        <v>3</v>
      </c>
      <c r="K100" s="54"/>
      <c r="L100" s="99">
        <f t="shared" si="1"/>
        <v>1</v>
      </c>
      <c r="M100" s="1">
        <f t="shared" si="2"/>
        <v>38</v>
      </c>
      <c r="N100" s="1">
        <f t="shared" si="3"/>
        <v>10</v>
      </c>
      <c r="O100" s="1">
        <f t="shared" si="4"/>
        <v>0</v>
      </c>
      <c r="P100" s="1">
        <f t="shared" si="5"/>
        <v>0</v>
      </c>
      <c r="Q100" s="1">
        <f t="shared" si="19"/>
        <v>0</v>
      </c>
      <c r="R100" s="1">
        <f t="shared" si="7"/>
        <v>0</v>
      </c>
      <c r="S100" s="1">
        <f t="shared" si="8"/>
        <v>0</v>
      </c>
      <c r="T100" s="1">
        <f t="shared" si="9"/>
        <v>1</v>
      </c>
      <c r="U100" s="1">
        <f t="shared" si="10"/>
        <v>0</v>
      </c>
      <c r="V100" s="1">
        <f t="shared" si="20"/>
        <v>0</v>
      </c>
      <c r="W100" s="1">
        <f t="shared" si="12"/>
        <v>0</v>
      </c>
      <c r="X100" s="1">
        <f t="shared" si="13"/>
        <v>0</v>
      </c>
      <c r="Y100" s="25">
        <f t="shared" si="21"/>
        <v>0</v>
      </c>
      <c r="Z100" s="127"/>
      <c r="AA100" s="117"/>
      <c r="AB100" s="1"/>
      <c r="AC100" s="25">
        <f t="shared" si="15"/>
        <v>2</v>
      </c>
      <c r="AD100" s="1"/>
    </row>
    <row r="101" spans="1:30" ht="12.75" customHeight="1"/>
    <row r="102" spans="1:30" ht="12.75" customHeight="1"/>
    <row r="103" spans="1:30" ht="12.75" customHeight="1"/>
    <row r="104" spans="1:30" ht="12.75" customHeight="1"/>
    <row r="105" spans="1:30" ht="12.75" customHeight="1"/>
    <row r="106" spans="1:30" ht="12.75" customHeight="1"/>
    <row r="107" spans="1:30" ht="12.75" customHeight="1"/>
    <row r="108" spans="1:30" ht="12.75" customHeight="1"/>
    <row r="109" spans="1:30" ht="12.75" customHeight="1"/>
    <row r="110" spans="1:30" ht="12.75" customHeight="1"/>
    <row r="111" spans="1:30" ht="12.75" customHeight="1"/>
    <row r="112" spans="1:30"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autoFilter ref="AC4:AC100" xr:uid="{00000000-0009-0000-0000-000019000000}">
    <filterColumn colId="0">
      <filters>
        <filter val="2"/>
      </filters>
    </filterColumn>
  </autoFilter>
  <mergeCells count="2">
    <mergeCell ref="B3:I3"/>
    <mergeCell ref="H4:I4"/>
  </mergeCells>
  <conditionalFormatting sqref="B5:C100">
    <cfRule type="expression" dxfId="154" priority="1" stopIfTrue="1">
      <formula>$Y5=1</formula>
    </cfRule>
  </conditionalFormatting>
  <conditionalFormatting sqref="A5:A100">
    <cfRule type="expression" dxfId="153" priority="2" stopIfTrue="1">
      <formula>A5=""</formula>
    </cfRule>
  </conditionalFormatting>
  <conditionalFormatting sqref="J5:J100">
    <cfRule type="expression" dxfId="152" priority="3" stopIfTrue="1">
      <formula>J5*J6/J5-J5&gt;1</formula>
    </cfRule>
  </conditionalFormatting>
  <conditionalFormatting sqref="D5:F100">
    <cfRule type="expression" dxfId="151" priority="4" stopIfTrue="1">
      <formula>$K5&gt;0</formula>
    </cfRule>
  </conditionalFormatting>
  <conditionalFormatting sqref="H1 I1:I2 Z1:AA2 B1:G2">
    <cfRule type="expression" dxfId="150" priority="5" stopIfTrue="1">
      <formula>OR($D$2&lt;1,$D$2="0%")</formula>
    </cfRule>
  </conditionalFormatting>
  <conditionalFormatting sqref="H1 I1:I2 Z1:AA2 B1:G2">
    <cfRule type="expression" dxfId="149" priority="6" stopIfTrue="1">
      <formula>$D$2=1</formula>
    </cfRule>
  </conditionalFormatting>
  <conditionalFormatting sqref="E5:E100">
    <cfRule type="expression" dxfId="148" priority="7">
      <formula>$AD5&lt;&gt;""</formula>
    </cfRule>
  </conditionalFormatting>
  <conditionalFormatting sqref="D5:D100">
    <cfRule type="expression" dxfId="147" priority="8" stopIfTrue="1">
      <formula>V5=1</formula>
    </cfRule>
  </conditionalFormatting>
  <conditionalFormatting sqref="D5:D100">
    <cfRule type="expression" dxfId="146" priority="9" stopIfTrue="1">
      <formula>V5=3</formula>
    </cfRule>
  </conditionalFormatting>
  <conditionalFormatting sqref="D5:D100">
    <cfRule type="expression" dxfId="145" priority="10" stopIfTrue="1">
      <formula>V5=2</formula>
    </cfRule>
  </conditionalFormatting>
  <dataValidations count="4">
    <dataValidation type="list" allowBlank="1" showInputMessage="1" showErrorMessage="1" promptTitle="Select 1 - 5 - 1" prompt="Informal, ad hoc process without formal implementation_x000a_ 2 - Partially in place with no approved plans to further implement_x000a_3 - Partially in place with approved plans to further implement_x000a_4 - In place with exclusions_x000a_5 - In place wi" sqref="AD5 E5:E6 E15" xr:uid="{00000000-0002-0000-1900-000000000000}">
      <formula1>ScaledLarge</formula1>
    </dataValidation>
    <dataValidation type="list" allowBlank="1" showInputMessage="1" showErrorMessage="1" prompt="Select Yes, No or N/A - If N/A is chosen an explanation MUST be provided in the Additional Information cell." sqref="D5:D100" xr:uid="{00000000-0002-0000-1900-000001000000}">
      <formula1>Binary</formula1>
    </dataValidation>
    <dataValidation type="list" allowBlank="1" showInputMessage="1" showErrorMessage="1" promptTitle="Select 1 - 5 - 1" prompt="Informal, ad hoc process without formal implementation_x000a_2 - Partially in place with no approved plans to further implement_x000a_3 - Partially in place with approved plans to further implement_x000a_4 - In place with exclusions_x000a_5 - In place wit" sqref="E7:E14 E16:E100" xr:uid="{00000000-0002-0000-1900-000002000000}">
      <formula1>ScaledLarge</formula1>
    </dataValidation>
    <dataValidation type="list" allowBlank="1" showErrorMessage="1" sqref="H2" xr:uid="{00000000-0002-0000-1900-000003000000}">
      <formula1>TabAuto</formula1>
    </dataValidation>
  </dataValidations>
  <pageMargins left="0.25" right="0.25" top="0.75" bottom="0.75" header="0" footer="0"/>
  <pageSetup fitToHeight="0" orientation="landscape"/>
  <headerFooter>
    <oddHeader>&amp;LShared Assessments Program&amp;CStandardized Information Gathering (SIG) Questionnaire&amp;R Version 2017</oddHeader>
    <oddFooter>&amp;L&amp;A&amp;CPage &amp;P of  Page(s)</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Z1000"/>
  <sheetViews>
    <sheetView showGridLines="0" workbookViewId="0">
      <pane ySplit="5" topLeftCell="A6" activePane="bottomLeft" state="frozen"/>
      <selection pane="bottomLeft" activeCell="B7" sqref="B7"/>
    </sheetView>
  </sheetViews>
  <sheetFormatPr defaultColWidth="14.42578125" defaultRowHeight="15" customHeight="1"/>
  <cols>
    <col min="1" max="1" width="13.42578125" customWidth="1"/>
    <col min="2" max="2" width="67" customWidth="1"/>
    <col min="3" max="3" width="11.42578125" customWidth="1"/>
    <col min="4" max="4" width="40.7109375" customWidth="1"/>
    <col min="5" max="5" width="27.85546875" customWidth="1"/>
    <col min="6" max="6" width="14.140625" customWidth="1"/>
    <col min="7" max="7" width="28.140625" customWidth="1"/>
    <col min="8" max="26" width="9.140625" customWidth="1"/>
  </cols>
  <sheetData>
    <row r="1" spans="1:26" ht="12.75" customHeight="1">
      <c r="A1" s="37" t="s">
        <v>156</v>
      </c>
      <c r="B1" s="169"/>
      <c r="C1" s="169"/>
      <c r="D1" s="169"/>
      <c r="E1" s="169"/>
      <c r="F1" s="169"/>
      <c r="G1" s="170"/>
      <c r="H1" s="1"/>
      <c r="I1" s="1"/>
      <c r="J1" s="1"/>
      <c r="K1" s="1"/>
      <c r="L1" s="1"/>
      <c r="M1" s="1"/>
      <c r="N1" s="1"/>
      <c r="O1" s="1"/>
      <c r="P1" s="1"/>
      <c r="Q1" s="1"/>
      <c r="R1" s="1"/>
      <c r="S1" s="1"/>
      <c r="T1" s="1"/>
      <c r="U1" s="1"/>
      <c r="V1" s="1"/>
      <c r="W1" s="1"/>
      <c r="X1" s="1"/>
      <c r="Y1" s="1"/>
      <c r="Z1" s="1"/>
    </row>
    <row r="2" spans="1:26" ht="13.5" customHeight="1">
      <c r="A2" s="171"/>
      <c r="B2" s="172"/>
      <c r="C2" s="172"/>
      <c r="D2" s="172"/>
      <c r="E2" s="172"/>
      <c r="F2" s="172"/>
      <c r="G2" s="173"/>
      <c r="H2" s="1"/>
      <c r="I2" s="1"/>
      <c r="J2" s="1"/>
      <c r="K2" s="1"/>
      <c r="L2" s="1"/>
      <c r="M2" s="1"/>
      <c r="N2" s="1"/>
      <c r="O2" s="1"/>
      <c r="P2" s="1"/>
      <c r="Q2" s="1"/>
      <c r="R2" s="1"/>
      <c r="S2" s="1"/>
      <c r="T2" s="1"/>
      <c r="U2" s="1"/>
      <c r="V2" s="1"/>
      <c r="W2" s="1"/>
      <c r="X2" s="1"/>
      <c r="Y2" s="1"/>
      <c r="Z2" s="1"/>
    </row>
    <row r="3" spans="1:26" ht="49.5" customHeight="1">
      <c r="A3" s="212" t="s">
        <v>2161</v>
      </c>
      <c r="B3" s="213"/>
      <c r="C3" s="213"/>
      <c r="D3" s="213"/>
      <c r="E3" s="213"/>
      <c r="F3" s="213"/>
      <c r="G3" s="213"/>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2.75" customHeight="1">
      <c r="A5" s="49" t="s">
        <v>269</v>
      </c>
      <c r="B5" s="49" t="s">
        <v>146</v>
      </c>
      <c r="C5" s="49" t="s">
        <v>149</v>
      </c>
      <c r="D5" s="49" t="s">
        <v>272</v>
      </c>
      <c r="E5" s="49" t="s">
        <v>273</v>
      </c>
      <c r="F5" s="49" t="s">
        <v>2162</v>
      </c>
      <c r="G5" s="49" t="s">
        <v>2163</v>
      </c>
      <c r="H5" s="1"/>
      <c r="I5" s="1"/>
      <c r="J5" s="1"/>
      <c r="K5" s="1"/>
      <c r="L5" s="1"/>
      <c r="M5" s="1"/>
      <c r="N5" s="1"/>
      <c r="O5" s="1"/>
      <c r="P5" s="1"/>
      <c r="Q5" s="1"/>
      <c r="R5" s="1"/>
      <c r="S5" s="1"/>
      <c r="T5" s="1"/>
      <c r="U5" s="1"/>
      <c r="V5" s="1"/>
      <c r="W5" s="1"/>
      <c r="X5" s="1"/>
      <c r="Y5" s="1"/>
      <c r="Z5" s="1"/>
    </row>
    <row r="6" spans="1:26" ht="12.75" customHeight="1">
      <c r="A6" s="174" t="s">
        <v>65</v>
      </c>
      <c r="B6" s="215" t="s">
        <v>523</v>
      </c>
      <c r="C6" s="213"/>
      <c r="D6" s="213"/>
      <c r="E6" s="175"/>
      <c r="F6" s="1"/>
      <c r="G6" s="1"/>
      <c r="H6" s="1"/>
      <c r="I6" s="1"/>
      <c r="J6" s="1"/>
      <c r="K6" s="1"/>
      <c r="L6" s="1"/>
      <c r="M6" s="1"/>
      <c r="N6" s="1"/>
      <c r="O6" s="1"/>
      <c r="P6" s="1"/>
      <c r="Q6" s="1"/>
      <c r="R6" s="1"/>
      <c r="S6" s="1"/>
      <c r="T6" s="1"/>
      <c r="U6" s="1"/>
      <c r="V6" s="1"/>
      <c r="W6" s="1"/>
      <c r="X6" s="1"/>
      <c r="Y6" s="1"/>
      <c r="Z6" s="1"/>
    </row>
    <row r="7" spans="1:26" ht="12.75" customHeight="1">
      <c r="A7" s="85" t="s">
        <v>2164</v>
      </c>
      <c r="B7" s="117" t="s">
        <v>2165</v>
      </c>
      <c r="C7" s="92"/>
      <c r="D7" s="92"/>
      <c r="E7" s="92"/>
      <c r="F7" s="1"/>
      <c r="G7" s="1"/>
      <c r="H7" s="1"/>
      <c r="I7" s="1"/>
      <c r="J7" s="1"/>
      <c r="K7" s="1"/>
      <c r="L7" s="1"/>
      <c r="M7" s="1"/>
      <c r="N7" s="1"/>
      <c r="O7" s="1"/>
      <c r="P7" s="1"/>
      <c r="Q7" s="1"/>
      <c r="R7" s="1"/>
      <c r="S7" s="1"/>
      <c r="T7" s="1"/>
      <c r="U7" s="1"/>
      <c r="V7" s="1"/>
      <c r="W7" s="1"/>
      <c r="X7" s="1"/>
      <c r="Y7" s="1"/>
      <c r="Z7" s="1"/>
    </row>
    <row r="8" spans="1:26" ht="12.75" customHeight="1">
      <c r="A8" s="176" t="s">
        <v>2166</v>
      </c>
      <c r="B8" s="120" t="s">
        <v>2168</v>
      </c>
      <c r="C8" s="92"/>
      <c r="D8" s="92"/>
      <c r="E8" s="92"/>
      <c r="F8" s="1"/>
      <c r="G8" s="1"/>
      <c r="H8" s="1"/>
      <c r="I8" s="1"/>
      <c r="J8" s="1"/>
      <c r="K8" s="1"/>
      <c r="L8" s="1"/>
      <c r="M8" s="1"/>
      <c r="N8" s="1"/>
      <c r="O8" s="1"/>
      <c r="P8" s="1"/>
      <c r="Q8" s="1"/>
      <c r="R8" s="1"/>
      <c r="S8" s="1"/>
      <c r="T8" s="1"/>
      <c r="U8" s="1"/>
      <c r="V8" s="1"/>
      <c r="W8" s="1"/>
      <c r="X8" s="1"/>
      <c r="Y8" s="1"/>
      <c r="Z8" s="1"/>
    </row>
    <row r="9" spans="1:26" ht="12.75" customHeight="1">
      <c r="A9" s="176" t="s">
        <v>2169</v>
      </c>
      <c r="B9" s="120" t="s">
        <v>2170</v>
      </c>
      <c r="C9" s="92"/>
      <c r="D9" s="92"/>
      <c r="E9" s="92"/>
      <c r="F9" s="1"/>
      <c r="G9" s="1"/>
      <c r="H9" s="1"/>
      <c r="I9" s="1"/>
      <c r="J9" s="1"/>
      <c r="K9" s="1"/>
      <c r="L9" s="1"/>
      <c r="M9" s="1"/>
      <c r="N9" s="1"/>
      <c r="O9" s="1"/>
      <c r="P9" s="1"/>
      <c r="Q9" s="1"/>
      <c r="R9" s="1"/>
      <c r="S9" s="1"/>
      <c r="T9" s="1"/>
      <c r="U9" s="1"/>
      <c r="V9" s="1"/>
      <c r="W9" s="1"/>
      <c r="X9" s="1"/>
      <c r="Y9" s="1"/>
      <c r="Z9" s="1"/>
    </row>
    <row r="10" spans="1:26" ht="12.75" customHeight="1">
      <c r="A10" s="176" t="s">
        <v>2171</v>
      </c>
      <c r="B10" s="120" t="s">
        <v>2172</v>
      </c>
      <c r="C10" s="92"/>
      <c r="D10" s="92"/>
      <c r="E10" s="92"/>
      <c r="F10" s="1"/>
      <c r="G10" s="1"/>
      <c r="H10" s="1"/>
      <c r="I10" s="1"/>
      <c r="J10" s="1"/>
      <c r="K10" s="1"/>
      <c r="L10" s="1"/>
      <c r="M10" s="1"/>
      <c r="N10" s="1"/>
      <c r="O10" s="1"/>
      <c r="P10" s="1"/>
      <c r="Q10" s="1"/>
      <c r="R10" s="1"/>
      <c r="S10" s="1"/>
      <c r="T10" s="1"/>
      <c r="U10" s="1"/>
      <c r="V10" s="1"/>
      <c r="W10" s="1"/>
      <c r="X10" s="1"/>
      <c r="Y10" s="1"/>
      <c r="Z10" s="1"/>
    </row>
    <row r="11" spans="1:26" ht="12.75" customHeight="1">
      <c r="A11" s="176" t="s">
        <v>2173</v>
      </c>
      <c r="B11" s="120" t="s">
        <v>2174</v>
      </c>
      <c r="C11" s="92"/>
      <c r="D11" s="92"/>
      <c r="E11" s="92"/>
      <c r="F11" s="1"/>
      <c r="G11" s="1"/>
      <c r="H11" s="1"/>
      <c r="I11" s="1"/>
      <c r="J11" s="1"/>
      <c r="K11" s="1"/>
      <c r="L11" s="1"/>
      <c r="M11" s="1"/>
      <c r="N11" s="1"/>
      <c r="O11" s="1"/>
      <c r="P11" s="1"/>
      <c r="Q11" s="1"/>
      <c r="R11" s="1"/>
      <c r="S11" s="1"/>
      <c r="T11" s="1"/>
      <c r="U11" s="1"/>
      <c r="V11" s="1"/>
      <c r="W11" s="1"/>
      <c r="X11" s="1"/>
      <c r="Y11" s="1"/>
      <c r="Z11" s="1"/>
    </row>
    <row r="12" spans="1:26" ht="12.75" customHeight="1">
      <c r="A12" s="174" t="s">
        <v>65</v>
      </c>
      <c r="B12" s="215" t="s">
        <v>2175</v>
      </c>
      <c r="C12" s="213"/>
      <c r="D12" s="213"/>
      <c r="E12" s="175"/>
      <c r="F12" s="1"/>
      <c r="G12" s="1"/>
      <c r="H12" s="1"/>
      <c r="I12" s="1"/>
      <c r="J12" s="1"/>
      <c r="K12" s="1"/>
      <c r="L12" s="1"/>
      <c r="M12" s="1"/>
      <c r="N12" s="1"/>
      <c r="O12" s="1"/>
      <c r="P12" s="1"/>
      <c r="Q12" s="1"/>
      <c r="R12" s="1"/>
      <c r="S12" s="1"/>
      <c r="T12" s="1"/>
      <c r="U12" s="1"/>
      <c r="V12" s="1"/>
      <c r="W12" s="1"/>
      <c r="X12" s="1"/>
      <c r="Y12" s="1"/>
      <c r="Z12" s="1"/>
    </row>
    <row r="13" spans="1:26" ht="12.75" customHeight="1">
      <c r="A13" s="85" t="s">
        <v>2176</v>
      </c>
      <c r="B13" s="117" t="s">
        <v>2177</v>
      </c>
      <c r="C13" s="92" t="s">
        <v>65</v>
      </c>
      <c r="D13" s="92"/>
      <c r="E13" s="92"/>
      <c r="F13" s="1"/>
      <c r="G13" s="1"/>
      <c r="H13" s="1"/>
      <c r="I13" s="1"/>
      <c r="J13" s="1"/>
      <c r="K13" s="1"/>
      <c r="L13" s="1"/>
      <c r="M13" s="1"/>
      <c r="N13" s="1"/>
      <c r="O13" s="1"/>
      <c r="P13" s="1"/>
      <c r="Q13" s="1"/>
      <c r="R13" s="1"/>
      <c r="S13" s="1"/>
      <c r="T13" s="1"/>
      <c r="U13" s="1"/>
      <c r="V13" s="1"/>
      <c r="W13" s="1"/>
      <c r="X13" s="1"/>
      <c r="Y13" s="1"/>
      <c r="Z13" s="1"/>
    </row>
    <row r="14" spans="1:26" ht="12.75" customHeight="1">
      <c r="A14" s="176" t="s">
        <v>2178</v>
      </c>
      <c r="B14" s="120" t="s">
        <v>2179</v>
      </c>
      <c r="C14" s="92"/>
      <c r="D14" s="92"/>
      <c r="E14" s="92"/>
      <c r="F14" s="1"/>
      <c r="G14" s="1"/>
      <c r="H14" s="1"/>
      <c r="I14" s="1"/>
      <c r="J14" s="1"/>
      <c r="K14" s="1"/>
      <c r="L14" s="1"/>
      <c r="M14" s="1"/>
      <c r="N14" s="1"/>
      <c r="O14" s="1"/>
      <c r="P14" s="1"/>
      <c r="Q14" s="1"/>
      <c r="R14" s="1"/>
      <c r="S14" s="1"/>
      <c r="T14" s="1"/>
      <c r="U14" s="1"/>
      <c r="V14" s="1"/>
      <c r="W14" s="1"/>
      <c r="X14" s="1"/>
      <c r="Y14" s="1"/>
      <c r="Z14" s="1"/>
    </row>
    <row r="15" spans="1:26" ht="12.75" customHeight="1">
      <c r="A15" s="176" t="s">
        <v>2180</v>
      </c>
      <c r="B15" s="120" t="s">
        <v>2181</v>
      </c>
      <c r="C15" s="92"/>
      <c r="D15" s="92"/>
      <c r="E15" s="92"/>
      <c r="F15" s="1"/>
      <c r="G15" s="1"/>
      <c r="H15" s="1"/>
      <c r="I15" s="1"/>
      <c r="J15" s="1"/>
      <c r="K15" s="1"/>
      <c r="L15" s="1"/>
      <c r="M15" s="1"/>
      <c r="N15" s="1"/>
      <c r="O15" s="1"/>
      <c r="P15" s="1"/>
      <c r="Q15" s="1"/>
      <c r="R15" s="1"/>
      <c r="S15" s="1"/>
      <c r="T15" s="1"/>
      <c r="U15" s="1"/>
      <c r="V15" s="1"/>
      <c r="W15" s="1"/>
      <c r="X15" s="1"/>
      <c r="Y15" s="1"/>
      <c r="Z15" s="1"/>
    </row>
    <row r="16" spans="1:26" ht="12.75" customHeight="1">
      <c r="A16" s="176" t="s">
        <v>2182</v>
      </c>
      <c r="B16" s="120" t="s">
        <v>2183</v>
      </c>
      <c r="C16" s="92"/>
      <c r="D16" s="92"/>
      <c r="E16" s="92"/>
      <c r="F16" s="1"/>
      <c r="G16" s="1"/>
      <c r="H16" s="1"/>
      <c r="I16" s="1"/>
      <c r="J16" s="1"/>
      <c r="K16" s="1"/>
      <c r="L16" s="1"/>
      <c r="M16" s="1"/>
      <c r="N16" s="1"/>
      <c r="O16" s="1"/>
      <c r="P16" s="1"/>
      <c r="Q16" s="1"/>
      <c r="R16" s="1"/>
      <c r="S16" s="1"/>
      <c r="T16" s="1"/>
      <c r="U16" s="1"/>
      <c r="V16" s="1"/>
      <c r="W16" s="1"/>
      <c r="X16" s="1"/>
      <c r="Y16" s="1"/>
      <c r="Z16" s="1"/>
    </row>
    <row r="17" spans="1:26" ht="12.75" customHeight="1">
      <c r="A17" s="176" t="s">
        <v>2184</v>
      </c>
      <c r="B17" s="120" t="s">
        <v>2185</v>
      </c>
      <c r="C17" s="92"/>
      <c r="D17" s="92"/>
      <c r="E17" s="92"/>
      <c r="F17" s="1"/>
      <c r="G17" s="1"/>
      <c r="H17" s="1"/>
      <c r="I17" s="1"/>
      <c r="J17" s="1"/>
      <c r="K17" s="1"/>
      <c r="L17" s="1"/>
      <c r="M17" s="1"/>
      <c r="N17" s="1"/>
      <c r="O17" s="1"/>
      <c r="P17" s="1"/>
      <c r="Q17" s="1"/>
      <c r="R17" s="1"/>
      <c r="S17" s="1"/>
      <c r="T17" s="1"/>
      <c r="U17" s="1"/>
      <c r="V17" s="1"/>
      <c r="W17" s="1"/>
      <c r="X17" s="1"/>
      <c r="Y17" s="1"/>
      <c r="Z17" s="1"/>
    </row>
    <row r="18" spans="1:26" ht="12.75" customHeight="1">
      <c r="A18" s="174" t="s">
        <v>65</v>
      </c>
      <c r="B18" s="215" t="s">
        <v>2186</v>
      </c>
      <c r="C18" s="213"/>
      <c r="D18" s="213"/>
      <c r="E18" s="175"/>
      <c r="F18" s="1"/>
      <c r="G18" s="1"/>
      <c r="H18" s="1"/>
      <c r="I18" s="1"/>
      <c r="J18" s="1"/>
      <c r="K18" s="1"/>
      <c r="L18" s="1"/>
      <c r="M18" s="1"/>
      <c r="N18" s="1"/>
      <c r="O18" s="1"/>
      <c r="P18" s="1"/>
      <c r="Q18" s="1"/>
      <c r="R18" s="1"/>
      <c r="S18" s="1"/>
      <c r="T18" s="1"/>
      <c r="U18" s="1"/>
      <c r="V18" s="1"/>
      <c r="W18" s="1"/>
      <c r="X18" s="1"/>
      <c r="Y18" s="1"/>
      <c r="Z18" s="1"/>
    </row>
    <row r="19" spans="1:26" ht="12.75" customHeight="1">
      <c r="A19" s="85" t="s">
        <v>2187</v>
      </c>
      <c r="B19" s="117" t="s">
        <v>2188</v>
      </c>
      <c r="C19" s="92"/>
      <c r="D19" s="92"/>
      <c r="E19" s="92"/>
      <c r="F19" s="1"/>
      <c r="G19" s="1"/>
      <c r="H19" s="1"/>
      <c r="I19" s="1"/>
      <c r="J19" s="1"/>
      <c r="K19" s="1"/>
      <c r="L19" s="1"/>
      <c r="M19" s="1"/>
      <c r="N19" s="1"/>
      <c r="O19" s="1"/>
      <c r="P19" s="1"/>
      <c r="Q19" s="1"/>
      <c r="R19" s="1"/>
      <c r="S19" s="1"/>
      <c r="T19" s="1"/>
      <c r="U19" s="1"/>
      <c r="V19" s="1"/>
      <c r="W19" s="1"/>
      <c r="X19" s="1"/>
      <c r="Y19" s="1"/>
      <c r="Z19" s="1"/>
    </row>
    <row r="20" spans="1:26" ht="12.75" customHeight="1">
      <c r="A20" s="176" t="s">
        <v>2189</v>
      </c>
      <c r="B20" s="120" t="s">
        <v>2190</v>
      </c>
      <c r="C20" s="92"/>
      <c r="D20" s="92"/>
      <c r="E20" s="92"/>
      <c r="F20" s="1"/>
      <c r="G20" s="1"/>
      <c r="H20" s="1"/>
      <c r="I20" s="1"/>
      <c r="J20" s="1"/>
      <c r="K20" s="1"/>
      <c r="L20" s="1"/>
      <c r="M20" s="1"/>
      <c r="N20" s="1"/>
      <c r="O20" s="1"/>
      <c r="P20" s="1"/>
      <c r="Q20" s="1"/>
      <c r="R20" s="1"/>
      <c r="S20" s="1"/>
      <c r="T20" s="1"/>
      <c r="U20" s="1"/>
      <c r="V20" s="1"/>
      <c r="W20" s="1"/>
      <c r="X20" s="1"/>
      <c r="Y20" s="1"/>
      <c r="Z20" s="1"/>
    </row>
    <row r="21" spans="1:26" ht="12.75" customHeight="1">
      <c r="A21" s="176" t="s">
        <v>2191</v>
      </c>
      <c r="B21" s="120" t="s">
        <v>2192</v>
      </c>
      <c r="C21" s="92"/>
      <c r="D21" s="92"/>
      <c r="E21" s="92"/>
      <c r="F21" s="1"/>
      <c r="G21" s="1"/>
      <c r="H21" s="1"/>
      <c r="I21" s="1"/>
      <c r="J21" s="1"/>
      <c r="K21" s="1"/>
      <c r="L21" s="1"/>
      <c r="M21" s="1"/>
      <c r="N21" s="1"/>
      <c r="O21" s="1"/>
      <c r="P21" s="1"/>
      <c r="Q21" s="1"/>
      <c r="R21" s="1"/>
      <c r="S21" s="1"/>
      <c r="T21" s="1"/>
      <c r="U21" s="1"/>
      <c r="V21" s="1"/>
      <c r="W21" s="1"/>
      <c r="X21" s="1"/>
      <c r="Y21" s="1"/>
      <c r="Z21" s="1"/>
    </row>
    <row r="22" spans="1:26" ht="12.75" customHeight="1">
      <c r="A22" s="174" t="s">
        <v>65</v>
      </c>
      <c r="B22" s="215" t="s">
        <v>2193</v>
      </c>
      <c r="C22" s="213"/>
      <c r="D22" s="213"/>
      <c r="E22" s="175"/>
      <c r="F22" s="1"/>
      <c r="G22" s="1"/>
      <c r="H22" s="1"/>
      <c r="I22" s="1"/>
      <c r="J22" s="1"/>
      <c r="K22" s="1"/>
      <c r="L22" s="1"/>
      <c r="M22" s="1"/>
      <c r="N22" s="1"/>
      <c r="O22" s="1"/>
      <c r="P22" s="1"/>
      <c r="Q22" s="1"/>
      <c r="R22" s="1"/>
      <c r="S22" s="1"/>
      <c r="T22" s="1"/>
      <c r="U22" s="1"/>
      <c r="V22" s="1"/>
      <c r="W22" s="1"/>
      <c r="X22" s="1"/>
      <c r="Y22" s="1"/>
      <c r="Z22" s="1"/>
    </row>
    <row r="23" spans="1:26" ht="12.75" customHeight="1">
      <c r="A23" s="85" t="s">
        <v>2194</v>
      </c>
      <c r="B23" s="117" t="s">
        <v>2195</v>
      </c>
      <c r="C23" s="92"/>
      <c r="D23" s="92"/>
      <c r="E23" s="92" t="s">
        <v>65</v>
      </c>
      <c r="F23" s="1"/>
      <c r="G23" s="1"/>
      <c r="H23" s="1"/>
      <c r="I23" s="1"/>
      <c r="J23" s="1"/>
      <c r="K23" s="1"/>
      <c r="L23" s="1"/>
      <c r="M23" s="1"/>
      <c r="N23" s="1"/>
      <c r="O23" s="1"/>
      <c r="P23" s="1"/>
      <c r="Q23" s="1"/>
      <c r="R23" s="1"/>
      <c r="S23" s="1"/>
      <c r="T23" s="1"/>
      <c r="U23" s="1"/>
      <c r="V23" s="1"/>
      <c r="W23" s="1"/>
      <c r="X23" s="1"/>
      <c r="Y23" s="1"/>
      <c r="Z23" s="1"/>
    </row>
    <row r="24" spans="1:26" ht="12.75" customHeight="1">
      <c r="A24" s="176" t="s">
        <v>2196</v>
      </c>
      <c r="B24" s="120" t="s">
        <v>2197</v>
      </c>
      <c r="C24" s="92"/>
      <c r="D24" s="92"/>
      <c r="E24" s="92"/>
      <c r="F24" s="1"/>
      <c r="G24" s="1"/>
      <c r="H24" s="1"/>
      <c r="I24" s="1"/>
      <c r="J24" s="1"/>
      <c r="K24" s="1"/>
      <c r="L24" s="1"/>
      <c r="M24" s="1"/>
      <c r="N24" s="1"/>
      <c r="O24" s="1"/>
      <c r="P24" s="1"/>
      <c r="Q24" s="1"/>
      <c r="R24" s="1"/>
      <c r="S24" s="1"/>
      <c r="T24" s="1"/>
      <c r="U24" s="1"/>
      <c r="V24" s="1"/>
      <c r="W24" s="1"/>
      <c r="X24" s="1"/>
      <c r="Y24" s="1"/>
      <c r="Z24" s="1"/>
    </row>
    <row r="25" spans="1:26" ht="12.75" customHeight="1">
      <c r="A25" s="176" t="s">
        <v>2198</v>
      </c>
      <c r="B25" s="120" t="s">
        <v>2199</v>
      </c>
      <c r="C25" s="92"/>
      <c r="D25" s="92"/>
      <c r="E25" s="92"/>
      <c r="F25" s="1"/>
      <c r="G25" s="1"/>
      <c r="H25" s="1"/>
      <c r="I25" s="1"/>
      <c r="J25" s="1"/>
      <c r="K25" s="1"/>
      <c r="L25" s="1"/>
      <c r="M25" s="1"/>
      <c r="N25" s="1"/>
      <c r="O25" s="1"/>
      <c r="P25" s="1"/>
      <c r="Q25" s="1"/>
      <c r="R25" s="1"/>
      <c r="S25" s="1"/>
      <c r="T25" s="1"/>
      <c r="U25" s="1"/>
      <c r="V25" s="1"/>
      <c r="W25" s="1"/>
      <c r="X25" s="1"/>
      <c r="Y25" s="1"/>
      <c r="Z25" s="1"/>
    </row>
    <row r="26" spans="1:26" ht="12.75" customHeight="1">
      <c r="A26" s="174" t="s">
        <v>65</v>
      </c>
      <c r="B26" s="215" t="s">
        <v>1917</v>
      </c>
      <c r="C26" s="213"/>
      <c r="D26" s="213"/>
      <c r="E26" s="175"/>
      <c r="F26" s="1"/>
      <c r="G26" s="1"/>
      <c r="H26" s="1"/>
      <c r="I26" s="1"/>
      <c r="J26" s="1"/>
      <c r="K26" s="1"/>
      <c r="L26" s="1"/>
      <c r="M26" s="1"/>
      <c r="N26" s="1"/>
      <c r="O26" s="1"/>
      <c r="P26" s="1"/>
      <c r="Q26" s="1"/>
      <c r="R26" s="1"/>
      <c r="S26" s="1"/>
      <c r="T26" s="1"/>
      <c r="U26" s="1"/>
      <c r="V26" s="1"/>
      <c r="W26" s="1"/>
      <c r="X26" s="1"/>
      <c r="Y26" s="1"/>
      <c r="Z26" s="1"/>
    </row>
    <row r="27" spans="1:26" ht="12.75" customHeight="1">
      <c r="A27" s="85" t="s">
        <v>2202</v>
      </c>
      <c r="B27" s="120" t="s">
        <v>2203</v>
      </c>
      <c r="C27" s="92"/>
      <c r="D27" s="92"/>
      <c r="E27" s="92"/>
      <c r="F27" s="1"/>
      <c r="G27" s="1"/>
      <c r="H27" s="1"/>
      <c r="I27" s="1"/>
      <c r="J27" s="1"/>
      <c r="K27" s="1"/>
      <c r="L27" s="1"/>
      <c r="M27" s="1"/>
      <c r="N27" s="1"/>
      <c r="O27" s="1"/>
      <c r="P27" s="1"/>
      <c r="Q27" s="1"/>
      <c r="R27" s="1"/>
      <c r="S27" s="1"/>
      <c r="T27" s="1"/>
      <c r="U27" s="1"/>
      <c r="V27" s="1"/>
      <c r="W27" s="1"/>
      <c r="X27" s="1"/>
      <c r="Y27" s="1"/>
      <c r="Z27" s="1"/>
    </row>
    <row r="28" spans="1:26" ht="12.75" customHeight="1">
      <c r="A28" s="176" t="s">
        <v>2204</v>
      </c>
      <c r="B28" s="120" t="s">
        <v>2205</v>
      </c>
      <c r="C28" s="92"/>
      <c r="D28" s="92"/>
      <c r="E28" s="92"/>
      <c r="F28" s="1"/>
      <c r="G28" s="1"/>
      <c r="H28" s="1"/>
      <c r="I28" s="1"/>
      <c r="J28" s="1"/>
      <c r="K28" s="1"/>
      <c r="L28" s="1"/>
      <c r="M28" s="1"/>
      <c r="N28" s="1"/>
      <c r="O28" s="1"/>
      <c r="P28" s="1"/>
      <c r="Q28" s="1"/>
      <c r="R28" s="1"/>
      <c r="S28" s="1"/>
      <c r="T28" s="1"/>
      <c r="U28" s="1"/>
      <c r="V28" s="1"/>
      <c r="W28" s="1"/>
      <c r="X28" s="1"/>
      <c r="Y28" s="1"/>
      <c r="Z28" s="1"/>
    </row>
    <row r="29" spans="1:26" ht="12.75" customHeight="1">
      <c r="A29" s="176" t="s">
        <v>2206</v>
      </c>
      <c r="B29" s="120" t="s">
        <v>2207</v>
      </c>
      <c r="C29" s="92"/>
      <c r="D29" s="92"/>
      <c r="E29" s="92"/>
      <c r="F29" s="1"/>
      <c r="G29" s="1"/>
      <c r="H29" s="1"/>
      <c r="I29" s="1"/>
      <c r="J29" s="1"/>
      <c r="K29" s="1"/>
      <c r="L29" s="1"/>
      <c r="M29" s="1"/>
      <c r="N29" s="1"/>
      <c r="O29" s="1"/>
      <c r="P29" s="1"/>
      <c r="Q29" s="1"/>
      <c r="R29" s="1"/>
      <c r="S29" s="1"/>
      <c r="T29" s="1"/>
      <c r="U29" s="1"/>
      <c r="V29" s="1"/>
      <c r="W29" s="1"/>
      <c r="X29" s="1"/>
      <c r="Y29" s="1"/>
      <c r="Z29" s="1"/>
    </row>
    <row r="30" spans="1:26" ht="12.75" customHeight="1">
      <c r="A30" s="176" t="s">
        <v>2208</v>
      </c>
      <c r="B30" s="177" t="s">
        <v>2209</v>
      </c>
      <c r="C30" s="92"/>
      <c r="D30" s="92"/>
      <c r="E30" s="92"/>
      <c r="F30" s="1"/>
      <c r="G30" s="1"/>
      <c r="H30" s="1"/>
      <c r="I30" s="1"/>
      <c r="J30" s="1"/>
      <c r="K30" s="1"/>
      <c r="L30" s="1"/>
      <c r="M30" s="1"/>
      <c r="N30" s="1"/>
      <c r="O30" s="1"/>
      <c r="P30" s="1"/>
      <c r="Q30" s="1"/>
      <c r="R30" s="1"/>
      <c r="S30" s="1"/>
      <c r="T30" s="1"/>
      <c r="U30" s="1"/>
      <c r="V30" s="1"/>
      <c r="W30" s="1"/>
      <c r="X30" s="1"/>
      <c r="Y30" s="1"/>
      <c r="Z30" s="1"/>
    </row>
    <row r="31" spans="1:26" ht="12.75" customHeight="1">
      <c r="A31" s="174" t="s">
        <v>65</v>
      </c>
      <c r="B31" s="215" t="s">
        <v>2210</v>
      </c>
      <c r="C31" s="213"/>
      <c r="D31" s="213"/>
      <c r="E31" s="175"/>
      <c r="F31" s="1"/>
      <c r="G31" s="1"/>
      <c r="H31" s="1"/>
      <c r="I31" s="1"/>
      <c r="J31" s="1"/>
      <c r="K31" s="1"/>
      <c r="L31" s="1"/>
      <c r="M31" s="1"/>
      <c r="N31" s="1"/>
      <c r="O31" s="1"/>
      <c r="P31" s="1"/>
      <c r="Q31" s="1"/>
      <c r="R31" s="1"/>
      <c r="S31" s="1"/>
      <c r="T31" s="1"/>
      <c r="U31" s="1"/>
      <c r="V31" s="1"/>
      <c r="W31" s="1"/>
      <c r="X31" s="1"/>
      <c r="Y31" s="1"/>
      <c r="Z31" s="1"/>
    </row>
    <row r="32" spans="1:26" ht="12.75" customHeight="1">
      <c r="A32" s="85" t="s">
        <v>2211</v>
      </c>
      <c r="B32" s="117" t="s">
        <v>2212</v>
      </c>
      <c r="C32" s="92"/>
      <c r="D32" s="92"/>
      <c r="E32" s="92" t="s">
        <v>65</v>
      </c>
      <c r="F32" s="1"/>
      <c r="G32" s="1"/>
      <c r="H32" s="1"/>
      <c r="I32" s="1"/>
      <c r="J32" s="1"/>
      <c r="K32" s="1"/>
      <c r="L32" s="1"/>
      <c r="M32" s="1"/>
      <c r="N32" s="1"/>
      <c r="O32" s="1"/>
      <c r="P32" s="1"/>
      <c r="Q32" s="1"/>
      <c r="R32" s="1"/>
      <c r="S32" s="1"/>
      <c r="T32" s="1"/>
      <c r="U32" s="1"/>
      <c r="V32" s="1"/>
      <c r="W32" s="1"/>
      <c r="X32" s="1"/>
      <c r="Y32" s="1"/>
      <c r="Z32" s="1"/>
    </row>
    <row r="33" spans="1:26" ht="12.75" customHeight="1">
      <c r="A33" s="176" t="s">
        <v>2213</v>
      </c>
      <c r="B33" s="120" t="s">
        <v>2214</v>
      </c>
      <c r="C33" s="92"/>
      <c r="D33" s="92"/>
      <c r="E33" s="92"/>
      <c r="F33" s="1"/>
      <c r="G33" s="1"/>
      <c r="H33" s="1"/>
      <c r="I33" s="1"/>
      <c r="J33" s="1"/>
      <c r="K33" s="1"/>
      <c r="L33" s="1"/>
      <c r="M33" s="1"/>
      <c r="N33" s="1"/>
      <c r="O33" s="1"/>
      <c r="P33" s="1"/>
      <c r="Q33" s="1"/>
      <c r="R33" s="1"/>
      <c r="S33" s="1"/>
      <c r="T33" s="1"/>
      <c r="U33" s="1"/>
      <c r="V33" s="1"/>
      <c r="W33" s="1"/>
      <c r="X33" s="1"/>
      <c r="Y33" s="1"/>
      <c r="Z33" s="1"/>
    </row>
    <row r="34" spans="1:26" ht="12.75" customHeight="1">
      <c r="A34" s="176" t="s">
        <v>2215</v>
      </c>
      <c r="B34" s="120" t="s">
        <v>2216</v>
      </c>
      <c r="C34" s="92"/>
      <c r="D34" s="92"/>
      <c r="E34" s="92"/>
      <c r="F34" s="1"/>
      <c r="G34" s="1"/>
      <c r="H34" s="1"/>
      <c r="I34" s="1"/>
      <c r="J34" s="1"/>
      <c r="K34" s="1"/>
      <c r="L34" s="1"/>
      <c r="M34" s="1"/>
      <c r="N34" s="1"/>
      <c r="O34" s="1"/>
      <c r="P34" s="1"/>
      <c r="Q34" s="1"/>
      <c r="R34" s="1"/>
      <c r="S34" s="1"/>
      <c r="T34" s="1"/>
      <c r="U34" s="1"/>
      <c r="V34" s="1"/>
      <c r="W34" s="1"/>
      <c r="X34" s="1"/>
      <c r="Y34" s="1"/>
      <c r="Z34" s="1"/>
    </row>
    <row r="35" spans="1:26" ht="12.75" customHeight="1">
      <c r="A35" s="176" t="s">
        <v>2217</v>
      </c>
      <c r="B35" s="120" t="s">
        <v>2218</v>
      </c>
      <c r="C35" s="92"/>
      <c r="D35" s="92"/>
      <c r="E35" s="92"/>
      <c r="F35" s="1"/>
      <c r="G35" s="1"/>
      <c r="H35" s="1"/>
      <c r="I35" s="1"/>
      <c r="J35" s="1"/>
      <c r="K35" s="1"/>
      <c r="L35" s="1"/>
      <c r="M35" s="1"/>
      <c r="N35" s="1"/>
      <c r="O35" s="1"/>
      <c r="P35" s="1"/>
      <c r="Q35" s="1"/>
      <c r="R35" s="1"/>
      <c r="S35" s="1"/>
      <c r="T35" s="1"/>
      <c r="U35" s="1"/>
      <c r="V35" s="1"/>
      <c r="W35" s="1"/>
      <c r="X35" s="1"/>
      <c r="Y35" s="1"/>
      <c r="Z35" s="1"/>
    </row>
    <row r="36" spans="1:26" ht="12.75" customHeight="1">
      <c r="A36" s="176" t="s">
        <v>2219</v>
      </c>
      <c r="B36" s="120" t="s">
        <v>2220</v>
      </c>
      <c r="C36" s="92"/>
      <c r="D36" s="92"/>
      <c r="E36" s="92"/>
      <c r="F36" s="1"/>
      <c r="G36" s="1"/>
      <c r="H36" s="1"/>
      <c r="I36" s="1"/>
      <c r="J36" s="1"/>
      <c r="K36" s="1"/>
      <c r="L36" s="1"/>
      <c r="M36" s="1"/>
      <c r="N36" s="1"/>
      <c r="O36" s="1"/>
      <c r="P36" s="1"/>
      <c r="Q36" s="1"/>
      <c r="R36" s="1"/>
      <c r="S36" s="1"/>
      <c r="T36" s="1"/>
      <c r="U36" s="1"/>
      <c r="V36" s="1"/>
      <c r="W36" s="1"/>
      <c r="X36" s="1"/>
      <c r="Y36" s="1"/>
      <c r="Z36" s="1"/>
    </row>
    <row r="37" spans="1:26" ht="12.75" customHeight="1">
      <c r="A37" s="174" t="s">
        <v>65</v>
      </c>
      <c r="B37" s="215" t="s">
        <v>2221</v>
      </c>
      <c r="C37" s="213"/>
      <c r="D37" s="213"/>
      <c r="E37" s="175"/>
      <c r="F37" s="1"/>
      <c r="G37" s="1"/>
      <c r="H37" s="1"/>
      <c r="I37" s="1"/>
      <c r="J37" s="1"/>
      <c r="K37" s="1"/>
      <c r="L37" s="1"/>
      <c r="M37" s="1"/>
      <c r="N37" s="1"/>
      <c r="O37" s="1"/>
      <c r="P37" s="1"/>
      <c r="Q37" s="1"/>
      <c r="R37" s="1"/>
      <c r="S37" s="1"/>
      <c r="T37" s="1"/>
      <c r="U37" s="1"/>
      <c r="V37" s="1"/>
      <c r="W37" s="1"/>
      <c r="X37" s="1"/>
      <c r="Y37" s="1"/>
      <c r="Z37" s="1"/>
    </row>
    <row r="38" spans="1:26" ht="12.75" customHeight="1">
      <c r="A38" s="85" t="s">
        <v>2222</v>
      </c>
      <c r="B38" s="117" t="s">
        <v>2223</v>
      </c>
      <c r="C38" s="92"/>
      <c r="D38" s="92"/>
      <c r="E38" s="92" t="s">
        <v>65</v>
      </c>
      <c r="F38" s="1"/>
      <c r="G38" s="1"/>
      <c r="H38" s="1"/>
      <c r="I38" s="1"/>
      <c r="J38" s="1"/>
      <c r="K38" s="1"/>
      <c r="L38" s="1"/>
      <c r="M38" s="1"/>
      <c r="N38" s="1"/>
      <c r="O38" s="1"/>
      <c r="P38" s="1"/>
      <c r="Q38" s="1"/>
      <c r="R38" s="1"/>
      <c r="S38" s="1"/>
      <c r="T38" s="1"/>
      <c r="U38" s="1"/>
      <c r="V38" s="1"/>
      <c r="W38" s="1"/>
      <c r="X38" s="1"/>
      <c r="Y38" s="1"/>
      <c r="Z38" s="1"/>
    </row>
    <row r="39" spans="1:26" ht="12.75" customHeight="1">
      <c r="A39" s="176" t="s">
        <v>2224</v>
      </c>
      <c r="B39" s="120" t="s">
        <v>2225</v>
      </c>
      <c r="C39" s="92"/>
      <c r="D39" s="92"/>
      <c r="E39" s="92"/>
      <c r="F39" s="1"/>
      <c r="G39" s="1"/>
      <c r="H39" s="1"/>
      <c r="I39" s="1"/>
      <c r="J39" s="1"/>
      <c r="K39" s="1"/>
      <c r="L39" s="1"/>
      <c r="M39" s="1"/>
      <c r="N39" s="1"/>
      <c r="O39" s="1"/>
      <c r="P39" s="1"/>
      <c r="Q39" s="1"/>
      <c r="R39" s="1"/>
      <c r="S39" s="1"/>
      <c r="T39" s="1"/>
      <c r="U39" s="1"/>
      <c r="V39" s="1"/>
      <c r="W39" s="1"/>
      <c r="X39" s="1"/>
      <c r="Y39" s="1"/>
      <c r="Z39" s="1"/>
    </row>
    <row r="40" spans="1:26" ht="12.75" customHeight="1">
      <c r="A40" s="176" t="s">
        <v>2226</v>
      </c>
      <c r="B40" s="120" t="s">
        <v>2227</v>
      </c>
      <c r="C40" s="92"/>
      <c r="D40" s="92"/>
      <c r="E40" s="92"/>
      <c r="F40" s="1"/>
      <c r="G40" s="1"/>
      <c r="H40" s="1"/>
      <c r="I40" s="1"/>
      <c r="J40" s="1"/>
      <c r="K40" s="1"/>
      <c r="L40" s="1"/>
      <c r="M40" s="1"/>
      <c r="N40" s="1"/>
      <c r="O40" s="1"/>
      <c r="P40" s="1"/>
      <c r="Q40" s="1"/>
      <c r="R40" s="1"/>
      <c r="S40" s="1"/>
      <c r="T40" s="1"/>
      <c r="U40" s="1"/>
      <c r="V40" s="1"/>
      <c r="W40" s="1"/>
      <c r="X40" s="1"/>
      <c r="Y40" s="1"/>
      <c r="Z40" s="1"/>
    </row>
    <row r="41" spans="1:26" ht="12.75" customHeight="1">
      <c r="A41" s="174" t="s">
        <v>65</v>
      </c>
      <c r="B41" s="215" t="s">
        <v>2228</v>
      </c>
      <c r="C41" s="213"/>
      <c r="D41" s="213"/>
      <c r="E41" s="175"/>
      <c r="F41" s="1"/>
      <c r="G41" s="1"/>
      <c r="H41" s="1"/>
      <c r="I41" s="1"/>
      <c r="J41" s="1"/>
      <c r="K41" s="1"/>
      <c r="L41" s="1"/>
      <c r="M41" s="1"/>
      <c r="N41" s="1"/>
      <c r="O41" s="1"/>
      <c r="P41" s="1"/>
      <c r="Q41" s="1"/>
      <c r="R41" s="1"/>
      <c r="S41" s="1"/>
      <c r="T41" s="1"/>
      <c r="U41" s="1"/>
      <c r="V41" s="1"/>
      <c r="W41" s="1"/>
      <c r="X41" s="1"/>
      <c r="Y41" s="1"/>
      <c r="Z41" s="1"/>
    </row>
    <row r="42" spans="1:26" ht="12.75" customHeight="1">
      <c r="A42" s="85" t="s">
        <v>2229</v>
      </c>
      <c r="B42" s="117" t="s">
        <v>2230</v>
      </c>
      <c r="C42" s="92"/>
      <c r="D42" s="92"/>
      <c r="E42" s="92" t="s">
        <v>65</v>
      </c>
      <c r="F42" s="1"/>
      <c r="G42" s="1"/>
      <c r="H42" s="1"/>
      <c r="I42" s="1"/>
      <c r="J42" s="1"/>
      <c r="K42" s="1"/>
      <c r="L42" s="1"/>
      <c r="M42" s="1"/>
      <c r="N42" s="1"/>
      <c r="O42" s="1"/>
      <c r="P42" s="1"/>
      <c r="Q42" s="1"/>
      <c r="R42" s="1"/>
      <c r="S42" s="1"/>
      <c r="T42" s="1"/>
      <c r="U42" s="1"/>
      <c r="V42" s="1"/>
      <c r="W42" s="1"/>
      <c r="X42" s="1"/>
      <c r="Y42" s="1"/>
      <c r="Z42" s="1"/>
    </row>
    <row r="43" spans="1:26" ht="12.75" customHeight="1">
      <c r="A43" s="176" t="s">
        <v>2231</v>
      </c>
      <c r="B43" s="120" t="s">
        <v>2232</v>
      </c>
      <c r="C43" s="92"/>
      <c r="D43" s="92"/>
      <c r="E43" s="92"/>
      <c r="F43" s="1"/>
      <c r="G43" s="1"/>
      <c r="H43" s="1"/>
      <c r="I43" s="1"/>
      <c r="J43" s="1"/>
      <c r="K43" s="1"/>
      <c r="L43" s="1"/>
      <c r="M43" s="1"/>
      <c r="N43" s="1"/>
      <c r="O43" s="1"/>
      <c r="P43" s="1"/>
      <c r="Q43" s="1"/>
      <c r="R43" s="1"/>
      <c r="S43" s="1"/>
      <c r="T43" s="1"/>
      <c r="U43" s="1"/>
      <c r="V43" s="1"/>
      <c r="W43" s="1"/>
      <c r="X43" s="1"/>
      <c r="Y43" s="1"/>
      <c r="Z43" s="1"/>
    </row>
    <row r="44" spans="1:26" ht="12.75" customHeight="1">
      <c r="A44" s="176" t="s">
        <v>2233</v>
      </c>
      <c r="B44" s="120" t="s">
        <v>2234</v>
      </c>
      <c r="C44" s="92"/>
      <c r="D44" s="92"/>
      <c r="E44" s="92" t="s">
        <v>65</v>
      </c>
      <c r="F44" s="1"/>
      <c r="G44" s="1"/>
      <c r="H44" s="1"/>
      <c r="I44" s="1"/>
      <c r="J44" s="1"/>
      <c r="K44" s="1"/>
      <c r="L44" s="1"/>
      <c r="M44" s="1"/>
      <c r="N44" s="1"/>
      <c r="O44" s="1"/>
      <c r="P44" s="1"/>
      <c r="Q44" s="1"/>
      <c r="R44" s="1"/>
      <c r="S44" s="1"/>
      <c r="T44" s="1"/>
      <c r="U44" s="1"/>
      <c r="V44" s="1"/>
      <c r="W44" s="1"/>
      <c r="X44" s="1"/>
      <c r="Y44" s="1"/>
      <c r="Z44" s="1"/>
    </row>
    <row r="45" spans="1:26" ht="12.75" customHeight="1">
      <c r="A45" s="176" t="s">
        <v>2235</v>
      </c>
      <c r="B45" s="120" t="s">
        <v>2236</v>
      </c>
      <c r="C45" s="92"/>
      <c r="D45" s="92"/>
      <c r="E45" s="92"/>
      <c r="F45" s="1"/>
      <c r="G45" s="1"/>
      <c r="H45" s="1"/>
      <c r="I45" s="1"/>
      <c r="J45" s="1"/>
      <c r="K45" s="1"/>
      <c r="L45" s="1"/>
      <c r="M45" s="1"/>
      <c r="N45" s="1"/>
      <c r="O45" s="1"/>
      <c r="P45" s="1"/>
      <c r="Q45" s="1"/>
      <c r="R45" s="1"/>
      <c r="S45" s="1"/>
      <c r="T45" s="1"/>
      <c r="U45" s="1"/>
      <c r="V45" s="1"/>
      <c r="W45" s="1"/>
      <c r="X45" s="1"/>
      <c r="Y45" s="1"/>
      <c r="Z45" s="1"/>
    </row>
    <row r="46" spans="1:26" ht="12.75" customHeight="1">
      <c r="A46" s="174" t="s">
        <v>65</v>
      </c>
      <c r="B46" s="215" t="s">
        <v>2237</v>
      </c>
      <c r="C46" s="213"/>
      <c r="D46" s="213"/>
      <c r="E46" s="175"/>
      <c r="F46" s="1"/>
      <c r="G46" s="1"/>
      <c r="H46" s="1"/>
      <c r="I46" s="1"/>
      <c r="J46" s="1"/>
      <c r="K46" s="1"/>
      <c r="L46" s="1"/>
      <c r="M46" s="1"/>
      <c r="N46" s="1"/>
      <c r="O46" s="1"/>
      <c r="P46" s="1"/>
      <c r="Q46" s="1"/>
      <c r="R46" s="1"/>
      <c r="S46" s="1"/>
      <c r="T46" s="1"/>
      <c r="U46" s="1"/>
      <c r="V46" s="1"/>
      <c r="W46" s="1"/>
      <c r="X46" s="1"/>
      <c r="Y46" s="1"/>
      <c r="Z46" s="1"/>
    </row>
    <row r="47" spans="1:26" ht="12.75" customHeight="1">
      <c r="A47" s="85" t="s">
        <v>2238</v>
      </c>
      <c r="B47" s="117" t="s">
        <v>2239</v>
      </c>
      <c r="C47" s="92"/>
      <c r="D47" s="92"/>
      <c r="E47" s="92" t="s">
        <v>65</v>
      </c>
      <c r="F47" s="1"/>
      <c r="G47" s="1"/>
      <c r="H47" s="1"/>
      <c r="I47" s="1"/>
      <c r="J47" s="1"/>
      <c r="K47" s="1"/>
      <c r="L47" s="1"/>
      <c r="M47" s="1"/>
      <c r="N47" s="1"/>
      <c r="O47" s="1"/>
      <c r="P47" s="1"/>
      <c r="Q47" s="1"/>
      <c r="R47" s="1"/>
      <c r="S47" s="1"/>
      <c r="T47" s="1"/>
      <c r="U47" s="1"/>
      <c r="V47" s="1"/>
      <c r="W47" s="1"/>
      <c r="X47" s="1"/>
      <c r="Y47" s="1"/>
      <c r="Z47" s="1"/>
    </row>
    <row r="48" spans="1:26" ht="12.75" customHeight="1">
      <c r="A48" s="176" t="s">
        <v>2240</v>
      </c>
      <c r="B48" s="120" t="s">
        <v>2241</v>
      </c>
      <c r="C48" s="92"/>
      <c r="D48" s="92"/>
      <c r="E48" s="92"/>
      <c r="F48" s="1"/>
      <c r="G48" s="1"/>
      <c r="H48" s="1"/>
      <c r="I48" s="1"/>
      <c r="J48" s="1"/>
      <c r="K48" s="1"/>
      <c r="L48" s="1"/>
      <c r="M48" s="1"/>
      <c r="N48" s="1"/>
      <c r="O48" s="1"/>
      <c r="P48" s="1"/>
      <c r="Q48" s="1"/>
      <c r="R48" s="1"/>
      <c r="S48" s="1"/>
      <c r="T48" s="1"/>
      <c r="U48" s="1"/>
      <c r="V48" s="1"/>
      <c r="W48" s="1"/>
      <c r="X48" s="1"/>
      <c r="Y48" s="1"/>
      <c r="Z48" s="1"/>
    </row>
    <row r="49" spans="1:26" ht="12.75" customHeight="1">
      <c r="A49" s="176" t="s">
        <v>2242</v>
      </c>
      <c r="B49" s="120" t="s">
        <v>2243</v>
      </c>
      <c r="C49" s="92"/>
      <c r="D49" s="92"/>
      <c r="E49" s="92"/>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0">
    <mergeCell ref="B46:D46"/>
    <mergeCell ref="B6:D6"/>
    <mergeCell ref="A3:G3"/>
    <mergeCell ref="B12:D12"/>
    <mergeCell ref="B31:D31"/>
    <mergeCell ref="B22:D22"/>
    <mergeCell ref="B18:D18"/>
    <mergeCell ref="B26:D26"/>
    <mergeCell ref="B41:D41"/>
    <mergeCell ref="B37:D37"/>
  </mergeCells>
  <conditionalFormatting sqref="B7:B8">
    <cfRule type="expression" dxfId="144" priority="1" stopIfTrue="1">
      <formula>#REF!=""</formula>
    </cfRule>
  </conditionalFormatting>
  <conditionalFormatting sqref="D7:D8 D35:D36 D11 D27 D29:D30 D45">
    <cfRule type="expression" dxfId="143" priority="2">
      <formula>$AI7&lt;&gt;""</formula>
    </cfRule>
  </conditionalFormatting>
  <conditionalFormatting sqref="C7:C8 C35:C36 C11 C27 C29:C30 C45">
    <cfRule type="expression" dxfId="142" priority="3" stopIfTrue="1">
      <formula>V7=1</formula>
    </cfRule>
  </conditionalFormatting>
  <conditionalFormatting sqref="C7:C8 C35:C36 C11 C27 C29:C30 C45">
    <cfRule type="expression" dxfId="141" priority="4" stopIfTrue="1">
      <formula>V7=3</formula>
    </cfRule>
  </conditionalFormatting>
  <conditionalFormatting sqref="C7:C8 C35:C36 C11 C27 C29:C30 C45">
    <cfRule type="expression" dxfId="140" priority="5" stopIfTrue="1">
      <formula>V7=2</formula>
    </cfRule>
  </conditionalFormatting>
  <conditionalFormatting sqref="B35:B36 B9">
    <cfRule type="expression" dxfId="139" priority="6" stopIfTrue="1">
      <formula>#REF!=""</formula>
    </cfRule>
  </conditionalFormatting>
  <conditionalFormatting sqref="D9">
    <cfRule type="expression" dxfId="138" priority="7">
      <formula>$AI9&lt;&gt;""</formula>
    </cfRule>
  </conditionalFormatting>
  <conditionalFormatting sqref="C9">
    <cfRule type="expression" dxfId="137" priority="8" stopIfTrue="1">
      <formula>V9=1</formula>
    </cfRule>
  </conditionalFormatting>
  <conditionalFormatting sqref="C9">
    <cfRule type="expression" dxfId="136" priority="9" stopIfTrue="1">
      <formula>V9=3</formula>
    </cfRule>
  </conditionalFormatting>
  <conditionalFormatting sqref="C9">
    <cfRule type="expression" dxfId="135" priority="10" stopIfTrue="1">
      <formula>V9=2</formula>
    </cfRule>
  </conditionalFormatting>
  <conditionalFormatting sqref="B10">
    <cfRule type="expression" dxfId="134" priority="11" stopIfTrue="1">
      <formula>#REF!=""</formula>
    </cfRule>
  </conditionalFormatting>
  <conditionalFormatting sqref="D10">
    <cfRule type="expression" dxfId="133" priority="12">
      <formula>$AI10&lt;&gt;""</formula>
    </cfRule>
  </conditionalFormatting>
  <conditionalFormatting sqref="C10">
    <cfRule type="expression" dxfId="132" priority="13" stopIfTrue="1">
      <formula>V10=1</formula>
    </cfRule>
  </conditionalFormatting>
  <conditionalFormatting sqref="C10">
    <cfRule type="expression" dxfId="131" priority="14" stopIfTrue="1">
      <formula>V10=3</formula>
    </cfRule>
  </conditionalFormatting>
  <conditionalFormatting sqref="C10">
    <cfRule type="expression" dxfId="130" priority="15" stopIfTrue="1">
      <formula>V10=2</formula>
    </cfRule>
  </conditionalFormatting>
  <conditionalFormatting sqref="A18:E18 A6:E6 A22:E22 A31:E31 A37:E37 A41:E41 A46:E46 A12:E12 A26:E26">
    <cfRule type="expression" dxfId="129" priority="16" stopIfTrue="1">
      <formula>$AC$6=$AD$6</formula>
    </cfRule>
  </conditionalFormatting>
  <conditionalFormatting sqref="A18:E18 A6:E6 A22:E22 A31:E31 A37:E37 A41:E41 A46:E46 A12:E12 A26:E26">
    <cfRule type="expression" dxfId="128" priority="17" stopIfTrue="1">
      <formula>$AC$6&lt;&gt;$AD$6</formula>
    </cfRule>
  </conditionalFormatting>
  <conditionalFormatting sqref="B21">
    <cfRule type="expression" dxfId="127" priority="18" stopIfTrue="1">
      <formula>#REF!=""</formula>
    </cfRule>
  </conditionalFormatting>
  <conditionalFormatting sqref="D21">
    <cfRule type="expression" dxfId="126" priority="19">
      <formula>$AI21&lt;&gt;""</formula>
    </cfRule>
  </conditionalFormatting>
  <conditionalFormatting sqref="C21">
    <cfRule type="expression" dxfId="125" priority="20" stopIfTrue="1">
      <formula>V21=1</formula>
    </cfRule>
  </conditionalFormatting>
  <conditionalFormatting sqref="C21">
    <cfRule type="expression" dxfId="124" priority="21" stopIfTrue="1">
      <formula>V21=3</formula>
    </cfRule>
  </conditionalFormatting>
  <conditionalFormatting sqref="C21">
    <cfRule type="expression" dxfId="123" priority="22" stopIfTrue="1">
      <formula>V21=2</formula>
    </cfRule>
  </conditionalFormatting>
  <conditionalFormatting sqref="B19">
    <cfRule type="expression" dxfId="122" priority="23" stopIfTrue="1">
      <formula>#REF!=""</formula>
    </cfRule>
  </conditionalFormatting>
  <conditionalFormatting sqref="D19">
    <cfRule type="expression" dxfId="121" priority="24">
      <formula>$AI19&lt;&gt;""</formula>
    </cfRule>
  </conditionalFormatting>
  <conditionalFormatting sqref="C19">
    <cfRule type="expression" dxfId="120" priority="25" stopIfTrue="1">
      <formula>V19=1</formula>
    </cfRule>
  </conditionalFormatting>
  <conditionalFormatting sqref="C19">
    <cfRule type="expression" dxfId="119" priority="26" stopIfTrue="1">
      <formula>V19=3</formula>
    </cfRule>
  </conditionalFormatting>
  <conditionalFormatting sqref="C19">
    <cfRule type="expression" dxfId="118" priority="27" stopIfTrue="1">
      <formula>V19=2</formula>
    </cfRule>
  </conditionalFormatting>
  <conditionalFormatting sqref="B23">
    <cfRule type="expression" dxfId="117" priority="28" stopIfTrue="1">
      <formula>#REF!=""</formula>
    </cfRule>
  </conditionalFormatting>
  <conditionalFormatting sqref="D23">
    <cfRule type="expression" dxfId="116" priority="29">
      <formula>$AI23&lt;&gt;""</formula>
    </cfRule>
  </conditionalFormatting>
  <conditionalFormatting sqref="C23">
    <cfRule type="expression" dxfId="115" priority="30" stopIfTrue="1">
      <formula>V23=1</formula>
    </cfRule>
  </conditionalFormatting>
  <conditionalFormatting sqref="C23">
    <cfRule type="expression" dxfId="114" priority="31" stopIfTrue="1">
      <formula>V23=3</formula>
    </cfRule>
  </conditionalFormatting>
  <conditionalFormatting sqref="C23">
    <cfRule type="expression" dxfId="113" priority="32" stopIfTrue="1">
      <formula>V23=2</formula>
    </cfRule>
  </conditionalFormatting>
  <conditionalFormatting sqref="D25">
    <cfRule type="expression" dxfId="112" priority="33">
      <formula>$AI25&lt;&gt;""</formula>
    </cfRule>
  </conditionalFormatting>
  <conditionalFormatting sqref="B24">
    <cfRule type="expression" dxfId="111" priority="34" stopIfTrue="1">
      <formula>#REF!=""</formula>
    </cfRule>
  </conditionalFormatting>
  <conditionalFormatting sqref="D24">
    <cfRule type="expression" dxfId="110" priority="35">
      <formula>$AI24&lt;&gt;""</formula>
    </cfRule>
  </conditionalFormatting>
  <conditionalFormatting sqref="C24">
    <cfRule type="expression" dxfId="109" priority="36" stopIfTrue="1">
      <formula>V24=1</formula>
    </cfRule>
  </conditionalFormatting>
  <conditionalFormatting sqref="C24">
    <cfRule type="expression" dxfId="108" priority="37" stopIfTrue="1">
      <formula>V24=3</formula>
    </cfRule>
  </conditionalFormatting>
  <conditionalFormatting sqref="C24">
    <cfRule type="expression" dxfId="107" priority="38" stopIfTrue="1">
      <formula>V24=2</formula>
    </cfRule>
  </conditionalFormatting>
  <conditionalFormatting sqref="B25">
    <cfRule type="expression" dxfId="106" priority="39" stopIfTrue="1">
      <formula>#REF!=""</formula>
    </cfRule>
  </conditionalFormatting>
  <conditionalFormatting sqref="D33">
    <cfRule type="expression" dxfId="105" priority="40">
      <formula>$AI33&lt;&gt;""</formula>
    </cfRule>
  </conditionalFormatting>
  <conditionalFormatting sqref="C25">
    <cfRule type="expression" dxfId="104" priority="41" stopIfTrue="1">
      <formula>V25=1</formula>
    </cfRule>
  </conditionalFormatting>
  <conditionalFormatting sqref="C25">
    <cfRule type="expression" dxfId="103" priority="42" stopIfTrue="1">
      <formula>V25=3</formula>
    </cfRule>
  </conditionalFormatting>
  <conditionalFormatting sqref="C25">
    <cfRule type="expression" dxfId="102" priority="43" stopIfTrue="1">
      <formula>V25=2</formula>
    </cfRule>
  </conditionalFormatting>
  <conditionalFormatting sqref="B33">
    <cfRule type="expression" dxfId="101" priority="44" stopIfTrue="1">
      <formula>#REF!=""</formula>
    </cfRule>
  </conditionalFormatting>
  <conditionalFormatting sqref="C33">
    <cfRule type="expression" dxfId="100" priority="45" stopIfTrue="1">
      <formula>V33=1</formula>
    </cfRule>
  </conditionalFormatting>
  <conditionalFormatting sqref="C33">
    <cfRule type="expression" dxfId="99" priority="46" stopIfTrue="1">
      <formula>V33=3</formula>
    </cfRule>
  </conditionalFormatting>
  <conditionalFormatting sqref="C33">
    <cfRule type="expression" dxfId="98" priority="47" stopIfTrue="1">
      <formula>V33=2</formula>
    </cfRule>
  </conditionalFormatting>
  <conditionalFormatting sqref="B32">
    <cfRule type="expression" dxfId="97" priority="48" stopIfTrue="1">
      <formula>#REF!=""</formula>
    </cfRule>
  </conditionalFormatting>
  <conditionalFormatting sqref="D32">
    <cfRule type="expression" dxfId="96" priority="49">
      <formula>$AI32&lt;&gt;""</formula>
    </cfRule>
  </conditionalFormatting>
  <conditionalFormatting sqref="C32">
    <cfRule type="expression" dxfId="95" priority="50" stopIfTrue="1">
      <formula>V32=1</formula>
    </cfRule>
  </conditionalFormatting>
  <conditionalFormatting sqref="C32">
    <cfRule type="expression" dxfId="94" priority="51" stopIfTrue="1">
      <formula>V32=3</formula>
    </cfRule>
  </conditionalFormatting>
  <conditionalFormatting sqref="C32">
    <cfRule type="expression" dxfId="93" priority="52" stopIfTrue="1">
      <formula>V32=2</formula>
    </cfRule>
  </conditionalFormatting>
  <conditionalFormatting sqref="D39">
    <cfRule type="expression" dxfId="92" priority="53">
      <formula>$AI39&lt;&gt;""</formula>
    </cfRule>
  </conditionalFormatting>
  <conditionalFormatting sqref="B36">
    <cfRule type="expression" dxfId="91" priority="54" stopIfTrue="1">
      <formula>#REF!=""</formula>
    </cfRule>
  </conditionalFormatting>
  <conditionalFormatting sqref="D38">
    <cfRule type="expression" dxfId="90" priority="55">
      <formula>$AI38&lt;&gt;""</formula>
    </cfRule>
  </conditionalFormatting>
  <conditionalFormatting sqref="C39">
    <cfRule type="expression" dxfId="89" priority="56" stopIfTrue="1">
      <formula>V39=1</formula>
    </cfRule>
  </conditionalFormatting>
  <conditionalFormatting sqref="C39">
    <cfRule type="expression" dxfId="88" priority="57" stopIfTrue="1">
      <formula>V39=3</formula>
    </cfRule>
  </conditionalFormatting>
  <conditionalFormatting sqref="C39">
    <cfRule type="expression" dxfId="87" priority="58" stopIfTrue="1">
      <formula>V39=2</formula>
    </cfRule>
  </conditionalFormatting>
  <conditionalFormatting sqref="B38">
    <cfRule type="expression" dxfId="86" priority="59" stopIfTrue="1">
      <formula>#REF!=""</formula>
    </cfRule>
  </conditionalFormatting>
  <conditionalFormatting sqref="C38">
    <cfRule type="expression" dxfId="85" priority="60" stopIfTrue="1">
      <formula>V38=1</formula>
    </cfRule>
  </conditionalFormatting>
  <conditionalFormatting sqref="C38">
    <cfRule type="expression" dxfId="84" priority="61" stopIfTrue="1">
      <formula>V38=3</formula>
    </cfRule>
  </conditionalFormatting>
  <conditionalFormatting sqref="C38">
    <cfRule type="expression" dxfId="83" priority="62" stopIfTrue="1">
      <formula>V38=2</formula>
    </cfRule>
  </conditionalFormatting>
  <conditionalFormatting sqref="D40">
    <cfRule type="expression" dxfId="82" priority="63">
      <formula>$AI40&lt;&gt;""</formula>
    </cfRule>
  </conditionalFormatting>
  <conditionalFormatting sqref="B39">
    <cfRule type="expression" dxfId="81" priority="64" stopIfTrue="1">
      <formula>#REF!=""</formula>
    </cfRule>
  </conditionalFormatting>
  <conditionalFormatting sqref="C40">
    <cfRule type="expression" dxfId="80" priority="65" stopIfTrue="1">
      <formula>V40=1</formula>
    </cfRule>
  </conditionalFormatting>
  <conditionalFormatting sqref="C40">
    <cfRule type="expression" dxfId="79" priority="66" stopIfTrue="1">
      <formula>V40=3</formula>
    </cfRule>
  </conditionalFormatting>
  <conditionalFormatting sqref="C40">
    <cfRule type="expression" dxfId="78" priority="67" stopIfTrue="1">
      <formula>V40=2</formula>
    </cfRule>
  </conditionalFormatting>
  <conditionalFormatting sqref="B40">
    <cfRule type="expression" dxfId="77" priority="68" stopIfTrue="1">
      <formula>#REF!=""</formula>
    </cfRule>
  </conditionalFormatting>
  <conditionalFormatting sqref="D42">
    <cfRule type="expression" dxfId="76" priority="69">
      <formula>$AI42&lt;&gt;""</formula>
    </cfRule>
  </conditionalFormatting>
  <conditionalFormatting sqref="C42">
    <cfRule type="expression" dxfId="75" priority="70" stopIfTrue="1">
      <formula>V42=1</formula>
    </cfRule>
  </conditionalFormatting>
  <conditionalFormatting sqref="C42">
    <cfRule type="expression" dxfId="74" priority="71" stopIfTrue="1">
      <formula>V42=3</formula>
    </cfRule>
  </conditionalFormatting>
  <conditionalFormatting sqref="C42">
    <cfRule type="expression" dxfId="73" priority="72" stopIfTrue="1">
      <formula>V42=2</formula>
    </cfRule>
  </conditionalFormatting>
  <conditionalFormatting sqref="D43">
    <cfRule type="expression" dxfId="72" priority="73">
      <formula>$AI43&lt;&gt;""</formula>
    </cfRule>
  </conditionalFormatting>
  <conditionalFormatting sqref="B42">
    <cfRule type="expression" dxfId="71" priority="74" stopIfTrue="1">
      <formula>#REF!=""</formula>
    </cfRule>
  </conditionalFormatting>
  <conditionalFormatting sqref="C43">
    <cfRule type="expression" dxfId="70" priority="75" stopIfTrue="1">
      <formula>V43=1</formula>
    </cfRule>
  </conditionalFormatting>
  <conditionalFormatting sqref="C43">
    <cfRule type="expression" dxfId="69" priority="76" stopIfTrue="1">
      <formula>V43=3</formula>
    </cfRule>
  </conditionalFormatting>
  <conditionalFormatting sqref="C43">
    <cfRule type="expression" dxfId="68" priority="77" stopIfTrue="1">
      <formula>V43=2</formula>
    </cfRule>
  </conditionalFormatting>
  <conditionalFormatting sqref="D44">
    <cfRule type="expression" dxfId="67" priority="78">
      <formula>$AI44&lt;&gt;""</formula>
    </cfRule>
  </conditionalFormatting>
  <conditionalFormatting sqref="B43">
    <cfRule type="expression" dxfId="66" priority="79" stopIfTrue="1">
      <formula>#REF!=""</formula>
    </cfRule>
  </conditionalFormatting>
  <conditionalFormatting sqref="C44">
    <cfRule type="expression" dxfId="65" priority="80" stopIfTrue="1">
      <formula>V44=1</formula>
    </cfRule>
  </conditionalFormatting>
  <conditionalFormatting sqref="C44">
    <cfRule type="expression" dxfId="64" priority="81" stopIfTrue="1">
      <formula>V44=3</formula>
    </cfRule>
  </conditionalFormatting>
  <conditionalFormatting sqref="C44">
    <cfRule type="expression" dxfId="63" priority="82" stopIfTrue="1">
      <formula>V44=2</formula>
    </cfRule>
  </conditionalFormatting>
  <conditionalFormatting sqref="B44">
    <cfRule type="expression" dxfId="62" priority="83" stopIfTrue="1">
      <formula>#REF!=""</formula>
    </cfRule>
  </conditionalFormatting>
  <conditionalFormatting sqref="B45">
    <cfRule type="expression" dxfId="61" priority="84" stopIfTrue="1">
      <formula>#REF!=""</formula>
    </cfRule>
  </conditionalFormatting>
  <conditionalFormatting sqref="D47">
    <cfRule type="expression" dxfId="60" priority="85">
      <formula>$AI47&lt;&gt;""</formula>
    </cfRule>
  </conditionalFormatting>
  <conditionalFormatting sqref="C47">
    <cfRule type="expression" dxfId="59" priority="86" stopIfTrue="1">
      <formula>V47=1</formula>
    </cfRule>
  </conditionalFormatting>
  <conditionalFormatting sqref="C47">
    <cfRule type="expression" dxfId="58" priority="87" stopIfTrue="1">
      <formula>V47=3</formula>
    </cfRule>
  </conditionalFormatting>
  <conditionalFormatting sqref="C47">
    <cfRule type="expression" dxfId="57" priority="88" stopIfTrue="1">
      <formula>V47=2</formula>
    </cfRule>
  </conditionalFormatting>
  <conditionalFormatting sqref="B47">
    <cfRule type="expression" dxfId="56" priority="89" stopIfTrue="1">
      <formula>#REF!=""</formula>
    </cfRule>
  </conditionalFormatting>
  <conditionalFormatting sqref="D48">
    <cfRule type="expression" dxfId="55" priority="90">
      <formula>$AI48&lt;&gt;""</formula>
    </cfRule>
  </conditionalFormatting>
  <conditionalFormatting sqref="C48">
    <cfRule type="expression" dxfId="54" priority="91" stopIfTrue="1">
      <formula>V48=1</formula>
    </cfRule>
  </conditionalFormatting>
  <conditionalFormatting sqref="C48">
    <cfRule type="expression" dxfId="53" priority="92" stopIfTrue="1">
      <formula>V48=3</formula>
    </cfRule>
  </conditionalFormatting>
  <conditionalFormatting sqref="C48">
    <cfRule type="expression" dxfId="52" priority="93" stopIfTrue="1">
      <formula>V48=2</formula>
    </cfRule>
  </conditionalFormatting>
  <conditionalFormatting sqref="B48">
    <cfRule type="expression" dxfId="51" priority="94" stopIfTrue="1">
      <formula>#REF!=""</formula>
    </cfRule>
  </conditionalFormatting>
  <conditionalFormatting sqref="D49">
    <cfRule type="expression" dxfId="50" priority="95">
      <formula>$AI49&lt;&gt;""</formula>
    </cfRule>
  </conditionalFormatting>
  <conditionalFormatting sqref="C49">
    <cfRule type="expression" dxfId="49" priority="96" stopIfTrue="1">
      <formula>V49=1</formula>
    </cfRule>
  </conditionalFormatting>
  <conditionalFormatting sqref="C49">
    <cfRule type="expression" dxfId="48" priority="97" stopIfTrue="1">
      <formula>V49=3</formula>
    </cfRule>
  </conditionalFormatting>
  <conditionalFormatting sqref="C49">
    <cfRule type="expression" dxfId="47" priority="98" stopIfTrue="1">
      <formula>V49=2</formula>
    </cfRule>
  </conditionalFormatting>
  <conditionalFormatting sqref="B49">
    <cfRule type="expression" dxfId="46" priority="99" stopIfTrue="1">
      <formula>#REF!=""</formula>
    </cfRule>
  </conditionalFormatting>
  <conditionalFormatting sqref="B11">
    <cfRule type="expression" dxfId="45" priority="100" stopIfTrue="1">
      <formula>#REF!=""</formula>
    </cfRule>
  </conditionalFormatting>
  <conditionalFormatting sqref="B27 B29:B30">
    <cfRule type="expression" dxfId="44" priority="101" stopIfTrue="1">
      <formula>#REF!=""</formula>
    </cfRule>
  </conditionalFormatting>
  <conditionalFormatting sqref="B13">
    <cfRule type="expression" dxfId="43" priority="102" stopIfTrue="1">
      <formula>#REF!=""</formula>
    </cfRule>
  </conditionalFormatting>
  <conditionalFormatting sqref="D13">
    <cfRule type="expression" dxfId="42" priority="103">
      <formula>$AI13&lt;&gt;""</formula>
    </cfRule>
  </conditionalFormatting>
  <conditionalFormatting sqref="C13">
    <cfRule type="expression" dxfId="41" priority="104" stopIfTrue="1">
      <formula>V13=1</formula>
    </cfRule>
  </conditionalFormatting>
  <conditionalFormatting sqref="C13">
    <cfRule type="expression" dxfId="40" priority="105" stopIfTrue="1">
      <formula>V13=3</formula>
    </cfRule>
  </conditionalFormatting>
  <conditionalFormatting sqref="C13">
    <cfRule type="expression" dxfId="39" priority="106" stopIfTrue="1">
      <formula>V13=2</formula>
    </cfRule>
  </conditionalFormatting>
  <conditionalFormatting sqref="B14">
    <cfRule type="expression" dxfId="38" priority="107" stopIfTrue="1">
      <formula>#REF!=""</formula>
    </cfRule>
  </conditionalFormatting>
  <conditionalFormatting sqref="D14">
    <cfRule type="expression" dxfId="37" priority="108">
      <formula>$AI14&lt;&gt;""</formula>
    </cfRule>
  </conditionalFormatting>
  <conditionalFormatting sqref="C14">
    <cfRule type="expression" dxfId="36" priority="109" stopIfTrue="1">
      <formula>V14=1</formula>
    </cfRule>
  </conditionalFormatting>
  <conditionalFormatting sqref="C14">
    <cfRule type="expression" dxfId="35" priority="110" stopIfTrue="1">
      <formula>V14=3</formula>
    </cfRule>
  </conditionalFormatting>
  <conditionalFormatting sqref="C14">
    <cfRule type="expression" dxfId="34" priority="111" stopIfTrue="1">
      <formula>V14=2</formula>
    </cfRule>
  </conditionalFormatting>
  <conditionalFormatting sqref="B15">
    <cfRule type="expression" dxfId="33" priority="112" stopIfTrue="1">
      <formula>#REF!=""</formula>
    </cfRule>
  </conditionalFormatting>
  <conditionalFormatting sqref="D15">
    <cfRule type="expression" dxfId="32" priority="113">
      <formula>$AI15&lt;&gt;""</formula>
    </cfRule>
  </conditionalFormatting>
  <conditionalFormatting sqref="C15">
    <cfRule type="expression" dxfId="31" priority="114" stopIfTrue="1">
      <formula>V15=1</formula>
    </cfRule>
  </conditionalFormatting>
  <conditionalFormatting sqref="C15">
    <cfRule type="expression" dxfId="30" priority="115" stopIfTrue="1">
      <formula>V15=3</formula>
    </cfRule>
  </conditionalFormatting>
  <conditionalFormatting sqref="C15">
    <cfRule type="expression" dxfId="29" priority="116" stopIfTrue="1">
      <formula>V15=2</formula>
    </cfRule>
  </conditionalFormatting>
  <conditionalFormatting sqref="B16">
    <cfRule type="expression" dxfId="28" priority="117" stopIfTrue="1">
      <formula>#REF!=""</formula>
    </cfRule>
  </conditionalFormatting>
  <conditionalFormatting sqref="D16">
    <cfRule type="expression" dxfId="27" priority="118">
      <formula>$AI16&lt;&gt;""</formula>
    </cfRule>
  </conditionalFormatting>
  <conditionalFormatting sqref="C16">
    <cfRule type="expression" dxfId="26" priority="119" stopIfTrue="1">
      <formula>V16=1</formula>
    </cfRule>
  </conditionalFormatting>
  <conditionalFormatting sqref="C16">
    <cfRule type="expression" dxfId="25" priority="120" stopIfTrue="1">
      <formula>V16=3</formula>
    </cfRule>
  </conditionalFormatting>
  <conditionalFormatting sqref="C16">
    <cfRule type="expression" dxfId="24" priority="121" stopIfTrue="1">
      <formula>V16=2</formula>
    </cfRule>
  </conditionalFormatting>
  <conditionalFormatting sqref="B17">
    <cfRule type="expression" dxfId="23" priority="122" stopIfTrue="1">
      <formula>#REF!=""</formula>
    </cfRule>
  </conditionalFormatting>
  <conditionalFormatting sqref="D17">
    <cfRule type="expression" dxfId="22" priority="123">
      <formula>$AI17&lt;&gt;""</formula>
    </cfRule>
  </conditionalFormatting>
  <conditionalFormatting sqref="C17">
    <cfRule type="expression" dxfId="21" priority="124" stopIfTrue="1">
      <formula>V17=1</formula>
    </cfRule>
  </conditionalFormatting>
  <conditionalFormatting sqref="C17">
    <cfRule type="expression" dxfId="20" priority="125" stopIfTrue="1">
      <formula>V17=3</formula>
    </cfRule>
  </conditionalFormatting>
  <conditionalFormatting sqref="C17">
    <cfRule type="expression" dxfId="19" priority="126" stopIfTrue="1">
      <formula>V17=2</formula>
    </cfRule>
  </conditionalFormatting>
  <conditionalFormatting sqref="B20">
    <cfRule type="expression" dxfId="18" priority="127" stopIfTrue="1">
      <formula>#REF!=""</formula>
    </cfRule>
  </conditionalFormatting>
  <conditionalFormatting sqref="D20">
    <cfRule type="expression" dxfId="17" priority="128">
      <formula>$AI20&lt;&gt;""</formula>
    </cfRule>
  </conditionalFormatting>
  <conditionalFormatting sqref="C20">
    <cfRule type="expression" dxfId="16" priority="129" stopIfTrue="1">
      <formula>V20=1</formula>
    </cfRule>
  </conditionalFormatting>
  <conditionalFormatting sqref="C20">
    <cfRule type="expression" dxfId="15" priority="130" stopIfTrue="1">
      <formula>V20=3</formula>
    </cfRule>
  </conditionalFormatting>
  <conditionalFormatting sqref="C20">
    <cfRule type="expression" dxfId="14" priority="131" stopIfTrue="1">
      <formula>V20=2</formula>
    </cfRule>
  </conditionalFormatting>
  <conditionalFormatting sqref="D34">
    <cfRule type="expression" dxfId="13" priority="132">
      <formula>$AI34&lt;&gt;""</formula>
    </cfRule>
  </conditionalFormatting>
  <conditionalFormatting sqref="B34">
    <cfRule type="expression" dxfId="12" priority="133" stopIfTrue="1">
      <formula>#REF!=""</formula>
    </cfRule>
  </conditionalFormatting>
  <conditionalFormatting sqref="C34">
    <cfRule type="expression" dxfId="11" priority="134" stopIfTrue="1">
      <formula>V34=1</formula>
    </cfRule>
  </conditionalFormatting>
  <conditionalFormatting sqref="C34">
    <cfRule type="expression" dxfId="10" priority="135" stopIfTrue="1">
      <formula>V34=3</formula>
    </cfRule>
  </conditionalFormatting>
  <conditionalFormatting sqref="C34">
    <cfRule type="expression" dxfId="9" priority="136" stopIfTrue="1">
      <formula>V34=2</formula>
    </cfRule>
  </conditionalFormatting>
  <conditionalFormatting sqref="D28">
    <cfRule type="expression" dxfId="8" priority="137">
      <formula>$AI28&lt;&gt;""</formula>
    </cfRule>
  </conditionalFormatting>
  <conditionalFormatting sqref="C28">
    <cfRule type="expression" dxfId="7" priority="138" stopIfTrue="1">
      <formula>V28=1</formula>
    </cfRule>
  </conditionalFormatting>
  <conditionalFormatting sqref="C28">
    <cfRule type="expression" dxfId="6" priority="139" stopIfTrue="1">
      <formula>V28=3</formula>
    </cfRule>
  </conditionalFormatting>
  <conditionalFormatting sqref="C28">
    <cfRule type="expression" dxfId="5" priority="140" stopIfTrue="1">
      <formula>V28=2</formula>
    </cfRule>
  </conditionalFormatting>
  <conditionalFormatting sqref="B28">
    <cfRule type="expression" dxfId="4" priority="141" stopIfTrue="1">
      <formula>#REF!=""</formula>
    </cfRule>
  </conditionalFormatting>
  <pageMargins left="0.25" right="0.25" top="0.75" bottom="0.75" header="0" footer="0"/>
  <pageSetup fitToHeight="0" orientation="landscape"/>
  <headerFooter>
    <oddHeader>&amp;LShared Assessments Program&amp;CStandardized Information Gathering (SIG) Questionnaire&amp;R Version 2017</oddHeader>
    <oddFooter>&amp;L&amp;A&amp;CPage &amp;P of  Page(s)</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Z1000"/>
  <sheetViews>
    <sheetView showGridLines="0" workbookViewId="0">
      <pane ySplit="3" topLeftCell="A4" activePane="bottomLeft" state="frozen"/>
      <selection pane="bottomLeft" activeCell="B5" sqref="B5"/>
    </sheetView>
  </sheetViews>
  <sheetFormatPr defaultColWidth="14.42578125" defaultRowHeight="15" customHeight="1"/>
  <cols>
    <col min="1" max="1" width="1" customWidth="1"/>
    <col min="2" max="2" width="48.85546875" customWidth="1"/>
    <col min="3" max="3" width="108.85546875" customWidth="1"/>
    <col min="4" max="4" width="28.7109375" customWidth="1"/>
    <col min="5" max="26" width="9.140625" customWidth="1"/>
  </cols>
  <sheetData>
    <row r="1" spans="1:26" ht="3.75" customHeight="1">
      <c r="A1" s="1"/>
      <c r="B1" s="178" t="s">
        <v>2296</v>
      </c>
      <c r="C1" s="179" t="s">
        <v>2297</v>
      </c>
      <c r="D1" s="1"/>
      <c r="E1" s="1"/>
      <c r="F1" s="1"/>
      <c r="G1" s="1"/>
      <c r="H1" s="1"/>
      <c r="I1" s="1"/>
      <c r="J1" s="1"/>
      <c r="K1" s="1"/>
      <c r="L1" s="1"/>
      <c r="M1" s="1"/>
      <c r="N1" s="1"/>
      <c r="O1" s="1"/>
      <c r="P1" s="1"/>
      <c r="Q1" s="1"/>
      <c r="R1" s="1"/>
      <c r="S1" s="1"/>
      <c r="T1" s="1"/>
      <c r="U1" s="1"/>
      <c r="V1" s="1"/>
      <c r="W1" s="1"/>
      <c r="X1" s="1"/>
      <c r="Y1" s="1"/>
      <c r="Z1" s="1"/>
    </row>
    <row r="2" spans="1:26" ht="12.75" customHeight="1">
      <c r="A2" s="1"/>
      <c r="B2" s="180" t="s">
        <v>159</v>
      </c>
      <c r="C2" s="181"/>
      <c r="D2" s="182"/>
      <c r="E2" s="1"/>
      <c r="F2" s="1"/>
      <c r="G2" s="1"/>
      <c r="H2" s="1"/>
      <c r="I2" s="1"/>
      <c r="J2" s="1"/>
      <c r="K2" s="1"/>
      <c r="L2" s="1"/>
      <c r="M2" s="1"/>
      <c r="N2" s="1"/>
      <c r="O2" s="1"/>
      <c r="P2" s="1"/>
      <c r="Q2" s="1"/>
      <c r="R2" s="1"/>
      <c r="S2" s="1"/>
      <c r="T2" s="1"/>
      <c r="U2" s="1"/>
      <c r="V2" s="1"/>
      <c r="W2" s="1"/>
      <c r="X2" s="1"/>
      <c r="Y2" s="1"/>
      <c r="Z2" s="1"/>
    </row>
    <row r="3" spans="1:26" ht="12.75" customHeight="1">
      <c r="A3" s="1"/>
      <c r="B3" s="183" t="s">
        <v>2298</v>
      </c>
      <c r="C3" s="184" t="s">
        <v>2299</v>
      </c>
      <c r="D3" s="83" t="s">
        <v>2300</v>
      </c>
      <c r="E3" s="1"/>
      <c r="F3" s="1"/>
      <c r="G3" s="1"/>
      <c r="H3" s="1"/>
      <c r="I3" s="1"/>
      <c r="J3" s="1"/>
      <c r="K3" s="1"/>
      <c r="L3" s="1"/>
      <c r="M3" s="1"/>
      <c r="N3" s="1"/>
      <c r="O3" s="1"/>
      <c r="P3" s="1"/>
      <c r="Q3" s="1"/>
      <c r="R3" s="1"/>
      <c r="S3" s="1"/>
      <c r="T3" s="1"/>
      <c r="U3" s="1"/>
      <c r="V3" s="1"/>
      <c r="W3" s="1"/>
      <c r="X3" s="1"/>
      <c r="Y3" s="1"/>
      <c r="Z3" s="1"/>
    </row>
    <row r="4" spans="1:26" ht="12.75" customHeight="1">
      <c r="A4" s="1"/>
      <c r="B4" s="85" t="s">
        <v>2296</v>
      </c>
      <c r="C4" s="117" t="s">
        <v>2297</v>
      </c>
      <c r="D4" s="185"/>
      <c r="E4" s="1"/>
      <c r="F4" s="1"/>
      <c r="G4" s="1"/>
      <c r="H4" s="1"/>
      <c r="I4" s="1"/>
      <c r="J4" s="1"/>
      <c r="K4" s="1"/>
      <c r="L4" s="1"/>
      <c r="M4" s="1"/>
      <c r="N4" s="1"/>
      <c r="O4" s="1"/>
      <c r="P4" s="1"/>
      <c r="Q4" s="1"/>
      <c r="R4" s="1"/>
      <c r="S4" s="1"/>
      <c r="T4" s="1"/>
      <c r="U4" s="1"/>
      <c r="V4" s="1"/>
      <c r="W4" s="1"/>
      <c r="X4" s="1"/>
      <c r="Y4" s="1"/>
      <c r="Z4" s="1"/>
    </row>
    <row r="5" spans="1:26" ht="12.75" customHeight="1">
      <c r="A5" s="1"/>
      <c r="B5" s="85" t="s">
        <v>2301</v>
      </c>
      <c r="C5" s="117" t="s">
        <v>2302</v>
      </c>
      <c r="D5" s="185"/>
      <c r="E5" s="1"/>
      <c r="F5" s="1"/>
      <c r="G5" s="1"/>
      <c r="H5" s="1"/>
      <c r="I5" s="1"/>
      <c r="J5" s="1"/>
      <c r="K5" s="1"/>
      <c r="L5" s="1"/>
      <c r="M5" s="1"/>
      <c r="N5" s="1"/>
      <c r="O5" s="1"/>
      <c r="P5" s="1"/>
      <c r="Q5" s="1"/>
      <c r="R5" s="1"/>
      <c r="S5" s="1"/>
      <c r="T5" s="1"/>
      <c r="U5" s="1"/>
      <c r="V5" s="1"/>
      <c r="W5" s="1"/>
      <c r="X5" s="1"/>
      <c r="Y5" s="1"/>
      <c r="Z5" s="1"/>
    </row>
    <row r="6" spans="1:26" ht="12.75" customHeight="1">
      <c r="A6" s="1"/>
      <c r="B6" s="85" t="s">
        <v>2303</v>
      </c>
      <c r="C6" s="117" t="s">
        <v>2304</v>
      </c>
      <c r="D6" s="185"/>
      <c r="E6" s="1"/>
      <c r="F6" s="1"/>
      <c r="G6" s="1"/>
      <c r="H6" s="1"/>
      <c r="I6" s="1"/>
      <c r="J6" s="1"/>
      <c r="K6" s="1"/>
      <c r="L6" s="1"/>
      <c r="M6" s="1"/>
      <c r="N6" s="1"/>
      <c r="O6" s="1"/>
      <c r="P6" s="1"/>
      <c r="Q6" s="1"/>
      <c r="R6" s="1"/>
      <c r="S6" s="1"/>
      <c r="T6" s="1"/>
      <c r="U6" s="1"/>
      <c r="V6" s="1"/>
      <c r="W6" s="1"/>
      <c r="X6" s="1"/>
      <c r="Y6" s="1"/>
      <c r="Z6" s="1"/>
    </row>
    <row r="7" spans="1:26" ht="12.75" customHeight="1">
      <c r="A7" s="1"/>
      <c r="B7" s="85" t="s">
        <v>2305</v>
      </c>
      <c r="C7" s="117" t="s">
        <v>2306</v>
      </c>
      <c r="D7" s="185"/>
      <c r="E7" s="1"/>
      <c r="F7" s="1"/>
      <c r="G7" s="1"/>
      <c r="H7" s="1"/>
      <c r="I7" s="1"/>
      <c r="J7" s="1"/>
      <c r="K7" s="1"/>
      <c r="L7" s="1"/>
      <c r="M7" s="1"/>
      <c r="N7" s="1"/>
      <c r="O7" s="1"/>
      <c r="P7" s="1"/>
      <c r="Q7" s="1"/>
      <c r="R7" s="1"/>
      <c r="S7" s="1"/>
      <c r="T7" s="1"/>
      <c r="U7" s="1"/>
      <c r="V7" s="1"/>
      <c r="W7" s="1"/>
      <c r="X7" s="1"/>
      <c r="Y7" s="1"/>
      <c r="Z7" s="1"/>
    </row>
    <row r="8" spans="1:26" ht="12.75" customHeight="1">
      <c r="A8" s="1"/>
      <c r="B8" s="85" t="s">
        <v>2307</v>
      </c>
      <c r="C8" s="117" t="s">
        <v>2308</v>
      </c>
      <c r="D8" s="185" t="s">
        <v>2309</v>
      </c>
      <c r="E8" s="1"/>
      <c r="F8" s="1"/>
      <c r="G8" s="1"/>
      <c r="H8" s="1"/>
      <c r="I8" s="1"/>
      <c r="J8" s="1"/>
      <c r="K8" s="1"/>
      <c r="L8" s="1"/>
      <c r="M8" s="1"/>
      <c r="N8" s="1"/>
      <c r="O8" s="1"/>
      <c r="P8" s="1"/>
      <c r="Q8" s="1"/>
      <c r="R8" s="1"/>
      <c r="S8" s="1"/>
      <c r="T8" s="1"/>
      <c r="U8" s="1"/>
      <c r="V8" s="1"/>
      <c r="W8" s="1"/>
      <c r="X8" s="1"/>
      <c r="Y8" s="1"/>
      <c r="Z8" s="1"/>
    </row>
    <row r="9" spans="1:26" ht="12.75" customHeight="1">
      <c r="A9" s="1"/>
      <c r="B9" s="85" t="s">
        <v>2310</v>
      </c>
      <c r="C9" s="117" t="s">
        <v>2311</v>
      </c>
      <c r="D9" s="185"/>
      <c r="E9" s="1"/>
      <c r="F9" s="1"/>
      <c r="G9" s="1"/>
      <c r="H9" s="1"/>
      <c r="I9" s="1"/>
      <c r="J9" s="1"/>
      <c r="K9" s="1"/>
      <c r="L9" s="1"/>
      <c r="M9" s="1"/>
      <c r="N9" s="1"/>
      <c r="O9" s="1"/>
      <c r="P9" s="1"/>
      <c r="Q9" s="1"/>
      <c r="R9" s="1"/>
      <c r="S9" s="1"/>
      <c r="T9" s="1"/>
      <c r="U9" s="1"/>
      <c r="V9" s="1"/>
      <c r="W9" s="1"/>
      <c r="X9" s="1"/>
      <c r="Y9" s="1"/>
      <c r="Z9" s="1"/>
    </row>
    <row r="10" spans="1:26" ht="12.75" customHeight="1">
      <c r="A10" s="1"/>
      <c r="B10" s="85" t="s">
        <v>2312</v>
      </c>
      <c r="C10" s="117" t="s">
        <v>2313</v>
      </c>
      <c r="D10" s="185" t="s">
        <v>2314</v>
      </c>
      <c r="E10" s="1"/>
      <c r="F10" s="1"/>
      <c r="G10" s="1"/>
      <c r="H10" s="1"/>
      <c r="I10" s="1"/>
      <c r="J10" s="1"/>
      <c r="K10" s="1"/>
      <c r="L10" s="1"/>
      <c r="M10" s="1"/>
      <c r="N10" s="1"/>
      <c r="O10" s="1"/>
      <c r="P10" s="1"/>
      <c r="Q10" s="1"/>
      <c r="R10" s="1"/>
      <c r="S10" s="1"/>
      <c r="T10" s="1"/>
      <c r="U10" s="1"/>
      <c r="V10" s="1"/>
      <c r="W10" s="1"/>
      <c r="X10" s="1"/>
      <c r="Y10" s="1"/>
      <c r="Z10" s="1"/>
    </row>
    <row r="11" spans="1:26" ht="12.75" customHeight="1">
      <c r="A11" s="1"/>
      <c r="B11" s="85" t="s">
        <v>2315</v>
      </c>
      <c r="C11" s="117" t="s">
        <v>2316</v>
      </c>
      <c r="D11" s="185"/>
      <c r="E11" s="1"/>
      <c r="F11" s="1"/>
      <c r="G11" s="1"/>
      <c r="H11" s="1"/>
      <c r="I11" s="1"/>
      <c r="J11" s="1"/>
      <c r="K11" s="1"/>
      <c r="L11" s="1"/>
      <c r="M11" s="1"/>
      <c r="N11" s="1"/>
      <c r="O11" s="1"/>
      <c r="P11" s="1"/>
      <c r="Q11" s="1"/>
      <c r="R11" s="1"/>
      <c r="S11" s="1"/>
      <c r="T11" s="1"/>
      <c r="U11" s="1"/>
      <c r="V11" s="1"/>
      <c r="W11" s="1"/>
      <c r="X11" s="1"/>
      <c r="Y11" s="1"/>
      <c r="Z11" s="1"/>
    </row>
    <row r="12" spans="1:26" ht="12.75" customHeight="1">
      <c r="A12" s="1"/>
      <c r="B12" s="85" t="s">
        <v>2317</v>
      </c>
      <c r="C12" s="117" t="s">
        <v>2318</v>
      </c>
      <c r="D12" s="185"/>
      <c r="E12" s="1"/>
      <c r="F12" s="1"/>
      <c r="G12" s="1"/>
      <c r="H12" s="1"/>
      <c r="I12" s="1"/>
      <c r="J12" s="1"/>
      <c r="K12" s="1"/>
      <c r="L12" s="1"/>
      <c r="M12" s="1"/>
      <c r="N12" s="1"/>
      <c r="O12" s="1"/>
      <c r="P12" s="1"/>
      <c r="Q12" s="1"/>
      <c r="R12" s="1"/>
      <c r="S12" s="1"/>
      <c r="T12" s="1"/>
      <c r="U12" s="1"/>
      <c r="V12" s="1"/>
      <c r="W12" s="1"/>
      <c r="X12" s="1"/>
      <c r="Y12" s="1"/>
      <c r="Z12" s="1"/>
    </row>
    <row r="13" spans="1:26" ht="12.75" customHeight="1">
      <c r="A13" s="1"/>
      <c r="B13" s="85" t="s">
        <v>2319</v>
      </c>
      <c r="C13" s="117" t="s">
        <v>2320</v>
      </c>
      <c r="D13" s="185" t="s">
        <v>2321</v>
      </c>
      <c r="E13" s="1"/>
      <c r="F13" s="1"/>
      <c r="G13" s="1"/>
      <c r="H13" s="1"/>
      <c r="I13" s="1"/>
      <c r="J13" s="1"/>
      <c r="K13" s="1"/>
      <c r="L13" s="1"/>
      <c r="M13" s="1"/>
      <c r="N13" s="1"/>
      <c r="O13" s="1"/>
      <c r="P13" s="1"/>
      <c r="Q13" s="1"/>
      <c r="R13" s="1"/>
      <c r="S13" s="1"/>
      <c r="T13" s="1"/>
      <c r="U13" s="1"/>
      <c r="V13" s="1"/>
      <c r="W13" s="1"/>
      <c r="X13" s="1"/>
      <c r="Y13" s="1"/>
      <c r="Z13" s="1"/>
    </row>
    <row r="14" spans="1:26" ht="12.75" customHeight="1">
      <c r="A14" s="1"/>
      <c r="B14" s="85" t="s">
        <v>2322</v>
      </c>
      <c r="C14" s="117" t="s">
        <v>2323</v>
      </c>
      <c r="D14" s="185" t="s">
        <v>2324</v>
      </c>
      <c r="E14" s="1"/>
      <c r="F14" s="1"/>
      <c r="G14" s="1"/>
      <c r="H14" s="1"/>
      <c r="I14" s="1"/>
      <c r="J14" s="1"/>
      <c r="K14" s="1"/>
      <c r="L14" s="1"/>
      <c r="M14" s="1"/>
      <c r="N14" s="1"/>
      <c r="O14" s="1"/>
      <c r="P14" s="1"/>
      <c r="Q14" s="1"/>
      <c r="R14" s="1"/>
      <c r="S14" s="1"/>
      <c r="T14" s="1"/>
      <c r="U14" s="1"/>
      <c r="V14" s="1"/>
      <c r="W14" s="1"/>
      <c r="X14" s="1"/>
      <c r="Y14" s="1"/>
      <c r="Z14" s="1"/>
    </row>
    <row r="15" spans="1:26" ht="12.75" customHeight="1">
      <c r="A15" s="1"/>
      <c r="B15" s="85" t="s">
        <v>2325</v>
      </c>
      <c r="C15" s="117" t="s">
        <v>2326</v>
      </c>
      <c r="D15" s="185"/>
      <c r="E15" s="1"/>
      <c r="F15" s="1"/>
      <c r="G15" s="1"/>
      <c r="H15" s="1"/>
      <c r="I15" s="1"/>
      <c r="J15" s="1"/>
      <c r="K15" s="1"/>
      <c r="L15" s="1"/>
      <c r="M15" s="1"/>
      <c r="N15" s="1"/>
      <c r="O15" s="1"/>
      <c r="P15" s="1"/>
      <c r="Q15" s="1"/>
      <c r="R15" s="1"/>
      <c r="S15" s="1"/>
      <c r="T15" s="1"/>
      <c r="U15" s="1"/>
      <c r="V15" s="1"/>
      <c r="W15" s="1"/>
      <c r="X15" s="1"/>
      <c r="Y15" s="1"/>
      <c r="Z15" s="1"/>
    </row>
    <row r="16" spans="1:26" ht="12.75" customHeight="1">
      <c r="A16" s="1"/>
      <c r="B16" s="85" t="s">
        <v>2327</v>
      </c>
      <c r="C16" s="117" t="s">
        <v>2328</v>
      </c>
      <c r="D16" s="185"/>
      <c r="E16" s="1"/>
      <c r="F16" s="1"/>
      <c r="G16" s="1"/>
      <c r="H16" s="1"/>
      <c r="I16" s="1"/>
      <c r="J16" s="1"/>
      <c r="K16" s="1"/>
      <c r="L16" s="1"/>
      <c r="M16" s="1"/>
      <c r="N16" s="1"/>
      <c r="O16" s="1"/>
      <c r="P16" s="1"/>
      <c r="Q16" s="1"/>
      <c r="R16" s="1"/>
      <c r="S16" s="1"/>
      <c r="T16" s="1"/>
      <c r="U16" s="1"/>
      <c r="V16" s="1"/>
      <c r="W16" s="1"/>
      <c r="X16" s="1"/>
      <c r="Y16" s="1"/>
      <c r="Z16" s="1"/>
    </row>
    <row r="17" spans="1:26" ht="12.75" customHeight="1">
      <c r="A17" s="1"/>
      <c r="B17" s="85" t="s">
        <v>2329</v>
      </c>
      <c r="C17" s="117" t="s">
        <v>2330</v>
      </c>
      <c r="D17" s="185"/>
      <c r="E17" s="1"/>
      <c r="F17" s="1"/>
      <c r="G17" s="1"/>
      <c r="H17" s="1"/>
      <c r="I17" s="1"/>
      <c r="J17" s="1"/>
      <c r="K17" s="1"/>
      <c r="L17" s="1"/>
      <c r="M17" s="1"/>
      <c r="N17" s="1"/>
      <c r="O17" s="1"/>
      <c r="P17" s="1"/>
      <c r="Q17" s="1"/>
      <c r="R17" s="1"/>
      <c r="S17" s="1"/>
      <c r="T17" s="1"/>
      <c r="U17" s="1"/>
      <c r="V17" s="1"/>
      <c r="W17" s="1"/>
      <c r="X17" s="1"/>
      <c r="Y17" s="1"/>
      <c r="Z17" s="1"/>
    </row>
    <row r="18" spans="1:26" ht="12.75" customHeight="1">
      <c r="A18" s="1"/>
      <c r="B18" s="85" t="s">
        <v>2331</v>
      </c>
      <c r="C18" s="117" t="s">
        <v>2332</v>
      </c>
      <c r="D18" s="185" t="s">
        <v>2309</v>
      </c>
      <c r="E18" s="1"/>
      <c r="F18" s="1"/>
      <c r="G18" s="1"/>
      <c r="H18" s="1"/>
      <c r="I18" s="1"/>
      <c r="J18" s="1"/>
      <c r="K18" s="1"/>
      <c r="L18" s="1"/>
      <c r="M18" s="1"/>
      <c r="N18" s="1"/>
      <c r="O18" s="1"/>
      <c r="P18" s="1"/>
      <c r="Q18" s="1"/>
      <c r="R18" s="1"/>
      <c r="S18" s="1"/>
      <c r="T18" s="1"/>
      <c r="U18" s="1"/>
      <c r="V18" s="1"/>
      <c r="W18" s="1"/>
      <c r="X18" s="1"/>
      <c r="Y18" s="1"/>
      <c r="Z18" s="1"/>
    </row>
    <row r="19" spans="1:26" ht="12.75" customHeight="1">
      <c r="A19" s="1"/>
      <c r="B19" s="85" t="s">
        <v>2333</v>
      </c>
      <c r="C19" s="117" t="s">
        <v>2334</v>
      </c>
      <c r="D19" s="185"/>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85" t="s">
        <v>2335</v>
      </c>
      <c r="C20" s="117" t="s">
        <v>2336</v>
      </c>
      <c r="D20" s="185"/>
      <c r="E20" s="1"/>
      <c r="F20" s="1"/>
      <c r="G20" s="1"/>
      <c r="H20" s="1"/>
      <c r="I20" s="1"/>
      <c r="J20" s="1"/>
      <c r="K20" s="1"/>
      <c r="L20" s="1"/>
      <c r="M20" s="1"/>
      <c r="N20" s="1"/>
      <c r="O20" s="1"/>
      <c r="P20" s="1"/>
      <c r="Q20" s="1"/>
      <c r="R20" s="1"/>
      <c r="S20" s="1"/>
      <c r="T20" s="1"/>
      <c r="U20" s="1"/>
      <c r="V20" s="1"/>
      <c r="W20" s="1"/>
      <c r="X20" s="1"/>
      <c r="Y20" s="1"/>
      <c r="Z20" s="1"/>
    </row>
    <row r="21" spans="1:26" ht="12.75" customHeight="1">
      <c r="A21" s="1"/>
      <c r="B21" s="85" t="s">
        <v>2337</v>
      </c>
      <c r="C21" s="117" t="s">
        <v>2338</v>
      </c>
      <c r="D21" s="185" t="s">
        <v>2339</v>
      </c>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85" t="s">
        <v>2340</v>
      </c>
      <c r="C22" s="117" t="s">
        <v>2341</v>
      </c>
      <c r="D22" s="185"/>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85" t="s">
        <v>2342</v>
      </c>
      <c r="C23" s="117" t="s">
        <v>2343</v>
      </c>
      <c r="D23" s="185"/>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85" t="s">
        <v>2344</v>
      </c>
      <c r="C24" s="117" t="s">
        <v>2345</v>
      </c>
      <c r="D24" s="185"/>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85" t="s">
        <v>2347</v>
      </c>
      <c r="C25" s="117" t="s">
        <v>2348</v>
      </c>
      <c r="D25" s="185" t="s">
        <v>2350</v>
      </c>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85" t="s">
        <v>2351</v>
      </c>
      <c r="C26" s="117" t="s">
        <v>2352</v>
      </c>
      <c r="D26" s="185"/>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85" t="s">
        <v>2353</v>
      </c>
      <c r="C27" s="117" t="s">
        <v>2354</v>
      </c>
      <c r="D27" s="185"/>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85" t="s">
        <v>2355</v>
      </c>
      <c r="C28" s="117" t="s">
        <v>2356</v>
      </c>
      <c r="D28" s="185"/>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85" t="s">
        <v>2357</v>
      </c>
      <c r="C29" s="117" t="s">
        <v>2358</v>
      </c>
      <c r="D29" s="185"/>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85" t="s">
        <v>2359</v>
      </c>
      <c r="C30" s="117" t="s">
        <v>2360</v>
      </c>
      <c r="D30" s="185"/>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85" t="s">
        <v>2361</v>
      </c>
      <c r="C31" s="117" t="s">
        <v>2362</v>
      </c>
      <c r="D31" s="185"/>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85" t="s">
        <v>2363</v>
      </c>
      <c r="C32" s="117" t="s">
        <v>2364</v>
      </c>
      <c r="D32" s="185" t="s">
        <v>2365</v>
      </c>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85" t="s">
        <v>2366</v>
      </c>
      <c r="C33" s="117" t="s">
        <v>2367</v>
      </c>
      <c r="D33" s="185"/>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85" t="s">
        <v>2368</v>
      </c>
      <c r="C34" s="117" t="s">
        <v>2369</v>
      </c>
      <c r="D34" s="185" t="s">
        <v>2370</v>
      </c>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85" t="s">
        <v>2371</v>
      </c>
      <c r="C35" s="117" t="s">
        <v>2372</v>
      </c>
      <c r="D35" s="185"/>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85" t="s">
        <v>2373</v>
      </c>
      <c r="C36" s="117" t="s">
        <v>2374</v>
      </c>
      <c r="D36" s="185"/>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85" t="s">
        <v>2375</v>
      </c>
      <c r="C37" s="117" t="s">
        <v>2376</v>
      </c>
      <c r="D37" s="185"/>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85" t="s">
        <v>2380</v>
      </c>
      <c r="C38" s="117" t="s">
        <v>2381</v>
      </c>
      <c r="D38" s="185"/>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85" t="s">
        <v>2382</v>
      </c>
      <c r="C39" s="117" t="s">
        <v>2383</v>
      </c>
      <c r="D39" s="185" t="s">
        <v>2384</v>
      </c>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85" t="s">
        <v>2385</v>
      </c>
      <c r="C40" s="117" t="s">
        <v>2386</v>
      </c>
      <c r="D40" s="185"/>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85" t="s">
        <v>2387</v>
      </c>
      <c r="C41" s="117" t="s">
        <v>2388</v>
      </c>
      <c r="D41" s="185"/>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85" t="s">
        <v>2389</v>
      </c>
      <c r="C42" s="117" t="s">
        <v>2390</v>
      </c>
      <c r="D42" s="185"/>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85" t="s">
        <v>2391</v>
      </c>
      <c r="C43" s="117" t="s">
        <v>2392</v>
      </c>
      <c r="D43" s="185"/>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85" t="s">
        <v>2393</v>
      </c>
      <c r="C44" s="117" t="s">
        <v>2394</v>
      </c>
      <c r="D44" s="185"/>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85" t="s">
        <v>2395</v>
      </c>
      <c r="C45" s="117" t="s">
        <v>2396</v>
      </c>
      <c r="D45" s="185"/>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85" t="s">
        <v>2397</v>
      </c>
      <c r="C46" s="117" t="s">
        <v>2398</v>
      </c>
      <c r="D46" s="185"/>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85" t="s">
        <v>2401</v>
      </c>
      <c r="C47" s="117" t="s">
        <v>2402</v>
      </c>
      <c r="D47" s="185"/>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85" t="s">
        <v>2403</v>
      </c>
      <c r="C48" s="117" t="s">
        <v>2404</v>
      </c>
      <c r="D48" s="185"/>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85" t="s">
        <v>2405</v>
      </c>
      <c r="C49" s="117" t="s">
        <v>2406</v>
      </c>
      <c r="D49" s="185"/>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85" t="s">
        <v>2407</v>
      </c>
      <c r="C50" s="117" t="s">
        <v>2408</v>
      </c>
      <c r="D50" s="185"/>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85" t="s">
        <v>2409</v>
      </c>
      <c r="C51" s="117" t="s">
        <v>2410</v>
      </c>
      <c r="D51" s="185"/>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85" t="s">
        <v>2411</v>
      </c>
      <c r="C52" s="117" t="s">
        <v>2412</v>
      </c>
      <c r="D52" s="185"/>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85" t="s">
        <v>2413</v>
      </c>
      <c r="C53" s="117" t="s">
        <v>2414</v>
      </c>
      <c r="D53" s="185"/>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85" t="s">
        <v>2415</v>
      </c>
      <c r="C54" s="117" t="s">
        <v>2416</v>
      </c>
      <c r="D54" s="185"/>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85" t="s">
        <v>2417</v>
      </c>
      <c r="C55" s="117" t="s">
        <v>2418</v>
      </c>
      <c r="D55" s="185" t="s">
        <v>2384</v>
      </c>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85" t="s">
        <v>2419</v>
      </c>
      <c r="C56" s="117" t="s">
        <v>2420</v>
      </c>
      <c r="D56" s="185"/>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85" t="s">
        <v>2422</v>
      </c>
      <c r="C57" s="117" t="s">
        <v>2423</v>
      </c>
      <c r="D57" s="185"/>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85" t="s">
        <v>2424</v>
      </c>
      <c r="C58" s="117" t="s">
        <v>2425</v>
      </c>
      <c r="D58" s="185"/>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85" t="s">
        <v>2426</v>
      </c>
      <c r="C59" s="117" t="s">
        <v>2427</v>
      </c>
      <c r="D59" s="185"/>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85" t="s">
        <v>2428</v>
      </c>
      <c r="C60" s="117" t="s">
        <v>2429</v>
      </c>
      <c r="D60" s="185" t="s">
        <v>2309</v>
      </c>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85" t="s">
        <v>2430</v>
      </c>
      <c r="C61" s="117" t="s">
        <v>2431</v>
      </c>
      <c r="D61" s="185"/>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85" t="s">
        <v>2432</v>
      </c>
      <c r="C62" s="117" t="s">
        <v>2433</v>
      </c>
      <c r="D62" s="185"/>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85" t="s">
        <v>2434</v>
      </c>
      <c r="C63" s="117" t="s">
        <v>2435</v>
      </c>
      <c r="D63" s="185" t="s">
        <v>2436</v>
      </c>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85" t="s">
        <v>2437</v>
      </c>
      <c r="C64" s="117" t="s">
        <v>2438</v>
      </c>
      <c r="D64" s="185"/>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85" t="s">
        <v>2439</v>
      </c>
      <c r="C65" s="117" t="s">
        <v>2440</v>
      </c>
      <c r="D65" s="185"/>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85" t="s">
        <v>2441</v>
      </c>
      <c r="C66" s="117" t="s">
        <v>2442</v>
      </c>
      <c r="D66" s="185"/>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85" t="s">
        <v>2443</v>
      </c>
      <c r="C67" s="117" t="s">
        <v>2444</v>
      </c>
      <c r="D67" s="185"/>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85" t="s">
        <v>2445</v>
      </c>
      <c r="C68" s="117" t="s">
        <v>2446</v>
      </c>
      <c r="D68" s="185"/>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85" t="s">
        <v>2447</v>
      </c>
      <c r="C69" s="117" t="s">
        <v>2448</v>
      </c>
      <c r="D69" s="185"/>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85" t="s">
        <v>2450</v>
      </c>
      <c r="C70" s="117" t="s">
        <v>2451</v>
      </c>
      <c r="D70" s="185" t="s">
        <v>2452</v>
      </c>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85" t="s">
        <v>2453</v>
      </c>
      <c r="C71" s="117" t="s">
        <v>2454</v>
      </c>
      <c r="D71" s="185"/>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85" t="s">
        <v>2455</v>
      </c>
      <c r="C72" s="117" t="s">
        <v>2456</v>
      </c>
      <c r="D72" s="185"/>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85" t="s">
        <v>2457</v>
      </c>
      <c r="C73" s="117" t="s">
        <v>2458</v>
      </c>
      <c r="D73" s="185"/>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85" t="s">
        <v>2459</v>
      </c>
      <c r="C74" s="117" t="s">
        <v>2460</v>
      </c>
      <c r="D74" s="185"/>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85" t="s">
        <v>2461</v>
      </c>
      <c r="C75" s="117" t="s">
        <v>2462</v>
      </c>
      <c r="D75" s="185" t="s">
        <v>2463</v>
      </c>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85" t="s">
        <v>2464</v>
      </c>
      <c r="C76" s="117" t="s">
        <v>2465</v>
      </c>
      <c r="D76" s="185" t="s">
        <v>2466</v>
      </c>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85" t="s">
        <v>2467</v>
      </c>
      <c r="C77" s="117" t="s">
        <v>2468</v>
      </c>
      <c r="D77" s="185"/>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85" t="s">
        <v>2469</v>
      </c>
      <c r="C78" s="117" t="s">
        <v>2470</v>
      </c>
      <c r="D78" s="185"/>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85" t="s">
        <v>2471</v>
      </c>
      <c r="C79" s="117" t="s">
        <v>2472</v>
      </c>
      <c r="D79" s="185" t="s">
        <v>2473</v>
      </c>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85" t="s">
        <v>2474</v>
      </c>
      <c r="C80" s="117" t="s">
        <v>2475</v>
      </c>
      <c r="D80" s="185"/>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85" t="s">
        <v>2476</v>
      </c>
      <c r="C81" s="117" t="s">
        <v>2477</v>
      </c>
      <c r="D81" s="185" t="s">
        <v>2309</v>
      </c>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85" t="s">
        <v>2478</v>
      </c>
      <c r="C82" s="117" t="s">
        <v>2479</v>
      </c>
      <c r="D82" s="185"/>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85" t="s">
        <v>2481</v>
      </c>
      <c r="C83" s="117" t="s">
        <v>2482</v>
      </c>
      <c r="D83" s="185"/>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85" t="s">
        <v>2483</v>
      </c>
      <c r="C84" s="117" t="s">
        <v>2484</v>
      </c>
      <c r="D84" s="185"/>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85" t="s">
        <v>2485</v>
      </c>
      <c r="C85" s="117" t="s">
        <v>2486</v>
      </c>
      <c r="D85" s="185"/>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85" t="s">
        <v>2487</v>
      </c>
      <c r="C86" s="117" t="s">
        <v>2488</v>
      </c>
      <c r="D86" s="185"/>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85" t="s">
        <v>2489</v>
      </c>
      <c r="C87" s="117" t="s">
        <v>2490</v>
      </c>
      <c r="D87" s="185"/>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85" t="s">
        <v>2491</v>
      </c>
      <c r="C88" s="117" t="s">
        <v>2492</v>
      </c>
      <c r="D88" s="185"/>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85" t="s">
        <v>2493</v>
      </c>
      <c r="C89" s="117" t="s">
        <v>2494</v>
      </c>
      <c r="D89" s="185"/>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85" t="s">
        <v>2495</v>
      </c>
      <c r="C90" s="117" t="s">
        <v>2496</v>
      </c>
      <c r="D90" s="185"/>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85" t="s">
        <v>2497</v>
      </c>
      <c r="C91" s="117" t="s">
        <v>2498</v>
      </c>
      <c r="D91" s="185"/>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85" t="s">
        <v>2499</v>
      </c>
      <c r="C92" s="117" t="s">
        <v>2500</v>
      </c>
      <c r="D92" s="185"/>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85" t="s">
        <v>2501</v>
      </c>
      <c r="C93" s="117" t="s">
        <v>2502</v>
      </c>
      <c r="D93" s="185"/>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85" t="s">
        <v>2503</v>
      </c>
      <c r="C94" s="117" t="s">
        <v>2504</v>
      </c>
      <c r="D94" s="185"/>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85" t="s">
        <v>2505</v>
      </c>
      <c r="C95" s="117" t="s">
        <v>2506</v>
      </c>
      <c r="D95" s="185"/>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85" t="s">
        <v>2507</v>
      </c>
      <c r="C96" s="117" t="s">
        <v>2508</v>
      </c>
      <c r="D96" s="185"/>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85" t="s">
        <v>2509</v>
      </c>
      <c r="C97" s="117" t="s">
        <v>2510</v>
      </c>
      <c r="D97" s="185"/>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85" t="s">
        <v>2511</v>
      </c>
      <c r="C98" s="117" t="s">
        <v>2512</v>
      </c>
      <c r="D98" s="185" t="s">
        <v>2513</v>
      </c>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85" t="s">
        <v>2514</v>
      </c>
      <c r="C99" s="117" t="s">
        <v>2515</v>
      </c>
      <c r="D99" s="185" t="s">
        <v>2516</v>
      </c>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85" t="s">
        <v>2517</v>
      </c>
      <c r="C100" s="117" t="s">
        <v>2518</v>
      </c>
      <c r="D100" s="185"/>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85" t="s">
        <v>2520</v>
      </c>
      <c r="C101" s="117" t="s">
        <v>2521</v>
      </c>
      <c r="D101" s="185" t="s">
        <v>2309</v>
      </c>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85" t="s">
        <v>2522</v>
      </c>
      <c r="C102" s="117" t="s">
        <v>2523</v>
      </c>
      <c r="D102" s="185" t="s">
        <v>2524</v>
      </c>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85" t="s">
        <v>2525</v>
      </c>
      <c r="C103" s="117" t="s">
        <v>2526</v>
      </c>
      <c r="D103" s="185"/>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85" t="s">
        <v>2527</v>
      </c>
      <c r="C104" s="117" t="s">
        <v>2528</v>
      </c>
      <c r="D104" s="185"/>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85" t="s">
        <v>2529</v>
      </c>
      <c r="C105" s="117" t="s">
        <v>2530</v>
      </c>
      <c r="D105" s="185"/>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85" t="s">
        <v>2531</v>
      </c>
      <c r="C106" s="117" t="s">
        <v>2532</v>
      </c>
      <c r="D106" s="185" t="s">
        <v>2309</v>
      </c>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85" t="s">
        <v>2533</v>
      </c>
      <c r="C107" s="117" t="s">
        <v>2534</v>
      </c>
      <c r="D107" s="185"/>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85" t="s">
        <v>2535</v>
      </c>
      <c r="C108" s="117" t="s">
        <v>2536</v>
      </c>
      <c r="D108" s="185"/>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85" t="s">
        <v>2537</v>
      </c>
      <c r="C109" s="117" t="s">
        <v>2538</v>
      </c>
      <c r="D109" s="185" t="s">
        <v>2309</v>
      </c>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85" t="s">
        <v>2539</v>
      </c>
      <c r="C110" s="117" t="s">
        <v>2540</v>
      </c>
      <c r="D110" s="185" t="s">
        <v>2541</v>
      </c>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85" t="s">
        <v>2542</v>
      </c>
      <c r="C111" s="117" t="s">
        <v>2543</v>
      </c>
      <c r="D111" s="185"/>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85" t="s">
        <v>2544</v>
      </c>
      <c r="C112" s="117" t="s">
        <v>2545</v>
      </c>
      <c r="D112" s="185"/>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85" t="s">
        <v>2546</v>
      </c>
      <c r="C113" s="117" t="s">
        <v>2547</v>
      </c>
      <c r="D113" s="185"/>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85" t="s">
        <v>2548</v>
      </c>
      <c r="C114" s="117" t="s">
        <v>2549</v>
      </c>
      <c r="D114" s="185"/>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85" t="s">
        <v>2550</v>
      </c>
      <c r="C115" s="117" t="s">
        <v>2551</v>
      </c>
      <c r="D115" s="185"/>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85" t="s">
        <v>2552</v>
      </c>
      <c r="C116" s="117" t="s">
        <v>2553</v>
      </c>
      <c r="D116" s="185"/>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85" t="s">
        <v>2554</v>
      </c>
      <c r="C117" s="117" t="s">
        <v>2555</v>
      </c>
      <c r="D117" s="185"/>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85" t="s">
        <v>2556</v>
      </c>
      <c r="C118" s="117" t="s">
        <v>2557</v>
      </c>
      <c r="D118" s="185"/>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85" t="s">
        <v>2558</v>
      </c>
      <c r="C119" s="117" t="s">
        <v>2559</v>
      </c>
      <c r="D119" s="185"/>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85" t="s">
        <v>2560</v>
      </c>
      <c r="C120" s="117" t="s">
        <v>2561</v>
      </c>
      <c r="D120" s="185"/>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85" t="s">
        <v>2562</v>
      </c>
      <c r="C121" s="117" t="s">
        <v>2563</v>
      </c>
      <c r="D121" s="185" t="s">
        <v>2564</v>
      </c>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85" t="s">
        <v>2566</v>
      </c>
      <c r="C122" s="117" t="s">
        <v>2311</v>
      </c>
      <c r="D122" s="185"/>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85" t="s">
        <v>2567</v>
      </c>
      <c r="C123" s="117" t="s">
        <v>2568</v>
      </c>
      <c r="D123" s="185"/>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85" t="s">
        <v>2569</v>
      </c>
      <c r="C124" s="117" t="s">
        <v>2570</v>
      </c>
      <c r="D124" s="185"/>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85" t="s">
        <v>2571</v>
      </c>
      <c r="C125" s="117" t="s">
        <v>2572</v>
      </c>
      <c r="D125" s="185"/>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85" t="s">
        <v>2573</v>
      </c>
      <c r="C126" s="117" t="s">
        <v>2574</v>
      </c>
      <c r="D126" s="185" t="s">
        <v>2564</v>
      </c>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85" t="s">
        <v>2575</v>
      </c>
      <c r="C127" s="117" t="s">
        <v>2574</v>
      </c>
      <c r="D127" s="185"/>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85" t="s">
        <v>2576</v>
      </c>
      <c r="C128" s="117" t="s">
        <v>2577</v>
      </c>
      <c r="D128" s="185"/>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85" t="s">
        <v>2578</v>
      </c>
      <c r="C129" s="117" t="s">
        <v>2579</v>
      </c>
      <c r="D129" s="185"/>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85" t="s">
        <v>2580</v>
      </c>
      <c r="C130" s="117" t="s">
        <v>2581</v>
      </c>
      <c r="D130" s="185"/>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85" t="s">
        <v>2582</v>
      </c>
      <c r="C131" s="117" t="s">
        <v>2583</v>
      </c>
      <c r="D131" s="185"/>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85" t="s">
        <v>2584</v>
      </c>
      <c r="C132" s="117" t="s">
        <v>2585</v>
      </c>
      <c r="D132" s="185"/>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85" t="s">
        <v>2586</v>
      </c>
      <c r="C133" s="117" t="s">
        <v>2587</v>
      </c>
      <c r="D133" s="185" t="s">
        <v>2309</v>
      </c>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85" t="s">
        <v>2588</v>
      </c>
      <c r="C134" s="117" t="s">
        <v>2589</v>
      </c>
      <c r="D134" s="185"/>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85" t="s">
        <v>2590</v>
      </c>
      <c r="C135" s="117" t="s">
        <v>2591</v>
      </c>
      <c r="D135" s="185"/>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85" t="s">
        <v>2592</v>
      </c>
      <c r="C136" s="117" t="s">
        <v>2593</v>
      </c>
      <c r="D136" s="185"/>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85" t="s">
        <v>2594</v>
      </c>
      <c r="C137" s="117" t="s">
        <v>2595</v>
      </c>
      <c r="D137" s="185"/>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85" t="s">
        <v>2596</v>
      </c>
      <c r="C138" s="117" t="s">
        <v>2597</v>
      </c>
      <c r="D138" s="185"/>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85" t="s">
        <v>2598</v>
      </c>
      <c r="C139" s="117" t="s">
        <v>2599</v>
      </c>
      <c r="D139" s="185"/>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85" t="s">
        <v>2600</v>
      </c>
      <c r="C140" s="117" t="s">
        <v>2601</v>
      </c>
      <c r="D140" s="185"/>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85" t="s">
        <v>2602</v>
      </c>
      <c r="C141" s="117" t="s">
        <v>2603</v>
      </c>
      <c r="D141" s="185"/>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85" t="s">
        <v>2604</v>
      </c>
      <c r="C142" s="117" t="s">
        <v>2605</v>
      </c>
      <c r="D142" s="185"/>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85" t="s">
        <v>2606</v>
      </c>
      <c r="C143" s="117" t="s">
        <v>2607</v>
      </c>
      <c r="D143" s="185"/>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85" t="s">
        <v>2608</v>
      </c>
      <c r="C144" s="117" t="s">
        <v>2609</v>
      </c>
      <c r="D144" s="185"/>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85" t="s">
        <v>2610</v>
      </c>
      <c r="C145" s="117" t="s">
        <v>2611</v>
      </c>
      <c r="D145" s="185"/>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85" t="s">
        <v>2612</v>
      </c>
      <c r="C146" s="117" t="s">
        <v>2613</v>
      </c>
      <c r="D146" s="185"/>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85" t="s">
        <v>2615</v>
      </c>
      <c r="C147" s="117" t="s">
        <v>2616</v>
      </c>
      <c r="D147" s="185"/>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85" t="s">
        <v>2617</v>
      </c>
      <c r="C148" s="117" t="s">
        <v>2618</v>
      </c>
      <c r="D148" s="185" t="s">
        <v>2619</v>
      </c>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85" t="s">
        <v>2620</v>
      </c>
      <c r="C149" s="117" t="s">
        <v>2621</v>
      </c>
      <c r="D149" s="185"/>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85" t="s">
        <v>2622</v>
      </c>
      <c r="C150" s="117" t="s">
        <v>2623</v>
      </c>
      <c r="D150" s="185" t="s">
        <v>2624</v>
      </c>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85" t="s">
        <v>2625</v>
      </c>
      <c r="C151" s="117" t="s">
        <v>2626</v>
      </c>
      <c r="D151" s="185"/>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85" t="s">
        <v>2627</v>
      </c>
      <c r="C152" s="117" t="s">
        <v>2628</v>
      </c>
      <c r="D152" s="185"/>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85" t="s">
        <v>2629</v>
      </c>
      <c r="C153" s="117" t="s">
        <v>2630</v>
      </c>
      <c r="D153" s="185"/>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85" t="s">
        <v>2631</v>
      </c>
      <c r="C154" s="117" t="s">
        <v>2632</v>
      </c>
      <c r="D154" s="185"/>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85" t="s">
        <v>2633</v>
      </c>
      <c r="C155" s="117" t="s">
        <v>2634</v>
      </c>
      <c r="D155" s="185"/>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85" t="s">
        <v>2635</v>
      </c>
      <c r="C156" s="117" t="s">
        <v>2636</v>
      </c>
      <c r="D156" s="185"/>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85" t="s">
        <v>2637</v>
      </c>
      <c r="C157" s="117" t="s">
        <v>2638</v>
      </c>
      <c r="D157" s="185"/>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85" t="s">
        <v>2639</v>
      </c>
      <c r="C158" s="117" t="s">
        <v>2640</v>
      </c>
      <c r="D158" s="185"/>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85" t="s">
        <v>2641</v>
      </c>
      <c r="C159" s="117" t="s">
        <v>2642</v>
      </c>
      <c r="D159" s="185"/>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85" t="s">
        <v>2643</v>
      </c>
      <c r="C160" s="117" t="s">
        <v>2644</v>
      </c>
      <c r="D160" s="185"/>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85" t="s">
        <v>2645</v>
      </c>
      <c r="C161" s="117" t="s">
        <v>2646</v>
      </c>
      <c r="D161" s="185" t="s">
        <v>2647</v>
      </c>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85" t="s">
        <v>2648</v>
      </c>
      <c r="C162" s="117" t="s">
        <v>2649</v>
      </c>
      <c r="D162" s="185" t="s">
        <v>2650</v>
      </c>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85" t="s">
        <v>2651</v>
      </c>
      <c r="C163" s="117" t="s">
        <v>2652</v>
      </c>
      <c r="D163" s="185" t="s">
        <v>2653</v>
      </c>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85" t="s">
        <v>2654</v>
      </c>
      <c r="C164" s="117" t="s">
        <v>2655</v>
      </c>
      <c r="D164" s="185"/>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85" t="s">
        <v>2657</v>
      </c>
      <c r="C165" s="117" t="s">
        <v>2658</v>
      </c>
      <c r="D165" s="185"/>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85" t="s">
        <v>2659</v>
      </c>
      <c r="C166" s="117" t="s">
        <v>2660</v>
      </c>
      <c r="D166" s="185"/>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85" t="s">
        <v>2661</v>
      </c>
      <c r="C167" s="117" t="s">
        <v>2662</v>
      </c>
      <c r="D167" s="185"/>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85" t="s">
        <v>2663</v>
      </c>
      <c r="C168" s="117" t="s">
        <v>2664</v>
      </c>
      <c r="D168" s="185"/>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85" t="s">
        <v>2665</v>
      </c>
      <c r="C169" s="117" t="s">
        <v>2666</v>
      </c>
      <c r="D169" s="185"/>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85" t="s">
        <v>2667</v>
      </c>
      <c r="C170" s="117" t="s">
        <v>2668</v>
      </c>
      <c r="D170" s="185"/>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85" t="s">
        <v>2669</v>
      </c>
      <c r="C171" s="117" t="s">
        <v>2670</v>
      </c>
      <c r="D171" s="185"/>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85" t="s">
        <v>2671</v>
      </c>
      <c r="C172" s="117" t="s">
        <v>2672</v>
      </c>
      <c r="D172" s="185" t="s">
        <v>2673</v>
      </c>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85" t="s">
        <v>2674</v>
      </c>
      <c r="C173" s="117" t="s">
        <v>2675</v>
      </c>
      <c r="D173" s="185"/>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85" t="s">
        <v>2676</v>
      </c>
      <c r="C174" s="117" t="s">
        <v>2677</v>
      </c>
      <c r="D174" s="185" t="s">
        <v>2678</v>
      </c>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85" t="s">
        <v>2679</v>
      </c>
      <c r="C175" s="117" t="s">
        <v>2680</v>
      </c>
      <c r="D175" s="185"/>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85" t="s">
        <v>2681</v>
      </c>
      <c r="C176" s="117" t="s">
        <v>2682</v>
      </c>
      <c r="D176" s="185"/>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85" t="s">
        <v>2683</v>
      </c>
      <c r="C177" s="117" t="s">
        <v>2684</v>
      </c>
      <c r="D177" s="185" t="s">
        <v>2685</v>
      </c>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85" t="s">
        <v>2686</v>
      </c>
      <c r="C178" s="117" t="s">
        <v>2687</v>
      </c>
      <c r="D178" s="185" t="s">
        <v>2688</v>
      </c>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85" t="s">
        <v>2689</v>
      </c>
      <c r="C179" s="117" t="s">
        <v>2690</v>
      </c>
      <c r="D179" s="185"/>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85" t="s">
        <v>2691</v>
      </c>
      <c r="C180" s="117" t="s">
        <v>2692</v>
      </c>
      <c r="D180" s="185" t="s">
        <v>2309</v>
      </c>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85" t="s">
        <v>2693</v>
      </c>
      <c r="C181" s="117" t="s">
        <v>2694</v>
      </c>
      <c r="D181" s="185"/>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85" t="s">
        <v>2695</v>
      </c>
      <c r="C182" s="117" t="s">
        <v>2696</v>
      </c>
      <c r="D182" s="185" t="s">
        <v>2697</v>
      </c>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85" t="s">
        <v>2698</v>
      </c>
      <c r="C183" s="117" t="s">
        <v>2699</v>
      </c>
      <c r="D183" s="185" t="s">
        <v>2700</v>
      </c>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85" t="s">
        <v>2701</v>
      </c>
      <c r="C184" s="117" t="s">
        <v>2702</v>
      </c>
      <c r="D184" s="185" t="s">
        <v>2703</v>
      </c>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85" t="s">
        <v>2705</v>
      </c>
      <c r="C185" s="117" t="s">
        <v>2706</v>
      </c>
      <c r="D185" s="185"/>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85" t="s">
        <v>2707</v>
      </c>
      <c r="C186" s="117" t="s">
        <v>2708</v>
      </c>
      <c r="D186" s="185"/>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85" t="s">
        <v>2709</v>
      </c>
      <c r="C187" s="117" t="s">
        <v>2710</v>
      </c>
      <c r="D187" s="185"/>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85" t="s">
        <v>2711</v>
      </c>
      <c r="C188" s="117" t="s">
        <v>2712</v>
      </c>
      <c r="D188" s="185"/>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85" t="s">
        <v>2713</v>
      </c>
      <c r="C189" s="117" t="s">
        <v>2714</v>
      </c>
      <c r="D189" s="185"/>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85" t="s">
        <v>2715</v>
      </c>
      <c r="C190" s="117" t="s">
        <v>2716</v>
      </c>
      <c r="D190" s="185"/>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85" t="s">
        <v>2717</v>
      </c>
      <c r="C191" s="117" t="s">
        <v>2718</v>
      </c>
      <c r="D191" s="185"/>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85" t="s">
        <v>2719</v>
      </c>
      <c r="C192" s="117" t="s">
        <v>2720</v>
      </c>
      <c r="D192" s="185"/>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85" t="s">
        <v>2721</v>
      </c>
      <c r="C193" s="117" t="s">
        <v>2722</v>
      </c>
      <c r="D193" s="185"/>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85" t="s">
        <v>2723</v>
      </c>
      <c r="C194" s="117" t="s">
        <v>2724</v>
      </c>
      <c r="D194" s="185"/>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85" t="s">
        <v>2725</v>
      </c>
      <c r="C195" s="117" t="s">
        <v>2726</v>
      </c>
      <c r="D195" s="185"/>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85" t="s">
        <v>2727</v>
      </c>
      <c r="C196" s="117" t="s">
        <v>2728</v>
      </c>
      <c r="D196" s="185"/>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85" t="s">
        <v>2729</v>
      </c>
      <c r="C197" s="117" t="s">
        <v>2730</v>
      </c>
      <c r="D197" s="185"/>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85" t="s">
        <v>2731</v>
      </c>
      <c r="C198" s="117" t="s">
        <v>2732</v>
      </c>
      <c r="D198" s="185" t="s">
        <v>2733</v>
      </c>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85" t="s">
        <v>2734</v>
      </c>
      <c r="C199" s="117" t="s">
        <v>2735</v>
      </c>
      <c r="D199" s="185"/>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85" t="s">
        <v>2736</v>
      </c>
      <c r="C200" s="117" t="s">
        <v>2737</v>
      </c>
      <c r="D200" s="185"/>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85" t="s">
        <v>2738</v>
      </c>
      <c r="C201" s="117" t="s">
        <v>2739</v>
      </c>
      <c r="D201" s="185"/>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85" t="s">
        <v>2740</v>
      </c>
      <c r="C202" s="117" t="s">
        <v>2741</v>
      </c>
      <c r="D202" s="185" t="s">
        <v>2742</v>
      </c>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85" t="s">
        <v>2743</v>
      </c>
      <c r="C203" s="117" t="s">
        <v>2744</v>
      </c>
      <c r="D203" s="185"/>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85" t="s">
        <v>2745</v>
      </c>
      <c r="C204" s="117" t="s">
        <v>2746</v>
      </c>
      <c r="D204" s="185"/>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85" t="s">
        <v>2747</v>
      </c>
      <c r="C205" s="117" t="s">
        <v>2748</v>
      </c>
      <c r="D205" s="185"/>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85" t="s">
        <v>2750</v>
      </c>
      <c r="C206" s="117" t="s">
        <v>2751</v>
      </c>
      <c r="D206" s="185"/>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85" t="s">
        <v>2752</v>
      </c>
      <c r="C207" s="117" t="s">
        <v>2753</v>
      </c>
      <c r="D207" s="185"/>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85" t="s">
        <v>2754</v>
      </c>
      <c r="C208" s="117" t="s">
        <v>2755</v>
      </c>
      <c r="D208" s="185"/>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85" t="s">
        <v>2756</v>
      </c>
      <c r="C209" s="117" t="s">
        <v>2757</v>
      </c>
      <c r="D209" s="185"/>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85" t="s">
        <v>2758</v>
      </c>
      <c r="C210" s="117" t="s">
        <v>2759</v>
      </c>
      <c r="D210" s="185"/>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85" t="s">
        <v>2760</v>
      </c>
      <c r="C211" s="117" t="s">
        <v>2761</v>
      </c>
      <c r="D211" s="185"/>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85" t="s">
        <v>2762</v>
      </c>
      <c r="C212" s="117" t="s">
        <v>2763</v>
      </c>
      <c r="D212" s="185"/>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85" t="s">
        <v>2764</v>
      </c>
      <c r="C213" s="117" t="s">
        <v>2765</v>
      </c>
      <c r="D213" s="185"/>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85" t="s">
        <v>2766</v>
      </c>
      <c r="C214" s="117" t="s">
        <v>2767</v>
      </c>
      <c r="D214" s="185"/>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85" t="s">
        <v>2768</v>
      </c>
      <c r="C215" s="117" t="s">
        <v>2769</v>
      </c>
      <c r="D215" s="185"/>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85" t="s">
        <v>2770</v>
      </c>
      <c r="C216" s="117" t="s">
        <v>2771</v>
      </c>
      <c r="D216" s="185"/>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85" t="s">
        <v>2772</v>
      </c>
      <c r="C217" s="117" t="s">
        <v>2773</v>
      </c>
      <c r="D217" s="185"/>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85" t="s">
        <v>2774</v>
      </c>
      <c r="C218" s="117" t="s">
        <v>2775</v>
      </c>
      <c r="D218" s="185"/>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85" t="s">
        <v>2776</v>
      </c>
      <c r="C219" s="117" t="s">
        <v>2777</v>
      </c>
      <c r="D219" s="185"/>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85" t="s">
        <v>2778</v>
      </c>
      <c r="C220" s="117" t="s">
        <v>2779</v>
      </c>
      <c r="D220" s="185"/>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85" t="s">
        <v>2780</v>
      </c>
      <c r="C221" s="117" t="s">
        <v>2781</v>
      </c>
      <c r="D221" s="185"/>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85" t="s">
        <v>2782</v>
      </c>
      <c r="C222" s="117" t="s">
        <v>2783</v>
      </c>
      <c r="D222" s="185"/>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85" t="s">
        <v>2784</v>
      </c>
      <c r="C223" s="117" t="s">
        <v>2785</v>
      </c>
      <c r="D223" s="185"/>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85" t="s">
        <v>2786</v>
      </c>
      <c r="C224" s="117" t="s">
        <v>2787</v>
      </c>
      <c r="D224" s="185"/>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85" t="s">
        <v>2788</v>
      </c>
      <c r="C225" s="117" t="s">
        <v>2789</v>
      </c>
      <c r="D225" s="185"/>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85" t="s">
        <v>2790</v>
      </c>
      <c r="C226" s="117" t="s">
        <v>2791</v>
      </c>
      <c r="D226" s="185"/>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85" t="s">
        <v>2792</v>
      </c>
      <c r="C227" s="117" t="s">
        <v>2793</v>
      </c>
      <c r="D227" s="185" t="s">
        <v>2794</v>
      </c>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85" t="s">
        <v>2796</v>
      </c>
      <c r="C228" s="117" t="s">
        <v>2797</v>
      </c>
      <c r="D228" s="185" t="s">
        <v>2798</v>
      </c>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85" t="s">
        <v>2800</v>
      </c>
      <c r="C229" s="117" t="s">
        <v>2801</v>
      </c>
      <c r="D229" s="185"/>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85" t="s">
        <v>2802</v>
      </c>
      <c r="C230" s="117" t="s">
        <v>2803</v>
      </c>
      <c r="D230" s="185"/>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85" t="s">
        <v>2804</v>
      </c>
      <c r="C231" s="117" t="s">
        <v>2805</v>
      </c>
      <c r="D231" s="185"/>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85" t="s">
        <v>2806</v>
      </c>
      <c r="C232" s="117" t="s">
        <v>2807</v>
      </c>
      <c r="D232" s="185"/>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85" t="s">
        <v>2808</v>
      </c>
      <c r="C233" s="117" t="s">
        <v>2809</v>
      </c>
      <c r="D233" s="185" t="s">
        <v>2810</v>
      </c>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85" t="s">
        <v>2811</v>
      </c>
      <c r="C234" s="117" t="s">
        <v>2812</v>
      </c>
      <c r="D234" s="185"/>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85" t="s">
        <v>2813</v>
      </c>
      <c r="C235" s="117" t="s">
        <v>2814</v>
      </c>
      <c r="D235" s="185" t="s">
        <v>2815</v>
      </c>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85" t="s">
        <v>2816</v>
      </c>
      <c r="C236" s="117" t="s">
        <v>2817</v>
      </c>
      <c r="D236" s="185"/>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85" t="s">
        <v>2818</v>
      </c>
      <c r="C237" s="117" t="s">
        <v>2819</v>
      </c>
      <c r="D237" s="185"/>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85" t="s">
        <v>2820</v>
      </c>
      <c r="C238" s="117" t="s">
        <v>2821</v>
      </c>
      <c r="D238" s="185" t="s">
        <v>2742</v>
      </c>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85" t="s">
        <v>2822</v>
      </c>
      <c r="C239" s="117" t="s">
        <v>2823</v>
      </c>
      <c r="D239" s="185" t="s">
        <v>2824</v>
      </c>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85" t="s">
        <v>2825</v>
      </c>
      <c r="C240" s="117" t="s">
        <v>2826</v>
      </c>
      <c r="D240" s="185"/>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85" t="s">
        <v>2827</v>
      </c>
      <c r="C241" s="117" t="s">
        <v>2828</v>
      </c>
      <c r="D241" s="185"/>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85" t="s">
        <v>2829</v>
      </c>
      <c r="C242" s="117" t="s">
        <v>2830</v>
      </c>
      <c r="D242" s="185"/>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85" t="s">
        <v>2831</v>
      </c>
      <c r="C243" s="117" t="s">
        <v>2832</v>
      </c>
      <c r="D243" s="185"/>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85" t="s">
        <v>2833</v>
      </c>
      <c r="C244" s="117" t="s">
        <v>2834</v>
      </c>
      <c r="D244" s="185"/>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85" t="s">
        <v>2835</v>
      </c>
      <c r="C245" s="117" t="s">
        <v>2836</v>
      </c>
      <c r="D245" s="185"/>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85" t="s">
        <v>2838</v>
      </c>
      <c r="C246" s="117" t="s">
        <v>2839</v>
      </c>
      <c r="D246" s="185" t="s">
        <v>2309</v>
      </c>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25" right="0.25" top="0.75" bottom="0.75" header="0" footer="0"/>
  <pageSetup fitToHeight="0" orientation="landscape"/>
  <headerFooter>
    <oddHeader>&amp;LShared Assessments Program&amp;CStandardized Information Gathering (SIG) Questionnaire&amp;R Version 2017</oddHeader>
    <oddFooter>&amp;L&amp;A&amp;CPage &amp;P of  Page(s)</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Z1000"/>
  <sheetViews>
    <sheetView showGridLines="0" workbookViewId="0"/>
  </sheetViews>
  <sheetFormatPr defaultColWidth="14.42578125" defaultRowHeight="15" customHeight="1"/>
  <cols>
    <col min="1" max="1" width="36.85546875" customWidth="1"/>
    <col min="2" max="2" width="110.42578125" customWidth="1"/>
    <col min="3" max="3" width="15" customWidth="1"/>
    <col min="4" max="4" width="35.42578125" customWidth="1"/>
    <col min="5" max="26" width="9.140625" customWidth="1"/>
  </cols>
  <sheetData>
    <row r="1" spans="1:26" ht="14.25" customHeight="1">
      <c r="A1" s="37" t="s">
        <v>160</v>
      </c>
      <c r="B1" s="186"/>
      <c r="C1" s="25"/>
      <c r="D1" s="25"/>
      <c r="E1" s="25"/>
      <c r="F1" s="25"/>
      <c r="G1" s="25"/>
      <c r="H1" s="25"/>
      <c r="I1" s="25"/>
      <c r="J1" s="25"/>
      <c r="K1" s="25"/>
      <c r="L1" s="25"/>
      <c r="M1" s="25"/>
      <c r="N1" s="25"/>
      <c r="O1" s="25"/>
      <c r="P1" s="25"/>
      <c r="Q1" s="25"/>
      <c r="R1" s="25"/>
      <c r="S1" s="25"/>
      <c r="T1" s="25"/>
      <c r="U1" s="25"/>
      <c r="V1" s="25"/>
      <c r="W1" s="25"/>
      <c r="X1" s="25"/>
      <c r="Y1" s="25"/>
      <c r="Z1" s="25"/>
    </row>
    <row r="2" spans="1:26" ht="14.25" customHeight="1">
      <c r="A2" s="187" t="s">
        <v>2851</v>
      </c>
      <c r="B2" s="83" t="s">
        <v>2852</v>
      </c>
      <c r="C2" s="25"/>
      <c r="D2" s="25"/>
      <c r="E2" s="25"/>
      <c r="F2" s="25"/>
      <c r="G2" s="25"/>
      <c r="H2" s="25"/>
      <c r="I2" s="25"/>
      <c r="J2" s="25"/>
      <c r="K2" s="25"/>
      <c r="L2" s="25"/>
      <c r="M2" s="25"/>
      <c r="N2" s="25"/>
      <c r="O2" s="25"/>
      <c r="P2" s="25"/>
      <c r="Q2" s="25"/>
      <c r="R2" s="25"/>
      <c r="S2" s="25"/>
      <c r="T2" s="25"/>
      <c r="U2" s="25"/>
      <c r="V2" s="25"/>
      <c r="W2" s="25"/>
      <c r="X2" s="25"/>
      <c r="Y2" s="25"/>
      <c r="Z2" s="25"/>
    </row>
    <row r="3" spans="1:26" ht="14.25" customHeight="1">
      <c r="A3" s="85" t="s">
        <v>2853</v>
      </c>
      <c r="B3" s="117" t="s">
        <v>2854</v>
      </c>
      <c r="C3" s="1"/>
      <c r="D3" s="25"/>
      <c r="E3" s="25"/>
      <c r="F3" s="25"/>
      <c r="G3" s="25"/>
      <c r="H3" s="25"/>
      <c r="I3" s="25"/>
      <c r="J3" s="25"/>
      <c r="K3" s="25"/>
      <c r="L3" s="25"/>
      <c r="M3" s="25"/>
      <c r="N3" s="25"/>
      <c r="O3" s="25"/>
      <c r="P3" s="25"/>
      <c r="Q3" s="25"/>
      <c r="R3" s="25"/>
      <c r="S3" s="25"/>
      <c r="T3" s="25"/>
      <c r="U3" s="25"/>
      <c r="V3" s="25"/>
      <c r="W3" s="25"/>
      <c r="X3" s="25"/>
      <c r="Y3" s="25"/>
      <c r="Z3" s="25"/>
    </row>
    <row r="4" spans="1:26" ht="14.25" customHeight="1">
      <c r="A4" s="11" t="s">
        <v>2855</v>
      </c>
      <c r="B4" s="117" t="s">
        <v>2856</v>
      </c>
      <c r="C4" s="25"/>
      <c r="D4" s="25"/>
      <c r="E4" s="25"/>
      <c r="F4" s="25"/>
      <c r="G4" s="25"/>
      <c r="H4" s="25"/>
      <c r="I4" s="25"/>
      <c r="J4" s="25"/>
      <c r="K4" s="25"/>
      <c r="L4" s="25"/>
      <c r="M4" s="25"/>
      <c r="N4" s="25"/>
      <c r="O4" s="25"/>
      <c r="P4" s="25"/>
      <c r="Q4" s="25"/>
      <c r="R4" s="25"/>
      <c r="S4" s="25"/>
      <c r="T4" s="25"/>
      <c r="U4" s="25"/>
      <c r="V4" s="25"/>
      <c r="W4" s="25"/>
      <c r="X4" s="25"/>
      <c r="Y4" s="25"/>
      <c r="Z4" s="25"/>
    </row>
    <row r="5" spans="1:26" ht="14.25" customHeight="1">
      <c r="A5" s="85" t="s">
        <v>2857</v>
      </c>
      <c r="B5" s="117" t="s">
        <v>2858</v>
      </c>
      <c r="C5" s="25"/>
      <c r="D5" s="85" t="s">
        <v>2859</v>
      </c>
      <c r="E5" s="25"/>
      <c r="F5" s="25"/>
      <c r="G5" s="25"/>
      <c r="H5" s="25"/>
      <c r="I5" s="25"/>
      <c r="J5" s="25"/>
      <c r="K5" s="25"/>
      <c r="L5" s="25"/>
      <c r="M5" s="25"/>
      <c r="N5" s="25"/>
      <c r="O5" s="25"/>
      <c r="P5" s="25"/>
      <c r="Q5" s="25"/>
      <c r="R5" s="25"/>
      <c r="S5" s="25"/>
      <c r="T5" s="25"/>
      <c r="U5" s="25"/>
      <c r="V5" s="25"/>
      <c r="W5" s="25"/>
      <c r="X5" s="25"/>
      <c r="Y5" s="25"/>
      <c r="Z5" s="25"/>
    </row>
    <row r="6" spans="1:26" ht="14.25" customHeight="1">
      <c r="A6" s="85" t="s">
        <v>2860</v>
      </c>
      <c r="B6" s="117" t="s">
        <v>2861</v>
      </c>
      <c r="C6" s="25"/>
      <c r="D6" s="11"/>
      <c r="E6" s="25"/>
      <c r="F6" s="25"/>
      <c r="G6" s="25"/>
      <c r="H6" s="25"/>
      <c r="I6" s="25"/>
      <c r="J6" s="25"/>
      <c r="K6" s="25"/>
      <c r="L6" s="25"/>
      <c r="M6" s="25"/>
      <c r="N6" s="25"/>
      <c r="O6" s="25"/>
      <c r="P6" s="25"/>
      <c r="Q6" s="25"/>
      <c r="R6" s="25"/>
      <c r="S6" s="25"/>
      <c r="T6" s="25"/>
      <c r="U6" s="25"/>
      <c r="V6" s="25"/>
      <c r="W6" s="25"/>
      <c r="X6" s="25"/>
      <c r="Y6" s="25"/>
      <c r="Z6" s="25"/>
    </row>
    <row r="7" spans="1:26" ht="14.25" customHeight="1">
      <c r="A7" s="85" t="s">
        <v>2862</v>
      </c>
      <c r="B7" s="117" t="s">
        <v>2863</v>
      </c>
      <c r="C7" s="25"/>
      <c r="D7" s="25"/>
      <c r="E7" s="25"/>
      <c r="F7" s="25"/>
      <c r="G7" s="25"/>
      <c r="H7" s="25"/>
      <c r="I7" s="25"/>
      <c r="J7" s="25"/>
      <c r="K7" s="25"/>
      <c r="L7" s="25"/>
      <c r="M7" s="25"/>
      <c r="N7" s="25"/>
      <c r="O7" s="25"/>
      <c r="P7" s="25"/>
      <c r="Q7" s="25"/>
      <c r="R7" s="25"/>
      <c r="S7" s="25"/>
      <c r="T7" s="25"/>
      <c r="U7" s="25"/>
      <c r="V7" s="25"/>
      <c r="W7" s="25"/>
      <c r="X7" s="25"/>
      <c r="Y7" s="25"/>
      <c r="Z7" s="25"/>
    </row>
    <row r="8" spans="1:26" ht="14.25" customHeight="1">
      <c r="A8" s="85" t="s">
        <v>2864</v>
      </c>
      <c r="B8" s="117" t="s">
        <v>2865</v>
      </c>
      <c r="C8" s="25"/>
      <c r="D8" s="25"/>
      <c r="E8" s="25"/>
      <c r="F8" s="25"/>
      <c r="G8" s="25"/>
      <c r="H8" s="25"/>
      <c r="I8" s="25"/>
      <c r="J8" s="25"/>
      <c r="K8" s="25"/>
      <c r="L8" s="25"/>
      <c r="M8" s="25"/>
      <c r="N8" s="25"/>
      <c r="O8" s="25"/>
      <c r="P8" s="25"/>
      <c r="Q8" s="25"/>
      <c r="R8" s="25"/>
      <c r="S8" s="25"/>
      <c r="T8" s="25"/>
      <c r="U8" s="25"/>
      <c r="V8" s="25"/>
      <c r="W8" s="25"/>
      <c r="X8" s="25"/>
      <c r="Y8" s="25"/>
      <c r="Z8" s="25"/>
    </row>
    <row r="9" spans="1:26" ht="14.25" customHeight="1">
      <c r="A9" s="85" t="s">
        <v>2866</v>
      </c>
      <c r="B9" s="117" t="s">
        <v>2867</v>
      </c>
      <c r="C9" s="25"/>
      <c r="D9" s="25"/>
      <c r="E9" s="25"/>
      <c r="F9" s="25"/>
      <c r="G9" s="25"/>
      <c r="H9" s="25"/>
      <c r="I9" s="25"/>
      <c r="J9" s="25"/>
      <c r="K9" s="25"/>
      <c r="L9" s="25"/>
      <c r="M9" s="25"/>
      <c r="N9" s="25"/>
      <c r="O9" s="25"/>
      <c r="P9" s="25"/>
      <c r="Q9" s="25"/>
      <c r="R9" s="25"/>
      <c r="S9" s="25"/>
      <c r="T9" s="25"/>
      <c r="U9" s="25"/>
      <c r="V9" s="25"/>
      <c r="W9" s="25"/>
      <c r="X9" s="25"/>
      <c r="Y9" s="25"/>
      <c r="Z9" s="25"/>
    </row>
    <row r="10" spans="1:26" ht="14.25" customHeight="1">
      <c r="A10" s="85" t="s">
        <v>2868</v>
      </c>
      <c r="B10" s="117" t="s">
        <v>2869</v>
      </c>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6" ht="14.25" customHeight="1">
      <c r="A11" s="85" t="s">
        <v>2870</v>
      </c>
      <c r="B11" s="117" t="s">
        <v>2871</v>
      </c>
      <c r="C11" s="25"/>
      <c r="D11" s="25"/>
      <c r="E11" s="25"/>
      <c r="F11" s="25"/>
      <c r="G11" s="25"/>
      <c r="H11" s="25"/>
      <c r="I11" s="25"/>
      <c r="J11" s="25"/>
      <c r="K11" s="25"/>
      <c r="L11" s="25"/>
      <c r="M11" s="25"/>
      <c r="N11" s="25"/>
      <c r="O11" s="25"/>
      <c r="P11" s="25"/>
      <c r="Q11" s="25"/>
      <c r="R11" s="25"/>
      <c r="S11" s="25"/>
      <c r="T11" s="25"/>
      <c r="U11" s="25"/>
      <c r="V11" s="25"/>
      <c r="W11" s="25"/>
      <c r="X11" s="25"/>
      <c r="Y11" s="25"/>
      <c r="Z11" s="25"/>
    </row>
    <row r="12" spans="1:26" ht="14.25" customHeight="1">
      <c r="A12" s="85" t="s">
        <v>2872</v>
      </c>
      <c r="B12" s="117" t="s">
        <v>2873</v>
      </c>
      <c r="C12" s="25"/>
      <c r="D12" s="25"/>
      <c r="E12" s="25"/>
      <c r="F12" s="25"/>
      <c r="G12" s="25"/>
      <c r="H12" s="25"/>
      <c r="I12" s="25"/>
      <c r="J12" s="25"/>
      <c r="K12" s="25"/>
      <c r="L12" s="25"/>
      <c r="M12" s="25"/>
      <c r="N12" s="25"/>
      <c r="O12" s="25"/>
      <c r="P12" s="25"/>
      <c r="Q12" s="25"/>
      <c r="R12" s="25"/>
      <c r="S12" s="25"/>
      <c r="T12" s="25"/>
      <c r="U12" s="25"/>
      <c r="V12" s="25"/>
      <c r="W12" s="25"/>
      <c r="X12" s="25"/>
      <c r="Y12" s="25"/>
      <c r="Z12" s="25"/>
    </row>
    <row r="13" spans="1:26" ht="14.25" customHeight="1">
      <c r="A13" s="85" t="s">
        <v>2874</v>
      </c>
      <c r="B13" s="117" t="s">
        <v>2875</v>
      </c>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6" ht="14.25" customHeight="1">
      <c r="A14" s="85" t="s">
        <v>2876</v>
      </c>
      <c r="B14" s="117" t="s">
        <v>2877</v>
      </c>
      <c r="C14" s="25"/>
      <c r="D14" s="25"/>
      <c r="E14" s="25"/>
      <c r="F14" s="25"/>
      <c r="G14" s="25"/>
      <c r="H14" s="25"/>
      <c r="I14" s="25"/>
      <c r="J14" s="25"/>
      <c r="K14" s="25"/>
      <c r="L14" s="25"/>
      <c r="M14" s="25"/>
      <c r="N14" s="25"/>
      <c r="O14" s="25"/>
      <c r="P14" s="25"/>
      <c r="Q14" s="25"/>
      <c r="R14" s="25"/>
      <c r="S14" s="25"/>
      <c r="T14" s="25"/>
      <c r="U14" s="25"/>
      <c r="V14" s="25"/>
      <c r="W14" s="25"/>
      <c r="X14" s="25"/>
      <c r="Y14" s="25"/>
      <c r="Z14" s="25"/>
    </row>
    <row r="15" spans="1:26" ht="14.25" customHeight="1">
      <c r="A15" s="85" t="s">
        <v>2878</v>
      </c>
      <c r="B15" s="117" t="s">
        <v>2879</v>
      </c>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6" ht="14.25" customHeight="1">
      <c r="A16" s="85" t="s">
        <v>2880</v>
      </c>
      <c r="B16" s="117" t="s">
        <v>2881</v>
      </c>
      <c r="C16" s="25"/>
      <c r="D16" s="25"/>
      <c r="E16" s="25"/>
      <c r="F16" s="25"/>
      <c r="G16" s="25"/>
      <c r="H16" s="25"/>
      <c r="I16" s="25"/>
      <c r="J16" s="25"/>
      <c r="K16" s="25"/>
      <c r="L16" s="25"/>
      <c r="M16" s="25"/>
      <c r="N16" s="25"/>
      <c r="O16" s="25"/>
      <c r="P16" s="25"/>
      <c r="Q16" s="25"/>
      <c r="R16" s="25"/>
      <c r="S16" s="25"/>
      <c r="T16" s="25"/>
      <c r="U16" s="25"/>
      <c r="V16" s="25"/>
      <c r="W16" s="25"/>
      <c r="X16" s="25"/>
      <c r="Y16" s="25"/>
      <c r="Z16" s="25"/>
    </row>
    <row r="17" spans="1:26" ht="14.25" customHeight="1">
      <c r="A17" s="85" t="s">
        <v>2882</v>
      </c>
      <c r="B17" s="117" t="s">
        <v>2883</v>
      </c>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6" ht="14.25" customHeight="1">
      <c r="A18" s="85" t="s">
        <v>2884</v>
      </c>
      <c r="B18" s="117" t="s">
        <v>2885</v>
      </c>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6" ht="14.25" customHeight="1">
      <c r="A19" s="85" t="s">
        <v>2886</v>
      </c>
      <c r="B19" s="117" t="s">
        <v>2887</v>
      </c>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ht="14.25" customHeight="1">
      <c r="A20" s="25"/>
      <c r="B20" s="179"/>
      <c r="C20" s="25"/>
      <c r="D20" s="25"/>
      <c r="E20" s="25"/>
      <c r="F20" s="25"/>
      <c r="G20" s="25"/>
      <c r="H20" s="25"/>
      <c r="I20" s="25"/>
      <c r="J20" s="25"/>
      <c r="K20" s="25"/>
      <c r="L20" s="25"/>
      <c r="M20" s="25"/>
      <c r="N20" s="25"/>
      <c r="O20" s="25"/>
      <c r="P20" s="25"/>
      <c r="Q20" s="25"/>
      <c r="R20" s="25"/>
      <c r="S20" s="25"/>
      <c r="T20" s="25"/>
      <c r="U20" s="25"/>
      <c r="V20" s="25"/>
      <c r="W20" s="25"/>
      <c r="X20" s="25"/>
      <c r="Y20" s="25"/>
      <c r="Z20" s="25"/>
    </row>
    <row r="21" spans="1:26" ht="14.25" customHeight="1">
      <c r="A21" s="11" t="s">
        <v>2888</v>
      </c>
      <c r="B21" s="85" t="s">
        <v>2889</v>
      </c>
      <c r="C21" s="85" t="s">
        <v>2890</v>
      </c>
      <c r="D21" s="25"/>
      <c r="E21" s="25"/>
      <c r="F21" s="25"/>
      <c r="G21" s="25"/>
      <c r="H21" s="25"/>
      <c r="I21" s="25"/>
      <c r="J21" s="25"/>
      <c r="K21" s="25"/>
      <c r="L21" s="25"/>
      <c r="M21" s="25"/>
      <c r="N21" s="25"/>
      <c r="O21" s="25"/>
      <c r="P21" s="25"/>
      <c r="Q21" s="25"/>
      <c r="R21" s="25"/>
      <c r="S21" s="25"/>
      <c r="T21" s="25"/>
      <c r="U21" s="25"/>
      <c r="V21" s="25"/>
      <c r="W21" s="25"/>
      <c r="X21" s="25"/>
      <c r="Y21" s="25"/>
      <c r="Z21" s="25"/>
    </row>
    <row r="22" spans="1:26" ht="14.25" customHeight="1">
      <c r="A22" s="11" t="s">
        <v>276</v>
      </c>
      <c r="B22" s="117" t="s">
        <v>2891</v>
      </c>
      <c r="C22" s="54">
        <f>MAX('Business Information'!A3,Documentation!A2,Lite!A4,'A. Risk Management'!A4,'B. Security Policy'!A4,'C. Organizational Security'!A4,'D. Asset and Info Management'!A4,'E. Human Resource Security'!A4,'F. Physical and Environmental'!A4,'G. Operations Mgmt'!A4,'H. Access Control'!A4,'I. Application Security'!A4,'J. Incident Event &amp; Comm Mgmt'!A4,'K. Business Resiliency'!A4,'L. Compliance'!A4, 'M. End User Device Security'!A4,'N. Network Security'!A4,'P. Privacy'!A4,'T. Threat Management'!A4,'U. Server Security'!A4)</f>
        <v>4409</v>
      </c>
      <c r="D22" s="25"/>
      <c r="E22" s="25"/>
      <c r="F22" s="25"/>
      <c r="G22" s="25"/>
      <c r="H22" s="25"/>
      <c r="I22" s="25"/>
      <c r="J22" s="25"/>
      <c r="K22" s="25"/>
      <c r="L22" s="25"/>
      <c r="M22" s="25"/>
      <c r="N22" s="25"/>
      <c r="O22" s="25"/>
      <c r="P22" s="25"/>
      <c r="Q22" s="25"/>
      <c r="R22" s="25"/>
      <c r="S22" s="25"/>
      <c r="T22" s="25"/>
      <c r="U22" s="25"/>
      <c r="V22" s="25"/>
      <c r="W22" s="25"/>
      <c r="X22" s="25"/>
      <c r="Y22" s="25"/>
      <c r="Z22" s="25"/>
    </row>
    <row r="23" spans="1:26" ht="14.25" customHeight="1">
      <c r="A23" s="11" t="s">
        <v>2892</v>
      </c>
      <c r="B23" s="117" t="s">
        <v>2893</v>
      </c>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ht="14.25" customHeight="1">
      <c r="A24" s="11" t="s">
        <v>2894</v>
      </c>
      <c r="B24" s="117"/>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ht="14.25" customHeight="1">
      <c r="A25" s="11" t="s">
        <v>2895</v>
      </c>
      <c r="B25" s="117"/>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ht="14.25" customHeight="1">
      <c r="A26" s="11" t="s">
        <v>315</v>
      </c>
      <c r="B26" s="117" t="s">
        <v>2896</v>
      </c>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ht="14.25" customHeight="1">
      <c r="A27" s="11" t="s">
        <v>322</v>
      </c>
      <c r="B27" s="117" t="s">
        <v>2897</v>
      </c>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ht="14.25" customHeight="1">
      <c r="A28" s="11" t="s">
        <v>328</v>
      </c>
      <c r="B28" s="117" t="s">
        <v>2898</v>
      </c>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ht="14.25" customHeight="1">
      <c r="A29" s="11" t="s">
        <v>2899</v>
      </c>
      <c r="B29" s="117" t="s">
        <v>2900</v>
      </c>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ht="14.25" customHeight="1">
      <c r="A30" s="11" t="s">
        <v>352</v>
      </c>
      <c r="B30" s="117" t="s">
        <v>2901</v>
      </c>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ht="14.25" customHeight="1">
      <c r="A31" s="11" t="s">
        <v>2902</v>
      </c>
      <c r="B31" s="117" t="s">
        <v>2903</v>
      </c>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ht="14.25" customHeight="1">
      <c r="A32" s="11" t="s">
        <v>2904</v>
      </c>
      <c r="B32" s="117" t="s">
        <v>2905</v>
      </c>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ht="14.25" customHeight="1">
      <c r="A33" s="11" t="s">
        <v>2906</v>
      </c>
      <c r="B33" s="117" t="s">
        <v>2907</v>
      </c>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ht="14.25" customHeight="1">
      <c r="A34" s="11" t="s">
        <v>358</v>
      </c>
      <c r="B34" s="117" t="s">
        <v>2908</v>
      </c>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ht="14.25" customHeight="1">
      <c r="A35" s="11" t="s">
        <v>362</v>
      </c>
      <c r="B35" s="117" t="s">
        <v>2909</v>
      </c>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ht="14.25" customHeight="1">
      <c r="A36" s="11" t="s">
        <v>2910</v>
      </c>
      <c r="B36" s="117" t="s">
        <v>2911</v>
      </c>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ht="14.25" customHeight="1">
      <c r="A37" s="11" t="s">
        <v>2912</v>
      </c>
      <c r="B37" s="117" t="s">
        <v>2913</v>
      </c>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ht="14.25" customHeight="1">
      <c r="A38" s="11" t="s">
        <v>98</v>
      </c>
      <c r="B38" s="117" t="s">
        <v>2914</v>
      </c>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ht="14.25" customHeight="1">
      <c r="A39" s="113"/>
      <c r="B39" s="188"/>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ht="14.25" customHeight="1">
      <c r="A40" s="11" t="s">
        <v>2915</v>
      </c>
      <c r="B40" s="85" t="s">
        <v>2889</v>
      </c>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ht="14.25" customHeight="1">
      <c r="A41" s="11" t="s">
        <v>2916</v>
      </c>
      <c r="B41" s="154" t="s">
        <v>2917</v>
      </c>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14.25" customHeight="1">
      <c r="A42" s="11" t="s">
        <v>2918</v>
      </c>
      <c r="B42" s="117" t="s">
        <v>2919</v>
      </c>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14.25" customHeight="1">
      <c r="A43" s="11" t="s">
        <v>2920</v>
      </c>
      <c r="B43" s="117" t="s">
        <v>2921</v>
      </c>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14.25" customHeight="1">
      <c r="A44" s="11" t="s">
        <v>2922</v>
      </c>
      <c r="B44" s="117" t="s">
        <v>2923</v>
      </c>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14.25" customHeight="1">
      <c r="A45" s="25"/>
      <c r="B45" s="179"/>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14.25" customHeight="1">
      <c r="A46" s="25"/>
      <c r="B46" s="179"/>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14.25" customHeight="1">
      <c r="A47" s="25"/>
      <c r="B47" s="179"/>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14.25" customHeight="1">
      <c r="A48" s="25"/>
      <c r="B48" s="179"/>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14.25" customHeight="1">
      <c r="A49" s="25"/>
      <c r="B49" s="179"/>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14.25" customHeight="1">
      <c r="A50" s="25"/>
      <c r="B50" s="179"/>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ht="14.25" customHeight="1">
      <c r="A51" s="25"/>
      <c r="B51" s="179"/>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14.25" customHeight="1">
      <c r="A52" s="25"/>
      <c r="B52" s="179"/>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14.25" customHeight="1">
      <c r="A53" s="25"/>
      <c r="B53" s="179"/>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14.25" customHeight="1">
      <c r="A54" s="25"/>
      <c r="B54" s="179"/>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14.25" customHeight="1">
      <c r="A55" s="25"/>
      <c r="B55" s="179"/>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14.25" customHeight="1">
      <c r="A56" s="25"/>
      <c r="B56" s="179"/>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14.25" customHeight="1">
      <c r="A57" s="25"/>
      <c r="B57" s="179"/>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14.25" customHeight="1">
      <c r="A58" s="25"/>
      <c r="B58" s="179"/>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14.25" customHeight="1">
      <c r="A59" s="25"/>
      <c r="B59" s="179"/>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14.25" customHeight="1">
      <c r="A60" s="25"/>
      <c r="B60" s="179"/>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14.25" customHeight="1">
      <c r="A61" s="25"/>
      <c r="B61" s="179"/>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14.25" customHeight="1">
      <c r="A62" s="25"/>
      <c r="B62" s="179"/>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14.25" customHeight="1">
      <c r="A63" s="25"/>
      <c r="B63" s="179"/>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14.25" customHeight="1">
      <c r="A64" s="25"/>
      <c r="B64" s="179"/>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14.25" customHeight="1">
      <c r="A65" s="25"/>
      <c r="B65" s="179"/>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14.25" customHeight="1">
      <c r="A66" s="25"/>
      <c r="B66" s="179"/>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14.25" customHeight="1">
      <c r="A67" s="25"/>
      <c r="B67" s="179"/>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14.25" customHeight="1">
      <c r="A68" s="25"/>
      <c r="B68" s="179"/>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14.25" customHeight="1">
      <c r="A69" s="25"/>
      <c r="B69" s="179"/>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14.25" customHeight="1">
      <c r="A70" s="25"/>
      <c r="B70" s="179"/>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14.25" customHeight="1">
      <c r="A71" s="25"/>
      <c r="B71" s="179"/>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14.25" customHeight="1">
      <c r="A72" s="25"/>
      <c r="B72" s="179"/>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14.25" customHeight="1">
      <c r="A73" s="25"/>
      <c r="B73" s="179"/>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14.25" customHeight="1">
      <c r="A74" s="25"/>
      <c r="B74" s="179"/>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14.25" customHeight="1">
      <c r="A75" s="25"/>
      <c r="B75" s="179"/>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14.25" customHeight="1">
      <c r="A76" s="25"/>
      <c r="B76" s="179"/>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14.25" customHeight="1">
      <c r="A77" s="25"/>
      <c r="B77" s="179"/>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14.25" customHeight="1">
      <c r="A78" s="25"/>
      <c r="B78" s="179"/>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14.25" customHeight="1">
      <c r="A79" s="25"/>
      <c r="B79" s="179"/>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14.25" customHeight="1">
      <c r="A80" s="25"/>
      <c r="B80" s="179"/>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14.25" customHeight="1">
      <c r="A81" s="25"/>
      <c r="B81" s="179"/>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14.25" customHeight="1">
      <c r="A82" s="25"/>
      <c r="B82" s="179"/>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14.25" customHeight="1">
      <c r="A83" s="25"/>
      <c r="B83" s="179"/>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14.25" customHeight="1">
      <c r="A84" s="25"/>
      <c r="B84" s="179"/>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14.25" customHeight="1">
      <c r="A85" s="25"/>
      <c r="B85" s="179"/>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14.25" customHeight="1">
      <c r="A86" s="25"/>
      <c r="B86" s="179"/>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4.25" customHeight="1">
      <c r="A87" s="25"/>
      <c r="B87" s="179"/>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4.25" customHeight="1">
      <c r="A88" s="25"/>
      <c r="B88" s="179"/>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4.25" customHeight="1">
      <c r="A89" s="25"/>
      <c r="B89" s="179"/>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4.25" customHeight="1">
      <c r="A90" s="25"/>
      <c r="B90" s="179"/>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4.25" customHeight="1">
      <c r="A91" s="25"/>
      <c r="B91" s="179"/>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4.25" customHeight="1">
      <c r="A92" s="25"/>
      <c r="B92" s="179"/>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4.25" customHeight="1">
      <c r="A93" s="25"/>
      <c r="B93" s="179"/>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4.25" customHeight="1">
      <c r="A94" s="25"/>
      <c r="B94" s="179"/>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4.25" customHeight="1">
      <c r="A95" s="25"/>
      <c r="B95" s="179"/>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4.25" customHeight="1">
      <c r="A96" s="25"/>
      <c r="B96" s="179"/>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4.25" customHeight="1">
      <c r="A97" s="25"/>
      <c r="B97" s="179"/>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4.25" customHeight="1">
      <c r="A98" s="25"/>
      <c r="B98" s="179"/>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4.25" customHeight="1">
      <c r="A99" s="25"/>
      <c r="B99" s="179"/>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4.25" customHeight="1">
      <c r="A100" s="25"/>
      <c r="B100" s="179"/>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4.25" customHeight="1">
      <c r="A101" s="25"/>
      <c r="B101" s="179"/>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4.25" customHeight="1">
      <c r="A102" s="25"/>
      <c r="B102" s="179"/>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4.25" customHeight="1">
      <c r="A103" s="25"/>
      <c r="B103" s="179"/>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4.25" customHeight="1">
      <c r="A104" s="25"/>
      <c r="B104" s="179"/>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4.25" customHeight="1">
      <c r="A105" s="25"/>
      <c r="B105" s="179"/>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4.25" customHeight="1">
      <c r="A106" s="25"/>
      <c r="B106" s="179"/>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4.25" customHeight="1">
      <c r="A107" s="25"/>
      <c r="B107" s="179"/>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4.25" customHeight="1">
      <c r="A108" s="25"/>
      <c r="B108" s="179"/>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4.25" customHeight="1">
      <c r="A109" s="25"/>
      <c r="B109" s="179"/>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4.25" customHeight="1">
      <c r="A110" s="25"/>
      <c r="B110" s="179"/>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4.25" customHeight="1">
      <c r="A111" s="25"/>
      <c r="B111" s="179"/>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4.25" customHeight="1">
      <c r="A112" s="25"/>
      <c r="B112" s="179"/>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4.25" customHeight="1">
      <c r="A113" s="25"/>
      <c r="B113" s="179"/>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4.25" customHeight="1">
      <c r="A114" s="25"/>
      <c r="B114" s="179"/>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4.25" customHeight="1">
      <c r="A115" s="25"/>
      <c r="B115" s="179"/>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4.25" customHeight="1">
      <c r="A116" s="25"/>
      <c r="B116" s="179"/>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4.25" customHeight="1">
      <c r="A117" s="25"/>
      <c r="B117" s="179"/>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4.25" customHeight="1">
      <c r="A118" s="25"/>
      <c r="B118" s="179"/>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4.25" customHeight="1">
      <c r="A119" s="25"/>
      <c r="B119" s="179"/>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4.25" customHeight="1">
      <c r="A120" s="25"/>
      <c r="B120" s="179"/>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4.25" customHeight="1">
      <c r="A121" s="25"/>
      <c r="B121" s="179"/>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4.25" customHeight="1">
      <c r="A122" s="25"/>
      <c r="B122" s="179"/>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4.25" customHeight="1">
      <c r="A123" s="25"/>
      <c r="B123" s="179"/>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4.25" customHeight="1">
      <c r="A124" s="25"/>
      <c r="B124" s="179"/>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4.25" customHeight="1">
      <c r="A125" s="25"/>
      <c r="B125" s="179"/>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4.25" customHeight="1">
      <c r="A126" s="25"/>
      <c r="B126" s="179"/>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4.25" customHeight="1">
      <c r="A127" s="25"/>
      <c r="B127" s="179"/>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4.25" customHeight="1">
      <c r="A128" s="25"/>
      <c r="B128" s="179"/>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4.25" customHeight="1">
      <c r="A129" s="25"/>
      <c r="B129" s="179"/>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4.25" customHeight="1">
      <c r="A130" s="25"/>
      <c r="B130" s="179"/>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4.25" customHeight="1">
      <c r="A131" s="25"/>
      <c r="B131" s="179"/>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4.25" customHeight="1">
      <c r="A132" s="25"/>
      <c r="B132" s="179"/>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4.25" customHeight="1">
      <c r="A133" s="25"/>
      <c r="B133" s="179"/>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4.25" customHeight="1">
      <c r="A134" s="25"/>
      <c r="B134" s="179"/>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4.25" customHeight="1">
      <c r="A135" s="25"/>
      <c r="B135" s="179"/>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4.25" customHeight="1">
      <c r="A136" s="25"/>
      <c r="B136" s="179"/>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4.25" customHeight="1">
      <c r="A137" s="25"/>
      <c r="B137" s="179"/>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4.25" customHeight="1">
      <c r="A138" s="25"/>
      <c r="B138" s="179"/>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4.25" customHeight="1">
      <c r="A139" s="25"/>
      <c r="B139" s="179"/>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4.25" customHeight="1">
      <c r="A140" s="25"/>
      <c r="B140" s="179"/>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4.25" customHeight="1">
      <c r="A141" s="25"/>
      <c r="B141" s="179"/>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4.25" customHeight="1">
      <c r="A142" s="25"/>
      <c r="B142" s="179"/>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4.25" customHeight="1">
      <c r="A143" s="25"/>
      <c r="B143" s="179"/>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4.25" customHeight="1">
      <c r="A144" s="25"/>
      <c r="B144" s="179"/>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4.25" customHeight="1">
      <c r="A145" s="25"/>
      <c r="B145" s="179"/>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4.25" customHeight="1">
      <c r="A146" s="25"/>
      <c r="B146" s="179"/>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4.25" customHeight="1">
      <c r="A147" s="25"/>
      <c r="B147" s="179"/>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4.25" customHeight="1">
      <c r="A148" s="25"/>
      <c r="B148" s="179"/>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4.25" customHeight="1">
      <c r="A149" s="25"/>
      <c r="B149" s="179"/>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4.25" customHeight="1">
      <c r="A150" s="25"/>
      <c r="B150" s="179"/>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4.25" customHeight="1">
      <c r="A151" s="25"/>
      <c r="B151" s="179"/>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4.25" customHeight="1">
      <c r="A152" s="25"/>
      <c r="B152" s="179"/>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4.25" customHeight="1">
      <c r="A153" s="25"/>
      <c r="B153" s="179"/>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4.25" customHeight="1">
      <c r="A154" s="25"/>
      <c r="B154" s="179"/>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4.25" customHeight="1">
      <c r="A155" s="25"/>
      <c r="B155" s="179"/>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4.25" customHeight="1">
      <c r="A156" s="25"/>
      <c r="B156" s="179"/>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4.25" customHeight="1">
      <c r="A157" s="25"/>
      <c r="B157" s="179"/>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4.25" customHeight="1">
      <c r="A158" s="25"/>
      <c r="B158" s="179"/>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4.25" customHeight="1">
      <c r="A159" s="25"/>
      <c r="B159" s="179"/>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4.25" customHeight="1">
      <c r="A160" s="25"/>
      <c r="B160" s="179"/>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4.25" customHeight="1">
      <c r="A161" s="25"/>
      <c r="B161" s="179"/>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4.25" customHeight="1">
      <c r="A162" s="25"/>
      <c r="B162" s="179"/>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4.25" customHeight="1">
      <c r="A163" s="25"/>
      <c r="B163" s="179"/>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4.25" customHeight="1">
      <c r="A164" s="25"/>
      <c r="B164" s="179"/>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4.25" customHeight="1">
      <c r="A165" s="25"/>
      <c r="B165" s="179"/>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4.25" customHeight="1">
      <c r="A166" s="25"/>
      <c r="B166" s="179"/>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4.25" customHeight="1">
      <c r="A167" s="25"/>
      <c r="B167" s="179"/>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4.25" customHeight="1">
      <c r="A168" s="25"/>
      <c r="B168" s="179"/>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4.25" customHeight="1">
      <c r="A169" s="25"/>
      <c r="B169" s="179"/>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4.25" customHeight="1">
      <c r="A170" s="25"/>
      <c r="B170" s="179"/>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4.25" customHeight="1">
      <c r="A171" s="25"/>
      <c r="B171" s="179"/>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4.25" customHeight="1">
      <c r="A172" s="25"/>
      <c r="B172" s="179"/>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4.25" customHeight="1">
      <c r="A173" s="25"/>
      <c r="B173" s="179"/>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4.25" customHeight="1">
      <c r="A174" s="25"/>
      <c r="B174" s="179"/>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4.25" customHeight="1">
      <c r="A175" s="25"/>
      <c r="B175" s="179"/>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4.25" customHeight="1">
      <c r="A176" s="25"/>
      <c r="B176" s="179"/>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4.25" customHeight="1">
      <c r="A177" s="25"/>
      <c r="B177" s="179"/>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4.25" customHeight="1">
      <c r="A178" s="25"/>
      <c r="B178" s="179"/>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4.25" customHeight="1">
      <c r="A179" s="25"/>
      <c r="B179" s="179"/>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4.25" customHeight="1">
      <c r="A180" s="25"/>
      <c r="B180" s="179"/>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4.25" customHeight="1">
      <c r="A181" s="25"/>
      <c r="B181" s="179"/>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4.25" customHeight="1">
      <c r="A182" s="25"/>
      <c r="B182" s="179"/>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4.25" customHeight="1">
      <c r="A183" s="25"/>
      <c r="B183" s="179"/>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4.25" customHeight="1">
      <c r="A184" s="25"/>
      <c r="B184" s="179"/>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4.25" customHeight="1">
      <c r="A185" s="25"/>
      <c r="B185" s="179"/>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4.25" customHeight="1">
      <c r="A186" s="25"/>
      <c r="B186" s="179"/>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4.25" customHeight="1">
      <c r="A187" s="25"/>
      <c r="B187" s="179"/>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4.25" customHeight="1">
      <c r="A188" s="25"/>
      <c r="B188" s="179"/>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4.25" customHeight="1">
      <c r="A189" s="25"/>
      <c r="B189" s="179"/>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4.25" customHeight="1">
      <c r="A190" s="25"/>
      <c r="B190" s="179"/>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4.25" customHeight="1">
      <c r="A191" s="25"/>
      <c r="B191" s="179"/>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4.25" customHeight="1">
      <c r="A192" s="25"/>
      <c r="B192" s="179"/>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4.25" customHeight="1">
      <c r="A193" s="25"/>
      <c r="B193" s="179"/>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4.25" customHeight="1">
      <c r="A194" s="25"/>
      <c r="B194" s="179"/>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4.25" customHeight="1">
      <c r="A195" s="25"/>
      <c r="B195" s="179"/>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4.25" customHeight="1">
      <c r="A196" s="25"/>
      <c r="B196" s="179"/>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4.25" customHeight="1">
      <c r="A197" s="25"/>
      <c r="B197" s="179"/>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4.25" customHeight="1">
      <c r="A198" s="25"/>
      <c r="B198" s="179"/>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4.25" customHeight="1">
      <c r="A199" s="25"/>
      <c r="B199" s="179"/>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4.25" customHeight="1">
      <c r="A200" s="25"/>
      <c r="B200" s="179"/>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4.25" customHeight="1">
      <c r="A201" s="25"/>
      <c r="B201" s="179"/>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4.25" customHeight="1">
      <c r="A202" s="25"/>
      <c r="B202" s="179"/>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4.25" customHeight="1">
      <c r="A203" s="25"/>
      <c r="B203" s="179"/>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4.25" customHeight="1">
      <c r="A204" s="25"/>
      <c r="B204" s="179"/>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4.25" customHeight="1">
      <c r="A205" s="25"/>
      <c r="B205" s="179"/>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4.25" customHeight="1">
      <c r="A206" s="25"/>
      <c r="B206" s="179"/>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4.25" customHeight="1">
      <c r="A207" s="25"/>
      <c r="B207" s="179"/>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4.25" customHeight="1">
      <c r="A208" s="25"/>
      <c r="B208" s="179"/>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4.25" customHeight="1">
      <c r="A209" s="25"/>
      <c r="B209" s="179"/>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4.25" customHeight="1">
      <c r="A210" s="25"/>
      <c r="B210" s="179"/>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4.25" customHeight="1">
      <c r="A211" s="25"/>
      <c r="B211" s="179"/>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4.25" customHeight="1">
      <c r="A212" s="25"/>
      <c r="B212" s="179"/>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4.25" customHeight="1">
      <c r="A213" s="25"/>
      <c r="B213" s="179"/>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4.25" customHeight="1">
      <c r="A214" s="25"/>
      <c r="B214" s="179"/>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4.25" customHeight="1">
      <c r="A215" s="25"/>
      <c r="B215" s="179"/>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4.25" customHeight="1">
      <c r="A216" s="25"/>
      <c r="B216" s="179"/>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4.25" customHeight="1">
      <c r="A217" s="25"/>
      <c r="B217" s="179"/>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4.25" customHeight="1">
      <c r="A218" s="25"/>
      <c r="B218" s="179"/>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4.25" customHeight="1">
      <c r="A219" s="25"/>
      <c r="B219" s="179"/>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4.25" customHeight="1">
      <c r="A220" s="25"/>
      <c r="B220" s="179"/>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4.25" customHeight="1">
      <c r="A221" s="25"/>
      <c r="B221" s="179"/>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4.25" customHeight="1">
      <c r="A222" s="25"/>
      <c r="B222" s="179"/>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4.25" customHeight="1">
      <c r="A223" s="25"/>
      <c r="B223" s="179"/>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4.25" customHeight="1">
      <c r="A224" s="25"/>
      <c r="B224" s="179"/>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4.25" customHeight="1">
      <c r="A225" s="25"/>
      <c r="B225" s="179"/>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4.25" customHeight="1">
      <c r="A226" s="25"/>
      <c r="B226" s="179"/>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4.25" customHeight="1">
      <c r="A227" s="25"/>
      <c r="B227" s="179"/>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4.25" customHeight="1">
      <c r="A228" s="25"/>
      <c r="B228" s="179"/>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4.25" customHeight="1">
      <c r="A229" s="25"/>
      <c r="B229" s="179"/>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4.25" customHeight="1">
      <c r="A230" s="25"/>
      <c r="B230" s="179"/>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4.25" customHeight="1">
      <c r="A231" s="25"/>
      <c r="B231" s="179"/>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4.25" customHeight="1">
      <c r="A232" s="25"/>
      <c r="B232" s="179"/>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4.25" customHeight="1">
      <c r="A233" s="25"/>
      <c r="B233" s="179"/>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4.25" customHeight="1">
      <c r="A234" s="25"/>
      <c r="B234" s="179"/>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4.25" customHeight="1">
      <c r="A235" s="25"/>
      <c r="B235" s="179"/>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4.25" customHeight="1">
      <c r="A236" s="25"/>
      <c r="B236" s="179"/>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4.25" customHeight="1">
      <c r="A237" s="25"/>
      <c r="B237" s="179"/>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4.25" customHeight="1">
      <c r="A238" s="25"/>
      <c r="B238" s="179"/>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4.25" customHeight="1">
      <c r="A239" s="25"/>
      <c r="B239" s="179"/>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4.25" customHeight="1">
      <c r="A240" s="25"/>
      <c r="B240" s="179"/>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4.25" customHeight="1">
      <c r="A241" s="25"/>
      <c r="B241" s="179"/>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4.25" customHeight="1">
      <c r="A242" s="25"/>
      <c r="B242" s="179"/>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4.25" customHeight="1">
      <c r="A243" s="25"/>
      <c r="B243" s="179"/>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4.25" customHeight="1">
      <c r="A244" s="25"/>
      <c r="B244" s="179"/>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4.25" customHeight="1">
      <c r="A245" s="25"/>
      <c r="B245" s="179"/>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4.25" customHeight="1">
      <c r="A246" s="25"/>
      <c r="B246" s="179"/>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4.25" customHeight="1">
      <c r="A247" s="25"/>
      <c r="B247" s="179"/>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4.25" customHeight="1">
      <c r="A248" s="25"/>
      <c r="B248" s="179"/>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4.25" customHeight="1">
      <c r="A249" s="25"/>
      <c r="B249" s="179"/>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4.25" customHeight="1">
      <c r="A250" s="25"/>
      <c r="B250" s="179"/>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4.25" customHeight="1">
      <c r="A251" s="25"/>
      <c r="B251" s="179"/>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4.25" customHeight="1">
      <c r="A252" s="25"/>
      <c r="B252" s="179"/>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4.25" customHeight="1">
      <c r="A253" s="25"/>
      <c r="B253" s="179"/>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4.25" customHeight="1">
      <c r="A254" s="25"/>
      <c r="B254" s="179"/>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4.25" customHeight="1">
      <c r="A255" s="25"/>
      <c r="B255" s="179"/>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4.25" customHeight="1">
      <c r="A256" s="25"/>
      <c r="B256" s="179"/>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4.25" customHeight="1">
      <c r="A257" s="25"/>
      <c r="B257" s="179"/>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4.25" customHeight="1">
      <c r="A258" s="25"/>
      <c r="B258" s="179"/>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4.25" customHeight="1">
      <c r="A259" s="25"/>
      <c r="B259" s="179"/>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4.25" customHeight="1">
      <c r="A260" s="25"/>
      <c r="B260" s="179"/>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4.25" customHeight="1">
      <c r="A261" s="25"/>
      <c r="B261" s="179"/>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4.25" customHeight="1">
      <c r="A262" s="25"/>
      <c r="B262" s="179"/>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4.25" customHeight="1">
      <c r="A263" s="25"/>
      <c r="B263" s="179"/>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4.25" customHeight="1">
      <c r="A264" s="25"/>
      <c r="B264" s="179"/>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4.25" customHeight="1">
      <c r="A265" s="25"/>
      <c r="B265" s="179"/>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4.25" customHeight="1">
      <c r="A266" s="25"/>
      <c r="B266" s="179"/>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4.25" customHeight="1">
      <c r="A267" s="25"/>
      <c r="B267" s="179"/>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4.25" customHeight="1">
      <c r="A268" s="25"/>
      <c r="B268" s="179"/>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4.25" customHeight="1">
      <c r="A269" s="25"/>
      <c r="B269" s="179"/>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4.25" customHeight="1">
      <c r="A270" s="25"/>
      <c r="B270" s="179"/>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4.25" customHeight="1">
      <c r="A271" s="25"/>
      <c r="B271" s="179"/>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4.25" customHeight="1">
      <c r="A272" s="25"/>
      <c r="B272" s="179"/>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4.25" customHeight="1">
      <c r="A273" s="25"/>
      <c r="B273" s="179"/>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4.25" customHeight="1">
      <c r="A274" s="25"/>
      <c r="B274" s="179"/>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4.25" customHeight="1">
      <c r="A275" s="25"/>
      <c r="B275" s="179"/>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4.25" customHeight="1">
      <c r="A276" s="25"/>
      <c r="B276" s="179"/>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4.25" customHeight="1">
      <c r="A277" s="25"/>
      <c r="B277" s="179"/>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4.25" customHeight="1">
      <c r="A278" s="25"/>
      <c r="B278" s="179"/>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4.25" customHeight="1">
      <c r="A279" s="25"/>
      <c r="B279" s="179"/>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4.25" customHeight="1">
      <c r="A280" s="25"/>
      <c r="B280" s="179"/>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4.25" customHeight="1">
      <c r="A281" s="25"/>
      <c r="B281" s="179"/>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4.25" customHeight="1">
      <c r="A282" s="25"/>
      <c r="B282" s="179"/>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4.25" customHeight="1">
      <c r="A283" s="25"/>
      <c r="B283" s="179"/>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4.25" customHeight="1">
      <c r="A284" s="25"/>
      <c r="B284" s="179"/>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4.25" customHeight="1">
      <c r="A285" s="25"/>
      <c r="B285" s="179"/>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4.25" customHeight="1">
      <c r="A286" s="25"/>
      <c r="B286" s="179"/>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4.25" customHeight="1">
      <c r="A287" s="25"/>
      <c r="B287" s="179"/>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4.25" customHeight="1">
      <c r="A288" s="25"/>
      <c r="B288" s="179"/>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4.25" customHeight="1">
      <c r="A289" s="25"/>
      <c r="B289" s="179"/>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4.25" customHeight="1">
      <c r="A290" s="25"/>
      <c r="B290" s="179"/>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4.25" customHeight="1">
      <c r="A291" s="25"/>
      <c r="B291" s="179"/>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4.25" customHeight="1">
      <c r="A292" s="25"/>
      <c r="B292" s="179"/>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4.25" customHeight="1">
      <c r="A293" s="25"/>
      <c r="B293" s="179"/>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4.25" customHeight="1">
      <c r="A294" s="25"/>
      <c r="B294" s="179"/>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4.25" customHeight="1">
      <c r="A295" s="25"/>
      <c r="B295" s="179"/>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4.25" customHeight="1">
      <c r="A296" s="25"/>
      <c r="B296" s="179"/>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4.25" customHeight="1">
      <c r="A297" s="25"/>
      <c r="B297" s="179"/>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4.25" customHeight="1">
      <c r="A298" s="25"/>
      <c r="B298" s="179"/>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4.25" customHeight="1">
      <c r="A299" s="25"/>
      <c r="B299" s="179"/>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4.25" customHeight="1">
      <c r="A300" s="25"/>
      <c r="B300" s="179"/>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4.25" customHeight="1">
      <c r="A301" s="25"/>
      <c r="B301" s="179"/>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4.25" customHeight="1">
      <c r="A302" s="25"/>
      <c r="B302" s="179"/>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4.25" customHeight="1">
      <c r="A303" s="25"/>
      <c r="B303" s="179"/>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4.25" customHeight="1">
      <c r="A304" s="25"/>
      <c r="B304" s="179"/>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4.25" customHeight="1">
      <c r="A305" s="25"/>
      <c r="B305" s="179"/>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4.25" customHeight="1">
      <c r="A306" s="25"/>
      <c r="B306" s="179"/>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4.25" customHeight="1">
      <c r="A307" s="25"/>
      <c r="B307" s="179"/>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4.25" customHeight="1">
      <c r="A308" s="25"/>
      <c r="B308" s="179"/>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4.25" customHeight="1">
      <c r="A309" s="25"/>
      <c r="B309" s="179"/>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4.25" customHeight="1">
      <c r="A310" s="25"/>
      <c r="B310" s="179"/>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4.25" customHeight="1">
      <c r="A311" s="25"/>
      <c r="B311" s="179"/>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4.25" customHeight="1">
      <c r="A312" s="25"/>
      <c r="B312" s="179"/>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4.25" customHeight="1">
      <c r="A313" s="25"/>
      <c r="B313" s="179"/>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4.25" customHeight="1">
      <c r="A314" s="25"/>
      <c r="B314" s="179"/>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4.25" customHeight="1">
      <c r="A315" s="25"/>
      <c r="B315" s="179"/>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4.25" customHeight="1">
      <c r="A316" s="25"/>
      <c r="B316" s="179"/>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4.25" customHeight="1">
      <c r="A317" s="25"/>
      <c r="B317" s="179"/>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4.25" customHeight="1">
      <c r="A318" s="25"/>
      <c r="B318" s="179"/>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4.25" customHeight="1">
      <c r="A319" s="25"/>
      <c r="B319" s="179"/>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4.25" customHeight="1">
      <c r="A320" s="25"/>
      <c r="B320" s="179"/>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4.25" customHeight="1">
      <c r="A321" s="25"/>
      <c r="B321" s="179"/>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4.25" customHeight="1">
      <c r="A322" s="25"/>
      <c r="B322" s="179"/>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4.25" customHeight="1">
      <c r="A323" s="25"/>
      <c r="B323" s="179"/>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4.25" customHeight="1">
      <c r="A324" s="25"/>
      <c r="B324" s="179"/>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4.25" customHeight="1">
      <c r="A325" s="25"/>
      <c r="B325" s="179"/>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4.25" customHeight="1">
      <c r="A326" s="25"/>
      <c r="B326" s="179"/>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4.25" customHeight="1">
      <c r="A327" s="25"/>
      <c r="B327" s="179"/>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4.25" customHeight="1">
      <c r="A328" s="25"/>
      <c r="B328" s="179"/>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4.25" customHeight="1">
      <c r="A329" s="25"/>
      <c r="B329" s="179"/>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4.25" customHeight="1">
      <c r="A330" s="25"/>
      <c r="B330" s="179"/>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4.25" customHeight="1">
      <c r="A331" s="25"/>
      <c r="B331" s="179"/>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4.25" customHeight="1">
      <c r="A332" s="25"/>
      <c r="B332" s="179"/>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4.25" customHeight="1">
      <c r="A333" s="25"/>
      <c r="B333" s="179"/>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4.25" customHeight="1">
      <c r="A334" s="25"/>
      <c r="B334" s="179"/>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4.25" customHeight="1">
      <c r="A335" s="25"/>
      <c r="B335" s="179"/>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4.25" customHeight="1">
      <c r="A336" s="25"/>
      <c r="B336" s="179"/>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4.25" customHeight="1">
      <c r="A337" s="25"/>
      <c r="B337" s="179"/>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4.25" customHeight="1">
      <c r="A338" s="25"/>
      <c r="B338" s="179"/>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4.25" customHeight="1">
      <c r="A339" s="25"/>
      <c r="B339" s="179"/>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4.25" customHeight="1">
      <c r="A340" s="25"/>
      <c r="B340" s="179"/>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4.25" customHeight="1">
      <c r="A341" s="25"/>
      <c r="B341" s="179"/>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4.25" customHeight="1">
      <c r="A342" s="25"/>
      <c r="B342" s="179"/>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4.25" customHeight="1">
      <c r="A343" s="25"/>
      <c r="B343" s="179"/>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4.25" customHeight="1">
      <c r="A344" s="25"/>
      <c r="B344" s="179"/>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4.25" customHeight="1">
      <c r="A345" s="25"/>
      <c r="B345" s="179"/>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4.25" customHeight="1">
      <c r="A346" s="25"/>
      <c r="B346" s="179"/>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4.25" customHeight="1">
      <c r="A347" s="25"/>
      <c r="B347" s="179"/>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4.25" customHeight="1">
      <c r="A348" s="25"/>
      <c r="B348" s="179"/>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4.25" customHeight="1">
      <c r="A349" s="25"/>
      <c r="B349" s="179"/>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4.25" customHeight="1">
      <c r="A350" s="25"/>
      <c r="B350" s="179"/>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4.25" customHeight="1">
      <c r="A351" s="25"/>
      <c r="B351" s="179"/>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4.25" customHeight="1">
      <c r="A352" s="25"/>
      <c r="B352" s="179"/>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4.25" customHeight="1">
      <c r="A353" s="25"/>
      <c r="B353" s="179"/>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4.25" customHeight="1">
      <c r="A354" s="25"/>
      <c r="B354" s="179"/>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4.25" customHeight="1">
      <c r="A355" s="25"/>
      <c r="B355" s="179"/>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4.25" customHeight="1">
      <c r="A356" s="25"/>
      <c r="B356" s="179"/>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4.25" customHeight="1">
      <c r="A357" s="25"/>
      <c r="B357" s="179"/>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4.25" customHeight="1">
      <c r="A358" s="25"/>
      <c r="B358" s="179"/>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4.25" customHeight="1">
      <c r="A359" s="25"/>
      <c r="B359" s="179"/>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4.25" customHeight="1">
      <c r="A360" s="25"/>
      <c r="B360" s="179"/>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4.25" customHeight="1">
      <c r="A361" s="25"/>
      <c r="B361" s="179"/>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4.25" customHeight="1">
      <c r="A362" s="25"/>
      <c r="B362" s="179"/>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4.25" customHeight="1">
      <c r="A363" s="25"/>
      <c r="B363" s="179"/>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4.25" customHeight="1">
      <c r="A364" s="25"/>
      <c r="B364" s="179"/>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4.25" customHeight="1">
      <c r="A365" s="25"/>
      <c r="B365" s="179"/>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4.25" customHeight="1">
      <c r="A366" s="25"/>
      <c r="B366" s="179"/>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4.25" customHeight="1">
      <c r="A367" s="25"/>
      <c r="B367" s="179"/>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4.25" customHeight="1">
      <c r="A368" s="25"/>
      <c r="B368" s="179"/>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4.25" customHeight="1">
      <c r="A369" s="25"/>
      <c r="B369" s="179"/>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4.25" customHeight="1">
      <c r="A370" s="25"/>
      <c r="B370" s="179"/>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4.25" customHeight="1">
      <c r="A371" s="25"/>
      <c r="B371" s="179"/>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4.25" customHeight="1">
      <c r="A372" s="25"/>
      <c r="B372" s="179"/>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4.25" customHeight="1">
      <c r="A373" s="25"/>
      <c r="B373" s="179"/>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4.25" customHeight="1">
      <c r="A374" s="25"/>
      <c r="B374" s="179"/>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4.25" customHeight="1">
      <c r="A375" s="25"/>
      <c r="B375" s="179"/>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4.25" customHeight="1">
      <c r="A376" s="25"/>
      <c r="B376" s="179"/>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4.25" customHeight="1">
      <c r="A377" s="25"/>
      <c r="B377" s="179"/>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4.25" customHeight="1">
      <c r="A378" s="25"/>
      <c r="B378" s="179"/>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4.25" customHeight="1">
      <c r="A379" s="25"/>
      <c r="B379" s="179"/>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4.25" customHeight="1">
      <c r="A380" s="25"/>
      <c r="B380" s="179"/>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4.25" customHeight="1">
      <c r="A381" s="25"/>
      <c r="B381" s="179"/>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4.25" customHeight="1">
      <c r="A382" s="25"/>
      <c r="B382" s="179"/>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4.25" customHeight="1">
      <c r="A383" s="25"/>
      <c r="B383" s="179"/>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4.25" customHeight="1">
      <c r="A384" s="25"/>
      <c r="B384" s="179"/>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4.25" customHeight="1">
      <c r="A385" s="25"/>
      <c r="B385" s="179"/>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4.25" customHeight="1">
      <c r="A386" s="25"/>
      <c r="B386" s="179"/>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4.25" customHeight="1">
      <c r="A387" s="25"/>
      <c r="B387" s="179"/>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4.25" customHeight="1">
      <c r="A388" s="25"/>
      <c r="B388" s="179"/>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4.25" customHeight="1">
      <c r="A389" s="25"/>
      <c r="B389" s="179"/>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4.25" customHeight="1">
      <c r="A390" s="25"/>
      <c r="B390" s="179"/>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4.25" customHeight="1">
      <c r="A391" s="25"/>
      <c r="B391" s="179"/>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4.25" customHeight="1">
      <c r="A392" s="25"/>
      <c r="B392" s="179"/>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4.25" customHeight="1">
      <c r="A393" s="25"/>
      <c r="B393" s="179"/>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4.25" customHeight="1">
      <c r="A394" s="25"/>
      <c r="B394" s="179"/>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4.25" customHeight="1">
      <c r="A395" s="25"/>
      <c r="B395" s="179"/>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4.25" customHeight="1">
      <c r="A396" s="25"/>
      <c r="B396" s="179"/>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4.25" customHeight="1">
      <c r="A397" s="25"/>
      <c r="B397" s="179"/>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4.25" customHeight="1">
      <c r="A398" s="25"/>
      <c r="B398" s="179"/>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4.25" customHeight="1">
      <c r="A399" s="25"/>
      <c r="B399" s="179"/>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4.25" customHeight="1">
      <c r="A400" s="25"/>
      <c r="B400" s="179"/>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4.25" customHeight="1">
      <c r="A401" s="25"/>
      <c r="B401" s="179"/>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4.25" customHeight="1">
      <c r="A402" s="25"/>
      <c r="B402" s="179"/>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4.25" customHeight="1">
      <c r="A403" s="25"/>
      <c r="B403" s="179"/>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4.25" customHeight="1">
      <c r="A404" s="25"/>
      <c r="B404" s="179"/>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4.25" customHeight="1">
      <c r="A405" s="25"/>
      <c r="B405" s="179"/>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4.25" customHeight="1">
      <c r="A406" s="25"/>
      <c r="B406" s="179"/>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4.25" customHeight="1">
      <c r="A407" s="25"/>
      <c r="B407" s="179"/>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4.25" customHeight="1">
      <c r="A408" s="25"/>
      <c r="B408" s="179"/>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4.25" customHeight="1">
      <c r="A409" s="25"/>
      <c r="B409" s="179"/>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4.25" customHeight="1">
      <c r="A410" s="25"/>
      <c r="B410" s="179"/>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4.25" customHeight="1">
      <c r="A411" s="25"/>
      <c r="B411" s="179"/>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4.25" customHeight="1">
      <c r="A412" s="25"/>
      <c r="B412" s="179"/>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4.25" customHeight="1">
      <c r="A413" s="25"/>
      <c r="B413" s="179"/>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4.25" customHeight="1">
      <c r="A414" s="25"/>
      <c r="B414" s="179"/>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4.25" customHeight="1">
      <c r="A415" s="25"/>
      <c r="B415" s="179"/>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4.25" customHeight="1">
      <c r="A416" s="25"/>
      <c r="B416" s="179"/>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4.25" customHeight="1">
      <c r="A417" s="25"/>
      <c r="B417" s="179"/>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4.25" customHeight="1">
      <c r="A418" s="25"/>
      <c r="B418" s="179"/>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4.25" customHeight="1">
      <c r="A419" s="25"/>
      <c r="B419" s="179"/>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4.25" customHeight="1">
      <c r="A420" s="25"/>
      <c r="B420" s="179"/>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4.25" customHeight="1">
      <c r="A421" s="25"/>
      <c r="B421" s="179"/>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4.25" customHeight="1">
      <c r="A422" s="25"/>
      <c r="B422" s="179"/>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4.25" customHeight="1">
      <c r="A423" s="25"/>
      <c r="B423" s="179"/>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4.25" customHeight="1">
      <c r="A424" s="25"/>
      <c r="B424" s="179"/>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4.25" customHeight="1">
      <c r="A425" s="25"/>
      <c r="B425" s="179"/>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4.25" customHeight="1">
      <c r="A426" s="25"/>
      <c r="B426" s="179"/>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4.25" customHeight="1">
      <c r="A427" s="25"/>
      <c r="B427" s="179"/>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4.25" customHeight="1">
      <c r="A428" s="25"/>
      <c r="B428" s="179"/>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4.25" customHeight="1">
      <c r="A429" s="25"/>
      <c r="B429" s="179"/>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4.25" customHeight="1">
      <c r="A430" s="25"/>
      <c r="B430" s="179"/>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4.25" customHeight="1">
      <c r="A431" s="25"/>
      <c r="B431" s="179"/>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4.25" customHeight="1">
      <c r="A432" s="25"/>
      <c r="B432" s="179"/>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4.25" customHeight="1">
      <c r="A433" s="25"/>
      <c r="B433" s="179"/>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4.25" customHeight="1">
      <c r="A434" s="25"/>
      <c r="B434" s="179"/>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4.25" customHeight="1">
      <c r="A435" s="25"/>
      <c r="B435" s="179"/>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4.25" customHeight="1">
      <c r="A436" s="25"/>
      <c r="B436" s="179"/>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4.25" customHeight="1">
      <c r="A437" s="25"/>
      <c r="B437" s="179"/>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4.25" customHeight="1">
      <c r="A438" s="25"/>
      <c r="B438" s="179"/>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4.25" customHeight="1">
      <c r="A439" s="25"/>
      <c r="B439" s="179"/>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4.25" customHeight="1">
      <c r="A440" s="25"/>
      <c r="B440" s="179"/>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4.25" customHeight="1">
      <c r="A441" s="25"/>
      <c r="B441" s="179"/>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4.25" customHeight="1">
      <c r="A442" s="25"/>
      <c r="B442" s="179"/>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4.25" customHeight="1">
      <c r="A443" s="25"/>
      <c r="B443" s="179"/>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4.25" customHeight="1">
      <c r="A444" s="25"/>
      <c r="B444" s="179"/>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4.25" customHeight="1">
      <c r="A445" s="25"/>
      <c r="B445" s="179"/>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4.25" customHeight="1">
      <c r="A446" s="25"/>
      <c r="B446" s="179"/>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4.25" customHeight="1">
      <c r="A447" s="25"/>
      <c r="B447" s="179"/>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4.25" customHeight="1">
      <c r="A448" s="25"/>
      <c r="B448" s="179"/>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4.25" customHeight="1">
      <c r="A449" s="25"/>
      <c r="B449" s="179"/>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4.25" customHeight="1">
      <c r="A450" s="25"/>
      <c r="B450" s="179"/>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4.25" customHeight="1">
      <c r="A451" s="25"/>
      <c r="B451" s="179"/>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4.25" customHeight="1">
      <c r="A452" s="25"/>
      <c r="B452" s="179"/>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4.25" customHeight="1">
      <c r="A453" s="25"/>
      <c r="B453" s="179"/>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4.25" customHeight="1">
      <c r="A454" s="25"/>
      <c r="B454" s="179"/>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4.25" customHeight="1">
      <c r="A455" s="25"/>
      <c r="B455" s="179"/>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4.25" customHeight="1">
      <c r="A456" s="25"/>
      <c r="B456" s="179"/>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4.25" customHeight="1">
      <c r="A457" s="25"/>
      <c r="B457" s="179"/>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4.25" customHeight="1">
      <c r="A458" s="25"/>
      <c r="B458" s="179"/>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4.25" customHeight="1">
      <c r="A459" s="25"/>
      <c r="B459" s="179"/>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4.25" customHeight="1">
      <c r="A460" s="25"/>
      <c r="B460" s="179"/>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4.25" customHeight="1">
      <c r="A461" s="25"/>
      <c r="B461" s="179"/>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4.25" customHeight="1">
      <c r="A462" s="25"/>
      <c r="B462" s="179"/>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4.25" customHeight="1">
      <c r="A463" s="25"/>
      <c r="B463" s="179"/>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4.25" customHeight="1">
      <c r="A464" s="25"/>
      <c r="B464" s="179"/>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4.25" customHeight="1">
      <c r="A465" s="25"/>
      <c r="B465" s="179"/>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4.25" customHeight="1">
      <c r="A466" s="25"/>
      <c r="B466" s="179"/>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4.25" customHeight="1">
      <c r="A467" s="25"/>
      <c r="B467" s="179"/>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4.25" customHeight="1">
      <c r="A468" s="25"/>
      <c r="B468" s="179"/>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4.25" customHeight="1">
      <c r="A469" s="25"/>
      <c r="B469" s="179"/>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4.25" customHeight="1">
      <c r="A470" s="25"/>
      <c r="B470" s="179"/>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4.25" customHeight="1">
      <c r="A471" s="25"/>
      <c r="B471" s="179"/>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4.25" customHeight="1">
      <c r="A472" s="25"/>
      <c r="B472" s="179"/>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4.25" customHeight="1">
      <c r="A473" s="25"/>
      <c r="B473" s="179"/>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4.25" customHeight="1">
      <c r="A474" s="25"/>
      <c r="B474" s="179"/>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4.25" customHeight="1">
      <c r="A475" s="25"/>
      <c r="B475" s="179"/>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4.25" customHeight="1">
      <c r="A476" s="25"/>
      <c r="B476" s="179"/>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4.25" customHeight="1">
      <c r="A477" s="25"/>
      <c r="B477" s="179"/>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4.25" customHeight="1">
      <c r="A478" s="25"/>
      <c r="B478" s="179"/>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4.25" customHeight="1">
      <c r="A479" s="25"/>
      <c r="B479" s="179"/>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4.25" customHeight="1">
      <c r="A480" s="25"/>
      <c r="B480" s="179"/>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4.25" customHeight="1">
      <c r="A481" s="25"/>
      <c r="B481" s="179"/>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4.25" customHeight="1">
      <c r="A482" s="25"/>
      <c r="B482" s="179"/>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4.25" customHeight="1">
      <c r="A483" s="25"/>
      <c r="B483" s="179"/>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4.25" customHeight="1">
      <c r="A484" s="25"/>
      <c r="B484" s="179"/>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4.25" customHeight="1">
      <c r="A485" s="25"/>
      <c r="B485" s="179"/>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4.25" customHeight="1">
      <c r="A486" s="25"/>
      <c r="B486" s="179"/>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4.25" customHeight="1">
      <c r="A487" s="25"/>
      <c r="B487" s="179"/>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4.25" customHeight="1">
      <c r="A488" s="25"/>
      <c r="B488" s="179"/>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4.25" customHeight="1">
      <c r="A489" s="25"/>
      <c r="B489" s="179"/>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4.25" customHeight="1">
      <c r="A490" s="25"/>
      <c r="B490" s="179"/>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4.25" customHeight="1">
      <c r="A491" s="25"/>
      <c r="B491" s="179"/>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4.25" customHeight="1">
      <c r="A492" s="25"/>
      <c r="B492" s="179"/>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4.25" customHeight="1">
      <c r="A493" s="25"/>
      <c r="B493" s="179"/>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4.25" customHeight="1">
      <c r="A494" s="25"/>
      <c r="B494" s="179"/>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4.25" customHeight="1">
      <c r="A495" s="25"/>
      <c r="B495" s="179"/>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4.25" customHeight="1">
      <c r="A496" s="25"/>
      <c r="B496" s="179"/>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4.25" customHeight="1">
      <c r="A497" s="25"/>
      <c r="B497" s="179"/>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4.25" customHeight="1">
      <c r="A498" s="25"/>
      <c r="B498" s="179"/>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4.25" customHeight="1">
      <c r="A499" s="25"/>
      <c r="B499" s="179"/>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4.25" customHeight="1">
      <c r="A500" s="25"/>
      <c r="B500" s="179"/>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4.25" customHeight="1">
      <c r="A501" s="25"/>
      <c r="B501" s="179"/>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4.25" customHeight="1">
      <c r="A502" s="25"/>
      <c r="B502" s="179"/>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4.25" customHeight="1">
      <c r="A503" s="25"/>
      <c r="B503" s="179"/>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4.25" customHeight="1">
      <c r="A504" s="25"/>
      <c r="B504" s="179"/>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4.25" customHeight="1">
      <c r="A505" s="25"/>
      <c r="B505" s="179"/>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4.25" customHeight="1">
      <c r="A506" s="25"/>
      <c r="B506" s="179"/>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4.25" customHeight="1">
      <c r="A507" s="25"/>
      <c r="B507" s="179"/>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4.25" customHeight="1">
      <c r="A508" s="25"/>
      <c r="B508" s="179"/>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4.25" customHeight="1">
      <c r="A509" s="25"/>
      <c r="B509" s="179"/>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4.25" customHeight="1">
      <c r="A510" s="25"/>
      <c r="B510" s="179"/>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4.25" customHeight="1">
      <c r="A511" s="25"/>
      <c r="B511" s="179"/>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4.25" customHeight="1">
      <c r="A512" s="25"/>
      <c r="B512" s="179"/>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4.25" customHeight="1">
      <c r="A513" s="25"/>
      <c r="B513" s="179"/>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4.25" customHeight="1">
      <c r="A514" s="25"/>
      <c r="B514" s="179"/>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4.25" customHeight="1">
      <c r="A515" s="25"/>
      <c r="B515" s="179"/>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4.25" customHeight="1">
      <c r="A516" s="25"/>
      <c r="B516" s="179"/>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4.25" customHeight="1">
      <c r="A517" s="25"/>
      <c r="B517" s="179"/>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4.25" customHeight="1">
      <c r="A518" s="25"/>
      <c r="B518" s="179"/>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4.25" customHeight="1">
      <c r="A519" s="25"/>
      <c r="B519" s="179"/>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4.25" customHeight="1">
      <c r="A520" s="25"/>
      <c r="B520" s="179"/>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4.25" customHeight="1">
      <c r="A521" s="25"/>
      <c r="B521" s="179"/>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4.25" customHeight="1">
      <c r="A522" s="25"/>
      <c r="B522" s="179"/>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4.25" customHeight="1">
      <c r="A523" s="25"/>
      <c r="B523" s="179"/>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4.25" customHeight="1">
      <c r="A524" s="25"/>
      <c r="B524" s="179"/>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4.25" customHeight="1">
      <c r="A525" s="25"/>
      <c r="B525" s="179"/>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4.25" customHeight="1">
      <c r="A526" s="25"/>
      <c r="B526" s="179"/>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4.25" customHeight="1">
      <c r="A527" s="25"/>
      <c r="B527" s="179"/>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4.25" customHeight="1">
      <c r="A528" s="25"/>
      <c r="B528" s="179"/>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4.25" customHeight="1">
      <c r="A529" s="25"/>
      <c r="B529" s="179"/>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4.25" customHeight="1">
      <c r="A530" s="25"/>
      <c r="B530" s="179"/>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4.25" customHeight="1">
      <c r="A531" s="25"/>
      <c r="B531" s="179"/>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4.25" customHeight="1">
      <c r="A532" s="25"/>
      <c r="B532" s="179"/>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4.25" customHeight="1">
      <c r="A533" s="25"/>
      <c r="B533" s="179"/>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4.25" customHeight="1">
      <c r="A534" s="25"/>
      <c r="B534" s="179"/>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4.25" customHeight="1">
      <c r="A535" s="25"/>
      <c r="B535" s="179"/>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4.25" customHeight="1">
      <c r="A536" s="25"/>
      <c r="B536" s="179"/>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4.25" customHeight="1">
      <c r="A537" s="25"/>
      <c r="B537" s="179"/>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4.25" customHeight="1">
      <c r="A538" s="25"/>
      <c r="B538" s="179"/>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4.25" customHeight="1">
      <c r="A539" s="25"/>
      <c r="B539" s="179"/>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4.25" customHeight="1">
      <c r="A540" s="25"/>
      <c r="B540" s="179"/>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4.25" customHeight="1">
      <c r="A541" s="25"/>
      <c r="B541" s="179"/>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4.25" customHeight="1">
      <c r="A542" s="25"/>
      <c r="B542" s="179"/>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4.25" customHeight="1">
      <c r="A543" s="25"/>
      <c r="B543" s="179"/>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4.25" customHeight="1">
      <c r="A544" s="25"/>
      <c r="B544" s="179"/>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4.25" customHeight="1">
      <c r="A545" s="25"/>
      <c r="B545" s="179"/>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4.25" customHeight="1">
      <c r="A546" s="25"/>
      <c r="B546" s="179"/>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4.25" customHeight="1">
      <c r="A547" s="25"/>
      <c r="B547" s="179"/>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4.25" customHeight="1">
      <c r="A548" s="25"/>
      <c r="B548" s="179"/>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4.25" customHeight="1">
      <c r="A549" s="25"/>
      <c r="B549" s="179"/>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4.25" customHeight="1">
      <c r="A550" s="25"/>
      <c r="B550" s="179"/>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4.25" customHeight="1">
      <c r="A551" s="25"/>
      <c r="B551" s="179"/>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4.25" customHeight="1">
      <c r="A552" s="25"/>
      <c r="B552" s="179"/>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4.25" customHeight="1">
      <c r="A553" s="25"/>
      <c r="B553" s="179"/>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4.25" customHeight="1">
      <c r="A554" s="25"/>
      <c r="B554" s="179"/>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4.25" customHeight="1">
      <c r="A555" s="25"/>
      <c r="B555" s="179"/>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4.25" customHeight="1">
      <c r="A556" s="25"/>
      <c r="B556" s="179"/>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4.25" customHeight="1">
      <c r="A557" s="25"/>
      <c r="B557" s="179"/>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4.25" customHeight="1">
      <c r="A558" s="25"/>
      <c r="B558" s="179"/>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4.25" customHeight="1">
      <c r="A559" s="25"/>
      <c r="B559" s="179"/>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4.25" customHeight="1">
      <c r="A560" s="25"/>
      <c r="B560" s="179"/>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4.25" customHeight="1">
      <c r="A561" s="25"/>
      <c r="B561" s="179"/>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4.25" customHeight="1">
      <c r="A562" s="25"/>
      <c r="B562" s="179"/>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4.25" customHeight="1">
      <c r="A563" s="25"/>
      <c r="B563" s="179"/>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4.25" customHeight="1">
      <c r="A564" s="25"/>
      <c r="B564" s="179"/>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4.25" customHeight="1">
      <c r="A565" s="25"/>
      <c r="B565" s="179"/>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4.25" customHeight="1">
      <c r="A566" s="25"/>
      <c r="B566" s="179"/>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4.25" customHeight="1">
      <c r="A567" s="25"/>
      <c r="B567" s="179"/>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4.25" customHeight="1">
      <c r="A568" s="25"/>
      <c r="B568" s="179"/>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4.25" customHeight="1">
      <c r="A569" s="25"/>
      <c r="B569" s="179"/>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4.25" customHeight="1">
      <c r="A570" s="25"/>
      <c r="B570" s="179"/>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4.25" customHeight="1">
      <c r="A571" s="25"/>
      <c r="B571" s="179"/>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4.25" customHeight="1">
      <c r="A572" s="25"/>
      <c r="B572" s="179"/>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4.25" customHeight="1">
      <c r="A573" s="25"/>
      <c r="B573" s="179"/>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4.25" customHeight="1">
      <c r="A574" s="25"/>
      <c r="B574" s="179"/>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4.25" customHeight="1">
      <c r="A575" s="25"/>
      <c r="B575" s="179"/>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4.25" customHeight="1">
      <c r="A576" s="25"/>
      <c r="B576" s="179"/>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4.25" customHeight="1">
      <c r="A577" s="25"/>
      <c r="B577" s="179"/>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4.25" customHeight="1">
      <c r="A578" s="25"/>
      <c r="B578" s="179"/>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4.25" customHeight="1">
      <c r="A579" s="25"/>
      <c r="B579" s="179"/>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4.25" customHeight="1">
      <c r="A580" s="25"/>
      <c r="B580" s="179"/>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4.25" customHeight="1">
      <c r="A581" s="25"/>
      <c r="B581" s="179"/>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4.25" customHeight="1">
      <c r="A582" s="25"/>
      <c r="B582" s="179"/>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4.25" customHeight="1">
      <c r="A583" s="25"/>
      <c r="B583" s="179"/>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4.25" customHeight="1">
      <c r="A584" s="25"/>
      <c r="B584" s="179"/>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4.25" customHeight="1">
      <c r="A585" s="25"/>
      <c r="B585" s="179"/>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4.25" customHeight="1">
      <c r="A586" s="25"/>
      <c r="B586" s="179"/>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4.25" customHeight="1">
      <c r="A587" s="25"/>
      <c r="B587" s="179"/>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4.25" customHeight="1">
      <c r="A588" s="25"/>
      <c r="B588" s="179"/>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4.25" customHeight="1">
      <c r="A589" s="25"/>
      <c r="B589" s="179"/>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4.25" customHeight="1">
      <c r="A590" s="25"/>
      <c r="B590" s="179"/>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4.25" customHeight="1">
      <c r="A591" s="25"/>
      <c r="B591" s="179"/>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4.25" customHeight="1">
      <c r="A592" s="25"/>
      <c r="B592" s="179"/>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4.25" customHeight="1">
      <c r="A593" s="25"/>
      <c r="B593" s="179"/>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4.25" customHeight="1">
      <c r="A594" s="25"/>
      <c r="B594" s="179"/>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4.25" customHeight="1">
      <c r="A595" s="25"/>
      <c r="B595" s="179"/>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4.25" customHeight="1">
      <c r="A596" s="25"/>
      <c r="B596" s="179"/>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4.25" customHeight="1">
      <c r="A597" s="25"/>
      <c r="B597" s="179"/>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4.25" customHeight="1">
      <c r="A598" s="25"/>
      <c r="B598" s="179"/>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4.25" customHeight="1">
      <c r="A599" s="25"/>
      <c r="B599" s="179"/>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4.25" customHeight="1">
      <c r="A600" s="25"/>
      <c r="B600" s="179"/>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4.25" customHeight="1">
      <c r="A601" s="25"/>
      <c r="B601" s="179"/>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4.25" customHeight="1">
      <c r="A602" s="25"/>
      <c r="B602" s="179"/>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4.25" customHeight="1">
      <c r="A603" s="25"/>
      <c r="B603" s="179"/>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4.25" customHeight="1">
      <c r="A604" s="25"/>
      <c r="B604" s="179"/>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4.25" customHeight="1">
      <c r="A605" s="25"/>
      <c r="B605" s="179"/>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4.25" customHeight="1">
      <c r="A606" s="25"/>
      <c r="B606" s="179"/>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4.25" customHeight="1">
      <c r="A607" s="25"/>
      <c r="B607" s="179"/>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4.25" customHeight="1">
      <c r="A608" s="25"/>
      <c r="B608" s="179"/>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4.25" customHeight="1">
      <c r="A609" s="25"/>
      <c r="B609" s="179"/>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4.25" customHeight="1">
      <c r="A610" s="25"/>
      <c r="B610" s="179"/>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4.25" customHeight="1">
      <c r="A611" s="25"/>
      <c r="B611" s="179"/>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4.25" customHeight="1">
      <c r="A612" s="25"/>
      <c r="B612" s="179"/>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4.25" customHeight="1">
      <c r="A613" s="25"/>
      <c r="B613" s="179"/>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4.25" customHeight="1">
      <c r="A614" s="25"/>
      <c r="B614" s="179"/>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4.25" customHeight="1">
      <c r="A615" s="25"/>
      <c r="B615" s="179"/>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4.25" customHeight="1">
      <c r="A616" s="25"/>
      <c r="B616" s="179"/>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4.25" customHeight="1">
      <c r="A617" s="25"/>
      <c r="B617" s="179"/>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4.25" customHeight="1">
      <c r="A618" s="25"/>
      <c r="B618" s="179"/>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4.25" customHeight="1">
      <c r="A619" s="25"/>
      <c r="B619" s="179"/>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4.25" customHeight="1">
      <c r="A620" s="25"/>
      <c r="B620" s="179"/>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4.25" customHeight="1">
      <c r="A621" s="25"/>
      <c r="B621" s="179"/>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4.25" customHeight="1">
      <c r="A622" s="25"/>
      <c r="B622" s="179"/>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4.25" customHeight="1">
      <c r="A623" s="25"/>
      <c r="B623" s="179"/>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4.25" customHeight="1">
      <c r="A624" s="25"/>
      <c r="B624" s="179"/>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4.25" customHeight="1">
      <c r="A625" s="25"/>
      <c r="B625" s="179"/>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4.25" customHeight="1">
      <c r="A626" s="25"/>
      <c r="B626" s="179"/>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4.25" customHeight="1">
      <c r="A627" s="25"/>
      <c r="B627" s="179"/>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4.25" customHeight="1">
      <c r="A628" s="25"/>
      <c r="B628" s="179"/>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4.25" customHeight="1">
      <c r="A629" s="25"/>
      <c r="B629" s="179"/>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4.25" customHeight="1">
      <c r="A630" s="25"/>
      <c r="B630" s="179"/>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4.25" customHeight="1">
      <c r="A631" s="25"/>
      <c r="B631" s="179"/>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4.25" customHeight="1">
      <c r="A632" s="25"/>
      <c r="B632" s="179"/>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4.25" customHeight="1">
      <c r="A633" s="25"/>
      <c r="B633" s="179"/>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4.25" customHeight="1">
      <c r="A634" s="25"/>
      <c r="B634" s="179"/>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4.25" customHeight="1">
      <c r="A635" s="25"/>
      <c r="B635" s="179"/>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4.25" customHeight="1">
      <c r="A636" s="25"/>
      <c r="B636" s="179"/>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4.25" customHeight="1">
      <c r="A637" s="25"/>
      <c r="B637" s="179"/>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4.25" customHeight="1">
      <c r="A638" s="25"/>
      <c r="B638" s="179"/>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4.25" customHeight="1">
      <c r="A639" s="25"/>
      <c r="B639" s="179"/>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4.25" customHeight="1">
      <c r="A640" s="25"/>
      <c r="B640" s="179"/>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4.25" customHeight="1">
      <c r="A641" s="25"/>
      <c r="B641" s="179"/>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4.25" customHeight="1">
      <c r="A642" s="25"/>
      <c r="B642" s="179"/>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4.25" customHeight="1">
      <c r="A643" s="25"/>
      <c r="B643" s="179"/>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4.25" customHeight="1">
      <c r="A644" s="25"/>
      <c r="B644" s="179"/>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4.25" customHeight="1">
      <c r="A645" s="25"/>
      <c r="B645" s="179"/>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4.25" customHeight="1">
      <c r="A646" s="25"/>
      <c r="B646" s="179"/>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4.25" customHeight="1">
      <c r="A647" s="25"/>
      <c r="B647" s="179"/>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4.25" customHeight="1">
      <c r="A648" s="25"/>
      <c r="B648" s="179"/>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4.25" customHeight="1">
      <c r="A649" s="25"/>
      <c r="B649" s="179"/>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4.25" customHeight="1">
      <c r="A650" s="25"/>
      <c r="B650" s="179"/>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4.25" customHeight="1">
      <c r="A651" s="25"/>
      <c r="B651" s="179"/>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4.25" customHeight="1">
      <c r="A652" s="25"/>
      <c r="B652" s="179"/>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4.25" customHeight="1">
      <c r="A653" s="25"/>
      <c r="B653" s="179"/>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4.25" customHeight="1">
      <c r="A654" s="25"/>
      <c r="B654" s="179"/>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4.25" customHeight="1">
      <c r="A655" s="25"/>
      <c r="B655" s="179"/>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4.25" customHeight="1">
      <c r="A656" s="25"/>
      <c r="B656" s="179"/>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4.25" customHeight="1">
      <c r="A657" s="25"/>
      <c r="B657" s="179"/>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4.25" customHeight="1">
      <c r="A658" s="25"/>
      <c r="B658" s="179"/>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4.25" customHeight="1">
      <c r="A659" s="25"/>
      <c r="B659" s="179"/>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4.25" customHeight="1">
      <c r="A660" s="25"/>
      <c r="B660" s="179"/>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4.25" customHeight="1">
      <c r="A661" s="25"/>
      <c r="B661" s="179"/>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4.25" customHeight="1">
      <c r="A662" s="25"/>
      <c r="B662" s="179"/>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4.25" customHeight="1">
      <c r="A663" s="25"/>
      <c r="B663" s="179"/>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4.25" customHeight="1">
      <c r="A664" s="25"/>
      <c r="B664" s="179"/>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4.25" customHeight="1">
      <c r="A665" s="25"/>
      <c r="B665" s="179"/>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4.25" customHeight="1">
      <c r="A666" s="25"/>
      <c r="B666" s="179"/>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4.25" customHeight="1">
      <c r="A667" s="25"/>
      <c r="B667" s="179"/>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4.25" customHeight="1">
      <c r="A668" s="25"/>
      <c r="B668" s="179"/>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4.25" customHeight="1">
      <c r="A669" s="25"/>
      <c r="B669" s="179"/>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4.25" customHeight="1">
      <c r="A670" s="25"/>
      <c r="B670" s="179"/>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4.25" customHeight="1">
      <c r="A671" s="25"/>
      <c r="B671" s="179"/>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4.25" customHeight="1">
      <c r="A672" s="25"/>
      <c r="B672" s="179"/>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4.25" customHeight="1">
      <c r="A673" s="25"/>
      <c r="B673" s="179"/>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4.25" customHeight="1">
      <c r="A674" s="25"/>
      <c r="B674" s="179"/>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4.25" customHeight="1">
      <c r="A675" s="25"/>
      <c r="B675" s="179"/>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4.25" customHeight="1">
      <c r="A676" s="25"/>
      <c r="B676" s="179"/>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4.25" customHeight="1">
      <c r="A677" s="25"/>
      <c r="B677" s="179"/>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4.25" customHeight="1">
      <c r="A678" s="25"/>
      <c r="B678" s="179"/>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4.25" customHeight="1">
      <c r="A679" s="25"/>
      <c r="B679" s="179"/>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4.25" customHeight="1">
      <c r="A680" s="25"/>
      <c r="B680" s="179"/>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4.25" customHeight="1">
      <c r="A681" s="25"/>
      <c r="B681" s="179"/>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4.25" customHeight="1">
      <c r="A682" s="25"/>
      <c r="B682" s="179"/>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4.25" customHeight="1">
      <c r="A683" s="25"/>
      <c r="B683" s="179"/>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4.25" customHeight="1">
      <c r="A684" s="25"/>
      <c r="B684" s="179"/>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4.25" customHeight="1">
      <c r="A685" s="25"/>
      <c r="B685" s="179"/>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4.25" customHeight="1">
      <c r="A686" s="25"/>
      <c r="B686" s="179"/>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4.25" customHeight="1">
      <c r="A687" s="25"/>
      <c r="B687" s="179"/>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4.25" customHeight="1">
      <c r="A688" s="25"/>
      <c r="B688" s="179"/>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4.25" customHeight="1">
      <c r="A689" s="25"/>
      <c r="B689" s="179"/>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4.25" customHeight="1">
      <c r="A690" s="25"/>
      <c r="B690" s="179"/>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4.25" customHeight="1">
      <c r="A691" s="25"/>
      <c r="B691" s="179"/>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4.25" customHeight="1">
      <c r="A692" s="25"/>
      <c r="B692" s="179"/>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4.25" customHeight="1">
      <c r="A693" s="25"/>
      <c r="B693" s="179"/>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4.25" customHeight="1">
      <c r="A694" s="25"/>
      <c r="B694" s="179"/>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4.25" customHeight="1">
      <c r="A695" s="25"/>
      <c r="B695" s="179"/>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4.25" customHeight="1">
      <c r="A696" s="25"/>
      <c r="B696" s="179"/>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4.25" customHeight="1">
      <c r="A697" s="25"/>
      <c r="B697" s="179"/>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4.25" customHeight="1">
      <c r="A698" s="25"/>
      <c r="B698" s="179"/>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4.25" customHeight="1">
      <c r="A699" s="25"/>
      <c r="B699" s="179"/>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4.25" customHeight="1">
      <c r="A700" s="25"/>
      <c r="B700" s="179"/>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4.25" customHeight="1">
      <c r="A701" s="25"/>
      <c r="B701" s="179"/>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4.25" customHeight="1">
      <c r="A702" s="25"/>
      <c r="B702" s="179"/>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4.25" customHeight="1">
      <c r="A703" s="25"/>
      <c r="B703" s="179"/>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4.25" customHeight="1">
      <c r="A704" s="25"/>
      <c r="B704" s="179"/>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4.25" customHeight="1">
      <c r="A705" s="25"/>
      <c r="B705" s="179"/>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4.25" customHeight="1">
      <c r="A706" s="25"/>
      <c r="B706" s="179"/>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4.25" customHeight="1">
      <c r="A707" s="25"/>
      <c r="B707" s="179"/>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4.25" customHeight="1">
      <c r="A708" s="25"/>
      <c r="B708" s="179"/>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4.25" customHeight="1">
      <c r="A709" s="25"/>
      <c r="B709" s="179"/>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4.25" customHeight="1">
      <c r="A710" s="25"/>
      <c r="B710" s="179"/>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4.25" customHeight="1">
      <c r="A711" s="25"/>
      <c r="B711" s="179"/>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4.25" customHeight="1">
      <c r="A712" s="25"/>
      <c r="B712" s="179"/>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4.25" customHeight="1">
      <c r="A713" s="25"/>
      <c r="B713" s="179"/>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4.25" customHeight="1">
      <c r="A714" s="25"/>
      <c r="B714" s="179"/>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4.25" customHeight="1">
      <c r="A715" s="25"/>
      <c r="B715" s="179"/>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4.25" customHeight="1">
      <c r="A716" s="25"/>
      <c r="B716" s="179"/>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4.25" customHeight="1">
      <c r="A717" s="25"/>
      <c r="B717" s="179"/>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4.25" customHeight="1">
      <c r="A718" s="25"/>
      <c r="B718" s="179"/>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4.25" customHeight="1">
      <c r="A719" s="25"/>
      <c r="B719" s="179"/>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4.25" customHeight="1">
      <c r="A720" s="25"/>
      <c r="B720" s="179"/>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4.25" customHeight="1">
      <c r="A721" s="25"/>
      <c r="B721" s="179"/>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4.25" customHeight="1">
      <c r="A722" s="25"/>
      <c r="B722" s="179"/>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4.25" customHeight="1">
      <c r="A723" s="25"/>
      <c r="B723" s="179"/>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4.25" customHeight="1">
      <c r="A724" s="25"/>
      <c r="B724" s="179"/>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4.25" customHeight="1">
      <c r="A725" s="25"/>
      <c r="B725" s="179"/>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4.25" customHeight="1">
      <c r="A726" s="25"/>
      <c r="B726" s="179"/>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4.25" customHeight="1">
      <c r="A727" s="25"/>
      <c r="B727" s="179"/>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4.25" customHeight="1">
      <c r="A728" s="25"/>
      <c r="B728" s="179"/>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4.25" customHeight="1">
      <c r="A729" s="25"/>
      <c r="B729" s="179"/>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4.25" customHeight="1">
      <c r="A730" s="25"/>
      <c r="B730" s="179"/>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4.25" customHeight="1">
      <c r="A731" s="25"/>
      <c r="B731" s="179"/>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4.25" customHeight="1">
      <c r="A732" s="25"/>
      <c r="B732" s="179"/>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4.25" customHeight="1">
      <c r="A733" s="25"/>
      <c r="B733" s="179"/>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4.25" customHeight="1">
      <c r="A734" s="25"/>
      <c r="B734" s="179"/>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4.25" customHeight="1">
      <c r="A735" s="25"/>
      <c r="B735" s="179"/>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4.25" customHeight="1">
      <c r="A736" s="25"/>
      <c r="B736" s="179"/>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4.25" customHeight="1">
      <c r="A737" s="25"/>
      <c r="B737" s="179"/>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4.25" customHeight="1">
      <c r="A738" s="25"/>
      <c r="B738" s="179"/>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4.25" customHeight="1">
      <c r="A739" s="25"/>
      <c r="B739" s="179"/>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4.25" customHeight="1">
      <c r="A740" s="25"/>
      <c r="B740" s="179"/>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4.25" customHeight="1">
      <c r="A741" s="25"/>
      <c r="B741" s="179"/>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4.25" customHeight="1">
      <c r="A742" s="25"/>
      <c r="B742" s="179"/>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4.25" customHeight="1">
      <c r="A743" s="25"/>
      <c r="B743" s="179"/>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4.25" customHeight="1">
      <c r="A744" s="25"/>
      <c r="B744" s="179"/>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4.25" customHeight="1">
      <c r="A745" s="25"/>
      <c r="B745" s="179"/>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4.25" customHeight="1">
      <c r="A746" s="25"/>
      <c r="B746" s="179"/>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4.25" customHeight="1">
      <c r="A747" s="25"/>
      <c r="B747" s="179"/>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4.25" customHeight="1">
      <c r="A748" s="25"/>
      <c r="B748" s="179"/>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4.25" customHeight="1">
      <c r="A749" s="25"/>
      <c r="B749" s="179"/>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4.25" customHeight="1">
      <c r="A750" s="25"/>
      <c r="B750" s="179"/>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4.25" customHeight="1">
      <c r="A751" s="25"/>
      <c r="B751" s="179"/>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4.25" customHeight="1">
      <c r="A752" s="25"/>
      <c r="B752" s="179"/>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4.25" customHeight="1">
      <c r="A753" s="25"/>
      <c r="B753" s="179"/>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4.25" customHeight="1">
      <c r="A754" s="25"/>
      <c r="B754" s="179"/>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4.25" customHeight="1">
      <c r="A755" s="25"/>
      <c r="B755" s="179"/>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4.25" customHeight="1">
      <c r="A756" s="25"/>
      <c r="B756" s="179"/>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4.25" customHeight="1">
      <c r="A757" s="25"/>
      <c r="B757" s="179"/>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4.25" customHeight="1">
      <c r="A758" s="25"/>
      <c r="B758" s="179"/>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4.25" customHeight="1">
      <c r="A759" s="25"/>
      <c r="B759" s="179"/>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4.25" customHeight="1">
      <c r="A760" s="25"/>
      <c r="B760" s="179"/>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4.25" customHeight="1">
      <c r="A761" s="25"/>
      <c r="B761" s="179"/>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4.25" customHeight="1">
      <c r="A762" s="25"/>
      <c r="B762" s="179"/>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4.25" customHeight="1">
      <c r="A763" s="25"/>
      <c r="B763" s="179"/>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4.25" customHeight="1">
      <c r="A764" s="25"/>
      <c r="B764" s="179"/>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4.25" customHeight="1">
      <c r="A765" s="25"/>
      <c r="B765" s="179"/>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4.25" customHeight="1">
      <c r="A766" s="25"/>
      <c r="B766" s="179"/>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4.25" customHeight="1">
      <c r="A767" s="25"/>
      <c r="B767" s="179"/>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4.25" customHeight="1">
      <c r="A768" s="25"/>
      <c r="B768" s="179"/>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4.25" customHeight="1">
      <c r="A769" s="25"/>
      <c r="B769" s="179"/>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4.25" customHeight="1">
      <c r="A770" s="25"/>
      <c r="B770" s="179"/>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4.25" customHeight="1">
      <c r="A771" s="25"/>
      <c r="B771" s="179"/>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4.25" customHeight="1">
      <c r="A772" s="25"/>
      <c r="B772" s="179"/>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4.25" customHeight="1">
      <c r="A773" s="25"/>
      <c r="B773" s="179"/>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4.25" customHeight="1">
      <c r="A774" s="25"/>
      <c r="B774" s="179"/>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4.25" customHeight="1">
      <c r="A775" s="25"/>
      <c r="B775" s="179"/>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4.25" customHeight="1">
      <c r="A776" s="25"/>
      <c r="B776" s="179"/>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4.25" customHeight="1">
      <c r="A777" s="25"/>
      <c r="B777" s="179"/>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4.25" customHeight="1">
      <c r="A778" s="25"/>
      <c r="B778" s="179"/>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4.25" customHeight="1">
      <c r="A779" s="25"/>
      <c r="B779" s="179"/>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4.25" customHeight="1">
      <c r="A780" s="25"/>
      <c r="B780" s="179"/>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4.25" customHeight="1">
      <c r="A781" s="25"/>
      <c r="B781" s="179"/>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4.25" customHeight="1">
      <c r="A782" s="25"/>
      <c r="B782" s="179"/>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4.25" customHeight="1">
      <c r="A783" s="25"/>
      <c r="B783" s="179"/>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4.25" customHeight="1">
      <c r="A784" s="25"/>
      <c r="B784" s="179"/>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4.25" customHeight="1">
      <c r="A785" s="25"/>
      <c r="B785" s="179"/>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4.25" customHeight="1">
      <c r="A786" s="25"/>
      <c r="B786" s="179"/>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4.25" customHeight="1">
      <c r="A787" s="25"/>
      <c r="B787" s="179"/>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4.25" customHeight="1">
      <c r="A788" s="25"/>
      <c r="B788" s="179"/>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4.25" customHeight="1">
      <c r="A789" s="25"/>
      <c r="B789" s="179"/>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4.25" customHeight="1">
      <c r="A790" s="25"/>
      <c r="B790" s="179"/>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4.25" customHeight="1">
      <c r="A791" s="25"/>
      <c r="B791" s="179"/>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4.25" customHeight="1">
      <c r="A792" s="25"/>
      <c r="B792" s="179"/>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4.25" customHeight="1">
      <c r="A793" s="25"/>
      <c r="B793" s="179"/>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4.25" customHeight="1">
      <c r="A794" s="25"/>
      <c r="B794" s="179"/>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4.25" customHeight="1">
      <c r="A795" s="25"/>
      <c r="B795" s="179"/>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4.25" customHeight="1">
      <c r="A796" s="25"/>
      <c r="B796" s="179"/>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4.25" customHeight="1">
      <c r="A797" s="25"/>
      <c r="B797" s="179"/>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4.25" customHeight="1">
      <c r="A798" s="25"/>
      <c r="B798" s="179"/>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4.25" customHeight="1">
      <c r="A799" s="25"/>
      <c r="B799" s="179"/>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4.25" customHeight="1">
      <c r="A800" s="25"/>
      <c r="B800" s="179"/>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4.25" customHeight="1">
      <c r="A801" s="25"/>
      <c r="B801" s="179"/>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4.25" customHeight="1">
      <c r="A802" s="25"/>
      <c r="B802" s="179"/>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4.25" customHeight="1">
      <c r="A803" s="25"/>
      <c r="B803" s="179"/>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4.25" customHeight="1">
      <c r="A804" s="25"/>
      <c r="B804" s="179"/>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4.25" customHeight="1">
      <c r="A805" s="25"/>
      <c r="B805" s="179"/>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4.25" customHeight="1">
      <c r="A806" s="25"/>
      <c r="B806" s="179"/>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4.25" customHeight="1">
      <c r="A807" s="25"/>
      <c r="B807" s="179"/>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4.25" customHeight="1">
      <c r="A808" s="25"/>
      <c r="B808" s="179"/>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4.25" customHeight="1">
      <c r="A809" s="25"/>
      <c r="B809" s="179"/>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4.25" customHeight="1">
      <c r="A810" s="25"/>
      <c r="B810" s="179"/>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4.25" customHeight="1">
      <c r="A811" s="25"/>
      <c r="B811" s="179"/>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4.25" customHeight="1">
      <c r="A812" s="25"/>
      <c r="B812" s="179"/>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4.25" customHeight="1">
      <c r="A813" s="25"/>
      <c r="B813" s="179"/>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4.25" customHeight="1">
      <c r="A814" s="25"/>
      <c r="B814" s="179"/>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4.25" customHeight="1">
      <c r="A815" s="25"/>
      <c r="B815" s="179"/>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4.25" customHeight="1">
      <c r="A816" s="25"/>
      <c r="B816" s="179"/>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4.25" customHeight="1">
      <c r="A817" s="25"/>
      <c r="B817" s="179"/>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4.25" customHeight="1">
      <c r="A818" s="25"/>
      <c r="B818" s="179"/>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4.25" customHeight="1">
      <c r="A819" s="25"/>
      <c r="B819" s="179"/>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4.25" customHeight="1">
      <c r="A820" s="25"/>
      <c r="B820" s="179"/>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4.25" customHeight="1">
      <c r="A821" s="25"/>
      <c r="B821" s="179"/>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4.25" customHeight="1">
      <c r="A822" s="25"/>
      <c r="B822" s="179"/>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4.25" customHeight="1">
      <c r="A823" s="25"/>
      <c r="B823" s="179"/>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4.25" customHeight="1">
      <c r="A824" s="25"/>
      <c r="B824" s="179"/>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4.25" customHeight="1">
      <c r="A825" s="25"/>
      <c r="B825" s="179"/>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4.25" customHeight="1">
      <c r="A826" s="25"/>
      <c r="B826" s="179"/>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4.25" customHeight="1">
      <c r="A827" s="25"/>
      <c r="B827" s="179"/>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4.25" customHeight="1">
      <c r="A828" s="25"/>
      <c r="B828" s="179"/>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4.25" customHeight="1">
      <c r="A829" s="25"/>
      <c r="B829" s="179"/>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4.25" customHeight="1">
      <c r="A830" s="25"/>
      <c r="B830" s="179"/>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4.25" customHeight="1">
      <c r="A831" s="25"/>
      <c r="B831" s="179"/>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4.25" customHeight="1">
      <c r="A832" s="25"/>
      <c r="B832" s="179"/>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4.25" customHeight="1">
      <c r="A833" s="25"/>
      <c r="B833" s="179"/>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4.25" customHeight="1">
      <c r="A834" s="25"/>
      <c r="B834" s="179"/>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4.25" customHeight="1">
      <c r="A835" s="25"/>
      <c r="B835" s="179"/>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4.25" customHeight="1">
      <c r="A836" s="25"/>
      <c r="B836" s="179"/>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4.25" customHeight="1">
      <c r="A837" s="25"/>
      <c r="B837" s="179"/>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4.25" customHeight="1">
      <c r="A838" s="25"/>
      <c r="B838" s="179"/>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4.25" customHeight="1">
      <c r="A839" s="25"/>
      <c r="B839" s="179"/>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4.25" customHeight="1">
      <c r="A840" s="25"/>
      <c r="B840" s="179"/>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4.25" customHeight="1">
      <c r="A841" s="25"/>
      <c r="B841" s="179"/>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4.25" customHeight="1">
      <c r="A842" s="25"/>
      <c r="B842" s="179"/>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4.25" customHeight="1">
      <c r="A843" s="25"/>
      <c r="B843" s="179"/>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4.25" customHeight="1">
      <c r="A844" s="25"/>
      <c r="B844" s="179"/>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4.25" customHeight="1">
      <c r="A845" s="25"/>
      <c r="B845" s="179"/>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4.25" customHeight="1">
      <c r="A846" s="25"/>
      <c r="B846" s="179"/>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4.25" customHeight="1">
      <c r="A847" s="25"/>
      <c r="B847" s="179"/>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4.25" customHeight="1">
      <c r="A848" s="25"/>
      <c r="B848" s="179"/>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4.25" customHeight="1">
      <c r="A849" s="25"/>
      <c r="B849" s="179"/>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4.25" customHeight="1">
      <c r="A850" s="25"/>
      <c r="B850" s="179"/>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4.25" customHeight="1">
      <c r="A851" s="25"/>
      <c r="B851" s="179"/>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4.25" customHeight="1">
      <c r="A852" s="25"/>
      <c r="B852" s="179"/>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4.25" customHeight="1">
      <c r="A853" s="25"/>
      <c r="B853" s="179"/>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4.25" customHeight="1">
      <c r="A854" s="25"/>
      <c r="B854" s="179"/>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4.25" customHeight="1">
      <c r="A855" s="25"/>
      <c r="B855" s="179"/>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4.25" customHeight="1">
      <c r="A856" s="25"/>
      <c r="B856" s="179"/>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4.25" customHeight="1">
      <c r="A857" s="25"/>
      <c r="B857" s="179"/>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4.25" customHeight="1">
      <c r="A858" s="25"/>
      <c r="B858" s="179"/>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4.25" customHeight="1">
      <c r="A859" s="25"/>
      <c r="B859" s="179"/>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4.25" customHeight="1">
      <c r="A860" s="25"/>
      <c r="B860" s="179"/>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4.25" customHeight="1">
      <c r="A861" s="25"/>
      <c r="B861" s="179"/>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4.25" customHeight="1">
      <c r="A862" s="25"/>
      <c r="B862" s="179"/>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4.25" customHeight="1">
      <c r="A863" s="25"/>
      <c r="B863" s="179"/>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4.25" customHeight="1">
      <c r="A864" s="25"/>
      <c r="B864" s="179"/>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4.25" customHeight="1">
      <c r="A865" s="25"/>
      <c r="B865" s="179"/>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4.25" customHeight="1">
      <c r="A866" s="25"/>
      <c r="B866" s="179"/>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4.25" customHeight="1">
      <c r="A867" s="25"/>
      <c r="B867" s="179"/>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4.25" customHeight="1">
      <c r="A868" s="25"/>
      <c r="B868" s="179"/>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4.25" customHeight="1">
      <c r="A869" s="25"/>
      <c r="B869" s="179"/>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4.25" customHeight="1">
      <c r="A870" s="25"/>
      <c r="B870" s="179"/>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4.25" customHeight="1">
      <c r="A871" s="25"/>
      <c r="B871" s="179"/>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4.25" customHeight="1">
      <c r="A872" s="25"/>
      <c r="B872" s="179"/>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4.25" customHeight="1">
      <c r="A873" s="25"/>
      <c r="B873" s="179"/>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4.25" customHeight="1">
      <c r="A874" s="25"/>
      <c r="B874" s="179"/>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4.25" customHeight="1">
      <c r="A875" s="25"/>
      <c r="B875" s="179"/>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4.25" customHeight="1">
      <c r="A876" s="25"/>
      <c r="B876" s="179"/>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4.25" customHeight="1">
      <c r="A877" s="25"/>
      <c r="B877" s="179"/>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4.25" customHeight="1">
      <c r="A878" s="25"/>
      <c r="B878" s="179"/>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4.25" customHeight="1">
      <c r="A879" s="25"/>
      <c r="B879" s="179"/>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4.25" customHeight="1">
      <c r="A880" s="25"/>
      <c r="B880" s="179"/>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4.25" customHeight="1">
      <c r="A881" s="25"/>
      <c r="B881" s="179"/>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4.25" customHeight="1">
      <c r="A882" s="25"/>
      <c r="B882" s="179"/>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4.25" customHeight="1">
      <c r="A883" s="25"/>
      <c r="B883" s="179"/>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4.25" customHeight="1">
      <c r="A884" s="25"/>
      <c r="B884" s="179"/>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4.25" customHeight="1">
      <c r="A885" s="25"/>
      <c r="B885" s="179"/>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4.25" customHeight="1">
      <c r="A886" s="25"/>
      <c r="B886" s="179"/>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4.25" customHeight="1">
      <c r="A887" s="25"/>
      <c r="B887" s="179"/>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4.25" customHeight="1">
      <c r="A888" s="25"/>
      <c r="B888" s="179"/>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4.25" customHeight="1">
      <c r="A889" s="25"/>
      <c r="B889" s="179"/>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4.25" customHeight="1">
      <c r="A890" s="25"/>
      <c r="B890" s="179"/>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4.25" customHeight="1">
      <c r="A891" s="25"/>
      <c r="B891" s="179"/>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4.25" customHeight="1">
      <c r="A892" s="25"/>
      <c r="B892" s="179"/>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4.25" customHeight="1">
      <c r="A893" s="25"/>
      <c r="B893" s="179"/>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4.25" customHeight="1">
      <c r="A894" s="25"/>
      <c r="B894" s="179"/>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4.25" customHeight="1">
      <c r="A895" s="25"/>
      <c r="B895" s="179"/>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4.25" customHeight="1">
      <c r="A896" s="25"/>
      <c r="B896" s="179"/>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4.25" customHeight="1">
      <c r="A897" s="25"/>
      <c r="B897" s="179"/>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4.25" customHeight="1">
      <c r="A898" s="25"/>
      <c r="B898" s="179"/>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4.25" customHeight="1">
      <c r="A899" s="25"/>
      <c r="B899" s="179"/>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4.25" customHeight="1">
      <c r="A900" s="25"/>
      <c r="B900" s="179"/>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4.25" customHeight="1">
      <c r="A901" s="25"/>
      <c r="B901" s="179"/>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4.25" customHeight="1">
      <c r="A902" s="25"/>
      <c r="B902" s="179"/>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4.25" customHeight="1">
      <c r="A903" s="25"/>
      <c r="B903" s="179"/>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4.25" customHeight="1">
      <c r="A904" s="25"/>
      <c r="B904" s="179"/>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4.25" customHeight="1">
      <c r="A905" s="25"/>
      <c r="B905" s="179"/>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4.25" customHeight="1">
      <c r="A906" s="25"/>
      <c r="B906" s="179"/>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4.25" customHeight="1">
      <c r="A907" s="25"/>
      <c r="B907" s="179"/>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4.25" customHeight="1">
      <c r="A908" s="25"/>
      <c r="B908" s="179"/>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4.25" customHeight="1">
      <c r="A909" s="25"/>
      <c r="B909" s="179"/>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4.25" customHeight="1">
      <c r="A910" s="25"/>
      <c r="B910" s="179"/>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4.25" customHeight="1">
      <c r="A911" s="25"/>
      <c r="B911" s="179"/>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4.25" customHeight="1">
      <c r="A912" s="25"/>
      <c r="B912" s="179"/>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4.25" customHeight="1">
      <c r="A913" s="25"/>
      <c r="B913" s="179"/>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4.25" customHeight="1">
      <c r="A914" s="25"/>
      <c r="B914" s="179"/>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4.25" customHeight="1">
      <c r="A915" s="25"/>
      <c r="B915" s="179"/>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4.25" customHeight="1">
      <c r="A916" s="25"/>
      <c r="B916" s="179"/>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4.25" customHeight="1">
      <c r="A917" s="25"/>
      <c r="B917" s="179"/>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4.25" customHeight="1">
      <c r="A918" s="25"/>
      <c r="B918" s="179"/>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4.25" customHeight="1">
      <c r="A919" s="25"/>
      <c r="B919" s="179"/>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4.25" customHeight="1">
      <c r="A920" s="25"/>
      <c r="B920" s="179"/>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4.25" customHeight="1">
      <c r="A921" s="25"/>
      <c r="B921" s="179"/>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4.25" customHeight="1">
      <c r="A922" s="25"/>
      <c r="B922" s="179"/>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4.25" customHeight="1">
      <c r="A923" s="25"/>
      <c r="B923" s="179"/>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4.25" customHeight="1">
      <c r="A924" s="25"/>
      <c r="B924" s="179"/>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4.25" customHeight="1">
      <c r="A925" s="25"/>
      <c r="B925" s="179"/>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4.25" customHeight="1">
      <c r="A926" s="25"/>
      <c r="B926" s="179"/>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4.25" customHeight="1">
      <c r="A927" s="25"/>
      <c r="B927" s="179"/>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4.25" customHeight="1">
      <c r="A928" s="25"/>
      <c r="B928" s="179"/>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4.25" customHeight="1">
      <c r="A929" s="25"/>
      <c r="B929" s="179"/>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4.25" customHeight="1">
      <c r="A930" s="25"/>
      <c r="B930" s="179"/>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4.25" customHeight="1">
      <c r="A931" s="25"/>
      <c r="B931" s="179"/>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4.25" customHeight="1">
      <c r="A932" s="25"/>
      <c r="B932" s="179"/>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4.25" customHeight="1">
      <c r="A933" s="25"/>
      <c r="B933" s="179"/>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4.25" customHeight="1">
      <c r="A934" s="25"/>
      <c r="B934" s="179"/>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4.25" customHeight="1">
      <c r="A935" s="25"/>
      <c r="B935" s="179"/>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4.25" customHeight="1">
      <c r="A936" s="25"/>
      <c r="B936" s="179"/>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4.25" customHeight="1">
      <c r="A937" s="25"/>
      <c r="B937" s="179"/>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4.25" customHeight="1">
      <c r="A938" s="25"/>
      <c r="B938" s="179"/>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4.25" customHeight="1">
      <c r="A939" s="25"/>
      <c r="B939" s="179"/>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4.25" customHeight="1">
      <c r="A940" s="25"/>
      <c r="B940" s="179"/>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4.25" customHeight="1">
      <c r="A941" s="25"/>
      <c r="B941" s="179"/>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4.25" customHeight="1">
      <c r="A942" s="25"/>
      <c r="B942" s="179"/>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4.25" customHeight="1">
      <c r="A943" s="25"/>
      <c r="B943" s="179"/>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4.25" customHeight="1">
      <c r="A944" s="25"/>
      <c r="B944" s="179"/>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4.25" customHeight="1">
      <c r="A945" s="25"/>
      <c r="B945" s="179"/>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4.25" customHeight="1">
      <c r="A946" s="25"/>
      <c r="B946" s="179"/>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4.25" customHeight="1">
      <c r="A947" s="25"/>
      <c r="B947" s="179"/>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4.25" customHeight="1">
      <c r="A948" s="25"/>
      <c r="B948" s="179"/>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4.25" customHeight="1">
      <c r="A949" s="25"/>
      <c r="B949" s="179"/>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4.25" customHeight="1">
      <c r="A950" s="25"/>
      <c r="B950" s="179"/>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4.25" customHeight="1">
      <c r="A951" s="25"/>
      <c r="B951" s="179"/>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4.25" customHeight="1">
      <c r="A952" s="25"/>
      <c r="B952" s="179"/>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4.25" customHeight="1">
      <c r="A953" s="25"/>
      <c r="B953" s="179"/>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4.25" customHeight="1">
      <c r="A954" s="25"/>
      <c r="B954" s="179"/>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4.25" customHeight="1">
      <c r="A955" s="25"/>
      <c r="B955" s="179"/>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4.25" customHeight="1">
      <c r="A956" s="25"/>
      <c r="B956" s="179"/>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4.25" customHeight="1">
      <c r="A957" s="25"/>
      <c r="B957" s="179"/>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4.25" customHeight="1">
      <c r="A958" s="25"/>
      <c r="B958" s="179"/>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4.25" customHeight="1">
      <c r="A959" s="25"/>
      <c r="B959" s="179"/>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4.25" customHeight="1">
      <c r="A960" s="25"/>
      <c r="B960" s="179"/>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4.25" customHeight="1">
      <c r="A961" s="25"/>
      <c r="B961" s="179"/>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4.25" customHeight="1">
      <c r="A962" s="25"/>
      <c r="B962" s="179"/>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4.25" customHeight="1">
      <c r="A963" s="25"/>
      <c r="B963" s="179"/>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4.25" customHeight="1">
      <c r="A964" s="25"/>
      <c r="B964" s="179"/>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4.25" customHeight="1">
      <c r="A965" s="25"/>
      <c r="B965" s="179"/>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4.25" customHeight="1">
      <c r="A966" s="25"/>
      <c r="B966" s="179"/>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4.25" customHeight="1">
      <c r="A967" s="25"/>
      <c r="B967" s="179"/>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4.25" customHeight="1">
      <c r="A968" s="25"/>
      <c r="B968" s="179"/>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4.25" customHeight="1">
      <c r="A969" s="25"/>
      <c r="B969" s="179"/>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4.25" customHeight="1">
      <c r="A970" s="25"/>
      <c r="B970" s="179"/>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4.25" customHeight="1">
      <c r="A971" s="25"/>
      <c r="B971" s="179"/>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4.25" customHeight="1">
      <c r="A972" s="25"/>
      <c r="B972" s="179"/>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4.25" customHeight="1">
      <c r="A973" s="25"/>
      <c r="B973" s="179"/>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4.25" customHeight="1">
      <c r="A974" s="25"/>
      <c r="B974" s="179"/>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4.25" customHeight="1">
      <c r="A975" s="25"/>
      <c r="B975" s="179"/>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4.25" customHeight="1">
      <c r="A976" s="25"/>
      <c r="B976" s="179"/>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4.25" customHeight="1">
      <c r="A977" s="25"/>
      <c r="B977" s="179"/>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4.25" customHeight="1">
      <c r="A978" s="25"/>
      <c r="B978" s="179"/>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4.25" customHeight="1">
      <c r="A979" s="25"/>
      <c r="B979" s="179"/>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4.25" customHeight="1">
      <c r="A980" s="25"/>
      <c r="B980" s="179"/>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4.25" customHeight="1">
      <c r="A981" s="25"/>
      <c r="B981" s="179"/>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4.25" customHeight="1">
      <c r="A982" s="25"/>
      <c r="B982" s="179"/>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4.25" customHeight="1">
      <c r="A983" s="25"/>
      <c r="B983" s="179"/>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4.25" customHeight="1">
      <c r="A984" s="25"/>
      <c r="B984" s="179"/>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4.25" customHeight="1">
      <c r="A985" s="25"/>
      <c r="B985" s="179"/>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4.25" customHeight="1">
      <c r="A986" s="25"/>
      <c r="B986" s="179"/>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4.25" customHeight="1">
      <c r="A987" s="25"/>
      <c r="B987" s="179"/>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4.25" customHeight="1">
      <c r="A988" s="25"/>
      <c r="B988" s="179"/>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4.25" customHeight="1">
      <c r="A989" s="25"/>
      <c r="B989" s="179"/>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4.25" customHeight="1">
      <c r="A990" s="25"/>
      <c r="B990" s="179"/>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4.25" customHeight="1">
      <c r="A991" s="25"/>
      <c r="B991" s="179"/>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4.25" customHeight="1">
      <c r="A992" s="25"/>
      <c r="B992" s="179"/>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4.25" customHeight="1">
      <c r="A993" s="25"/>
      <c r="B993" s="179"/>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14.25" customHeight="1">
      <c r="A994" s="25"/>
      <c r="B994" s="179"/>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14.25" customHeight="1">
      <c r="A995" s="25"/>
      <c r="B995" s="179"/>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14.25" customHeight="1">
      <c r="A996" s="25"/>
      <c r="B996" s="179"/>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14.25" customHeight="1">
      <c r="A997" s="25"/>
      <c r="B997" s="179"/>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14.25" customHeight="1">
      <c r="A998" s="25"/>
      <c r="B998" s="179"/>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14.25" customHeight="1">
      <c r="A999" s="25"/>
      <c r="B999" s="179"/>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14.25" customHeight="1">
      <c r="A1000" s="25"/>
      <c r="B1000" s="179"/>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dataValidations count="1">
    <dataValidation type="list" allowBlank="1" showErrorMessage="1" sqref="D6" xr:uid="{00000000-0002-0000-1C00-000000000000}">
      <formula1>MasterDrop</formula1>
    </dataValidation>
  </dataValidations>
  <pageMargins left="0.25" right="0.25" top="0.75" bottom="0.75" header="0" footer="0"/>
  <pageSetup fitToHeight="0" orientation="landscape"/>
  <headerFooter>
    <oddHeader>&amp;LShared Assessments Program&amp;CStandardized Information Gathering (SIG) Questionnaire&amp;R Version 2017</oddHeader>
    <oddFooter>&amp;L&amp;A&amp;CPage &amp;P of  Page(s)</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T1386"/>
  <sheetViews>
    <sheetView showGridLines="0" workbookViewId="0">
      <pane ySplit="1" topLeftCell="A2" activePane="bottomLeft" state="frozen"/>
      <selection pane="bottomLeft" activeCell="B3" sqref="B3"/>
    </sheetView>
  </sheetViews>
  <sheetFormatPr defaultColWidth="14.42578125" defaultRowHeight="15" customHeight="1"/>
  <cols>
    <col min="1" max="1" width="8.42578125" hidden="1" customWidth="1"/>
    <col min="2" max="2" width="9.28515625" hidden="1" customWidth="1"/>
    <col min="3" max="3" width="8.85546875" hidden="1" customWidth="1"/>
    <col min="4" max="4" width="6" hidden="1" customWidth="1"/>
    <col min="5" max="5" width="10.85546875" customWidth="1"/>
    <col min="6" max="6" width="43" customWidth="1"/>
    <col min="7" max="8" width="11.28515625" customWidth="1"/>
    <col min="9" max="9" width="30.7109375" customWidth="1"/>
    <col min="10" max="10" width="22" customWidth="1"/>
    <col min="11" max="11" width="9.140625" customWidth="1"/>
    <col min="12" max="13" width="25.42578125" customWidth="1"/>
    <col min="14" max="14" width="27" customWidth="1"/>
    <col min="15" max="15" width="26.42578125" customWidth="1"/>
    <col min="16" max="16" width="9.7109375" customWidth="1"/>
    <col min="17" max="17" width="12.7109375" customWidth="1"/>
    <col min="18" max="18" width="19.7109375" customWidth="1"/>
    <col min="19" max="20" width="58" customWidth="1"/>
  </cols>
  <sheetData>
    <row r="1" spans="1:20" ht="12.75" customHeight="1">
      <c r="A1" s="85" t="s">
        <v>2924</v>
      </c>
      <c r="B1" s="85" t="s">
        <v>2925</v>
      </c>
      <c r="C1" s="85" t="s">
        <v>2926</v>
      </c>
      <c r="D1" s="85" t="s">
        <v>2927</v>
      </c>
      <c r="E1" s="85" t="s">
        <v>269</v>
      </c>
      <c r="F1" s="85" t="s">
        <v>2928</v>
      </c>
      <c r="G1" s="85" t="s">
        <v>149</v>
      </c>
      <c r="H1" s="85" t="s">
        <v>271</v>
      </c>
      <c r="I1" s="85" t="s">
        <v>272</v>
      </c>
      <c r="J1" s="85" t="s">
        <v>2929</v>
      </c>
      <c r="K1" s="208" t="s">
        <v>274</v>
      </c>
      <c r="L1" s="209"/>
      <c r="M1" s="45" t="s">
        <v>2930</v>
      </c>
      <c r="N1" s="217" t="s">
        <v>2931</v>
      </c>
      <c r="O1" s="214"/>
      <c r="P1" s="85" t="s">
        <v>2932</v>
      </c>
      <c r="Q1" s="85" t="s">
        <v>2933</v>
      </c>
      <c r="R1" s="85" t="s">
        <v>2934</v>
      </c>
      <c r="S1" s="85" t="s">
        <v>2935</v>
      </c>
      <c r="T1" s="85" t="s">
        <v>2936</v>
      </c>
    </row>
    <row r="2" spans="1:20" ht="12.75" customHeight="1">
      <c r="A2" s="189" t="str">
        <f>'A. Risk Management'!B1</f>
        <v>A. Risk Assessment and Treatment</v>
      </c>
      <c r="B2" s="190"/>
      <c r="C2" s="190"/>
      <c r="D2" s="190"/>
      <c r="E2" s="190" t="str">
        <f>'A. Risk Management'!B1</f>
        <v>A. Risk Assessment and Treatment</v>
      </c>
      <c r="F2" s="190"/>
      <c r="G2" s="190"/>
      <c r="H2" s="190"/>
      <c r="I2" s="190"/>
      <c r="J2" s="190"/>
      <c r="K2" s="190"/>
      <c r="L2" s="190"/>
      <c r="M2" s="190"/>
      <c r="N2" s="190"/>
      <c r="O2" s="190"/>
      <c r="P2" s="190"/>
      <c r="Q2" s="190"/>
      <c r="R2" s="190"/>
      <c r="S2" s="155"/>
      <c r="T2" s="155"/>
    </row>
    <row r="3" spans="1:20" ht="12.75" customHeight="1">
      <c r="A3" s="117">
        <f>'A. Risk Management'!A5</f>
        <v>3198</v>
      </c>
      <c r="B3" s="117">
        <f>'A. Risk Management'!J5</f>
        <v>1</v>
      </c>
      <c r="C3" s="117">
        <f>'A. Risk Management'!K5</f>
        <v>0</v>
      </c>
      <c r="D3" s="117">
        <f>'A. Risk Management'!Y5</f>
        <v>1</v>
      </c>
      <c r="E3" s="117" t="str">
        <f>'A. Risk Management'!B5</f>
        <v>A.1</v>
      </c>
      <c r="F3" s="117" t="str">
        <f>'A. Risk Management'!C5</f>
        <v>Is there a risk assessment program that has been approved by management, communicated to constituents and an owner to maintain and review the program? if yes, does it include:</v>
      </c>
      <c r="G3" s="117">
        <f>'A. Risk Management'!D5</f>
        <v>0</v>
      </c>
      <c r="H3" s="117">
        <f>'A. Risk Management'!E5</f>
        <v>0</v>
      </c>
      <c r="I3" s="117">
        <f>'A. Risk Management'!F5</f>
        <v>0</v>
      </c>
      <c r="J3" s="117" t="str">
        <f>'A. Risk Management'!G5</f>
        <v>A.1 IT &amp; Infrastructure Risk Governance</v>
      </c>
      <c r="K3" s="117" t="str">
        <f>'A. Risk Management'!H5</f>
        <v>5.1 6.1.2</v>
      </c>
      <c r="L3" s="117" t="str">
        <f>'A. Risk Management'!I5</f>
        <v>Leadership &amp; Commitment, Information Security Risk Assessment</v>
      </c>
      <c r="M3" s="117"/>
      <c r="N3" s="117" t="s">
        <v>2937</v>
      </c>
      <c r="O3" s="117" t="s">
        <v>2938</v>
      </c>
      <c r="P3" s="120">
        <v>12.2</v>
      </c>
      <c r="Q3" s="117" t="s">
        <v>2939</v>
      </c>
      <c r="R3" s="117" t="s">
        <v>2940</v>
      </c>
      <c r="S3" s="117" t="s">
        <v>2941</v>
      </c>
      <c r="T3" s="191" t="s">
        <v>2942</v>
      </c>
    </row>
    <row r="4" spans="1:20" ht="12.75" customHeight="1">
      <c r="A4" s="117">
        <f>'A. Risk Management'!A6</f>
        <v>2409</v>
      </c>
      <c r="B4" s="117">
        <f>'A. Risk Management'!J6</f>
        <v>2</v>
      </c>
      <c r="C4" s="117">
        <f>'A. Risk Management'!K6</f>
        <v>0</v>
      </c>
      <c r="D4" s="117">
        <f>'A. Risk Management'!Y6</f>
        <v>0</v>
      </c>
      <c r="E4" s="117" t="str">
        <f>'A. Risk Management'!B6</f>
        <v>A.1.1</v>
      </c>
      <c r="F4" s="117" t="str">
        <f>'A. Risk Management'!C6</f>
        <v>A risk assessment, conducted within the last 12 months?</v>
      </c>
      <c r="G4" s="117">
        <f>'A. Risk Management'!D6</f>
        <v>0</v>
      </c>
      <c r="H4" s="117">
        <f>'A. Risk Management'!E6</f>
        <v>0</v>
      </c>
      <c r="I4" s="117">
        <f>'A. Risk Management'!F6</f>
        <v>0</v>
      </c>
      <c r="J4" s="117" t="str">
        <f>'A. Risk Management'!G6</f>
        <v>A.2 IT &amp; Infrastructure Risk Assessment Life Cycle</v>
      </c>
      <c r="K4" s="117">
        <f>'A. Risk Management'!H6</f>
        <v>8.1999999999999993</v>
      </c>
      <c r="L4" s="117" t="str">
        <f>'A. Risk Management'!I6</f>
        <v xml:space="preserve"> Information security risk assessment</v>
      </c>
      <c r="M4" s="117"/>
      <c r="N4" s="117" t="s">
        <v>2943</v>
      </c>
      <c r="O4" s="117" t="s">
        <v>2944</v>
      </c>
      <c r="P4" s="120">
        <v>12.2</v>
      </c>
      <c r="Q4" s="117"/>
      <c r="R4" s="117" t="s">
        <v>2945</v>
      </c>
      <c r="S4" s="117">
        <v>0</v>
      </c>
      <c r="T4" s="191" t="s">
        <v>2946</v>
      </c>
    </row>
    <row r="5" spans="1:20" ht="12.75" customHeight="1">
      <c r="A5" s="117">
        <f>'A. Risk Management'!A7</f>
        <v>2325</v>
      </c>
      <c r="B5" s="117">
        <f>'A. Risk Management'!J7</f>
        <v>2</v>
      </c>
      <c r="C5" s="117">
        <f>'A. Risk Management'!K7</f>
        <v>0</v>
      </c>
      <c r="D5" s="117">
        <f>'A. Risk Management'!Y7</f>
        <v>0</v>
      </c>
      <c r="E5" s="117" t="str">
        <f>'A. Risk Management'!B7</f>
        <v>A.1.2</v>
      </c>
      <c r="F5" s="117" t="str">
        <f>'A. Risk Management'!C7</f>
        <v>Risk Governance?</v>
      </c>
      <c r="G5" s="117">
        <f>'A. Risk Management'!D7</f>
        <v>0</v>
      </c>
      <c r="H5" s="117">
        <f>'A. Risk Management'!E7</f>
        <v>0</v>
      </c>
      <c r="I5" s="117">
        <f>'A. Risk Management'!F7</f>
        <v>0</v>
      </c>
      <c r="J5" s="117" t="str">
        <f>'A. Risk Management'!G7</f>
        <v>A.1 IT &amp; Infrastructure Risk Governance</v>
      </c>
      <c r="K5" s="117">
        <f>'A. Risk Management'!H7</f>
        <v>0</v>
      </c>
      <c r="L5" s="117">
        <f>'A. Risk Management'!I7</f>
        <v>0</v>
      </c>
      <c r="M5" s="117"/>
      <c r="N5" s="117" t="s">
        <v>2937</v>
      </c>
      <c r="O5" s="117" t="s">
        <v>2947</v>
      </c>
      <c r="P5" s="120">
        <v>12.2</v>
      </c>
      <c r="Q5" s="117"/>
      <c r="R5" s="117" t="s">
        <v>118</v>
      </c>
      <c r="S5" s="117" t="s">
        <v>2948</v>
      </c>
      <c r="T5" s="191" t="s">
        <v>2946</v>
      </c>
    </row>
    <row r="6" spans="1:20" ht="12.75" customHeight="1">
      <c r="A6" s="117">
        <f>'A. Risk Management'!A8</f>
        <v>2326</v>
      </c>
      <c r="B6" s="117">
        <f>'A. Risk Management'!J8</f>
        <v>2</v>
      </c>
      <c r="C6" s="117">
        <f>'A. Risk Management'!K8</f>
        <v>0</v>
      </c>
      <c r="D6" s="117">
        <f>'A. Risk Management'!Y8</f>
        <v>0</v>
      </c>
      <c r="E6" s="117" t="str">
        <f>'A. Risk Management'!B8</f>
        <v>A.1.3</v>
      </c>
      <c r="F6" s="117" t="str">
        <f>'A. Risk Management'!C8</f>
        <v>Range of assets to include: people, processes, data and technology?</v>
      </c>
      <c r="G6" s="117">
        <f>'A. Risk Management'!D8</f>
        <v>0</v>
      </c>
      <c r="H6" s="117">
        <f>'A. Risk Management'!E8</f>
        <v>0</v>
      </c>
      <c r="I6" s="117">
        <f>'A. Risk Management'!F8</f>
        <v>0</v>
      </c>
      <c r="J6" s="117" t="str">
        <f>'A. Risk Management'!G8</f>
        <v>A.1 IT &amp; Infrastructure Risk Governance</v>
      </c>
      <c r="K6" s="117">
        <f>'A. Risk Management'!H8</f>
        <v>0</v>
      </c>
      <c r="L6" s="117">
        <f>'A. Risk Management'!I8</f>
        <v>0</v>
      </c>
      <c r="M6" s="117"/>
      <c r="N6" s="117" t="s">
        <v>2943</v>
      </c>
      <c r="O6" s="117" t="s">
        <v>2949</v>
      </c>
      <c r="P6" s="120">
        <v>12.2</v>
      </c>
      <c r="Q6" s="117"/>
      <c r="R6" s="117" t="s">
        <v>118</v>
      </c>
      <c r="S6" s="117">
        <v>0</v>
      </c>
      <c r="T6" s="191" t="s">
        <v>2942</v>
      </c>
    </row>
    <row r="7" spans="1:20" ht="12.75" customHeight="1">
      <c r="A7" s="117">
        <f>'A. Risk Management'!A9</f>
        <v>2420</v>
      </c>
      <c r="B7" s="117">
        <f>'A. Risk Management'!J9</f>
        <v>2</v>
      </c>
      <c r="C7" s="117">
        <f>'A. Risk Management'!K9</f>
        <v>0</v>
      </c>
      <c r="D7" s="117">
        <f>'A. Risk Management'!Y9</f>
        <v>0</v>
      </c>
      <c r="E7" s="117" t="str">
        <f>'A. Risk Management'!B9</f>
        <v>A.1.4</v>
      </c>
      <c r="F7" s="117" t="str">
        <f>'A. Risk Management'!C9</f>
        <v>Range of threats to include: malicious, natural, accidental, cyber, business changes (transaction volume)?</v>
      </c>
      <c r="G7" s="117">
        <f>'A. Risk Management'!D9</f>
        <v>0</v>
      </c>
      <c r="H7" s="117">
        <f>'A. Risk Management'!E9</f>
        <v>0</v>
      </c>
      <c r="I7" s="117">
        <f>'A. Risk Management'!F9</f>
        <v>0</v>
      </c>
      <c r="J7" s="117" t="str">
        <f>'A. Risk Management'!G9</f>
        <v>A.1 IT &amp; Infrastructure Risk Governance</v>
      </c>
      <c r="K7" s="117" t="str">
        <f>'A. Risk Management'!H9</f>
        <v>6.1.2</v>
      </c>
      <c r="L7" s="117" t="str">
        <f>'A. Risk Management'!I9</f>
        <v>Information Security Risk Assessment</v>
      </c>
      <c r="M7" s="117"/>
      <c r="N7" s="117" t="s">
        <v>2943</v>
      </c>
      <c r="O7" s="117" t="s">
        <v>2949</v>
      </c>
      <c r="P7" s="120">
        <v>12.2</v>
      </c>
      <c r="Q7" s="117"/>
      <c r="R7" s="117" t="s">
        <v>118</v>
      </c>
      <c r="S7" s="117" t="s">
        <v>2950</v>
      </c>
      <c r="T7" s="191" t="s">
        <v>2942</v>
      </c>
    </row>
    <row r="8" spans="1:20" ht="12.75" customHeight="1">
      <c r="A8" s="117">
        <f>'A. Risk Management'!A10</f>
        <v>2425</v>
      </c>
      <c r="B8" s="117">
        <f>'A. Risk Management'!J10</f>
        <v>2</v>
      </c>
      <c r="C8" s="117">
        <f>'A. Risk Management'!K10</f>
        <v>0</v>
      </c>
      <c r="D8" s="117">
        <f>'A. Risk Management'!Y10</f>
        <v>0</v>
      </c>
      <c r="E8" s="117" t="str">
        <f>'A. Risk Management'!B10</f>
        <v>A.1.5</v>
      </c>
      <c r="F8" s="117" t="str">
        <f>'A. Risk Management'!C10</f>
        <v>Risk scoping?</v>
      </c>
      <c r="G8" s="117">
        <f>'A. Risk Management'!D10</f>
        <v>0</v>
      </c>
      <c r="H8" s="117">
        <f>'A. Risk Management'!E10</f>
        <v>0</v>
      </c>
      <c r="I8" s="117">
        <f>'A. Risk Management'!F10</f>
        <v>0</v>
      </c>
      <c r="J8" s="117" t="str">
        <f>'A. Risk Management'!G10</f>
        <v>A.1 IT &amp; Infrastructure Risk Governance</v>
      </c>
      <c r="K8" s="117" t="str">
        <f>'A. Risk Management'!H10</f>
        <v>6.1.2</v>
      </c>
      <c r="L8" s="117" t="str">
        <f>'A. Risk Management'!I10</f>
        <v>Information Security Risk Assessment</v>
      </c>
      <c r="M8" s="117"/>
      <c r="N8" s="117" t="s">
        <v>2943</v>
      </c>
      <c r="O8" s="117" t="s">
        <v>2951</v>
      </c>
      <c r="P8" s="120" t="s">
        <v>118</v>
      </c>
      <c r="Q8" s="117"/>
      <c r="R8" s="117" t="s">
        <v>2940</v>
      </c>
      <c r="S8" s="117">
        <v>0</v>
      </c>
      <c r="T8" s="191" t="s">
        <v>2942</v>
      </c>
    </row>
    <row r="9" spans="1:20" ht="12.75" customHeight="1">
      <c r="A9" s="117">
        <f>'A. Risk Management'!A11</f>
        <v>2426</v>
      </c>
      <c r="B9" s="117">
        <f>'A. Risk Management'!J11</f>
        <v>2</v>
      </c>
      <c r="C9" s="117">
        <f>'A. Risk Management'!K11</f>
        <v>0</v>
      </c>
      <c r="D9" s="117">
        <f>'A. Risk Management'!Y11</f>
        <v>0</v>
      </c>
      <c r="E9" s="117" t="str">
        <f>'A. Risk Management'!B11</f>
        <v>A.1.6</v>
      </c>
      <c r="F9" s="117" t="str">
        <f>'A. Risk Management'!C11</f>
        <v>Risk context?</v>
      </c>
      <c r="G9" s="117">
        <f>'A. Risk Management'!D11</f>
        <v>0</v>
      </c>
      <c r="H9" s="117">
        <f>'A. Risk Management'!E11</f>
        <v>0</v>
      </c>
      <c r="I9" s="117">
        <f>'A. Risk Management'!F11</f>
        <v>0</v>
      </c>
      <c r="J9" s="117" t="str">
        <f>'A. Risk Management'!G11</f>
        <v>A.1 IT &amp; Infrastructure Risk Governance</v>
      </c>
      <c r="K9" s="117" t="str">
        <f>'A. Risk Management'!H11</f>
        <v>6.1.2</v>
      </c>
      <c r="L9" s="117" t="str">
        <f>'A. Risk Management'!I11</f>
        <v>Information Security Risk Assessment</v>
      </c>
      <c r="M9" s="117"/>
      <c r="N9" s="117" t="s">
        <v>2943</v>
      </c>
      <c r="O9" s="117" t="s">
        <v>2951</v>
      </c>
      <c r="P9" s="120" t="s">
        <v>118</v>
      </c>
      <c r="Q9" s="117"/>
      <c r="R9" s="117" t="s">
        <v>2940</v>
      </c>
      <c r="S9" s="117">
        <v>0</v>
      </c>
      <c r="T9" s="191" t="s">
        <v>2942</v>
      </c>
    </row>
    <row r="10" spans="1:20" ht="12.75" customHeight="1">
      <c r="A10" s="117">
        <f>'A. Risk Management'!A12</f>
        <v>2427</v>
      </c>
      <c r="B10" s="117">
        <f>'A. Risk Management'!J12</f>
        <v>2</v>
      </c>
      <c r="C10" s="117">
        <f>'A. Risk Management'!K12</f>
        <v>0</v>
      </c>
      <c r="D10" s="117">
        <f>'A. Risk Management'!Y12</f>
        <v>0</v>
      </c>
      <c r="E10" s="117" t="str">
        <f>'A. Risk Management'!B12</f>
        <v>A.1.7</v>
      </c>
      <c r="F10" s="117" t="str">
        <f>'A. Risk Management'!C12</f>
        <v>Risk training plan?</v>
      </c>
      <c r="G10" s="117">
        <f>'A. Risk Management'!D12</f>
        <v>0</v>
      </c>
      <c r="H10" s="117">
        <f>'A. Risk Management'!E12</f>
        <v>0</v>
      </c>
      <c r="I10" s="117">
        <f>'A. Risk Management'!F12</f>
        <v>0</v>
      </c>
      <c r="J10" s="117" t="str">
        <f>'A. Risk Management'!G12</f>
        <v>A.1 IT &amp; Infrastructure Risk Governance</v>
      </c>
      <c r="K10" s="117" t="str">
        <f>'A. Risk Management'!H12</f>
        <v>6.1.2</v>
      </c>
      <c r="L10" s="117" t="str">
        <f>'A. Risk Management'!I12</f>
        <v>Information Security Risk Assessment</v>
      </c>
      <c r="M10" s="117"/>
      <c r="N10" s="117" t="s">
        <v>2943</v>
      </c>
      <c r="O10" s="117" t="s">
        <v>2949</v>
      </c>
      <c r="P10" s="120" t="s">
        <v>118</v>
      </c>
      <c r="Q10" s="117"/>
      <c r="R10" s="117" t="s">
        <v>2940</v>
      </c>
      <c r="S10" s="117">
        <v>0</v>
      </c>
      <c r="T10" s="191" t="s">
        <v>2952</v>
      </c>
    </row>
    <row r="11" spans="1:20" ht="12.75" customHeight="1">
      <c r="A11" s="117">
        <f>'A. Risk Management'!A13</f>
        <v>2431</v>
      </c>
      <c r="B11" s="117">
        <f>'A. Risk Management'!J13</f>
        <v>2</v>
      </c>
      <c r="C11" s="117">
        <f>'A. Risk Management'!K13</f>
        <v>0</v>
      </c>
      <c r="D11" s="117">
        <f>'A. Risk Management'!Y13</f>
        <v>0</v>
      </c>
      <c r="E11" s="117" t="str">
        <f>'A. Risk Management'!B13</f>
        <v>A.1.8</v>
      </c>
      <c r="F11" s="117" t="str">
        <f>'A. Risk Management'!C13</f>
        <v>Risk evaluation criteria?</v>
      </c>
      <c r="G11" s="117">
        <f>'A. Risk Management'!D13</f>
        <v>0</v>
      </c>
      <c r="H11" s="117">
        <f>'A. Risk Management'!E13</f>
        <v>0</v>
      </c>
      <c r="I11" s="117">
        <f>'A. Risk Management'!F13</f>
        <v>0</v>
      </c>
      <c r="J11" s="117" t="str">
        <f>'A. Risk Management'!G13</f>
        <v>A.1 IT &amp; Infrastructure Risk Governance</v>
      </c>
      <c r="K11" s="117" t="str">
        <f>'A. Risk Management'!H13</f>
        <v>6.1.2</v>
      </c>
      <c r="L11" s="117" t="str">
        <f>'A. Risk Management'!I13</f>
        <v>Information Security Risk Assessment</v>
      </c>
      <c r="M11" s="117"/>
      <c r="N11" s="117" t="s">
        <v>2943</v>
      </c>
      <c r="O11" s="117" t="s">
        <v>2949</v>
      </c>
      <c r="P11" s="120" t="s">
        <v>118</v>
      </c>
      <c r="Q11" s="117"/>
      <c r="R11" s="117" t="s">
        <v>2940</v>
      </c>
      <c r="S11" s="117">
        <v>0</v>
      </c>
      <c r="T11" s="191" t="s">
        <v>2942</v>
      </c>
    </row>
    <row r="12" spans="1:20" ht="12.75" customHeight="1">
      <c r="A12" s="117">
        <f>'A. Risk Management'!A14</f>
        <v>2429</v>
      </c>
      <c r="B12" s="117">
        <f>'A. Risk Management'!J14</f>
        <v>2</v>
      </c>
      <c r="C12" s="117">
        <f>'A. Risk Management'!K14</f>
        <v>0</v>
      </c>
      <c r="D12" s="117">
        <f>'A. Risk Management'!Y14</f>
        <v>0</v>
      </c>
      <c r="E12" s="117" t="str">
        <f>'A. Risk Management'!B14</f>
        <v>A.1.9</v>
      </c>
      <c r="F12" s="117" t="str">
        <f>'A. Risk Management'!C14</f>
        <v>Risk scenarios? If yes, do they include:</v>
      </c>
      <c r="G12" s="117">
        <f>'A. Risk Management'!D14</f>
        <v>0</v>
      </c>
      <c r="H12" s="117">
        <f>'A. Risk Management'!E14</f>
        <v>0</v>
      </c>
      <c r="I12" s="117">
        <f>'A. Risk Management'!F14</f>
        <v>0</v>
      </c>
      <c r="J12" s="117" t="str">
        <f>'A. Risk Management'!G14</f>
        <v>A.1 IT &amp; Infrastructure Risk Governance</v>
      </c>
      <c r="K12" s="117" t="str">
        <f>'A. Risk Management'!H14</f>
        <v>6.1.2</v>
      </c>
      <c r="L12" s="117" t="str">
        <f>'A. Risk Management'!I14</f>
        <v>Information Security Risk Assessment</v>
      </c>
      <c r="M12" s="117"/>
      <c r="N12" s="117" t="s">
        <v>2943</v>
      </c>
      <c r="O12" s="117" t="s">
        <v>2949</v>
      </c>
      <c r="P12" s="120" t="s">
        <v>118</v>
      </c>
      <c r="Q12" s="117"/>
      <c r="R12" s="117" t="s">
        <v>118</v>
      </c>
      <c r="S12" s="117" t="s">
        <v>2953</v>
      </c>
      <c r="T12" s="191" t="s">
        <v>2946</v>
      </c>
    </row>
    <row r="13" spans="1:20" ht="12.75" customHeight="1">
      <c r="A13" s="117">
        <f>'A. Risk Management'!A15</f>
        <v>2430</v>
      </c>
      <c r="B13" s="117">
        <f>'A. Risk Management'!J15</f>
        <v>3</v>
      </c>
      <c r="C13" s="117">
        <f>'A. Risk Management'!K15</f>
        <v>0</v>
      </c>
      <c r="D13" s="117">
        <f>'A. Risk Management'!Y15</f>
        <v>0</v>
      </c>
      <c r="E13" s="117" t="str">
        <f>'A. Risk Management'!B15</f>
        <v>A.1.9.1</v>
      </c>
      <c r="F13" s="117" t="str">
        <f>'A. Risk Management'!C15</f>
        <v>Events and possible threats that could impact people, systems and facilities?</v>
      </c>
      <c r="G13" s="117">
        <f>'A. Risk Management'!D15</f>
        <v>0</v>
      </c>
      <c r="H13" s="117">
        <f>'A. Risk Management'!E15</f>
        <v>0</v>
      </c>
      <c r="I13" s="117">
        <f>'A. Risk Management'!F15</f>
        <v>0</v>
      </c>
      <c r="J13" s="117" t="str">
        <f>'A. Risk Management'!G15</f>
        <v>A.1 IT &amp; Infrastructure Risk Governance</v>
      </c>
      <c r="K13" s="117" t="str">
        <f>'A. Risk Management'!H15</f>
        <v>6.1.2</v>
      </c>
      <c r="L13" s="117" t="str">
        <f>'A. Risk Management'!I15</f>
        <v>Information Security Risk Assessment</v>
      </c>
      <c r="M13" s="117"/>
      <c r="N13" s="117" t="s">
        <v>2943</v>
      </c>
      <c r="O13" s="117" t="s">
        <v>2949</v>
      </c>
      <c r="P13" s="120" t="s">
        <v>118</v>
      </c>
      <c r="Q13" s="117"/>
      <c r="R13" s="117" t="s">
        <v>118</v>
      </c>
      <c r="S13" s="117" t="s">
        <v>2954</v>
      </c>
      <c r="T13" s="191" t="s">
        <v>2946</v>
      </c>
    </row>
    <row r="14" spans="1:20" ht="12.75" customHeight="1">
      <c r="A14" s="117">
        <f>'A. Risk Management'!A16</f>
        <v>2428</v>
      </c>
      <c r="B14" s="117">
        <f>'A. Risk Management'!J16</f>
        <v>3</v>
      </c>
      <c r="C14" s="117">
        <f>'A. Risk Management'!K16</f>
        <v>0</v>
      </c>
      <c r="D14" s="117">
        <f>'A. Risk Management'!Y16</f>
        <v>0</v>
      </c>
      <c r="E14" s="117" t="str">
        <f>'A. Risk Management'!B16</f>
        <v>A.1.9.2</v>
      </c>
      <c r="F14" s="117" t="str">
        <f>'A. Risk Management'!C16</f>
        <v>Threat types?</v>
      </c>
      <c r="G14" s="117">
        <f>'A. Risk Management'!D16</f>
        <v>0</v>
      </c>
      <c r="H14" s="117">
        <f>'A. Risk Management'!E16</f>
        <v>0</v>
      </c>
      <c r="I14" s="117">
        <f>'A. Risk Management'!F16</f>
        <v>0</v>
      </c>
      <c r="J14" s="117" t="str">
        <f>'A. Risk Management'!G16</f>
        <v>A.1 IT &amp; Infrastructure Risk Governance</v>
      </c>
      <c r="K14" s="117" t="str">
        <f>'A. Risk Management'!H16</f>
        <v>6.1.2</v>
      </c>
      <c r="L14" s="117" t="str">
        <f>'A. Risk Management'!I16</f>
        <v>Information Security Risk Assessment</v>
      </c>
      <c r="M14" s="117"/>
      <c r="N14" s="117" t="s">
        <v>2943</v>
      </c>
      <c r="O14" s="117" t="s">
        <v>2949</v>
      </c>
      <c r="P14" s="120" t="s">
        <v>118</v>
      </c>
      <c r="Q14" s="117"/>
      <c r="R14" s="117" t="s">
        <v>2940</v>
      </c>
      <c r="S14" s="117" t="s">
        <v>2954</v>
      </c>
      <c r="T14" s="191" t="s">
        <v>2946</v>
      </c>
    </row>
    <row r="15" spans="1:20" ht="12.75" customHeight="1">
      <c r="A15" s="117">
        <f>'A. Risk Management'!A17</f>
        <v>3285</v>
      </c>
      <c r="B15" s="117">
        <f>'A. Risk Management'!J17</f>
        <v>2</v>
      </c>
      <c r="C15" s="117">
        <f>'A. Risk Management'!K17</f>
        <v>0</v>
      </c>
      <c r="D15" s="117">
        <f>'A. Risk Management'!Y17</f>
        <v>0</v>
      </c>
      <c r="E15" s="117" t="str">
        <f>'A. Risk Management'!B17</f>
        <v>A.1.10</v>
      </c>
      <c r="F15" s="117" t="str">
        <f>'A. Risk Management'!C17</f>
        <v>Ownership, action plan, response plan, management update?</v>
      </c>
      <c r="G15" s="117">
        <f>'A. Risk Management'!D17</f>
        <v>0</v>
      </c>
      <c r="H15" s="117">
        <f>'A. Risk Management'!E17</f>
        <v>0</v>
      </c>
      <c r="I15" s="117">
        <f>'A. Risk Management'!F17</f>
        <v>0</v>
      </c>
      <c r="J15" s="117" t="str">
        <f>'A. Risk Management'!G17</f>
        <v>A.2 IT &amp; Infrastructure Risk Assessment Life Cycle</v>
      </c>
      <c r="K15" s="117" t="str">
        <f>'A. Risk Management'!H17</f>
        <v>6.1.2</v>
      </c>
      <c r="L15" s="117" t="str">
        <f>'A. Risk Management'!I17</f>
        <v>Information Security Risk Assessment</v>
      </c>
      <c r="M15" s="117"/>
      <c r="N15" s="117" t="s">
        <v>2937</v>
      </c>
      <c r="O15" s="117" t="s">
        <v>2947</v>
      </c>
      <c r="P15" s="120" t="s">
        <v>118</v>
      </c>
      <c r="Q15" s="117"/>
      <c r="R15" s="117" t="s">
        <v>118</v>
      </c>
      <c r="S15" s="117" t="s">
        <v>2955</v>
      </c>
      <c r="T15" s="191" t="s">
        <v>2956</v>
      </c>
    </row>
    <row r="16" spans="1:20" ht="12.75" customHeight="1">
      <c r="A16" s="117">
        <f>'A. Risk Management'!A18</f>
        <v>3286</v>
      </c>
      <c r="B16" s="117">
        <f>'A. Risk Management'!J18</f>
        <v>1</v>
      </c>
      <c r="C16" s="117">
        <f>'A. Risk Management'!K18</f>
        <v>0</v>
      </c>
      <c r="D16" s="117">
        <f>'A. Risk Management'!Y18</f>
        <v>1</v>
      </c>
      <c r="E16" s="117" t="str">
        <f>'A. Risk Management'!B18</f>
        <v>A.2</v>
      </c>
      <c r="F16" s="117" t="str">
        <f>'A. Risk Management'!C18</f>
        <v>Is there a program to manage the treatment of risks identified during assessments? If yes, does it include:</v>
      </c>
      <c r="G16" s="117">
        <f>'A. Risk Management'!D18</f>
        <v>0</v>
      </c>
      <c r="H16" s="117">
        <f>'A. Risk Management'!E18</f>
        <v>0</v>
      </c>
      <c r="I16" s="117">
        <f>'A. Risk Management'!F18</f>
        <v>0</v>
      </c>
      <c r="J16" s="117" t="str">
        <f>'A. Risk Management'!G18</f>
        <v>A.2 IT &amp; Infrastructure Risk Assessment Life Cycle</v>
      </c>
      <c r="K16" s="117" t="str">
        <f>'A. Risk Management'!H18</f>
        <v>6.1.3</v>
      </c>
      <c r="L16" s="117" t="str">
        <f>'A. Risk Management'!I18</f>
        <v>Information Security Risk treatment</v>
      </c>
      <c r="M16" s="117"/>
      <c r="N16" s="117"/>
      <c r="O16" s="117"/>
      <c r="P16" s="120" t="s">
        <v>118</v>
      </c>
      <c r="Q16" s="117" t="s">
        <v>2957</v>
      </c>
      <c r="R16" s="117" t="s">
        <v>2940</v>
      </c>
      <c r="S16" s="117">
        <v>0</v>
      </c>
      <c r="T16" s="191" t="s">
        <v>2946</v>
      </c>
    </row>
    <row r="17" spans="1:20" ht="12.75" customHeight="1">
      <c r="A17" s="117">
        <f>'A. Risk Management'!A19</f>
        <v>4158</v>
      </c>
      <c r="B17" s="117">
        <f>'A. Risk Management'!J19</f>
        <v>2</v>
      </c>
      <c r="C17" s="117">
        <f>'A. Risk Management'!K19</f>
        <v>0</v>
      </c>
      <c r="D17" s="117">
        <f>'A. Risk Management'!Y19</f>
        <v>1</v>
      </c>
      <c r="E17" s="117" t="str">
        <f>'A. Risk Management'!B19</f>
        <v>A.2.1</v>
      </c>
      <c r="F17" s="117" t="str">
        <f>'A. Risk Management'!C19</f>
        <v>A formal process for assigning appropriate management ownership for each risk?</v>
      </c>
      <c r="G17" s="117">
        <f>'A. Risk Management'!D19</f>
        <v>0</v>
      </c>
      <c r="H17" s="117">
        <f>'A. Risk Management'!E19</f>
        <v>0</v>
      </c>
      <c r="I17" s="117">
        <f>'A. Risk Management'!F19</f>
        <v>0</v>
      </c>
      <c r="J17" s="117" t="str">
        <f>'A. Risk Management'!G19</f>
        <v>A.2 IT &amp; Infrastructure Risk Assessment Life Cycle</v>
      </c>
      <c r="K17" s="117">
        <f>'A. Risk Management'!H19</f>
        <v>0</v>
      </c>
      <c r="L17" s="117">
        <f>'A. Risk Management'!I19</f>
        <v>0</v>
      </c>
      <c r="M17" s="117"/>
      <c r="N17" s="117"/>
      <c r="O17" s="117"/>
      <c r="P17" s="120"/>
      <c r="Q17" s="117" t="s">
        <v>2958</v>
      </c>
      <c r="R17" s="117"/>
      <c r="S17" s="117" t="s">
        <v>587</v>
      </c>
      <c r="T17" s="117"/>
    </row>
    <row r="18" spans="1:20" ht="12.75" customHeight="1">
      <c r="A18" s="117">
        <f>'A. Risk Management'!A20</f>
        <v>4159</v>
      </c>
      <c r="B18" s="117">
        <f>'A. Risk Management'!J20</f>
        <v>2</v>
      </c>
      <c r="C18" s="117">
        <f>'A. Risk Management'!K20</f>
        <v>0</v>
      </c>
      <c r="D18" s="117">
        <f>'A. Risk Management'!Y20</f>
        <v>1</v>
      </c>
      <c r="E18" s="117" t="str">
        <f>'A. Risk Management'!B20</f>
        <v>A.2.2</v>
      </c>
      <c r="F18" s="117" t="str">
        <f>'A. Risk Management'!C20</f>
        <v>A formal process for appropriate management knowingly and objectively accepting risks and approving action plans?</v>
      </c>
      <c r="G18" s="117">
        <f>'A. Risk Management'!D20</f>
        <v>0</v>
      </c>
      <c r="H18" s="117">
        <f>'A. Risk Management'!E20</f>
        <v>0</v>
      </c>
      <c r="I18" s="117">
        <f>'A. Risk Management'!F20</f>
        <v>0</v>
      </c>
      <c r="J18" s="117" t="str">
        <f>'A. Risk Management'!G20</f>
        <v>A.2 IT &amp; Infrastructure Risk Assessment Life Cycle</v>
      </c>
      <c r="K18" s="117">
        <f>'A. Risk Management'!H20</f>
        <v>0</v>
      </c>
      <c r="L18" s="117">
        <f>'A. Risk Management'!I20</f>
        <v>0</v>
      </c>
      <c r="M18" s="117"/>
      <c r="N18" s="117"/>
      <c r="O18" s="117"/>
      <c r="P18" s="120"/>
      <c r="Q18" s="117" t="s">
        <v>2959</v>
      </c>
      <c r="R18" s="117"/>
      <c r="S18" s="117" t="s">
        <v>2960</v>
      </c>
      <c r="T18" s="117"/>
    </row>
    <row r="19" spans="1:20" ht="12.75" customHeight="1">
      <c r="A19" s="117">
        <f>'A. Risk Management'!A21</f>
        <v>4160</v>
      </c>
      <c r="B19" s="117">
        <f>'A. Risk Management'!J21</f>
        <v>2</v>
      </c>
      <c r="C19" s="117">
        <f>'A. Risk Management'!K21</f>
        <v>0</v>
      </c>
      <c r="D19" s="117">
        <f>'A. Risk Management'!Y21</f>
        <v>1</v>
      </c>
      <c r="E19" s="117" t="str">
        <f>'A. Risk Management'!B21</f>
        <v>A.2.3</v>
      </c>
      <c r="F19" s="117" t="str">
        <f>'A. Risk Management'!C21</f>
        <v>A formal process for tracking the status of action plans and reporting them to management?</v>
      </c>
      <c r="G19" s="117">
        <f>'A. Risk Management'!D21</f>
        <v>0</v>
      </c>
      <c r="H19" s="117">
        <f>'A. Risk Management'!E21</f>
        <v>0</v>
      </c>
      <c r="I19" s="117">
        <f>'A. Risk Management'!F21</f>
        <v>0</v>
      </c>
      <c r="J19" s="117" t="str">
        <f>'A. Risk Management'!G21</f>
        <v>A.2 IT &amp; Infrastructure Risk Assessment Life Cycle</v>
      </c>
      <c r="K19" s="117">
        <f>'A. Risk Management'!H21</f>
        <v>0</v>
      </c>
      <c r="L19" s="117">
        <f>'A. Risk Management'!I21</f>
        <v>0</v>
      </c>
      <c r="M19" s="117"/>
      <c r="N19" s="117"/>
      <c r="O19" s="117"/>
      <c r="P19" s="120"/>
      <c r="Q19" s="117" t="s">
        <v>2961</v>
      </c>
      <c r="R19" s="117"/>
      <c r="S19" s="117" t="s">
        <v>587</v>
      </c>
      <c r="T19" s="117"/>
    </row>
    <row r="20" spans="1:20" ht="12.75" customHeight="1">
      <c r="A20" s="117">
        <f>'A. Risk Management'!A22</f>
        <v>4161</v>
      </c>
      <c r="B20" s="117">
        <f>'A. Risk Management'!J22</f>
        <v>2</v>
      </c>
      <c r="C20" s="117">
        <f>'A. Risk Management'!K22</f>
        <v>0</v>
      </c>
      <c r="D20" s="117">
        <f>'A. Risk Management'!Y22</f>
        <v>1</v>
      </c>
      <c r="E20" s="117" t="str">
        <f>'A. Risk Management'!B22</f>
        <v>A.2.4</v>
      </c>
      <c r="F20" s="117" t="str">
        <f>'A. Risk Management'!C22</f>
        <v>Controls identified for each material risk?</v>
      </c>
      <c r="G20" s="117">
        <f>'A. Risk Management'!D22</f>
        <v>0</v>
      </c>
      <c r="H20" s="117">
        <f>'A. Risk Management'!E22</f>
        <v>0</v>
      </c>
      <c r="I20" s="117">
        <f>'A. Risk Management'!F22</f>
        <v>0</v>
      </c>
      <c r="J20" s="117" t="str">
        <f>'A. Risk Management'!G22</f>
        <v>A.2 IT &amp; Infrastructure Risk Assessment Life Cycle</v>
      </c>
      <c r="K20" s="117">
        <f>'A. Risk Management'!H22</f>
        <v>0</v>
      </c>
      <c r="L20" s="117">
        <f>'A. Risk Management'!I22</f>
        <v>0</v>
      </c>
      <c r="M20" s="117"/>
      <c r="N20" s="117"/>
      <c r="O20" s="117"/>
      <c r="P20" s="120"/>
      <c r="Q20" s="117" t="s">
        <v>2959</v>
      </c>
      <c r="R20" s="117"/>
      <c r="S20" s="117" t="s">
        <v>587</v>
      </c>
      <c r="T20" s="117"/>
    </row>
    <row r="21" spans="1:20" ht="12.75" customHeight="1">
      <c r="A21" s="117">
        <f>'A. Risk Management'!A23</f>
        <v>4162</v>
      </c>
      <c r="B21" s="117">
        <f>'A. Risk Management'!J23</f>
        <v>2</v>
      </c>
      <c r="C21" s="117">
        <f>'A. Risk Management'!K23</f>
        <v>0</v>
      </c>
      <c r="D21" s="117">
        <f>'A. Risk Management'!Y23</f>
        <v>1</v>
      </c>
      <c r="E21" s="117" t="str">
        <f>'A. Risk Management'!B23</f>
        <v>A.2.5</v>
      </c>
      <c r="F21" s="117" t="str">
        <f>'A. Risk Management'!C23</f>
        <v>Measures for defining, monitoring, and reporting risk metrics? If yes, do the metrics include:</v>
      </c>
      <c r="G21" s="117">
        <f>'A. Risk Management'!D23</f>
        <v>0</v>
      </c>
      <c r="H21" s="117">
        <f>'A. Risk Management'!E23</f>
        <v>0</v>
      </c>
      <c r="I21" s="117">
        <f>'A. Risk Management'!F23</f>
        <v>0</v>
      </c>
      <c r="J21" s="117" t="str">
        <f>'A. Risk Management'!G23</f>
        <v>A.2 IT &amp; Infrastructure Risk Assessment Life Cycle</v>
      </c>
      <c r="K21" s="117">
        <f>'A. Risk Management'!H23</f>
        <v>0</v>
      </c>
      <c r="L21" s="117">
        <f>'A. Risk Management'!I23</f>
        <v>0</v>
      </c>
      <c r="M21" s="117"/>
      <c r="N21" s="117"/>
      <c r="O21" s="117"/>
      <c r="P21" s="120"/>
      <c r="Q21" s="117" t="s">
        <v>2962</v>
      </c>
      <c r="R21" s="117"/>
      <c r="S21" s="117" t="s">
        <v>587</v>
      </c>
      <c r="T21" s="117"/>
    </row>
    <row r="22" spans="1:20" ht="12.75" customHeight="1">
      <c r="A22" s="117">
        <f>'A. Risk Management'!A24</f>
        <v>4163</v>
      </c>
      <c r="B22" s="117">
        <f>'A. Risk Management'!J24</f>
        <v>3</v>
      </c>
      <c r="C22" s="117">
        <f>'A. Risk Management'!K24</f>
        <v>0</v>
      </c>
      <c r="D22" s="117">
        <f>'A. Risk Management'!Y24</f>
        <v>0</v>
      </c>
      <c r="E22" s="117" t="str">
        <f>'A. Risk Management'!B24</f>
        <v>A.2.5.1</v>
      </c>
      <c r="F22" s="117" t="str">
        <f>'A. Risk Management'!C24</f>
        <v>Performance benchmarks?</v>
      </c>
      <c r="G22" s="117">
        <f>'A. Risk Management'!D24</f>
        <v>0</v>
      </c>
      <c r="H22" s="117">
        <f>'A. Risk Management'!E24</f>
        <v>0</v>
      </c>
      <c r="I22" s="117">
        <f>'A. Risk Management'!F24</f>
        <v>0</v>
      </c>
      <c r="J22" s="117">
        <f>'A. Risk Management'!G24</f>
        <v>0</v>
      </c>
      <c r="K22" s="117">
        <f>'A. Risk Management'!H24</f>
        <v>0</v>
      </c>
      <c r="L22" s="117">
        <f>'A. Risk Management'!I24</f>
        <v>0</v>
      </c>
      <c r="M22" s="117"/>
      <c r="N22" s="117" t="s">
        <v>2963</v>
      </c>
      <c r="O22" s="117" t="s">
        <v>2964</v>
      </c>
      <c r="P22" s="120"/>
      <c r="Q22" s="117"/>
      <c r="R22" s="117"/>
      <c r="S22" s="117" t="s">
        <v>587</v>
      </c>
      <c r="T22" s="117"/>
    </row>
    <row r="23" spans="1:20" ht="12.75" customHeight="1">
      <c r="A23" s="117">
        <f>'A. Risk Management'!A25</f>
        <v>4164</v>
      </c>
      <c r="B23" s="117">
        <f>'A. Risk Management'!J25</f>
        <v>3</v>
      </c>
      <c r="C23" s="117">
        <f>'A. Risk Management'!K25</f>
        <v>0</v>
      </c>
      <c r="D23" s="117">
        <f>'A. Risk Management'!Y25</f>
        <v>0</v>
      </c>
      <c r="E23" s="117" t="str">
        <f>'A. Risk Management'!B25</f>
        <v>A.2.5.2</v>
      </c>
      <c r="F23" s="117" t="str">
        <f>'A. Risk Management'!C25</f>
        <v>Service Level Agreement Compliance?</v>
      </c>
      <c r="G23" s="117">
        <f>'A. Risk Management'!D25</f>
        <v>0</v>
      </c>
      <c r="H23" s="117">
        <f>'A. Risk Management'!E25</f>
        <v>0</v>
      </c>
      <c r="I23" s="117">
        <f>'A. Risk Management'!F25</f>
        <v>0</v>
      </c>
      <c r="J23" s="117">
        <f>'A. Risk Management'!G25</f>
        <v>0</v>
      </c>
      <c r="K23" s="117">
        <f>'A. Risk Management'!H25</f>
        <v>0</v>
      </c>
      <c r="L23" s="117">
        <f>'A. Risk Management'!I25</f>
        <v>0</v>
      </c>
      <c r="M23" s="117"/>
      <c r="N23" s="117"/>
      <c r="O23" s="117"/>
      <c r="P23" s="120"/>
      <c r="Q23" s="117"/>
      <c r="R23" s="117"/>
      <c r="S23" s="117" t="s">
        <v>587</v>
      </c>
      <c r="T23" s="117"/>
    </row>
    <row r="24" spans="1:20" ht="12.75" customHeight="1">
      <c r="A24" s="117">
        <f>'A. Risk Management'!A26</f>
        <v>4165</v>
      </c>
      <c r="B24" s="117">
        <f>'A. Risk Management'!J26</f>
        <v>3</v>
      </c>
      <c r="C24" s="117">
        <f>'A. Risk Management'!K26</f>
        <v>0</v>
      </c>
      <c r="D24" s="117">
        <f>'A. Risk Management'!Y26</f>
        <v>0</v>
      </c>
      <c r="E24" s="117" t="str">
        <f>'A. Risk Management'!B26</f>
        <v>A.2.5.3</v>
      </c>
      <c r="F24" s="117" t="str">
        <f>'A. Risk Management'!C26</f>
        <v>Policy Compliance?</v>
      </c>
      <c r="G24" s="117">
        <f>'A. Risk Management'!D26</f>
        <v>0</v>
      </c>
      <c r="H24" s="117">
        <f>'A. Risk Management'!E26</f>
        <v>0</v>
      </c>
      <c r="I24" s="117">
        <f>'A. Risk Management'!F26</f>
        <v>0</v>
      </c>
      <c r="J24" s="117">
        <f>'A. Risk Management'!G26</f>
        <v>0</v>
      </c>
      <c r="K24" s="117">
        <f>'A. Risk Management'!H26</f>
        <v>0</v>
      </c>
      <c r="L24" s="117">
        <f>'A. Risk Management'!I26</f>
        <v>0</v>
      </c>
      <c r="M24" s="117"/>
      <c r="N24" s="117"/>
      <c r="O24" s="117"/>
      <c r="P24" s="120"/>
      <c r="Q24" s="117"/>
      <c r="R24" s="117"/>
      <c r="S24" s="117" t="s">
        <v>587</v>
      </c>
      <c r="T24" s="117"/>
    </row>
    <row r="25" spans="1:20" ht="12.75" customHeight="1">
      <c r="A25" s="117">
        <f>'A. Risk Management'!A27</f>
        <v>4166</v>
      </c>
      <c r="B25" s="117">
        <f>'A. Risk Management'!J27</f>
        <v>3</v>
      </c>
      <c r="C25" s="117">
        <f>'A. Risk Management'!K27</f>
        <v>0</v>
      </c>
      <c r="D25" s="117">
        <f>'A. Risk Management'!Y27</f>
        <v>0</v>
      </c>
      <c r="E25" s="117" t="str">
        <f>'A. Risk Management'!B27</f>
        <v>A.2.5.4</v>
      </c>
      <c r="F25" s="117" t="str">
        <f>'A. Risk Management'!C27</f>
        <v>Control Effectiveness?</v>
      </c>
      <c r="G25" s="117">
        <f>'A. Risk Management'!D27</f>
        <v>0</v>
      </c>
      <c r="H25" s="117">
        <f>'A. Risk Management'!E27</f>
        <v>0</v>
      </c>
      <c r="I25" s="117">
        <f>'A. Risk Management'!F27</f>
        <v>0</v>
      </c>
      <c r="J25" s="117">
        <f>'A. Risk Management'!G27</f>
        <v>0</v>
      </c>
      <c r="K25" s="117">
        <f>'A. Risk Management'!H27</f>
        <v>0</v>
      </c>
      <c r="L25" s="117">
        <f>'A. Risk Management'!I27</f>
        <v>0</v>
      </c>
      <c r="M25" s="117"/>
      <c r="N25" s="117"/>
      <c r="O25" s="117"/>
      <c r="P25" s="120"/>
      <c r="Q25" s="117"/>
      <c r="R25" s="117"/>
      <c r="S25" s="117" t="s">
        <v>587</v>
      </c>
      <c r="T25" s="117"/>
    </row>
    <row r="26" spans="1:20" ht="12.75" customHeight="1">
      <c r="A26" s="117">
        <f>'A. Risk Management'!A28</f>
        <v>4167</v>
      </c>
      <c r="B26" s="117">
        <f>'A. Risk Management'!J28</f>
        <v>3</v>
      </c>
      <c r="C26" s="117">
        <f>'A. Risk Management'!K28</f>
        <v>0</v>
      </c>
      <c r="D26" s="117">
        <f>'A. Risk Management'!Y28</f>
        <v>0</v>
      </c>
      <c r="E26" s="117" t="str">
        <f>'A. Risk Management'!B28</f>
        <v>A.2.5.5</v>
      </c>
      <c r="F26" s="117" t="str">
        <f>'A. Risk Management'!C28</f>
        <v>Vulnerability Management?</v>
      </c>
      <c r="G26" s="117">
        <f>'A. Risk Management'!D28</f>
        <v>0</v>
      </c>
      <c r="H26" s="117">
        <f>'A. Risk Management'!E28</f>
        <v>0</v>
      </c>
      <c r="I26" s="117">
        <f>'A. Risk Management'!F28</f>
        <v>0</v>
      </c>
      <c r="J26" s="117">
        <f>'A. Risk Management'!G28</f>
        <v>0</v>
      </c>
      <c r="K26" s="117">
        <f>'A. Risk Management'!H28</f>
        <v>0</v>
      </c>
      <c r="L26" s="117">
        <f>'A. Risk Management'!I28</f>
        <v>0</v>
      </c>
      <c r="M26" s="117"/>
      <c r="N26" s="117"/>
      <c r="O26" s="117"/>
      <c r="P26" s="120"/>
      <c r="Q26" s="117"/>
      <c r="R26" s="117"/>
      <c r="S26" s="117" t="s">
        <v>587</v>
      </c>
      <c r="T26" s="117"/>
    </row>
    <row r="27" spans="1:20" ht="12.75" customHeight="1">
      <c r="A27" s="117">
        <f>'A. Risk Management'!A29</f>
        <v>853</v>
      </c>
      <c r="B27" s="117">
        <f>'A. Risk Management'!J29</f>
        <v>1</v>
      </c>
      <c r="C27" s="117">
        <f>'A. Risk Management'!K29</f>
        <v>0</v>
      </c>
      <c r="D27" s="117">
        <f>'A. Risk Management'!Y29</f>
        <v>1</v>
      </c>
      <c r="E27" s="117" t="str">
        <f>'A. Risk Management'!B29</f>
        <v>A.3</v>
      </c>
      <c r="F27" s="117" t="str">
        <f>'A. Risk Management'!C29</f>
        <v>Do Subcontractors have access to Scoped Systems and Data? (backup vendors, service providers, equipment support maintenance, software maintenance vendors, data recovery vendors, etc.)? If yes, is there:</v>
      </c>
      <c r="G27" s="117">
        <f>'A. Risk Management'!D29</f>
        <v>0</v>
      </c>
      <c r="H27" s="117">
        <f>'A. Risk Management'!E29</f>
        <v>0</v>
      </c>
      <c r="I27" s="117">
        <f>'A. Risk Management'!F29</f>
        <v>0</v>
      </c>
      <c r="J27" s="117">
        <f>'A. Risk Management'!G29</f>
        <v>0</v>
      </c>
      <c r="K27" s="117">
        <f>'A. Risk Management'!H29</f>
        <v>15</v>
      </c>
      <c r="L27" s="117" t="str">
        <f>'A. Risk Management'!I29</f>
        <v>Supplier relationships</v>
      </c>
      <c r="M27" s="117"/>
      <c r="N27" s="117"/>
      <c r="O27" s="117"/>
      <c r="P27" s="120">
        <v>12.8</v>
      </c>
      <c r="Q27" s="117"/>
      <c r="R27" s="117" t="s">
        <v>2965</v>
      </c>
      <c r="S27" s="117">
        <v>0</v>
      </c>
      <c r="T27" s="191" t="s">
        <v>2966</v>
      </c>
    </row>
    <row r="28" spans="1:20" ht="12.75" customHeight="1">
      <c r="A28" s="117">
        <f>'A. Risk Management'!A30</f>
        <v>3897</v>
      </c>
      <c r="B28" s="117">
        <f>'A. Risk Management'!J30</f>
        <v>2</v>
      </c>
      <c r="C28" s="117">
        <f>'A. Risk Management'!K30</f>
        <v>0</v>
      </c>
      <c r="D28" s="117">
        <f>'A. Risk Management'!Y30</f>
        <v>1</v>
      </c>
      <c r="E28" s="117" t="str">
        <f>'A. Risk Management'!B30</f>
        <v>A.3.1</v>
      </c>
      <c r="F28" s="117" t="str">
        <f>'A. Risk Management'!C30</f>
        <v>A documented vendor management process in place for the selection, oversight and risk assessment of third party vendors? If yes, does it include:</v>
      </c>
      <c r="G28" s="117">
        <f>'A. Risk Management'!D30</f>
        <v>0</v>
      </c>
      <c r="H28" s="117">
        <f>'A. Risk Management'!E30</f>
        <v>0</v>
      </c>
      <c r="I28" s="117">
        <f>'A. Risk Management'!F30</f>
        <v>0</v>
      </c>
      <c r="J28" s="117" t="str">
        <f>'A. Risk Management'!G30</f>
        <v>A.7 Subcontractor Selection and Management Process</v>
      </c>
      <c r="K28" s="117" t="str">
        <f>'A. Risk Management'!H30</f>
        <v>15.1.1</v>
      </c>
      <c r="L28" s="117" t="str">
        <f>'A. Risk Management'!I30</f>
        <v>Information security policy for supplier relationships</v>
      </c>
      <c r="M28" s="117"/>
      <c r="N28" s="117" t="s">
        <v>2967</v>
      </c>
      <c r="O28" s="117" t="s">
        <v>2968</v>
      </c>
      <c r="P28" s="120" t="s">
        <v>2969</v>
      </c>
      <c r="Q28" s="117" t="s">
        <v>2970</v>
      </c>
      <c r="R28" s="117" t="s">
        <v>2971</v>
      </c>
      <c r="S28" s="117">
        <v>0</v>
      </c>
      <c r="T28" s="191" t="s">
        <v>2966</v>
      </c>
    </row>
    <row r="29" spans="1:20" ht="12.75" customHeight="1">
      <c r="A29" s="117">
        <f>'A. Risk Management'!A31</f>
        <v>3898</v>
      </c>
      <c r="B29" s="117">
        <f>'A. Risk Management'!J31</f>
        <v>3</v>
      </c>
      <c r="C29" s="117">
        <f>'A. Risk Management'!K31</f>
        <v>0</v>
      </c>
      <c r="D29" s="117">
        <f>'A. Risk Management'!Y31</f>
        <v>1</v>
      </c>
      <c r="E29" s="117" t="str">
        <f>'A. Risk Management'!B31</f>
        <v>A.3.1.1</v>
      </c>
      <c r="F29" s="117" t="str">
        <f>'A. Risk Management'!C31</f>
        <v>Approval by management?</v>
      </c>
      <c r="G29" s="117">
        <f>'A. Risk Management'!D31</f>
        <v>0</v>
      </c>
      <c r="H29" s="117">
        <f>'A. Risk Management'!E31</f>
        <v>0</v>
      </c>
      <c r="I29" s="117">
        <f>'A. Risk Management'!F31</f>
        <v>0</v>
      </c>
      <c r="J29" s="117" t="str">
        <f>'A. Risk Management'!G31</f>
        <v>A.7 Subcontractor Selection and Management Process</v>
      </c>
      <c r="K29" s="117" t="str">
        <f>'A. Risk Management'!H31</f>
        <v>5.1.1</v>
      </c>
      <c r="L29" s="117" t="str">
        <f>'A. Risk Management'!I31</f>
        <v>Policies on information security</v>
      </c>
      <c r="M29" s="117"/>
      <c r="N29" s="117"/>
      <c r="O29" s="117"/>
      <c r="P29" s="120"/>
      <c r="Q29" s="117"/>
      <c r="R29" s="117" t="s">
        <v>2972</v>
      </c>
      <c r="S29" s="117">
        <v>0</v>
      </c>
      <c r="T29" s="191" t="s">
        <v>2966</v>
      </c>
    </row>
    <row r="30" spans="1:20" ht="12.75" customHeight="1">
      <c r="A30" s="117">
        <f>'A. Risk Management'!A32</f>
        <v>3899</v>
      </c>
      <c r="B30" s="117">
        <f>'A. Risk Management'!J32</f>
        <v>3</v>
      </c>
      <c r="C30" s="117">
        <f>'A. Risk Management'!K32</f>
        <v>0</v>
      </c>
      <c r="D30" s="117">
        <f>'A. Risk Management'!Y32</f>
        <v>1</v>
      </c>
      <c r="E30" s="117" t="str">
        <f>'A. Risk Management'!B32</f>
        <v>A.3.1.2</v>
      </c>
      <c r="F30" s="117" t="str">
        <f>'A. Risk Management'!C32</f>
        <v>Annual review?</v>
      </c>
      <c r="G30" s="117">
        <f>'A. Risk Management'!D32</f>
        <v>0</v>
      </c>
      <c r="H30" s="117">
        <f>'A. Risk Management'!E32</f>
        <v>0</v>
      </c>
      <c r="I30" s="117">
        <f>'A. Risk Management'!F32</f>
        <v>0</v>
      </c>
      <c r="J30" s="117" t="str">
        <f>'A. Risk Management'!G32</f>
        <v>A.7 Subcontractor Selection and Management Process</v>
      </c>
      <c r="K30" s="117" t="str">
        <f>'A. Risk Management'!H32</f>
        <v>5.1.2</v>
      </c>
      <c r="L30" s="117" t="str">
        <f>'A. Risk Management'!I32</f>
        <v>Review of the policies for information security</v>
      </c>
      <c r="M30" s="117"/>
      <c r="N30" s="117" t="s">
        <v>2973</v>
      </c>
      <c r="O30" s="117" t="s">
        <v>2974</v>
      </c>
      <c r="P30" s="120" t="s">
        <v>2975</v>
      </c>
      <c r="Q30" s="117"/>
      <c r="R30" s="117" t="s">
        <v>2976</v>
      </c>
      <c r="S30" s="117">
        <v>0</v>
      </c>
      <c r="T30" s="191" t="s">
        <v>2966</v>
      </c>
    </row>
    <row r="31" spans="1:20" ht="12.75" customHeight="1">
      <c r="A31" s="117">
        <f>'A. Risk Management'!A33</f>
        <v>4168</v>
      </c>
      <c r="B31" s="117">
        <f>'A. Risk Management'!J33</f>
        <v>3</v>
      </c>
      <c r="C31" s="117">
        <f>'A. Risk Management'!K33</f>
        <v>0</v>
      </c>
      <c r="D31" s="117">
        <f>'A. Risk Management'!Y33</f>
        <v>1</v>
      </c>
      <c r="E31" s="117" t="str">
        <f>'A. Risk Management'!B33</f>
        <v>A.3.1.3</v>
      </c>
      <c r="F31" s="117" t="str">
        <f>'A. Risk Management'!C33</f>
        <v>Required reassessment when service delivery or contract changes?</v>
      </c>
      <c r="G31" s="117">
        <f>'A. Risk Management'!D33</f>
        <v>0</v>
      </c>
      <c r="H31" s="117">
        <f>'A. Risk Management'!E33</f>
        <v>0</v>
      </c>
      <c r="I31" s="117">
        <f>'A. Risk Management'!F33</f>
        <v>0</v>
      </c>
      <c r="J31" s="117">
        <f>'A. Risk Management'!G33</f>
        <v>0</v>
      </c>
      <c r="K31" s="117">
        <f>'A. Risk Management'!H33</f>
        <v>0</v>
      </c>
      <c r="L31" s="117">
        <f>'A. Risk Management'!I33</f>
        <v>0</v>
      </c>
      <c r="M31" s="117"/>
      <c r="N31" s="117"/>
      <c r="O31" s="117"/>
      <c r="P31" s="120"/>
      <c r="Q31" s="117"/>
      <c r="R31" s="117"/>
      <c r="S31" s="117" t="s">
        <v>587</v>
      </c>
      <c r="T31" s="117"/>
    </row>
    <row r="32" spans="1:20" ht="12.75" customHeight="1">
      <c r="A32" s="117">
        <f>'A. Risk Management'!A34</f>
        <v>3900</v>
      </c>
      <c r="B32" s="117">
        <f>'A. Risk Management'!J34</f>
        <v>3</v>
      </c>
      <c r="C32" s="117">
        <f>'A. Risk Management'!K34</f>
        <v>0</v>
      </c>
      <c r="D32" s="117">
        <f>'A. Risk Management'!Y34</f>
        <v>1</v>
      </c>
      <c r="E32" s="117" t="str">
        <f>'A. Risk Management'!B34</f>
        <v>A.3.1.4</v>
      </c>
      <c r="F32" s="117" t="str">
        <f>'A. Risk Management'!C34</f>
        <v>Review of the subcontractor's vendor management policy and procedures?</v>
      </c>
      <c r="G32" s="117">
        <f>'A. Risk Management'!D34</f>
        <v>0</v>
      </c>
      <c r="H32" s="117">
        <f>'A. Risk Management'!E34</f>
        <v>0</v>
      </c>
      <c r="I32" s="117">
        <f>'A. Risk Management'!F34</f>
        <v>0</v>
      </c>
      <c r="J32" s="117" t="str">
        <f>'A. Risk Management'!G34</f>
        <v>A.9 Documenting Information Security Assessments for Subcontractors</v>
      </c>
      <c r="K32" s="117" t="str">
        <f>'A. Risk Management'!H34</f>
        <v>15.2.1.g</v>
      </c>
      <c r="L32" s="117" t="str">
        <f>'A. Risk Management'!I34</f>
        <v>Monitoring and review of supplier services</v>
      </c>
      <c r="M32" s="117"/>
      <c r="N32" s="117"/>
      <c r="O32" s="117"/>
      <c r="P32" s="120" t="s">
        <v>118</v>
      </c>
      <c r="Q32" s="117"/>
      <c r="R32" s="117" t="s">
        <v>2977</v>
      </c>
      <c r="S32" s="117">
        <v>0</v>
      </c>
      <c r="T32" s="191" t="s">
        <v>2966</v>
      </c>
    </row>
    <row r="33" spans="1:20" ht="12.75" customHeight="1">
      <c r="A33" s="117">
        <f>'A. Risk Management'!A35</f>
        <v>3901</v>
      </c>
      <c r="B33" s="117">
        <f>'A. Risk Management'!J35</f>
        <v>2</v>
      </c>
      <c r="C33" s="117">
        <f>'A. Risk Management'!K35</f>
        <v>0</v>
      </c>
      <c r="D33" s="117">
        <f>'A. Risk Management'!Y35</f>
        <v>1</v>
      </c>
      <c r="E33" s="117" t="str">
        <f>'A. Risk Management'!B35</f>
        <v>A.3.2</v>
      </c>
      <c r="F33" s="117" t="str">
        <f>'A. Risk Management'!C35</f>
        <v>Is there a process to identify and log subcontractor information security, privacy and/or data breach issues?</v>
      </c>
      <c r="G33" s="117">
        <f>'A. Risk Management'!D35</f>
        <v>0</v>
      </c>
      <c r="H33" s="117">
        <f>'A. Risk Management'!E35</f>
        <v>0</v>
      </c>
      <c r="I33" s="117">
        <f>'A. Risk Management'!F35</f>
        <v>0</v>
      </c>
      <c r="J33" s="117" t="str">
        <f>'A. Risk Management'!G35</f>
        <v>A.9 Documenting Information Security Assessments for Subcontractors</v>
      </c>
      <c r="K33" s="117" t="str">
        <f>'A. Risk Management'!H35</f>
        <v>15.2.1.e</v>
      </c>
      <c r="L33" s="117" t="str">
        <f>'A. Risk Management'!I35</f>
        <v>Monitoring and review of supplier services</v>
      </c>
      <c r="M33" s="117"/>
      <c r="N33" s="117"/>
      <c r="O33" s="117"/>
      <c r="P33" s="120" t="s">
        <v>118</v>
      </c>
      <c r="Q33" s="117"/>
      <c r="R33" s="117" t="s">
        <v>2978</v>
      </c>
      <c r="S33" s="117">
        <v>0</v>
      </c>
      <c r="T33" s="191" t="s">
        <v>2966</v>
      </c>
    </row>
    <row r="34" spans="1:20" ht="12.75" customHeight="1">
      <c r="A34" s="117">
        <f>'A. Risk Management'!A36</f>
        <v>3902</v>
      </c>
      <c r="B34" s="117">
        <f>'A. Risk Management'!J36</f>
        <v>2</v>
      </c>
      <c r="C34" s="117">
        <f>'A. Risk Management'!K36</f>
        <v>1</v>
      </c>
      <c r="D34" s="117">
        <f>'A. Risk Management'!Y36</f>
        <v>0</v>
      </c>
      <c r="E34" s="117" t="str">
        <f>'A. Risk Management'!B36</f>
        <v>A.3.3</v>
      </c>
      <c r="F34" s="117" t="str">
        <f>'A. Risk Management'!C36</f>
        <v>Do subcontractors, as part of their vendor risk management program, include the following:</v>
      </c>
      <c r="G34" s="117">
        <f>'A. Risk Management'!D36</f>
        <v>0</v>
      </c>
      <c r="H34" s="117">
        <f>'A. Risk Management'!E36</f>
        <v>0</v>
      </c>
      <c r="I34" s="117">
        <f>'A. Risk Management'!F36</f>
        <v>0</v>
      </c>
      <c r="J34" s="117">
        <f>'A. Risk Management'!G36</f>
        <v>0</v>
      </c>
      <c r="K34" s="117">
        <f>'A. Risk Management'!H36</f>
        <v>0</v>
      </c>
      <c r="L34" s="117">
        <f>'A. Risk Management'!I36</f>
        <v>0</v>
      </c>
      <c r="M34" s="117"/>
      <c r="N34" s="117"/>
      <c r="O34" s="117"/>
      <c r="P34" s="120" t="s">
        <v>118</v>
      </c>
      <c r="Q34" s="117"/>
      <c r="R34" s="117" t="s">
        <v>2979</v>
      </c>
      <c r="S34" s="117">
        <v>0</v>
      </c>
      <c r="T34" s="191" t="s">
        <v>2966</v>
      </c>
    </row>
    <row r="35" spans="1:20" ht="12.75" customHeight="1">
      <c r="A35" s="117">
        <f>'A. Risk Management'!A37</f>
        <v>3903</v>
      </c>
      <c r="B35" s="117">
        <f>'A. Risk Management'!J37</f>
        <v>3</v>
      </c>
      <c r="C35" s="117">
        <f>'A. Risk Management'!K37</f>
        <v>0</v>
      </c>
      <c r="D35" s="117">
        <f>'A. Risk Management'!Y37</f>
        <v>0</v>
      </c>
      <c r="E35" s="117" t="str">
        <f>'A. Risk Management'!B37</f>
        <v>A.3.3.1</v>
      </c>
      <c r="F35" s="117" t="str">
        <f>'A. Risk Management'!C37</f>
        <v>Comprehensive financial analysis?</v>
      </c>
      <c r="G35" s="117">
        <f>'A. Risk Management'!D37</f>
        <v>0</v>
      </c>
      <c r="H35" s="117">
        <f>'A. Risk Management'!E37</f>
        <v>0</v>
      </c>
      <c r="I35" s="117">
        <f>'A. Risk Management'!F37</f>
        <v>0</v>
      </c>
      <c r="J35" s="117" t="str">
        <f>'A. Risk Management'!G37</f>
        <v>A.9 Documenting Information Security Assessments for Subcontractors</v>
      </c>
      <c r="K35" s="117">
        <f>'A. Risk Management'!H37</f>
        <v>0</v>
      </c>
      <c r="L35" s="117">
        <f>'A. Risk Management'!I37</f>
        <v>0</v>
      </c>
      <c r="M35" s="117"/>
      <c r="N35" s="117" t="s">
        <v>2967</v>
      </c>
      <c r="O35" s="117" t="s">
        <v>2980</v>
      </c>
      <c r="P35" s="120" t="s">
        <v>118</v>
      </c>
      <c r="Q35" s="117"/>
      <c r="R35" s="117" t="s">
        <v>2979</v>
      </c>
      <c r="S35" s="117">
        <v>0</v>
      </c>
      <c r="T35" s="191" t="s">
        <v>2966</v>
      </c>
    </row>
    <row r="36" spans="1:20" ht="12.75" customHeight="1">
      <c r="A36" s="117">
        <f>'A. Risk Management'!A38</f>
        <v>3904</v>
      </c>
      <c r="B36" s="117">
        <f>'A. Risk Management'!J38</f>
        <v>3</v>
      </c>
      <c r="C36" s="117">
        <f>'A. Risk Management'!K38</f>
        <v>0</v>
      </c>
      <c r="D36" s="117">
        <f>'A. Risk Management'!Y38</f>
        <v>0</v>
      </c>
      <c r="E36" s="117" t="str">
        <f>'A. Risk Management'!B38</f>
        <v>A.3.3.2</v>
      </c>
      <c r="F36" s="117" t="str">
        <f>'A. Risk Management'!C38</f>
        <v>Vendor reputational review?</v>
      </c>
      <c r="G36" s="117">
        <f>'A. Risk Management'!D38</f>
        <v>0</v>
      </c>
      <c r="H36" s="117">
        <f>'A. Risk Management'!E38</f>
        <v>0</v>
      </c>
      <c r="I36" s="117">
        <f>'A. Risk Management'!F38</f>
        <v>0</v>
      </c>
      <c r="J36" s="117" t="str">
        <f>'A. Risk Management'!G38</f>
        <v>A.9 Documenting Information Security Assessments for Subcontractors</v>
      </c>
      <c r="K36" s="117">
        <f>'A. Risk Management'!H38</f>
        <v>0</v>
      </c>
      <c r="L36" s="117">
        <f>'A. Risk Management'!I38</f>
        <v>0</v>
      </c>
      <c r="M36" s="117"/>
      <c r="N36" s="117" t="s">
        <v>2967</v>
      </c>
      <c r="O36" s="117" t="s">
        <v>2980</v>
      </c>
      <c r="P36" s="120" t="s">
        <v>118</v>
      </c>
      <c r="Q36" s="117"/>
      <c r="R36" s="117" t="s">
        <v>2979</v>
      </c>
      <c r="S36" s="117">
        <v>0</v>
      </c>
      <c r="T36" s="191" t="s">
        <v>2966</v>
      </c>
    </row>
    <row r="37" spans="1:20" ht="12.75" customHeight="1">
      <c r="A37" s="117">
        <f>'A. Risk Management'!A39</f>
        <v>3905</v>
      </c>
      <c r="B37" s="117">
        <f>'A. Risk Management'!J39</f>
        <v>3</v>
      </c>
      <c r="C37" s="117">
        <f>'A. Risk Management'!K39</f>
        <v>0</v>
      </c>
      <c r="D37" s="117">
        <f>'A. Risk Management'!Y39</f>
        <v>0</v>
      </c>
      <c r="E37" s="117" t="str">
        <f>'A. Risk Management'!B39</f>
        <v>A.3.3.3</v>
      </c>
      <c r="F37" s="117" t="str">
        <f>'A. Risk Management'!C39</f>
        <v>Compliance checks (e.g., Office of Foreign Assets Controls (OFAC), etc.)?</v>
      </c>
      <c r="G37" s="117">
        <f>'A. Risk Management'!D39</f>
        <v>0</v>
      </c>
      <c r="H37" s="117">
        <f>'A. Risk Management'!E39</f>
        <v>0</v>
      </c>
      <c r="I37" s="117">
        <f>'A. Risk Management'!F39</f>
        <v>0</v>
      </c>
      <c r="J37" s="117" t="str">
        <f>'A. Risk Management'!G39</f>
        <v>A.7 Subcontractor Selection and Management Process</v>
      </c>
      <c r="K37" s="117">
        <f>'A. Risk Management'!H39</f>
        <v>0</v>
      </c>
      <c r="L37" s="117">
        <f>'A. Risk Management'!I39</f>
        <v>0</v>
      </c>
      <c r="M37" s="117"/>
      <c r="N37" s="117" t="s">
        <v>2967</v>
      </c>
      <c r="O37" s="117" t="s">
        <v>2980</v>
      </c>
      <c r="P37" s="120" t="s">
        <v>118</v>
      </c>
      <c r="Q37" s="117"/>
      <c r="R37" s="117" t="s">
        <v>2979</v>
      </c>
      <c r="S37" s="117">
        <v>0</v>
      </c>
      <c r="T37" s="191" t="s">
        <v>2966</v>
      </c>
    </row>
    <row r="38" spans="1:20" ht="12.75" customHeight="1">
      <c r="A38" s="117">
        <f>'A. Risk Management'!A40</f>
        <v>3906</v>
      </c>
      <c r="B38" s="117">
        <f>'A. Risk Management'!J40</f>
        <v>3</v>
      </c>
      <c r="C38" s="117">
        <f>'A. Risk Management'!K40</f>
        <v>0</v>
      </c>
      <c r="D38" s="117">
        <f>'A. Risk Management'!Y40</f>
        <v>0</v>
      </c>
      <c r="E38" s="117" t="str">
        <f>'A. Risk Management'!B40</f>
        <v>A.3.3.4</v>
      </c>
      <c r="F38" s="117" t="str">
        <f>'A. Risk Management'!C40</f>
        <v>Defined risk assessment and classification method for vendors?</v>
      </c>
      <c r="G38" s="117">
        <f>'A. Risk Management'!D40</f>
        <v>0</v>
      </c>
      <c r="H38" s="117">
        <f>'A. Risk Management'!E40</f>
        <v>0</v>
      </c>
      <c r="I38" s="117">
        <f>'A. Risk Management'!F40</f>
        <v>0</v>
      </c>
      <c r="J38" s="117" t="str">
        <f>'A. Risk Management'!G40</f>
        <v>A.9 Documenting Information Security Assessments for Subcontractors</v>
      </c>
      <c r="K38" s="117">
        <f>'A. Risk Management'!H40</f>
        <v>0</v>
      </c>
      <c r="L38" s="117">
        <f>'A. Risk Management'!I40</f>
        <v>0</v>
      </c>
      <c r="M38" s="117"/>
      <c r="N38" s="117" t="s">
        <v>2967</v>
      </c>
      <c r="O38" s="117" t="s">
        <v>2981</v>
      </c>
      <c r="P38" s="120" t="s">
        <v>118</v>
      </c>
      <c r="Q38" s="117"/>
      <c r="R38" s="117" t="s">
        <v>2979</v>
      </c>
      <c r="S38" s="117">
        <v>0</v>
      </c>
      <c r="T38" s="191" t="s">
        <v>2966</v>
      </c>
    </row>
    <row r="39" spans="1:20" ht="12.75" customHeight="1">
      <c r="A39" s="117">
        <f>'A. Risk Management'!A41</f>
        <v>3907</v>
      </c>
      <c r="B39" s="117">
        <f>'A. Risk Management'!J41</f>
        <v>3</v>
      </c>
      <c r="C39" s="117">
        <f>'A. Risk Management'!K41</f>
        <v>0</v>
      </c>
      <c r="D39" s="117">
        <f>'A. Risk Management'!Y41</f>
        <v>0</v>
      </c>
      <c r="E39" s="117" t="str">
        <f>'A. Risk Management'!B41</f>
        <v>A.3.3.5</v>
      </c>
      <c r="F39" s="117" t="str">
        <f>'A. Risk Management'!C41</f>
        <v>Management of subcontractor risk, compliance and performance?</v>
      </c>
      <c r="G39" s="117">
        <f>'A. Risk Management'!D41</f>
        <v>0</v>
      </c>
      <c r="H39" s="117">
        <f>'A. Risk Management'!E41</f>
        <v>0</v>
      </c>
      <c r="I39" s="117">
        <f>'A. Risk Management'!F41</f>
        <v>0</v>
      </c>
      <c r="J39" s="117" t="str">
        <f>'A. Risk Management'!G41</f>
        <v>A.9 Documenting Information Security Assessments for Subcontractors</v>
      </c>
      <c r="K39" s="117">
        <f>'A. Risk Management'!H41</f>
        <v>0</v>
      </c>
      <c r="L39" s="117">
        <f>'A. Risk Management'!I41</f>
        <v>0</v>
      </c>
      <c r="M39" s="117"/>
      <c r="N39" s="117" t="s">
        <v>2982</v>
      </c>
      <c r="O39" s="117" t="s">
        <v>2983</v>
      </c>
      <c r="P39" s="120" t="s">
        <v>2975</v>
      </c>
      <c r="Q39" s="117"/>
      <c r="R39" s="117" t="s">
        <v>2979</v>
      </c>
      <c r="S39" s="117">
        <v>0</v>
      </c>
      <c r="T39" s="191" t="s">
        <v>2966</v>
      </c>
    </row>
    <row r="40" spans="1:20" ht="12.75" customHeight="1">
      <c r="A40" s="117">
        <f>'A. Risk Management'!A42</f>
        <v>3908</v>
      </c>
      <c r="B40" s="117">
        <f>'A. Risk Management'!J42</f>
        <v>3</v>
      </c>
      <c r="C40" s="117">
        <f>'A. Risk Management'!K42</f>
        <v>0</v>
      </c>
      <c r="D40" s="117">
        <f>'A. Risk Management'!Y42</f>
        <v>0</v>
      </c>
      <c r="E40" s="117" t="str">
        <f>'A. Risk Management'!B42</f>
        <v>A.3.3.6</v>
      </c>
      <c r="F40" s="117" t="str">
        <f>'A. Risk Management'!C42</f>
        <v>Ability and right to audit controls?</v>
      </c>
      <c r="G40" s="117">
        <f>'A. Risk Management'!D42</f>
        <v>0</v>
      </c>
      <c r="H40" s="117">
        <f>'A. Risk Management'!E42</f>
        <v>0</v>
      </c>
      <c r="I40" s="117">
        <f>'A. Risk Management'!F42</f>
        <v>0</v>
      </c>
      <c r="J40" s="117" t="str">
        <f>'A. Risk Management'!G42</f>
        <v>A.9 Documenting Information Security Assessments for Subcontractors</v>
      </c>
      <c r="K40" s="117">
        <f>'A. Risk Management'!H42</f>
        <v>0</v>
      </c>
      <c r="L40" s="117">
        <f>'A. Risk Management'!I42</f>
        <v>0</v>
      </c>
      <c r="M40" s="117"/>
      <c r="N40" s="117" t="s">
        <v>2967</v>
      </c>
      <c r="O40" s="117" t="s">
        <v>2980</v>
      </c>
      <c r="P40" s="120" t="s">
        <v>118</v>
      </c>
      <c r="Q40" s="117"/>
      <c r="R40" s="117" t="s">
        <v>2979</v>
      </c>
      <c r="S40" s="117">
        <v>0</v>
      </c>
      <c r="T40" s="191" t="s">
        <v>2966</v>
      </c>
    </row>
    <row r="41" spans="1:20" ht="12.75" customHeight="1">
      <c r="A41" s="117">
        <f>'A. Risk Management'!A43</f>
        <v>3909</v>
      </c>
      <c r="B41" s="117">
        <f>'A. Risk Management'!J43</f>
        <v>3</v>
      </c>
      <c r="C41" s="117">
        <f>'A. Risk Management'!K43</f>
        <v>0</v>
      </c>
      <c r="D41" s="117">
        <f>'A. Risk Management'!Y43</f>
        <v>0</v>
      </c>
      <c r="E41" s="117" t="str">
        <f>'A. Risk Management'!B43</f>
        <v>A.3.3.7</v>
      </c>
      <c r="F41" s="117" t="str">
        <f>'A. Risk Management'!C43</f>
        <v>Notification of new or change in subcontractors?</v>
      </c>
      <c r="G41" s="117">
        <f>'A. Risk Management'!D43</f>
        <v>0</v>
      </c>
      <c r="H41" s="117">
        <f>'A. Risk Management'!E43</f>
        <v>0</v>
      </c>
      <c r="I41" s="117">
        <f>'A. Risk Management'!F43</f>
        <v>0</v>
      </c>
      <c r="J41" s="117" t="str">
        <f>'A. Risk Management'!G43</f>
        <v>A.9 Documenting Information Security Assessments for Subcontractors</v>
      </c>
      <c r="K41" s="117">
        <f>'A. Risk Management'!H43</f>
        <v>0</v>
      </c>
      <c r="L41" s="117">
        <f>'A. Risk Management'!I43</f>
        <v>0</v>
      </c>
      <c r="M41" s="117"/>
      <c r="N41" s="117" t="s">
        <v>2967</v>
      </c>
      <c r="O41" s="117" t="s">
        <v>2980</v>
      </c>
      <c r="P41" s="120" t="s">
        <v>118</v>
      </c>
      <c r="Q41" s="117"/>
      <c r="R41" s="117" t="s">
        <v>2979</v>
      </c>
      <c r="S41" s="117">
        <v>0</v>
      </c>
      <c r="T41" s="191" t="s">
        <v>2966</v>
      </c>
    </row>
    <row r="42" spans="1:20" ht="12.75" customHeight="1">
      <c r="A42" s="117">
        <f>'A. Risk Management'!A44</f>
        <v>3910</v>
      </c>
      <c r="B42" s="117">
        <f>'A. Risk Management'!J44</f>
        <v>3</v>
      </c>
      <c r="C42" s="117">
        <f>'A. Risk Management'!K44</f>
        <v>0</v>
      </c>
      <c r="D42" s="117">
        <f>'A. Risk Management'!Y44</f>
        <v>0</v>
      </c>
      <c r="E42" s="117" t="str">
        <f>'A. Risk Management'!B44</f>
        <v>A.3.3.8</v>
      </c>
      <c r="F42" s="117" t="str">
        <f>'A. Risk Management'!C44</f>
        <v>Defined procedures for subcontractor management?</v>
      </c>
      <c r="G42" s="117">
        <f>'A. Risk Management'!D44</f>
        <v>0</v>
      </c>
      <c r="H42" s="117">
        <f>'A. Risk Management'!E44</f>
        <v>0</v>
      </c>
      <c r="I42" s="117">
        <f>'A. Risk Management'!F44</f>
        <v>0</v>
      </c>
      <c r="J42" s="117" t="str">
        <f>'A. Risk Management'!G44</f>
        <v>A.9 Documenting Information Security Assessments for Subcontractors</v>
      </c>
      <c r="K42" s="117">
        <f>'A. Risk Management'!H44</f>
        <v>0</v>
      </c>
      <c r="L42" s="117">
        <f>'A. Risk Management'!I44</f>
        <v>0</v>
      </c>
      <c r="M42" s="117"/>
      <c r="N42" s="117" t="s">
        <v>2967</v>
      </c>
      <c r="O42" s="117" t="s">
        <v>2980</v>
      </c>
      <c r="P42" s="120" t="s">
        <v>118</v>
      </c>
      <c r="Q42" s="117"/>
      <c r="R42" s="117" t="s">
        <v>2979</v>
      </c>
      <c r="S42" s="117">
        <v>0</v>
      </c>
      <c r="T42" s="191" t="s">
        <v>2966</v>
      </c>
    </row>
    <row r="43" spans="1:20" ht="12.75" customHeight="1">
      <c r="A43" s="117">
        <f>'A. Risk Management'!A45</f>
        <v>3911</v>
      </c>
      <c r="B43" s="117">
        <f>'A. Risk Management'!J45</f>
        <v>3</v>
      </c>
      <c r="C43" s="117">
        <f>'A. Risk Management'!K45</f>
        <v>0</v>
      </c>
      <c r="D43" s="117">
        <f>'A. Risk Management'!Y45</f>
        <v>0</v>
      </c>
      <c r="E43" s="117" t="str">
        <f>'A. Risk Management'!B45</f>
        <v>A.3.3.9</v>
      </c>
      <c r="F43" s="117" t="str">
        <f>'A. Risk Management'!C45</f>
        <v>Oversight and Governance of program adherence?</v>
      </c>
      <c r="G43" s="117">
        <f>'A. Risk Management'!D45</f>
        <v>0</v>
      </c>
      <c r="H43" s="117">
        <f>'A. Risk Management'!E45</f>
        <v>0</v>
      </c>
      <c r="I43" s="117">
        <f>'A. Risk Management'!F45</f>
        <v>0</v>
      </c>
      <c r="J43" s="117" t="str">
        <f>'A. Risk Management'!G45</f>
        <v>A.9 Documenting Information Security Assessments for Subcontractors</v>
      </c>
      <c r="K43" s="117">
        <f>'A. Risk Management'!H45</f>
        <v>0</v>
      </c>
      <c r="L43" s="117">
        <f>'A. Risk Management'!I45</f>
        <v>0</v>
      </c>
      <c r="M43" s="117"/>
      <c r="N43" s="117" t="s">
        <v>2967</v>
      </c>
      <c r="O43" s="117" t="s">
        <v>2980</v>
      </c>
      <c r="P43" s="120" t="s">
        <v>2984</v>
      </c>
      <c r="Q43" s="117"/>
      <c r="R43" s="117" t="s">
        <v>2985</v>
      </c>
      <c r="S43" s="117">
        <v>0</v>
      </c>
      <c r="T43" s="191" t="s">
        <v>2966</v>
      </c>
    </row>
    <row r="44" spans="1:20" ht="12.75" customHeight="1">
      <c r="A44" s="117">
        <f>'A. Risk Management'!A46</f>
        <v>873</v>
      </c>
      <c r="B44" s="117">
        <f>'A. Risk Management'!J46</f>
        <v>3</v>
      </c>
      <c r="C44" s="117">
        <f>'A. Risk Management'!K46</f>
        <v>0</v>
      </c>
      <c r="D44" s="117">
        <f>'A. Risk Management'!Y46</f>
        <v>0</v>
      </c>
      <c r="E44" s="117" t="str">
        <f>'A. Risk Management'!B46</f>
        <v>A.3.3.10</v>
      </c>
      <c r="F44" s="117" t="str">
        <f>'A. Risk Management'!C46</f>
        <v>Security review prior to engaging their services (logical, physical, other controls)?</v>
      </c>
      <c r="G44" s="117">
        <f>'A. Risk Management'!D46</f>
        <v>0</v>
      </c>
      <c r="H44" s="117">
        <f>'A. Risk Management'!E46</f>
        <v>0</v>
      </c>
      <c r="I44" s="117">
        <f>'A. Risk Management'!F46</f>
        <v>0</v>
      </c>
      <c r="J44" s="117" t="str">
        <f>'A. Risk Management'!G46</f>
        <v>A.9 Documenting Information Security Assessments for Subcontractors</v>
      </c>
      <c r="K44" s="117">
        <f>'A. Risk Management'!H46</f>
        <v>0</v>
      </c>
      <c r="L44" s="117">
        <f>'A. Risk Management'!I46</f>
        <v>0</v>
      </c>
      <c r="M44" s="117"/>
      <c r="N44" s="117" t="s">
        <v>2967</v>
      </c>
      <c r="O44" s="117" t="s">
        <v>2980</v>
      </c>
      <c r="P44" s="120" t="s">
        <v>2986</v>
      </c>
      <c r="Q44" s="117"/>
      <c r="R44" s="117" t="s">
        <v>2987</v>
      </c>
      <c r="S44" s="117">
        <v>0</v>
      </c>
      <c r="T44" s="191" t="s">
        <v>2966</v>
      </c>
    </row>
    <row r="45" spans="1:20" ht="12.75" customHeight="1">
      <c r="A45" s="117">
        <f>'A. Risk Management'!A47</f>
        <v>874</v>
      </c>
      <c r="B45" s="117">
        <f>'A. Risk Management'!J47</f>
        <v>3</v>
      </c>
      <c r="C45" s="117">
        <f>'A. Risk Management'!K47</f>
        <v>0</v>
      </c>
      <c r="D45" s="117">
        <f>'A. Risk Management'!Y47</f>
        <v>0</v>
      </c>
      <c r="E45" s="117" t="str">
        <f>'A. Risk Management'!B47</f>
        <v>A.3.3.11</v>
      </c>
      <c r="F45" s="117" t="str">
        <f>'A. Risk Management'!C47</f>
        <v>Security review at least annually?</v>
      </c>
      <c r="G45" s="117">
        <f>'A. Risk Management'!D47</f>
        <v>0</v>
      </c>
      <c r="H45" s="117">
        <f>'A. Risk Management'!E47</f>
        <v>0</v>
      </c>
      <c r="I45" s="117">
        <f>'A. Risk Management'!F47</f>
        <v>0</v>
      </c>
      <c r="J45" s="117" t="str">
        <f>'A. Risk Management'!G47</f>
        <v>A.9 Documenting Information Security Assessments for Subcontractors</v>
      </c>
      <c r="K45" s="117">
        <f>'A. Risk Management'!H47</f>
        <v>0</v>
      </c>
      <c r="L45" s="117">
        <f>'A. Risk Management'!I47</f>
        <v>0</v>
      </c>
      <c r="M45" s="117"/>
      <c r="N45" s="117" t="s">
        <v>2967</v>
      </c>
      <c r="O45" s="117" t="s">
        <v>2980</v>
      </c>
      <c r="P45" s="120" t="s">
        <v>118</v>
      </c>
      <c r="Q45" s="117"/>
      <c r="R45" s="117" t="s">
        <v>2988</v>
      </c>
      <c r="S45" s="117">
        <v>0</v>
      </c>
      <c r="T45" s="191" t="s">
        <v>2966</v>
      </c>
    </row>
    <row r="46" spans="1:20" ht="12.75" customHeight="1">
      <c r="A46" s="117">
        <f>'A. Risk Management'!A48</f>
        <v>875</v>
      </c>
      <c r="B46" s="117">
        <f>'A. Risk Management'!J48</f>
        <v>3</v>
      </c>
      <c r="C46" s="117">
        <f>'A. Risk Management'!K48</f>
        <v>0</v>
      </c>
      <c r="D46" s="117">
        <f>'A. Risk Management'!Y48</f>
        <v>0</v>
      </c>
      <c r="E46" s="117" t="str">
        <f>'A. Risk Management'!B48</f>
        <v>A.3.3.12</v>
      </c>
      <c r="F46" s="117" t="str">
        <f>'A. Risk Management'!C48</f>
        <v>Risk assessments or review?</v>
      </c>
      <c r="G46" s="117">
        <f>'A. Risk Management'!D48</f>
        <v>0</v>
      </c>
      <c r="H46" s="117">
        <f>'A. Risk Management'!E48</f>
        <v>0</v>
      </c>
      <c r="I46" s="117">
        <f>'A. Risk Management'!F48</f>
        <v>0</v>
      </c>
      <c r="J46" s="117" t="str">
        <f>'A. Risk Management'!G48</f>
        <v>A.9 Documenting Information Security Assessments for Subcontractors</v>
      </c>
      <c r="K46" s="117">
        <f>'A. Risk Management'!H48</f>
        <v>0</v>
      </c>
      <c r="L46" s="117">
        <f>'A. Risk Management'!I48</f>
        <v>0</v>
      </c>
      <c r="M46" s="117"/>
      <c r="N46" s="117" t="s">
        <v>2967</v>
      </c>
      <c r="O46" s="117" t="s">
        <v>2980</v>
      </c>
      <c r="P46" s="120" t="s">
        <v>118</v>
      </c>
      <c r="Q46" s="117"/>
      <c r="R46" s="117" t="s">
        <v>2988</v>
      </c>
      <c r="S46" s="117">
        <v>0</v>
      </c>
      <c r="T46" s="191" t="s">
        <v>2966</v>
      </c>
    </row>
    <row r="47" spans="1:20" ht="12.75" customHeight="1">
      <c r="A47" s="117">
        <f>'A. Risk Management'!A49</f>
        <v>878</v>
      </c>
      <c r="B47" s="117">
        <f>'A. Risk Management'!J49</f>
        <v>3</v>
      </c>
      <c r="C47" s="117">
        <f>'A. Risk Management'!K49</f>
        <v>0</v>
      </c>
      <c r="D47" s="117">
        <f>'A. Risk Management'!Y49</f>
        <v>0</v>
      </c>
      <c r="E47" s="117" t="str">
        <f>'A. Risk Management'!B49</f>
        <v>A.3.3.13</v>
      </c>
      <c r="F47" s="117" t="str">
        <f>'A. Risk Management'!C49</f>
        <v>Confidentiality and/or Non Disclosure Agreement requirements?</v>
      </c>
      <c r="G47" s="117">
        <f>'A. Risk Management'!D49</f>
        <v>0</v>
      </c>
      <c r="H47" s="117">
        <f>'A. Risk Management'!E49</f>
        <v>0</v>
      </c>
      <c r="I47" s="117">
        <f>'A. Risk Management'!F49</f>
        <v>0</v>
      </c>
      <c r="J47" s="117" t="str">
        <f>'A. Risk Management'!G49</f>
        <v>A.9 Documenting Information Security Assessments for Subcontractors</v>
      </c>
      <c r="K47" s="117">
        <f>'A. Risk Management'!H49</f>
        <v>0</v>
      </c>
      <c r="L47" s="117">
        <f>'A. Risk Management'!I49</f>
        <v>0</v>
      </c>
      <c r="M47" s="117"/>
      <c r="N47" s="117" t="s">
        <v>2967</v>
      </c>
      <c r="O47" s="117" t="s">
        <v>2980</v>
      </c>
      <c r="P47" s="120" t="s">
        <v>118</v>
      </c>
      <c r="Q47" s="117"/>
      <c r="R47" s="117" t="s">
        <v>2989</v>
      </c>
      <c r="S47" s="117">
        <v>0</v>
      </c>
      <c r="T47" s="191" t="s">
        <v>2966</v>
      </c>
    </row>
    <row r="48" spans="1:20" ht="12.75" customHeight="1">
      <c r="A48" s="117">
        <f>'A. Risk Management'!A50</f>
        <v>879</v>
      </c>
      <c r="B48" s="117">
        <f>'A. Risk Management'!J50</f>
        <v>3</v>
      </c>
      <c r="C48" s="117">
        <f>'A. Risk Management'!K50</f>
        <v>0</v>
      </c>
      <c r="D48" s="117">
        <f>'A. Risk Management'!Y50</f>
        <v>0</v>
      </c>
      <c r="E48" s="117" t="str">
        <f>'A. Risk Management'!B50</f>
        <v>A.3.3.14</v>
      </c>
      <c r="F48" s="117" t="str">
        <f>'A. Risk Management'!C50</f>
        <v>Notification of changes affecting services rendered?</v>
      </c>
      <c r="G48" s="117">
        <f>'A. Risk Management'!D50</f>
        <v>0</v>
      </c>
      <c r="H48" s="117">
        <f>'A. Risk Management'!E50</f>
        <v>0</v>
      </c>
      <c r="I48" s="117">
        <f>'A. Risk Management'!F50</f>
        <v>0</v>
      </c>
      <c r="J48" s="117" t="str">
        <f>'A. Risk Management'!G50</f>
        <v>A.9 Documenting Information Security Assessments for Subcontractors</v>
      </c>
      <c r="K48" s="117">
        <f>'A. Risk Management'!H50</f>
        <v>0</v>
      </c>
      <c r="L48" s="117">
        <f>'A. Risk Management'!I50</f>
        <v>0</v>
      </c>
      <c r="M48" s="117"/>
      <c r="N48" s="117" t="s">
        <v>2967</v>
      </c>
      <c r="O48" s="117" t="s">
        <v>2980</v>
      </c>
      <c r="P48" s="120" t="s">
        <v>118</v>
      </c>
      <c r="Q48" s="117"/>
      <c r="R48" s="117" t="s">
        <v>2988</v>
      </c>
      <c r="S48" s="117">
        <v>0</v>
      </c>
      <c r="T48" s="191" t="s">
        <v>2966</v>
      </c>
    </row>
    <row r="49" spans="1:20" ht="12.75" customHeight="1">
      <c r="A49" s="117">
        <f>'A. Risk Management'!A51</f>
        <v>3886</v>
      </c>
      <c r="B49" s="117">
        <f>'A. Risk Management'!J51</f>
        <v>1</v>
      </c>
      <c r="C49" s="117">
        <f>'A. Risk Management'!K51</f>
        <v>0</v>
      </c>
      <c r="D49" s="117">
        <f>'A. Risk Management'!Y51</f>
        <v>1</v>
      </c>
      <c r="E49" s="117" t="str">
        <f>'A. Risk Management'!B51</f>
        <v>A.4</v>
      </c>
      <c r="F49" s="117" t="str">
        <f>'A. Risk Management'!C51</f>
        <v>Is there a vendor management program?</v>
      </c>
      <c r="G49" s="117">
        <f>'A. Risk Management'!D51</f>
        <v>0</v>
      </c>
      <c r="H49" s="117">
        <f>'A. Risk Management'!E51</f>
        <v>0</v>
      </c>
      <c r="I49" s="117">
        <f>'A. Risk Management'!F51</f>
        <v>0</v>
      </c>
      <c r="J49" s="117" t="str">
        <f>'A. Risk Management'!G51</f>
        <v>A.5 Vendor Risk Management Program</v>
      </c>
      <c r="K49" s="117">
        <f>'A. Risk Management'!H51</f>
        <v>0</v>
      </c>
      <c r="L49" s="117">
        <f>'A. Risk Management'!I51</f>
        <v>0</v>
      </c>
      <c r="M49" s="117"/>
      <c r="N49" s="117" t="s">
        <v>2967</v>
      </c>
      <c r="O49" s="117" t="s">
        <v>2968</v>
      </c>
      <c r="P49" s="120" t="s">
        <v>2975</v>
      </c>
      <c r="Q49" s="117" t="s">
        <v>2990</v>
      </c>
      <c r="R49" s="117"/>
      <c r="S49" s="117">
        <v>0</v>
      </c>
      <c r="T49" s="191" t="s">
        <v>2991</v>
      </c>
    </row>
    <row r="50" spans="1:20" ht="12.75" customHeight="1">
      <c r="A50" s="117">
        <f>'A. Risk Management'!A52</f>
        <v>3887</v>
      </c>
      <c r="B50" s="117">
        <f>'A. Risk Management'!J52</f>
        <v>2</v>
      </c>
      <c r="C50" s="117">
        <f>'A. Risk Management'!K52</f>
        <v>0</v>
      </c>
      <c r="D50" s="117">
        <f>'A. Risk Management'!Y52</f>
        <v>0</v>
      </c>
      <c r="E50" s="117" t="str">
        <f>'A. Risk Management'!B52</f>
        <v>A.4.1</v>
      </c>
      <c r="F50" s="117" t="str">
        <f>'A. Risk Management'!C52</f>
        <v>Does the vendor management program include an individual or group responsible for capturing, maintaining and tracking subcontractor information security issues? If yes, is there:</v>
      </c>
      <c r="G50" s="117">
        <f>'A. Risk Management'!D52</f>
        <v>0</v>
      </c>
      <c r="H50" s="117">
        <f>'A. Risk Management'!E52</f>
        <v>0</v>
      </c>
      <c r="I50" s="117">
        <f>'A. Risk Management'!F52</f>
        <v>0</v>
      </c>
      <c r="J50" s="117">
        <f>'A. Risk Management'!G52</f>
        <v>0</v>
      </c>
      <c r="K50" s="117">
        <f>'A. Risk Management'!H52</f>
        <v>0</v>
      </c>
      <c r="L50" s="117">
        <f>'A. Risk Management'!I52</f>
        <v>0</v>
      </c>
      <c r="M50" s="117"/>
      <c r="N50" s="117" t="s">
        <v>2995</v>
      </c>
      <c r="O50" s="117" t="s">
        <v>2996</v>
      </c>
      <c r="P50" s="120" t="s">
        <v>118</v>
      </c>
      <c r="Q50" s="117"/>
      <c r="R50" s="117"/>
      <c r="S50" s="117">
        <v>0</v>
      </c>
      <c r="T50" s="191" t="s">
        <v>2997</v>
      </c>
    </row>
    <row r="51" spans="1:20" ht="12.75" customHeight="1">
      <c r="A51" s="117">
        <f>'A. Risk Management'!A53</f>
        <v>3888</v>
      </c>
      <c r="B51" s="117">
        <f>'A. Risk Management'!J53</f>
        <v>3</v>
      </c>
      <c r="C51" s="117">
        <f>'A. Risk Management'!K53</f>
        <v>0</v>
      </c>
      <c r="D51" s="117">
        <f>'A. Risk Management'!Y53</f>
        <v>0</v>
      </c>
      <c r="E51" s="117" t="str">
        <f>'A. Risk Management'!B53</f>
        <v>A.4.1.1</v>
      </c>
      <c r="F51" s="117" t="str">
        <f>'A. Risk Management'!C53</f>
        <v>Risk rating of the issue (e.g., H/M/L, 1-5, etc.)?</v>
      </c>
      <c r="G51" s="117">
        <f>'A. Risk Management'!D53</f>
        <v>0</v>
      </c>
      <c r="H51" s="117">
        <f>'A. Risk Management'!E53</f>
        <v>0</v>
      </c>
      <c r="I51" s="117">
        <f>'A. Risk Management'!F53</f>
        <v>0</v>
      </c>
      <c r="J51" s="117" t="str">
        <f>'A. Risk Management'!G53</f>
        <v>A.5 Vendor Risk Management Program</v>
      </c>
      <c r="K51" s="117">
        <f>'A. Risk Management'!H53</f>
        <v>0</v>
      </c>
      <c r="L51" s="117">
        <f>'A. Risk Management'!I53</f>
        <v>0</v>
      </c>
      <c r="M51" s="117"/>
      <c r="N51" s="117" t="s">
        <v>2995</v>
      </c>
      <c r="O51" s="117" t="s">
        <v>2996</v>
      </c>
      <c r="P51" s="120" t="s">
        <v>118</v>
      </c>
      <c r="Q51" s="117"/>
      <c r="R51" s="117"/>
      <c r="S51" s="117">
        <v>0</v>
      </c>
      <c r="T51" s="191" t="s">
        <v>2997</v>
      </c>
    </row>
    <row r="52" spans="1:20" ht="12.75" customHeight="1">
      <c r="A52" s="117">
        <f>'A. Risk Management'!A54</f>
        <v>3889</v>
      </c>
      <c r="B52" s="117">
        <f>'A. Risk Management'!J54</f>
        <v>3</v>
      </c>
      <c r="C52" s="117">
        <f>'A. Risk Management'!K54</f>
        <v>0</v>
      </c>
      <c r="D52" s="117">
        <f>'A. Risk Management'!Y54</f>
        <v>0</v>
      </c>
      <c r="E52" s="117" t="str">
        <f>'A. Risk Management'!B54</f>
        <v>A.4.1.2</v>
      </c>
      <c r="F52" s="117" t="str">
        <f>'A. Risk Management'!C54</f>
        <v>Remediation plans?</v>
      </c>
      <c r="G52" s="117">
        <f>'A. Risk Management'!D54</f>
        <v>0</v>
      </c>
      <c r="H52" s="117">
        <f>'A. Risk Management'!E54</f>
        <v>0</v>
      </c>
      <c r="I52" s="117">
        <f>'A. Risk Management'!F54</f>
        <v>0</v>
      </c>
      <c r="J52" s="117" t="str">
        <f>'A. Risk Management'!G54</f>
        <v>A.5 Vendor Risk Management Program</v>
      </c>
      <c r="K52" s="117">
        <f>'A. Risk Management'!H54</f>
        <v>0</v>
      </c>
      <c r="L52" s="117">
        <f>'A. Risk Management'!I54</f>
        <v>0</v>
      </c>
      <c r="M52" s="117"/>
      <c r="N52" s="117" t="s">
        <v>2995</v>
      </c>
      <c r="O52" s="117" t="s">
        <v>2996</v>
      </c>
      <c r="P52" s="120" t="s">
        <v>118</v>
      </c>
      <c r="Q52" s="117"/>
      <c r="R52" s="117"/>
      <c r="S52" s="117">
        <v>0</v>
      </c>
      <c r="T52" s="191" t="s">
        <v>2997</v>
      </c>
    </row>
    <row r="53" spans="1:20" ht="12.75" customHeight="1">
      <c r="A53" s="117">
        <f>'A. Risk Management'!A55</f>
        <v>3890</v>
      </c>
      <c r="B53" s="117">
        <f>'A. Risk Management'!J55</f>
        <v>3</v>
      </c>
      <c r="C53" s="117">
        <f>'A. Risk Management'!K55</f>
        <v>0</v>
      </c>
      <c r="D53" s="117">
        <f>'A. Risk Management'!Y55</f>
        <v>0</v>
      </c>
      <c r="E53" s="117" t="str">
        <f>'A. Risk Management'!B55</f>
        <v>A.4.1.3</v>
      </c>
      <c r="F53" s="117" t="str">
        <f>'A. Risk Management'!C55</f>
        <v>Remediation date?</v>
      </c>
      <c r="G53" s="117">
        <f>'A. Risk Management'!D55</f>
        <v>0</v>
      </c>
      <c r="H53" s="117">
        <f>'A. Risk Management'!E55</f>
        <v>0</v>
      </c>
      <c r="I53" s="117">
        <f>'A. Risk Management'!F55</f>
        <v>0</v>
      </c>
      <c r="J53" s="117" t="str">
        <f>'A. Risk Management'!G55</f>
        <v>A.5 Vendor Risk Management Program</v>
      </c>
      <c r="K53" s="117">
        <f>'A. Risk Management'!H55</f>
        <v>0</v>
      </c>
      <c r="L53" s="117">
        <f>'A. Risk Management'!I55</f>
        <v>0</v>
      </c>
      <c r="M53" s="117"/>
      <c r="N53" s="117" t="s">
        <v>2995</v>
      </c>
      <c r="O53" s="117" t="s">
        <v>2996</v>
      </c>
      <c r="P53" s="120" t="s">
        <v>118</v>
      </c>
      <c r="Q53" s="117"/>
      <c r="R53" s="117"/>
      <c r="S53" s="117">
        <v>0</v>
      </c>
      <c r="T53" s="191" t="s">
        <v>2997</v>
      </c>
    </row>
    <row r="54" spans="1:20" ht="12.75" customHeight="1">
      <c r="A54" s="117">
        <f>'A. Risk Management'!A56</f>
        <v>4169</v>
      </c>
      <c r="B54" s="117">
        <f>'A. Risk Management'!J56</f>
        <v>3</v>
      </c>
      <c r="C54" s="117">
        <f>'A. Risk Management'!K56</f>
        <v>0</v>
      </c>
      <c r="D54" s="117">
        <f>'A. Risk Management'!Y56</f>
        <v>0</v>
      </c>
      <c r="E54" s="117" t="str">
        <f>'A. Risk Management'!B56</f>
        <v>A.4.1.4</v>
      </c>
      <c r="F54" s="117" t="str">
        <f>'A. Risk Management'!C56</f>
        <v>Escalation procedure if remediation not met?</v>
      </c>
      <c r="G54" s="117">
        <f>'A. Risk Management'!D56</f>
        <v>0</v>
      </c>
      <c r="H54" s="117">
        <f>'A. Risk Management'!E56</f>
        <v>0</v>
      </c>
      <c r="I54" s="117">
        <f>'A. Risk Management'!F56</f>
        <v>0</v>
      </c>
      <c r="J54" s="117" t="str">
        <f>'A. Risk Management'!G56</f>
        <v>A.5 Vendor Risk Management Program</v>
      </c>
      <c r="K54" s="117">
        <f>'A. Risk Management'!H56</f>
        <v>0</v>
      </c>
      <c r="L54" s="117">
        <f>'A. Risk Management'!I56</f>
        <v>0</v>
      </c>
      <c r="M54" s="117"/>
      <c r="N54" s="117" t="s">
        <v>2995</v>
      </c>
      <c r="O54" s="117" t="s">
        <v>2996</v>
      </c>
      <c r="P54" s="120"/>
      <c r="Q54" s="117"/>
      <c r="R54" s="117"/>
      <c r="S54" s="117" t="s">
        <v>587</v>
      </c>
      <c r="T54" s="117"/>
    </row>
    <row r="55" spans="1:20" ht="12.75" customHeight="1">
      <c r="A55" s="117">
        <f>'A. Risk Management'!A57</f>
        <v>3892</v>
      </c>
      <c r="B55" s="117">
        <f>'A. Risk Management'!J57</f>
        <v>3</v>
      </c>
      <c r="C55" s="117">
        <f>'A. Risk Management'!K57</f>
        <v>0</v>
      </c>
      <c r="D55" s="117">
        <f>'A. Risk Management'!Y57</f>
        <v>0</v>
      </c>
      <c r="E55" s="117" t="str">
        <f>'A. Risk Management'!B57</f>
        <v>A.4.1.5</v>
      </c>
      <c r="F55" s="117" t="str">
        <f>'A. Risk Management'!C57</f>
        <v>Escalation procedure if the remediation date is not met?</v>
      </c>
      <c r="G55" s="117">
        <f>'A. Risk Management'!D57</f>
        <v>0</v>
      </c>
      <c r="H55" s="117">
        <f>'A. Risk Management'!E57</f>
        <v>0</v>
      </c>
      <c r="I55" s="117">
        <f>'A. Risk Management'!F57</f>
        <v>0</v>
      </c>
      <c r="J55" s="117" t="str">
        <f>'A. Risk Management'!G57</f>
        <v>A.5 Vendor Risk Management Program</v>
      </c>
      <c r="K55" s="117">
        <f>'A. Risk Management'!H57</f>
        <v>0</v>
      </c>
      <c r="L55" s="117">
        <f>'A. Risk Management'!I57</f>
        <v>0</v>
      </c>
      <c r="M55" s="117"/>
      <c r="N55" s="117" t="s">
        <v>2995</v>
      </c>
      <c r="O55" s="117" t="s">
        <v>2996</v>
      </c>
      <c r="P55" s="120" t="s">
        <v>118</v>
      </c>
      <c r="Q55" s="117"/>
      <c r="R55" s="117"/>
      <c r="S55" s="117">
        <v>0</v>
      </c>
      <c r="T55" s="191" t="s">
        <v>2997</v>
      </c>
    </row>
    <row r="56" spans="1:20" ht="12.75" customHeight="1">
      <c r="A56" s="117">
        <f>'A. Risk Management'!A58</f>
        <v>3893</v>
      </c>
      <c r="B56" s="117">
        <f>'A. Risk Management'!J58</f>
        <v>3</v>
      </c>
      <c r="C56" s="117">
        <f>'A. Risk Management'!K58</f>
        <v>0</v>
      </c>
      <c r="D56" s="117">
        <f>'A. Risk Management'!Y58</f>
        <v>0</v>
      </c>
      <c r="E56" s="117" t="str">
        <f>'A. Risk Management'!B58</f>
        <v>A.4.1.6</v>
      </c>
      <c r="F56" s="117" t="str">
        <f>'A. Risk Management'!C58</f>
        <v>Sign-off when remediation is fully implemented?</v>
      </c>
      <c r="G56" s="117">
        <f>'A. Risk Management'!D58</f>
        <v>0</v>
      </c>
      <c r="H56" s="117">
        <f>'A. Risk Management'!E58</f>
        <v>0</v>
      </c>
      <c r="I56" s="117">
        <f>'A. Risk Management'!F58</f>
        <v>0</v>
      </c>
      <c r="J56" s="117" t="str">
        <f>'A. Risk Management'!G58</f>
        <v>A.5 Vendor Risk Management Program</v>
      </c>
      <c r="K56" s="117">
        <f>'A. Risk Management'!H58</f>
        <v>0</v>
      </c>
      <c r="L56" s="117">
        <f>'A. Risk Management'!I58</f>
        <v>0</v>
      </c>
      <c r="M56" s="117"/>
      <c r="N56" s="117" t="s">
        <v>2995</v>
      </c>
      <c r="O56" s="117" t="s">
        <v>2996</v>
      </c>
      <c r="P56" s="120" t="s">
        <v>118</v>
      </c>
      <c r="Q56" s="117"/>
      <c r="R56" s="117"/>
      <c r="S56" s="117">
        <v>0</v>
      </c>
      <c r="T56" s="191" t="s">
        <v>2997</v>
      </c>
    </row>
    <row r="57" spans="1:20" ht="12.75" customHeight="1">
      <c r="A57" s="117">
        <f>'A. Risk Management'!A59</f>
        <v>3894</v>
      </c>
      <c r="B57" s="117">
        <f>'A. Risk Management'!J59</f>
        <v>3</v>
      </c>
      <c r="C57" s="117">
        <f>'A. Risk Management'!K59</f>
        <v>0</v>
      </c>
      <c r="D57" s="117">
        <f>'A. Risk Management'!Y59</f>
        <v>0</v>
      </c>
      <c r="E57" s="117" t="str">
        <f>'A. Risk Management'!B59</f>
        <v>A.4.1.7</v>
      </c>
      <c r="F57" s="117" t="str">
        <f>'A. Risk Management'!C59</f>
        <v>Reporting on remediation? If yes, does it include:</v>
      </c>
      <c r="G57" s="117">
        <f>'A. Risk Management'!D59</f>
        <v>0</v>
      </c>
      <c r="H57" s="117">
        <f>'A. Risk Management'!E59</f>
        <v>0</v>
      </c>
      <c r="I57" s="117">
        <f>'A. Risk Management'!F59</f>
        <v>0</v>
      </c>
      <c r="J57" s="117" t="str">
        <f>'A. Risk Management'!G59</f>
        <v>A.5 Vendor Risk Management Program</v>
      </c>
      <c r="K57" s="117">
        <f>'A. Risk Management'!H59</f>
        <v>0</v>
      </c>
      <c r="L57" s="117">
        <f>'A. Risk Management'!I59</f>
        <v>0</v>
      </c>
      <c r="M57" s="117"/>
      <c r="N57" s="117" t="s">
        <v>2995</v>
      </c>
      <c r="O57" s="117" t="s">
        <v>2996</v>
      </c>
      <c r="P57" s="120" t="s">
        <v>118</v>
      </c>
      <c r="Q57" s="117"/>
      <c r="R57" s="117"/>
      <c r="S57" s="117">
        <v>0</v>
      </c>
      <c r="T57" s="191" t="s">
        <v>2997</v>
      </c>
    </row>
    <row r="58" spans="1:20" ht="12.75" customHeight="1">
      <c r="A58" s="117">
        <f>'A. Risk Management'!A60</f>
        <v>3895</v>
      </c>
      <c r="B58" s="117">
        <f>'A. Risk Management'!J60</f>
        <v>4</v>
      </c>
      <c r="C58" s="117">
        <f>'A. Risk Management'!K60</f>
        <v>0</v>
      </c>
      <c r="D58" s="117">
        <f>'A. Risk Management'!Y60</f>
        <v>0</v>
      </c>
      <c r="E58" s="117" t="str">
        <f>'A. Risk Management'!B60</f>
        <v>A.4.1.7.1</v>
      </c>
      <c r="F58" s="117" t="str">
        <f>'A. Risk Management'!C60</f>
        <v>Identification of stakeholders?</v>
      </c>
      <c r="G58" s="117">
        <f>'A. Risk Management'!D60</f>
        <v>0</v>
      </c>
      <c r="H58" s="117">
        <f>'A. Risk Management'!E60</f>
        <v>0</v>
      </c>
      <c r="I58" s="117">
        <f>'A. Risk Management'!F60</f>
        <v>0</v>
      </c>
      <c r="J58" s="117" t="str">
        <f>'A. Risk Management'!G60</f>
        <v>A.5 Vendor Risk Management Program</v>
      </c>
      <c r="K58" s="117">
        <f>'A. Risk Management'!H60</f>
        <v>0</v>
      </c>
      <c r="L58" s="117">
        <f>'A. Risk Management'!I60</f>
        <v>0</v>
      </c>
      <c r="M58" s="117"/>
      <c r="N58" s="117" t="s">
        <v>2995</v>
      </c>
      <c r="O58" s="117" t="s">
        <v>2996</v>
      </c>
      <c r="P58" s="120" t="s">
        <v>118</v>
      </c>
      <c r="Q58" s="117"/>
      <c r="R58" s="117"/>
      <c r="S58" s="117">
        <v>0</v>
      </c>
      <c r="T58" s="191" t="s">
        <v>2997</v>
      </c>
    </row>
    <row r="59" spans="1:20" ht="12.75" customHeight="1">
      <c r="A59" s="117">
        <f>'A. Risk Management'!A61</f>
        <v>3896</v>
      </c>
      <c r="B59" s="117">
        <f>'A. Risk Management'!J61</f>
        <v>4</v>
      </c>
      <c r="C59" s="117">
        <f>'A. Risk Management'!K61</f>
        <v>0</v>
      </c>
      <c r="D59" s="117">
        <f>'A. Risk Management'!Y61</f>
        <v>0</v>
      </c>
      <c r="E59" s="117" t="str">
        <f>'A. Risk Management'!B61</f>
        <v>A.4.1.7.2</v>
      </c>
      <c r="F59" s="117" t="str">
        <f>'A. Risk Management'!C61</f>
        <v>Reporting frequency?</v>
      </c>
      <c r="G59" s="117">
        <f>'A. Risk Management'!D61</f>
        <v>0</v>
      </c>
      <c r="H59" s="117">
        <f>'A. Risk Management'!E61</f>
        <v>0</v>
      </c>
      <c r="I59" s="117">
        <f>'A. Risk Management'!F61</f>
        <v>0</v>
      </c>
      <c r="J59" s="117" t="str">
        <f>'A. Risk Management'!G61</f>
        <v>A.5 Vendor Risk Management Program</v>
      </c>
      <c r="K59" s="117">
        <f>'A. Risk Management'!H61</f>
        <v>0</v>
      </c>
      <c r="L59" s="117">
        <f>'A. Risk Management'!I61</f>
        <v>0</v>
      </c>
      <c r="M59" s="117"/>
      <c r="N59" s="117" t="s">
        <v>2995</v>
      </c>
      <c r="O59" s="117" t="s">
        <v>2996</v>
      </c>
      <c r="P59" s="120"/>
      <c r="Q59" s="117"/>
      <c r="R59" s="117"/>
      <c r="S59" s="117">
        <v>0</v>
      </c>
      <c r="T59" s="191" t="s">
        <v>2997</v>
      </c>
    </row>
    <row r="60" spans="1:20" ht="12.75" customHeight="1">
      <c r="A60" s="117">
        <f>'A. Risk Management'!A62</f>
        <v>71</v>
      </c>
      <c r="B60" s="117">
        <f>'A. Risk Management'!J62</f>
        <v>1</v>
      </c>
      <c r="C60" s="117">
        <f>'A. Risk Management'!K62</f>
        <v>0</v>
      </c>
      <c r="D60" s="117">
        <f>'A. Risk Management'!Y62</f>
        <v>1</v>
      </c>
      <c r="E60" s="117" t="str">
        <f>'A. Risk Management'!B62</f>
        <v>A.5</v>
      </c>
      <c r="F60" s="117" t="str">
        <f>'A. Risk Management'!C62</f>
        <v>Do external parties have access to Scoped Systems and Data or processing facilities? If yes, is:</v>
      </c>
      <c r="G60" s="117">
        <f>'A. Risk Management'!D62</f>
        <v>0</v>
      </c>
      <c r="H60" s="117">
        <f>'A. Risk Management'!E62</f>
        <v>0</v>
      </c>
      <c r="I60" s="117">
        <f>'A. Risk Management'!F62</f>
        <v>0</v>
      </c>
      <c r="J60" s="117">
        <f>'A. Risk Management'!G62</f>
        <v>0</v>
      </c>
      <c r="K60" s="117">
        <f>'A. Risk Management'!H62</f>
        <v>15</v>
      </c>
      <c r="L60" s="117" t="str">
        <f>'A. Risk Management'!I62</f>
        <v>Supplier relationships</v>
      </c>
      <c r="M60" s="117"/>
      <c r="N60" s="117" t="s">
        <v>2992</v>
      </c>
      <c r="O60" s="117" t="s">
        <v>2993</v>
      </c>
      <c r="P60" s="120">
        <v>12.8</v>
      </c>
      <c r="Q60" s="117"/>
      <c r="R60" s="117" t="s">
        <v>2994</v>
      </c>
      <c r="S60" s="117">
        <v>0</v>
      </c>
      <c r="T60" s="191" t="s">
        <v>2966</v>
      </c>
    </row>
    <row r="61" spans="1:20" ht="12.75" customHeight="1">
      <c r="A61" s="117">
        <f>'A. Risk Management'!A63</f>
        <v>2514</v>
      </c>
      <c r="B61" s="117">
        <f>'A. Risk Management'!J63</f>
        <v>2</v>
      </c>
      <c r="C61" s="117">
        <f>'A. Risk Management'!K63</f>
        <v>0</v>
      </c>
      <c r="D61" s="117">
        <f>'A. Risk Management'!Y63</f>
        <v>0</v>
      </c>
      <c r="E61" s="117" t="str">
        <f>'A. Risk Management'!B63</f>
        <v>A.5.1</v>
      </c>
      <c r="F61" s="117" t="str">
        <f>'A. Risk Management'!C63</f>
        <v>A risk assessment performed on third parties?</v>
      </c>
      <c r="G61" s="117">
        <f>'A. Risk Management'!D63</f>
        <v>0</v>
      </c>
      <c r="H61" s="117">
        <f>'A. Risk Management'!E63</f>
        <v>0</v>
      </c>
      <c r="I61" s="117">
        <f>'A. Risk Management'!F63</f>
        <v>0</v>
      </c>
      <c r="J61" s="117" t="str">
        <f>'A. Risk Management'!G63</f>
        <v>A.5 Vendor Risk Management Program
A.9 Documenting Information Security Assements for Subcontractors</v>
      </c>
      <c r="K61" s="117" t="str">
        <f>'A. Risk Management'!H63</f>
        <v>15.1.1</v>
      </c>
      <c r="L61" s="117" t="str">
        <f>'A. Risk Management'!I63</f>
        <v>Information security policy for supplier relationships</v>
      </c>
      <c r="M61" s="117"/>
      <c r="N61" s="117" t="s">
        <v>2992</v>
      </c>
      <c r="O61" s="117" t="s">
        <v>2993</v>
      </c>
      <c r="P61" s="120" t="s">
        <v>3008</v>
      </c>
      <c r="Q61" s="117"/>
      <c r="R61" s="117" t="s">
        <v>2972</v>
      </c>
      <c r="S61" s="117">
        <v>0</v>
      </c>
      <c r="T61" s="191" t="s">
        <v>2966</v>
      </c>
    </row>
    <row r="62" spans="1:20" ht="12.75" customHeight="1">
      <c r="A62" s="117">
        <f>'A. Risk Management'!A64</f>
        <v>2512</v>
      </c>
      <c r="B62" s="117">
        <f>'A. Risk Management'!J64</f>
        <v>2</v>
      </c>
      <c r="C62" s="117">
        <f>'A. Risk Management'!K64</f>
        <v>0</v>
      </c>
      <c r="D62" s="117">
        <f>'A. Risk Management'!Y64</f>
        <v>0</v>
      </c>
      <c r="E62" s="117" t="str">
        <f>'A. Risk Management'!B64</f>
        <v>A.5.2</v>
      </c>
      <c r="F62" s="117" t="str">
        <f>'A. Risk Management'!C64</f>
        <v>Access prohibited prior to a risk assessment being conducted?</v>
      </c>
      <c r="G62" s="117">
        <f>'A. Risk Management'!D64</f>
        <v>0</v>
      </c>
      <c r="H62" s="117">
        <f>'A. Risk Management'!E64</f>
        <v>0</v>
      </c>
      <c r="I62" s="117">
        <f>'A. Risk Management'!F64</f>
        <v>0</v>
      </c>
      <c r="J62" s="117">
        <f>'A. Risk Management'!G64</f>
        <v>0</v>
      </c>
      <c r="K62" s="117" t="str">
        <f>'A. Risk Management'!H64</f>
        <v>15.1.1</v>
      </c>
      <c r="L62" s="117" t="str">
        <f>'A. Risk Management'!I64</f>
        <v>Information security policy for supplier relationships</v>
      </c>
      <c r="M62" s="117"/>
      <c r="N62" s="117" t="s">
        <v>2992</v>
      </c>
      <c r="O62" s="117" t="s">
        <v>2993</v>
      </c>
      <c r="P62" s="120" t="s">
        <v>3009</v>
      </c>
      <c r="Q62" s="117"/>
      <c r="R62" s="117" t="s">
        <v>2972</v>
      </c>
      <c r="S62" s="117">
        <v>0</v>
      </c>
      <c r="T62" s="191" t="s">
        <v>2966</v>
      </c>
    </row>
    <row r="63" spans="1:20" ht="12.75" customHeight="1">
      <c r="A63" s="117">
        <f>'A. Risk Management'!A65</f>
        <v>101</v>
      </c>
      <c r="B63" s="117">
        <f>'A. Risk Management'!J65</f>
        <v>2</v>
      </c>
      <c r="C63" s="117">
        <f>'A. Risk Management'!K65</f>
        <v>0</v>
      </c>
      <c r="D63" s="117">
        <f>'A. Risk Management'!Y65</f>
        <v>0</v>
      </c>
      <c r="E63" s="117" t="str">
        <f>'A. Risk Management'!B65</f>
        <v>A.5.3</v>
      </c>
      <c r="F63" s="117" t="str">
        <f>'A. Risk Management'!C65</f>
        <v>A controls assessment performed on third parties?</v>
      </c>
      <c r="G63" s="117">
        <f>'A. Risk Management'!D65</f>
        <v>0</v>
      </c>
      <c r="H63" s="117">
        <f>'A. Risk Management'!E65</f>
        <v>0</v>
      </c>
      <c r="I63" s="117">
        <f>'A. Risk Management'!F65</f>
        <v>0</v>
      </c>
      <c r="J63" s="117" t="str">
        <f>'A. Risk Management'!G65</f>
        <v>A.9 Documenting Information Security Assessments for Subcontractors</v>
      </c>
      <c r="K63" s="117" t="str">
        <f>'A. Risk Management'!H65</f>
        <v>15.1.1</v>
      </c>
      <c r="L63" s="117" t="str">
        <f>'A. Risk Management'!I65</f>
        <v>Information security policy for supplier relationships</v>
      </c>
      <c r="M63" s="117"/>
      <c r="N63" s="117" t="s">
        <v>2992</v>
      </c>
      <c r="O63" s="117" t="s">
        <v>3014</v>
      </c>
      <c r="P63" s="120" t="s">
        <v>3008</v>
      </c>
      <c r="Q63" s="117"/>
      <c r="R63" s="117" t="s">
        <v>2972</v>
      </c>
      <c r="S63" s="117">
        <v>0</v>
      </c>
      <c r="T63" s="191" t="s">
        <v>2966</v>
      </c>
    </row>
    <row r="64" spans="1:20" ht="12.75" customHeight="1">
      <c r="A64" s="117">
        <f>'A. Risk Management'!A66</f>
        <v>72</v>
      </c>
      <c r="B64" s="117">
        <f>'A. Risk Management'!J66</f>
        <v>2</v>
      </c>
      <c r="C64" s="117">
        <f>'A. Risk Management'!K66</f>
        <v>0</v>
      </c>
      <c r="D64" s="117">
        <f>'A. Risk Management'!Y66</f>
        <v>0</v>
      </c>
      <c r="E64" s="117" t="str">
        <f>'A. Risk Management'!B66</f>
        <v>A.5.4</v>
      </c>
      <c r="F64" s="117" t="str">
        <f>'A. Risk Management'!C66</f>
        <v>Are there contracts with third party service providers? If yes, do they include:</v>
      </c>
      <c r="G64" s="117">
        <f>'A. Risk Management'!D66</f>
        <v>0</v>
      </c>
      <c r="H64" s="117">
        <f>'A. Risk Management'!E66</f>
        <v>0</v>
      </c>
      <c r="I64" s="117">
        <f>'A. Risk Management'!F66</f>
        <v>0</v>
      </c>
      <c r="J64" s="117" t="str">
        <f>'A. Risk Management'!G66</f>
        <v>A.6 Service Provider Agreements
A.8 Subcontractor Contracting Process</v>
      </c>
      <c r="K64" s="117" t="str">
        <f>'A. Risk Management'!H66</f>
        <v>15.1.2</v>
      </c>
      <c r="L64" s="117" t="str">
        <f>'A. Risk Management'!I66</f>
        <v>Addressing security within supplier agreements</v>
      </c>
      <c r="M64" s="117"/>
      <c r="N64" s="117" t="s">
        <v>3020</v>
      </c>
      <c r="O64" s="117" t="s">
        <v>3021</v>
      </c>
      <c r="P64" s="120" t="s">
        <v>3022</v>
      </c>
      <c r="Q64" s="117" t="s">
        <v>3023</v>
      </c>
      <c r="R64" s="117" t="s">
        <v>2976</v>
      </c>
      <c r="S64" s="117">
        <v>0</v>
      </c>
      <c r="T64" s="191" t="s">
        <v>2966</v>
      </c>
    </row>
    <row r="65" spans="1:20" ht="12.75" customHeight="1">
      <c r="A65" s="117">
        <f>'A. Risk Management'!A67</f>
        <v>74</v>
      </c>
      <c r="B65" s="117">
        <f>'A. Risk Management'!J67</f>
        <v>3</v>
      </c>
      <c r="C65" s="117">
        <f>'A. Risk Management'!K67</f>
        <v>0</v>
      </c>
      <c r="D65" s="117">
        <f>'A. Risk Management'!Y67</f>
        <v>0</v>
      </c>
      <c r="E65" s="117" t="str">
        <f>'A. Risk Management'!B67</f>
        <v>A.5.4.1</v>
      </c>
      <c r="F65" s="117" t="str">
        <f>'A. Risk Management'!C67</f>
        <v>Non-Disclosure Agreement?</v>
      </c>
      <c r="G65" s="117">
        <f>'A. Risk Management'!D67</f>
        <v>0</v>
      </c>
      <c r="H65" s="117">
        <f>'A. Risk Management'!E67</f>
        <v>0</v>
      </c>
      <c r="I65" s="117">
        <f>'A. Risk Management'!F67</f>
        <v>0</v>
      </c>
      <c r="J65" s="117" t="str">
        <f>'A. Risk Management'!G67</f>
        <v>A.6 Service Provider Agreements
A.8 Subcontractor Contracting Process</v>
      </c>
      <c r="K65" s="117">
        <f>'A. Risk Management'!H67</f>
        <v>0</v>
      </c>
      <c r="L65" s="117">
        <f>'A. Risk Management'!I67</f>
        <v>0</v>
      </c>
      <c r="M65" s="117"/>
      <c r="N65" s="117" t="s">
        <v>3020</v>
      </c>
      <c r="O65" s="117" t="s">
        <v>3021</v>
      </c>
      <c r="P65" s="120" t="s">
        <v>118</v>
      </c>
      <c r="Q65" s="117"/>
      <c r="R65" s="117" t="s">
        <v>2972</v>
      </c>
      <c r="S65" s="117">
        <v>0</v>
      </c>
      <c r="T65" s="191" t="s">
        <v>2966</v>
      </c>
    </row>
    <row r="66" spans="1:20" ht="12.75" customHeight="1">
      <c r="A66" s="117">
        <f>'A. Risk Management'!A68</f>
        <v>73</v>
      </c>
      <c r="B66" s="117">
        <f>'A. Risk Management'!J68</f>
        <v>3</v>
      </c>
      <c r="C66" s="117">
        <f>'A. Risk Management'!K68</f>
        <v>0</v>
      </c>
      <c r="D66" s="117">
        <f>'A. Risk Management'!Y68</f>
        <v>0</v>
      </c>
      <c r="E66" s="117" t="str">
        <f>'A. Risk Management'!B68</f>
        <v>A.5.4.2</v>
      </c>
      <c r="F66" s="117" t="str">
        <f>'A. Risk Management'!C68</f>
        <v>Confidentiality Agreement?</v>
      </c>
      <c r="G66" s="117">
        <f>'A. Risk Management'!D68</f>
        <v>0</v>
      </c>
      <c r="H66" s="117">
        <f>'A. Risk Management'!E68</f>
        <v>0</v>
      </c>
      <c r="I66" s="117">
        <f>'A. Risk Management'!F68</f>
        <v>0</v>
      </c>
      <c r="J66" s="117" t="str">
        <f>'A. Risk Management'!G68</f>
        <v>A.6 Service Provider Agreements
A.8 Subcontractor Contracting Process</v>
      </c>
      <c r="K66" s="117">
        <f>'A. Risk Management'!H68</f>
        <v>0</v>
      </c>
      <c r="L66" s="117">
        <f>'A. Risk Management'!I68</f>
        <v>0</v>
      </c>
      <c r="M66" s="117"/>
      <c r="N66" s="117" t="s">
        <v>3020</v>
      </c>
      <c r="O66" s="117" t="s">
        <v>3021</v>
      </c>
      <c r="P66" s="120" t="s">
        <v>118</v>
      </c>
      <c r="Q66" s="117"/>
      <c r="R66" s="117" t="s">
        <v>2976</v>
      </c>
      <c r="S66" s="117">
        <v>0</v>
      </c>
      <c r="T66" s="191" t="s">
        <v>2966</v>
      </c>
    </row>
    <row r="67" spans="1:20" ht="12.75" customHeight="1">
      <c r="A67" s="117">
        <f>'A. Risk Management'!A69</f>
        <v>2506</v>
      </c>
      <c r="B67" s="117">
        <f>'A. Risk Management'!J69</f>
        <v>3</v>
      </c>
      <c r="C67" s="117">
        <f>'A. Risk Management'!K69</f>
        <v>0</v>
      </c>
      <c r="D67" s="117">
        <f>'A. Risk Management'!Y69</f>
        <v>0</v>
      </c>
      <c r="E67" s="117" t="str">
        <f>'A. Risk Management'!B69</f>
        <v>A.5.4.3</v>
      </c>
      <c r="F67" s="117" t="str">
        <f>'A. Risk Management'!C69</f>
        <v>Ownership of information, trade secrets and intellectual property?</v>
      </c>
      <c r="G67" s="117">
        <f>'A. Risk Management'!D69</f>
        <v>0</v>
      </c>
      <c r="H67" s="117">
        <f>'A. Risk Management'!E69</f>
        <v>0</v>
      </c>
      <c r="I67" s="117">
        <f>'A. Risk Management'!F69</f>
        <v>0</v>
      </c>
      <c r="J67" s="117">
        <f>'A. Risk Management'!G69</f>
        <v>0</v>
      </c>
      <c r="K67" s="117" t="str">
        <f>'A. Risk Management'!H69</f>
        <v>15.1.2</v>
      </c>
      <c r="L67" s="117" t="str">
        <f>'A. Risk Management'!I69</f>
        <v>Addressing security within supplier agreements</v>
      </c>
      <c r="M67" s="117"/>
      <c r="N67" s="117" t="s">
        <v>3020</v>
      </c>
      <c r="O67" s="117" t="s">
        <v>3032</v>
      </c>
      <c r="P67" s="120" t="s">
        <v>118</v>
      </c>
      <c r="Q67" s="117"/>
      <c r="R67" s="117" t="s">
        <v>3034</v>
      </c>
      <c r="S67" s="117">
        <v>0</v>
      </c>
      <c r="T67" s="191" t="s">
        <v>2966</v>
      </c>
    </row>
    <row r="68" spans="1:20" ht="12.75" customHeight="1">
      <c r="A68" s="117">
        <f>'A. Risk Management'!A70</f>
        <v>4170</v>
      </c>
      <c r="B68" s="117">
        <f>'A. Risk Management'!J70</f>
        <v>3</v>
      </c>
      <c r="C68" s="117">
        <f>'A. Risk Management'!K70</f>
        <v>0</v>
      </c>
      <c r="D68" s="117">
        <f>'A. Risk Management'!Y70</f>
        <v>0</v>
      </c>
      <c r="E68" s="117" t="str">
        <f>'A. Risk Management'!B70</f>
        <v>A.5.4.4</v>
      </c>
      <c r="F68" s="117" t="str">
        <f>'A. Risk Management'!C70</f>
        <v>Security requirements of products and services provided?</v>
      </c>
      <c r="G68" s="117">
        <f>'A. Risk Management'!D70</f>
        <v>0</v>
      </c>
      <c r="H68" s="117">
        <f>'A. Risk Management'!E70</f>
        <v>0</v>
      </c>
      <c r="I68" s="117">
        <f>'A. Risk Management'!F70</f>
        <v>0</v>
      </c>
      <c r="J68" s="117" t="str">
        <f>'A. Risk Management'!G70</f>
        <v>A.6 Service Provider Agreements
A.8 Subcontractor Contracting Process</v>
      </c>
      <c r="K68" s="117">
        <f>'A. Risk Management'!H70</f>
        <v>0</v>
      </c>
      <c r="L68" s="117">
        <f>'A. Risk Management'!I70</f>
        <v>0</v>
      </c>
      <c r="M68" s="117"/>
      <c r="N68" s="117" t="s">
        <v>3020</v>
      </c>
      <c r="O68" s="117" t="s">
        <v>3035</v>
      </c>
      <c r="P68" s="120"/>
      <c r="Q68" s="117"/>
      <c r="R68" s="117"/>
      <c r="S68" s="117" t="s">
        <v>587</v>
      </c>
      <c r="T68" s="117"/>
    </row>
    <row r="69" spans="1:20" ht="12.75" customHeight="1">
      <c r="A69" s="117">
        <f>'A. Risk Management'!A71</f>
        <v>4171</v>
      </c>
      <c r="B69" s="117">
        <f>'A. Risk Management'!J71</f>
        <v>3</v>
      </c>
      <c r="C69" s="117">
        <f>'A. Risk Management'!K71</f>
        <v>0</v>
      </c>
      <c r="D69" s="117">
        <f>'A. Risk Management'!Y71</f>
        <v>0</v>
      </c>
      <c r="E69" s="117" t="str">
        <f>'A. Risk Management'!B71</f>
        <v>A.5.4.5</v>
      </c>
      <c r="F69" s="117" t="str">
        <f>'A. Risk Management'!C71</f>
        <v>Permitted use of confidential information?</v>
      </c>
      <c r="G69" s="117">
        <f>'A. Risk Management'!D71</f>
        <v>0</v>
      </c>
      <c r="H69" s="117">
        <f>'A. Risk Management'!E71</f>
        <v>0</v>
      </c>
      <c r="I69" s="117">
        <f>'A. Risk Management'!F71</f>
        <v>0</v>
      </c>
      <c r="J69" s="117" t="str">
        <f>'A. Risk Management'!G71</f>
        <v>A.6 Service Provider Agreements
A.8 Subcontractor Contracting Process</v>
      </c>
      <c r="K69" s="117">
        <f>'A. Risk Management'!H71</f>
        <v>0</v>
      </c>
      <c r="L69" s="117">
        <f>'A. Risk Management'!I71</f>
        <v>0</v>
      </c>
      <c r="M69" s="117"/>
      <c r="N69" s="117" t="s">
        <v>3037</v>
      </c>
      <c r="O69" s="117" t="s">
        <v>3038</v>
      </c>
      <c r="P69" s="120"/>
      <c r="Q69" s="117"/>
      <c r="R69" s="117"/>
      <c r="S69" s="117" t="s">
        <v>587</v>
      </c>
      <c r="T69" s="117"/>
    </row>
    <row r="70" spans="1:20" ht="12.75" customHeight="1">
      <c r="A70" s="117">
        <f>'A. Risk Management'!A72</f>
        <v>81</v>
      </c>
      <c r="B70" s="117">
        <f>'A. Risk Management'!J72</f>
        <v>3</v>
      </c>
      <c r="C70" s="117">
        <f>'A. Risk Management'!K72</f>
        <v>0</v>
      </c>
      <c r="D70" s="117">
        <f>'A. Risk Management'!Y72</f>
        <v>0</v>
      </c>
      <c r="E70" s="117" t="str">
        <f>'A. Risk Management'!B72</f>
        <v>A.5.4.6</v>
      </c>
      <c r="F70" s="117" t="str">
        <f>'A. Risk Management'!C72</f>
        <v>Breach notification?</v>
      </c>
      <c r="G70" s="117">
        <f>'A. Risk Management'!D72</f>
        <v>0</v>
      </c>
      <c r="H70" s="117">
        <f>'A. Risk Management'!E72</f>
        <v>0</v>
      </c>
      <c r="I70" s="117">
        <f>'A. Risk Management'!F72</f>
        <v>0</v>
      </c>
      <c r="J70" s="117" t="str">
        <f>'A. Risk Management'!G72</f>
        <v>A.6 Service Provider Agreements
A.8 Subcontractor Contracting Process</v>
      </c>
      <c r="K70" s="117" t="str">
        <f>'A. Risk Management'!H72</f>
        <v>15.1.2</v>
      </c>
      <c r="L70" s="117" t="str">
        <f>'A. Risk Management'!I72</f>
        <v>Addressing security within supplier agreements</v>
      </c>
      <c r="M70" s="117"/>
      <c r="N70" s="117" t="s">
        <v>3037</v>
      </c>
      <c r="O70" s="117" t="s">
        <v>3039</v>
      </c>
      <c r="P70" s="120" t="s">
        <v>118</v>
      </c>
      <c r="Q70" s="117"/>
      <c r="R70" s="117" t="s">
        <v>2976</v>
      </c>
      <c r="S70" s="117">
        <v>0</v>
      </c>
      <c r="T70" s="191" t="s">
        <v>2966</v>
      </c>
    </row>
    <row r="71" spans="1:20" ht="12.75" customHeight="1">
      <c r="A71" s="117">
        <f>'A. Risk Management'!A73</f>
        <v>91</v>
      </c>
      <c r="B71" s="117">
        <f>'A. Risk Management'!J73</f>
        <v>3</v>
      </c>
      <c r="C71" s="117">
        <f>'A. Risk Management'!K73</f>
        <v>0</v>
      </c>
      <c r="D71" s="117">
        <f>'A. Risk Management'!Y73</f>
        <v>0</v>
      </c>
      <c r="E71" s="117" t="str">
        <f>'A. Risk Management'!B73</f>
        <v>A.5.4.7</v>
      </c>
      <c r="F71" s="117" t="str">
        <f>'A. Risk Management'!C73</f>
        <v>Problem reporting and escalation procedures?</v>
      </c>
      <c r="G71" s="117">
        <f>'A. Risk Management'!D73</f>
        <v>0</v>
      </c>
      <c r="H71" s="117">
        <f>'A. Risk Management'!E73</f>
        <v>0</v>
      </c>
      <c r="I71" s="117">
        <f>'A. Risk Management'!F73</f>
        <v>0</v>
      </c>
      <c r="J71" s="117" t="str">
        <f>'A. Risk Management'!G73</f>
        <v>A.6 Service Provider Agreements
A.8 Subcontractor Contracting Process</v>
      </c>
      <c r="K71" s="117" t="str">
        <f>'A. Risk Management'!H73</f>
        <v>15.1.2</v>
      </c>
      <c r="L71" s="117" t="str">
        <f>'A. Risk Management'!I73</f>
        <v>Addressing security within supplier agreements</v>
      </c>
      <c r="M71" s="117"/>
      <c r="N71" s="117" t="s">
        <v>3020</v>
      </c>
      <c r="O71" s="117" t="s">
        <v>3040</v>
      </c>
      <c r="P71" s="120" t="s">
        <v>118</v>
      </c>
      <c r="Q71" s="117"/>
      <c r="R71" s="117" t="s">
        <v>2976</v>
      </c>
      <c r="S71" s="117">
        <v>0</v>
      </c>
      <c r="T71" s="191" t="s">
        <v>2966</v>
      </c>
    </row>
    <row r="72" spans="1:20" ht="12.75" customHeight="1">
      <c r="A72" s="117">
        <f>'A. Risk Management'!A74</f>
        <v>78</v>
      </c>
      <c r="B72" s="117">
        <f>'A. Risk Management'!J74</f>
        <v>3</v>
      </c>
      <c r="C72" s="117">
        <f>'A. Risk Management'!K74</f>
        <v>0</v>
      </c>
      <c r="D72" s="117">
        <f>'A. Risk Management'!Y74</f>
        <v>0</v>
      </c>
      <c r="E72" s="117" t="str">
        <f>'A. Risk Management'!B74</f>
        <v>A.5.4.8</v>
      </c>
      <c r="F72" s="117" t="str">
        <f>'A. Risk Management'!C74</f>
        <v>Right to audit?</v>
      </c>
      <c r="G72" s="117">
        <f>'A. Risk Management'!D74</f>
        <v>0</v>
      </c>
      <c r="H72" s="117">
        <f>'A. Risk Management'!E74</f>
        <v>0</v>
      </c>
      <c r="I72" s="117">
        <f>'A. Risk Management'!F74</f>
        <v>0</v>
      </c>
      <c r="J72" s="117" t="str">
        <f>'A. Risk Management'!G74</f>
        <v>A.6 Service Provider Agreements
A.8 Subcontractor Contracting Process</v>
      </c>
      <c r="K72" s="117" t="str">
        <f>'A. Risk Management'!H74</f>
        <v>15.1.2</v>
      </c>
      <c r="L72" s="117" t="str">
        <f>'A. Risk Management'!I74</f>
        <v>Addressing security within supplier agreements</v>
      </c>
      <c r="M72" s="117"/>
      <c r="N72" s="117" t="s">
        <v>3020</v>
      </c>
      <c r="O72" s="117" t="s">
        <v>3041</v>
      </c>
      <c r="P72" s="120" t="s">
        <v>118</v>
      </c>
      <c r="Q72" s="117"/>
      <c r="R72" s="117" t="s">
        <v>2976</v>
      </c>
      <c r="S72" s="117">
        <v>0</v>
      </c>
      <c r="T72" s="191" t="s">
        <v>2966</v>
      </c>
    </row>
    <row r="73" spans="1:20" ht="12.75" customHeight="1">
      <c r="A73" s="117">
        <f>'A. Risk Management'!A75</f>
        <v>82</v>
      </c>
      <c r="B73" s="117">
        <f>'A. Risk Management'!J75</f>
        <v>3</v>
      </c>
      <c r="C73" s="117">
        <f>'A. Risk Management'!K75</f>
        <v>0</v>
      </c>
      <c r="D73" s="117">
        <f>'A. Risk Management'!Y75</f>
        <v>0</v>
      </c>
      <c r="E73" s="117" t="str">
        <f>'A. Risk Management'!B75</f>
        <v>A.5.4.9</v>
      </c>
      <c r="F73" s="117" t="str">
        <f>'A. Risk Management'!C75</f>
        <v>SLAs?</v>
      </c>
      <c r="G73" s="117">
        <f>'A. Risk Management'!D75</f>
        <v>0</v>
      </c>
      <c r="H73" s="117">
        <f>'A. Risk Management'!E75</f>
        <v>0</v>
      </c>
      <c r="I73" s="117">
        <f>'A. Risk Management'!F75</f>
        <v>0</v>
      </c>
      <c r="J73" s="117" t="str">
        <f>'A. Risk Management'!G75</f>
        <v>A.6 Service Provider Agreements
A.8 Subcontractor Contracting Process</v>
      </c>
      <c r="K73" s="117" t="str">
        <f>'A. Risk Management'!H75</f>
        <v>15.1.2</v>
      </c>
      <c r="L73" s="117" t="str">
        <f>'A. Risk Management'!I75</f>
        <v>Addressing security within supplier agreements</v>
      </c>
      <c r="M73" s="117"/>
      <c r="N73" s="117" t="s">
        <v>3020</v>
      </c>
      <c r="O73" s="117" t="s">
        <v>3021</v>
      </c>
      <c r="P73" s="120" t="s">
        <v>118</v>
      </c>
      <c r="Q73" s="117"/>
      <c r="R73" s="117" t="s">
        <v>2976</v>
      </c>
      <c r="S73" s="117">
        <v>0</v>
      </c>
      <c r="T73" s="191" t="s">
        <v>2966</v>
      </c>
    </row>
    <row r="74" spans="1:20" ht="12.75" customHeight="1">
      <c r="A74" s="117">
        <f>'A. Risk Management'!A76</f>
        <v>85</v>
      </c>
      <c r="B74" s="117">
        <f>'A. Risk Management'!J76</f>
        <v>3</v>
      </c>
      <c r="C74" s="117">
        <f>'A. Risk Management'!K76</f>
        <v>0</v>
      </c>
      <c r="D74" s="117">
        <f>'A. Risk Management'!Y76</f>
        <v>0</v>
      </c>
      <c r="E74" s="117" t="str">
        <f>'A. Risk Management'!B76</f>
        <v>A.5.4.10</v>
      </c>
      <c r="F74" s="117" t="str">
        <f>'A. Risk Management'!C76</f>
        <v>Indemnification/liability?</v>
      </c>
      <c r="G74" s="117">
        <f>'A. Risk Management'!D76</f>
        <v>0</v>
      </c>
      <c r="H74" s="117">
        <f>'A. Risk Management'!E76</f>
        <v>0</v>
      </c>
      <c r="I74" s="117">
        <f>'A. Risk Management'!F76</f>
        <v>0</v>
      </c>
      <c r="J74" s="117" t="str">
        <f>'A. Risk Management'!G76</f>
        <v>A.6 Service Provider Agreements
A.8 Subcontractor Contracting Process</v>
      </c>
      <c r="K74" s="117" t="str">
        <f>'A. Risk Management'!H76</f>
        <v>15.1.2</v>
      </c>
      <c r="L74" s="117" t="str">
        <f>'A. Risk Management'!I76</f>
        <v>Addressing security within supplier agreements</v>
      </c>
      <c r="M74" s="117"/>
      <c r="N74" s="117" t="s">
        <v>3020</v>
      </c>
      <c r="O74" s="117" t="s">
        <v>3021</v>
      </c>
      <c r="P74" s="120" t="s">
        <v>118</v>
      </c>
      <c r="Q74" s="117"/>
      <c r="R74" s="117" t="s">
        <v>2976</v>
      </c>
      <c r="S74" s="117">
        <v>0</v>
      </c>
      <c r="T74" s="191" t="s">
        <v>2966</v>
      </c>
    </row>
    <row r="75" spans="1:20" ht="12.75" customHeight="1">
      <c r="A75" s="117">
        <f>'A. Risk Management'!A77</f>
        <v>86</v>
      </c>
      <c r="B75" s="117">
        <f>'A. Risk Management'!J77</f>
        <v>3</v>
      </c>
      <c r="C75" s="117">
        <f>'A. Risk Management'!K77</f>
        <v>0</v>
      </c>
      <c r="D75" s="117">
        <f>'A. Risk Management'!Y77</f>
        <v>0</v>
      </c>
      <c r="E75" s="117" t="str">
        <f>'A. Risk Management'!B77</f>
        <v>A.5.4.11</v>
      </c>
      <c r="F75" s="117" t="str">
        <f>'A. Risk Management'!C77</f>
        <v>Termination/exit clause?</v>
      </c>
      <c r="G75" s="117">
        <f>'A. Risk Management'!D77</f>
        <v>0</v>
      </c>
      <c r="H75" s="117">
        <f>'A. Risk Management'!E77</f>
        <v>0</v>
      </c>
      <c r="I75" s="117">
        <f>'A. Risk Management'!F77</f>
        <v>0</v>
      </c>
      <c r="J75" s="117" t="str">
        <f>'A. Risk Management'!G77</f>
        <v>A.6 Service Provider Agreements
A.8 Subcontractor Contracting Process</v>
      </c>
      <c r="K75" s="117">
        <f>'A. Risk Management'!H77</f>
        <v>0</v>
      </c>
      <c r="L75" s="117">
        <f>'A. Risk Management'!I77</f>
        <v>0</v>
      </c>
      <c r="M75" s="117"/>
      <c r="N75" s="117" t="s">
        <v>3020</v>
      </c>
      <c r="O75" s="117" t="s">
        <v>3043</v>
      </c>
      <c r="P75" s="120" t="s">
        <v>118</v>
      </c>
      <c r="Q75" s="117"/>
      <c r="R75" s="117" t="s">
        <v>2976</v>
      </c>
      <c r="S75" s="117">
        <v>0</v>
      </c>
      <c r="T75" s="191" t="s">
        <v>2966</v>
      </c>
    </row>
    <row r="76" spans="1:20" ht="12.75" customHeight="1">
      <c r="A76" s="117">
        <f>'A. Risk Management'!A78</f>
        <v>4172</v>
      </c>
      <c r="B76" s="117">
        <f>'A. Risk Management'!J78</f>
        <v>3</v>
      </c>
      <c r="C76" s="117">
        <f>'A. Risk Management'!K78</f>
        <v>0</v>
      </c>
      <c r="D76" s="117">
        <f>'A. Risk Management'!Y78</f>
        <v>0</v>
      </c>
      <c r="E76" s="117" t="str">
        <f>'A. Risk Management'!B78</f>
        <v>A.5.4.12</v>
      </c>
      <c r="F76" s="117" t="str">
        <f>'A. Risk Management'!C78</f>
        <v>Breach of agreement terms?</v>
      </c>
      <c r="G76" s="117">
        <f>'A. Risk Management'!D78</f>
        <v>0</v>
      </c>
      <c r="H76" s="117">
        <f>'A. Risk Management'!E78</f>
        <v>0</v>
      </c>
      <c r="I76" s="117">
        <f>'A. Risk Management'!F78</f>
        <v>0</v>
      </c>
      <c r="J76" s="117" t="str">
        <f>'A. Risk Management'!G78</f>
        <v>A.6 Service Provider Agreements
A.8 Subcontractor Contracting Process</v>
      </c>
      <c r="K76" s="117" t="str">
        <f>'A. Risk Management'!H78</f>
        <v>15.1.2</v>
      </c>
      <c r="L76" s="117" t="str">
        <f>'A. Risk Management'!I78</f>
        <v>Addressing security within supplier agreements</v>
      </c>
      <c r="M76" s="117"/>
      <c r="N76" s="117" t="s">
        <v>3020</v>
      </c>
      <c r="O76" s="117" t="s">
        <v>3045</v>
      </c>
      <c r="P76" s="120"/>
      <c r="Q76" s="117"/>
      <c r="R76" s="117"/>
      <c r="S76" s="117" t="s">
        <v>587</v>
      </c>
      <c r="T76" s="117"/>
    </row>
    <row r="77" spans="1:20" ht="12.75" customHeight="1">
      <c r="A77" s="117">
        <f>'A. Risk Management'!A79</f>
        <v>76</v>
      </c>
      <c r="B77" s="117">
        <f>'A. Risk Management'!J79</f>
        <v>3</v>
      </c>
      <c r="C77" s="117">
        <f>'A. Risk Management'!K79</f>
        <v>0</v>
      </c>
      <c r="D77" s="117">
        <f>'A. Risk Management'!Y79</f>
        <v>0</v>
      </c>
      <c r="E77" s="117" t="str">
        <f>'A. Risk Management'!B79</f>
        <v>A.5.4.13</v>
      </c>
      <c r="F77" s="117" t="str">
        <f>'A. Risk Management'!C79</f>
        <v>Audit reporting?</v>
      </c>
      <c r="G77" s="117">
        <f>'A. Risk Management'!D79</f>
        <v>0</v>
      </c>
      <c r="H77" s="117">
        <f>'A. Risk Management'!E79</f>
        <v>0</v>
      </c>
      <c r="I77" s="117">
        <f>'A. Risk Management'!F79</f>
        <v>0</v>
      </c>
      <c r="J77" s="117" t="str">
        <f>'A. Risk Management'!G79</f>
        <v>A.6 Service Provider Agreements
A.8 Subcontractor Contracting Process</v>
      </c>
      <c r="K77" s="117" t="str">
        <f>'A. Risk Management'!H79</f>
        <v>15.1.2</v>
      </c>
      <c r="L77" s="117" t="str">
        <f>'A. Risk Management'!I79</f>
        <v>Addressing security within supplier agreements</v>
      </c>
      <c r="M77" s="117"/>
      <c r="N77" s="117" t="s">
        <v>3020</v>
      </c>
      <c r="O77" s="117" t="s">
        <v>3041</v>
      </c>
      <c r="P77" s="120" t="s">
        <v>118</v>
      </c>
      <c r="Q77" s="117"/>
      <c r="R77" s="117" t="s">
        <v>2976</v>
      </c>
      <c r="S77" s="117">
        <v>0</v>
      </c>
      <c r="T77" s="191" t="s">
        <v>2966</v>
      </c>
    </row>
    <row r="78" spans="1:20" ht="12.75" customHeight="1">
      <c r="A78" s="117">
        <f>'A. Risk Management'!A80</f>
        <v>2524</v>
      </c>
      <c r="B78" s="117">
        <f>'A. Risk Management'!J80</f>
        <v>3</v>
      </c>
      <c r="C78" s="117">
        <f>'A. Risk Management'!K80</f>
        <v>0</v>
      </c>
      <c r="D78" s="117">
        <f>'A. Risk Management'!Y80</f>
        <v>0</v>
      </c>
      <c r="E78" s="117" t="str">
        <f>'A. Risk Management'!B80</f>
        <v>A.5.4.14</v>
      </c>
      <c r="F78" s="117" t="str">
        <f>'A. Risk Management'!C80</f>
        <v>Security control requirements for third party subcontractors?</v>
      </c>
      <c r="G78" s="117">
        <f>'A. Risk Management'!D80</f>
        <v>0</v>
      </c>
      <c r="H78" s="117">
        <f>'A. Risk Management'!E80</f>
        <v>0</v>
      </c>
      <c r="I78" s="117">
        <f>'A. Risk Management'!F80</f>
        <v>0</v>
      </c>
      <c r="J78" s="117">
        <f>'A. Risk Management'!G80</f>
        <v>0</v>
      </c>
      <c r="K78" s="117" t="str">
        <f>'A. Risk Management'!H80</f>
        <v>15.1.2</v>
      </c>
      <c r="L78" s="117" t="str">
        <f>'A. Risk Management'!I80</f>
        <v>Addressing security within supplier agreements</v>
      </c>
      <c r="M78" s="117"/>
      <c r="N78" s="117" t="s">
        <v>3020</v>
      </c>
      <c r="O78" s="117" t="s">
        <v>3041</v>
      </c>
      <c r="P78" s="120" t="s">
        <v>118</v>
      </c>
      <c r="Q78" s="117"/>
      <c r="R78" s="117" t="s">
        <v>2976</v>
      </c>
      <c r="S78" s="117">
        <v>0</v>
      </c>
      <c r="T78" s="191" t="s">
        <v>2966</v>
      </c>
    </row>
    <row r="79" spans="1:20" ht="12.75" customHeight="1">
      <c r="A79" s="117">
        <f>'A. Risk Management'!A81</f>
        <v>3633</v>
      </c>
      <c r="B79" s="117">
        <f>'A. Risk Management'!J81</f>
        <v>1</v>
      </c>
      <c r="C79" s="117">
        <f>'A. Risk Management'!K81</f>
        <v>0</v>
      </c>
      <c r="D79" s="117">
        <f>'A. Risk Management'!Y81</f>
        <v>1</v>
      </c>
      <c r="E79" s="117" t="str">
        <f>'A. Risk Management'!B81</f>
        <v>A.6</v>
      </c>
      <c r="F79" s="117" t="str">
        <f>'A. Risk Management'!C81</f>
        <v>Is the maturity of IT management processes formally evaluated at least annually using an established benchmark (e.g., COBIT maturity models)?</v>
      </c>
      <c r="G79" s="117">
        <f>'A. Risk Management'!D81</f>
        <v>0</v>
      </c>
      <c r="H79" s="117">
        <f>'A. Risk Management'!E81</f>
        <v>0</v>
      </c>
      <c r="I79" s="117">
        <f>'A. Risk Management'!F81</f>
        <v>0</v>
      </c>
      <c r="J79" s="117">
        <f>'A. Risk Management'!G81</f>
        <v>0</v>
      </c>
      <c r="K79" s="117" t="str">
        <f>'A. Risk Management'!H81</f>
        <v>17.1.3</v>
      </c>
      <c r="L79" s="117" t="str">
        <f>'A. Risk Management'!I81</f>
        <v>Verify, review and evaluate information security continuity</v>
      </c>
      <c r="M79" s="117"/>
      <c r="N79" s="117"/>
      <c r="O79" s="117"/>
      <c r="P79" s="120" t="s">
        <v>118</v>
      </c>
      <c r="Q79" s="117"/>
      <c r="R79" s="117"/>
      <c r="S79" s="117">
        <v>0</v>
      </c>
      <c r="T79" s="117"/>
    </row>
    <row r="80" spans="1:20" ht="12.75" customHeight="1">
      <c r="A80" s="117">
        <f>'A. Risk Management'!A82</f>
        <v>3225</v>
      </c>
      <c r="B80" s="117">
        <f>'A. Risk Management'!J82</f>
        <v>1</v>
      </c>
      <c r="C80" s="117">
        <f>'A. Risk Management'!K82</f>
        <v>0</v>
      </c>
      <c r="D80" s="117">
        <f>'A. Risk Management'!Y82</f>
        <v>1</v>
      </c>
      <c r="E80" s="117" t="str">
        <f>'A. Risk Management'!B82</f>
        <v>A.7</v>
      </c>
      <c r="F80" s="117" t="str">
        <f>'A. Risk Management'!C82</f>
        <v>Are there regular privacy risk assessments conducted? If yes, provide frequency and scope. If no, explain reason.</v>
      </c>
      <c r="G80" s="117">
        <f>'A. Risk Management'!D82</f>
        <v>0</v>
      </c>
      <c r="H80" s="117">
        <f>'A. Risk Management'!E82</f>
        <v>0</v>
      </c>
      <c r="I80" s="117">
        <f>'A. Risk Management'!F82</f>
        <v>0</v>
      </c>
      <c r="J80" s="117" t="str">
        <f>'A. Risk Management'!G82</f>
        <v>P.3 Privacy Organization and Program Maintenance</v>
      </c>
      <c r="K80" s="117" t="str">
        <f>'A. Risk Management'!H82</f>
        <v xml:space="preserve">15.1.3.i </v>
      </c>
      <c r="L80" s="117" t="str">
        <f>'A. Risk Management'!I82</f>
        <v>Information and communication technology supply chain</v>
      </c>
      <c r="M80" s="117"/>
      <c r="N80" s="117"/>
      <c r="O80" s="117"/>
      <c r="P80" s="120" t="s">
        <v>118</v>
      </c>
      <c r="Q80" s="117"/>
      <c r="R80" s="117"/>
      <c r="S80" s="117">
        <v>0</v>
      </c>
      <c r="T80" s="191" t="s">
        <v>2942</v>
      </c>
    </row>
    <row r="81" spans="1:20" ht="12.75" customHeight="1">
      <c r="A81" s="117">
        <f>'A. Risk Management'!A83</f>
        <v>3226</v>
      </c>
      <c r="B81" s="117">
        <f>'A. Risk Management'!J83</f>
        <v>2</v>
      </c>
      <c r="C81" s="117">
        <f>'A. Risk Management'!K83</f>
        <v>0</v>
      </c>
      <c r="D81" s="117">
        <f>'A. Risk Management'!Y83</f>
        <v>1</v>
      </c>
      <c r="E81" s="117" t="str">
        <f>'A. Risk Management'!B83</f>
        <v>A.7.1</v>
      </c>
      <c r="F81" s="117" t="str">
        <f>'A. Risk Management'!C83</f>
        <v>Are identified privacy risks and associated mitigation plans formally documented and reviewed by management?</v>
      </c>
      <c r="G81" s="117">
        <f>'A. Risk Management'!D83</f>
        <v>0</v>
      </c>
      <c r="H81" s="117">
        <f>'A. Risk Management'!E83</f>
        <v>0</v>
      </c>
      <c r="I81" s="117">
        <f>'A. Risk Management'!F83</f>
        <v>0</v>
      </c>
      <c r="J81" s="117" t="str">
        <f>'A. Risk Management'!G83</f>
        <v>P.3 Privacy Organization and Program Maintenance</v>
      </c>
      <c r="K81" s="117" t="str">
        <f>'A. Risk Management'!H83</f>
        <v>15.1.1.l</v>
      </c>
      <c r="L81" s="117" t="str">
        <f>'A. Risk Management'!I83</f>
        <v>Information security policy for supplier relationships</v>
      </c>
      <c r="M81" s="117"/>
      <c r="N81" s="117" t="s">
        <v>2998</v>
      </c>
      <c r="O81" s="117" t="s">
        <v>2999</v>
      </c>
      <c r="P81" s="120" t="s">
        <v>118</v>
      </c>
      <c r="Q81" s="117"/>
      <c r="R81" s="117"/>
      <c r="S81" s="117">
        <v>0</v>
      </c>
      <c r="T81" s="191" t="s">
        <v>2946</v>
      </c>
    </row>
    <row r="82" spans="1:20" ht="12.75" customHeight="1">
      <c r="A82" s="117">
        <f>'A. Risk Management'!A84</f>
        <v>3227</v>
      </c>
      <c r="B82" s="117">
        <f>'A. Risk Management'!J84</f>
        <v>2</v>
      </c>
      <c r="C82" s="117">
        <f>'A. Risk Management'!K84</f>
        <v>0</v>
      </c>
      <c r="D82" s="117">
        <f>'A. Risk Management'!Y84</f>
        <v>1</v>
      </c>
      <c r="E82" s="117" t="str">
        <f>'A. Risk Management'!B84</f>
        <v>A.7.2</v>
      </c>
      <c r="F82" s="117" t="str">
        <f>'A. Risk Management'!C84</f>
        <v>Are reasonable resources (in time and money) allocated to mitigating identified privacy risks?</v>
      </c>
      <c r="G82" s="117">
        <f>'A. Risk Management'!D84</f>
        <v>0</v>
      </c>
      <c r="H82" s="117">
        <f>'A. Risk Management'!E84</f>
        <v>0</v>
      </c>
      <c r="I82" s="117">
        <f>'A. Risk Management'!F84</f>
        <v>0</v>
      </c>
      <c r="J82" s="117" t="str">
        <f>'A. Risk Management'!G84</f>
        <v>P.3 Privacy Organization and Program Maintenance</v>
      </c>
      <c r="K82" s="117">
        <f>'A. Risk Management'!H84</f>
        <v>0</v>
      </c>
      <c r="L82" s="117">
        <f>'A. Risk Management'!I84</f>
        <v>0</v>
      </c>
      <c r="M82" s="117"/>
      <c r="N82" s="117" t="s">
        <v>2995</v>
      </c>
      <c r="O82" s="117" t="s">
        <v>2996</v>
      </c>
      <c r="P82" s="120" t="s">
        <v>118</v>
      </c>
      <c r="Q82" s="117"/>
      <c r="R82" s="117"/>
      <c r="S82" s="117">
        <v>0</v>
      </c>
      <c r="T82" s="191" t="s">
        <v>2946</v>
      </c>
    </row>
    <row r="83" spans="1:20" ht="12.75" customHeight="1">
      <c r="A83" s="117">
        <f>'A. Risk Management'!A85</f>
        <v>3862</v>
      </c>
      <c r="B83" s="117">
        <f>'A. Risk Management'!J85</f>
        <v>1</v>
      </c>
      <c r="C83" s="117">
        <f>'A. Risk Management'!K85</f>
        <v>0</v>
      </c>
      <c r="D83" s="117">
        <f>'A. Risk Management'!Y85</f>
        <v>1</v>
      </c>
      <c r="E83" s="117" t="str">
        <f>'A. Risk Management'!B85</f>
        <v>A.8</v>
      </c>
      <c r="F83" s="117" t="str">
        <f>'A. Risk Management'!C85</f>
        <v>Is there a compliance risk management system that addresses the quality and accuracy of reported consumer data?</v>
      </c>
      <c r="G83" s="117">
        <f>'A. Risk Management'!D85</f>
        <v>0</v>
      </c>
      <c r="H83" s="117">
        <f>'A. Risk Management'!E85</f>
        <v>0</v>
      </c>
      <c r="I83" s="117">
        <f>'A. Risk Management'!F85</f>
        <v>0</v>
      </c>
      <c r="J83" s="117" t="str">
        <f>'A. Risk Management'!G85</f>
        <v>P.3 Privacy Organization and Program Maintenance</v>
      </c>
      <c r="K83" s="117">
        <f>'A. Risk Management'!H85</f>
        <v>0</v>
      </c>
      <c r="L83" s="117">
        <f>'A. Risk Management'!I85</f>
        <v>0</v>
      </c>
      <c r="M83" s="117"/>
      <c r="N83" s="117"/>
      <c r="O83" s="117"/>
      <c r="P83" s="120" t="s">
        <v>118</v>
      </c>
      <c r="Q83" s="117"/>
      <c r="R83" s="117"/>
      <c r="S83" s="117">
        <v>0</v>
      </c>
      <c r="T83" s="117"/>
    </row>
    <row r="84" spans="1:20" ht="12.75" customHeight="1">
      <c r="A84" s="117">
        <f>'A. Risk Management'!A86</f>
        <v>3863</v>
      </c>
      <c r="B84" s="117">
        <f>'A. Risk Management'!J86</f>
        <v>1</v>
      </c>
      <c r="C84" s="117">
        <f>'A. Risk Management'!K86</f>
        <v>0</v>
      </c>
      <c r="D84" s="117">
        <f>'A. Risk Management'!Y86</f>
        <v>1</v>
      </c>
      <c r="E84" s="117" t="str">
        <f>'A. Risk Management'!B86</f>
        <v>A.9</v>
      </c>
      <c r="F84" s="117" t="str">
        <f>'A. Risk Management'!C86</f>
        <v>Is there a compliance risk management system that addresses the quality of assembling and maintaining the data?</v>
      </c>
      <c r="G84" s="117">
        <f>'A. Risk Management'!D86</f>
        <v>0</v>
      </c>
      <c r="H84" s="117">
        <f>'A. Risk Management'!E86</f>
        <v>0</v>
      </c>
      <c r="I84" s="117">
        <f>'A. Risk Management'!F86</f>
        <v>0</v>
      </c>
      <c r="J84" s="117" t="str">
        <f>'A. Risk Management'!G86</f>
        <v>P.3 Privacy Organization and Program Maintenance</v>
      </c>
      <c r="K84" s="117">
        <f>'A. Risk Management'!H86</f>
        <v>0</v>
      </c>
      <c r="L84" s="117">
        <f>'A. Risk Management'!I86</f>
        <v>0</v>
      </c>
      <c r="M84" s="117"/>
      <c r="N84" s="117"/>
      <c r="O84" s="117"/>
      <c r="P84" s="120" t="s">
        <v>118</v>
      </c>
      <c r="Q84" s="117"/>
      <c r="R84" s="117"/>
      <c r="S84" s="117">
        <v>0</v>
      </c>
      <c r="T84" s="117"/>
    </row>
    <row r="85" spans="1:20" ht="12.75" customHeight="1">
      <c r="A85" s="117">
        <f>'A. Risk Management'!A87</f>
        <v>0</v>
      </c>
      <c r="B85" s="117">
        <f>'A. Risk Management'!J87</f>
        <v>0</v>
      </c>
      <c r="C85" s="117">
        <f>'A. Risk Management'!K87</f>
        <v>0</v>
      </c>
      <c r="D85" s="117">
        <f>'A. Risk Management'!Y87</f>
        <v>0</v>
      </c>
      <c r="E85" s="117">
        <f>'A. Risk Management'!B87</f>
        <v>0</v>
      </c>
      <c r="F85" s="117">
        <f>'A. Risk Management'!C87</f>
        <v>0</v>
      </c>
      <c r="G85" s="117">
        <f>'A. Risk Management'!D87</f>
        <v>0</v>
      </c>
      <c r="H85" s="117">
        <f>'A. Risk Management'!E87</f>
        <v>0</v>
      </c>
      <c r="I85" s="117">
        <f>'A. Risk Management'!F87</f>
        <v>0</v>
      </c>
      <c r="J85" s="117">
        <f>'A. Risk Management'!G87</f>
        <v>0</v>
      </c>
      <c r="K85" s="117">
        <f>'A. Risk Management'!H87</f>
        <v>0</v>
      </c>
      <c r="L85" s="117">
        <f>'A. Risk Management'!I87</f>
        <v>0</v>
      </c>
      <c r="M85" s="188"/>
      <c r="N85" s="188"/>
      <c r="O85" s="188"/>
      <c r="P85" s="177"/>
      <c r="Q85" s="188"/>
      <c r="R85" s="188"/>
      <c r="S85" s="188">
        <v>0</v>
      </c>
      <c r="T85" s="188"/>
    </row>
    <row r="86" spans="1:20" ht="12.75" customHeight="1">
      <c r="A86" s="193"/>
      <c r="B86" s="193"/>
      <c r="C86" s="193"/>
      <c r="D86" s="193"/>
      <c r="E86" s="193"/>
      <c r="F86" s="188"/>
      <c r="G86" s="193"/>
      <c r="H86" s="193"/>
      <c r="I86" s="193"/>
      <c r="J86" s="188"/>
      <c r="K86" s="177"/>
      <c r="L86" s="188"/>
      <c r="M86" s="188"/>
      <c r="N86" s="188"/>
      <c r="O86" s="188"/>
      <c r="P86" s="177"/>
      <c r="Q86" s="188"/>
      <c r="R86" s="188"/>
      <c r="S86" s="188">
        <v>0</v>
      </c>
      <c r="T86" s="188"/>
    </row>
    <row r="87" spans="1:20" ht="12.75" customHeight="1">
      <c r="A87" s="189" t="str">
        <f>'B. Security Policy'!B1</f>
        <v>B. Security Policy</v>
      </c>
      <c r="B87" s="190"/>
      <c r="C87" s="190"/>
      <c r="D87" s="190"/>
      <c r="E87" s="190" t="str">
        <f>'B. Security Policy'!B1</f>
        <v>B. Security Policy</v>
      </c>
      <c r="F87" s="192"/>
      <c r="G87" s="190"/>
      <c r="H87" s="190"/>
      <c r="I87" s="190"/>
      <c r="J87" s="192"/>
      <c r="K87" s="194"/>
      <c r="L87" s="192"/>
      <c r="M87" s="190"/>
      <c r="N87" s="192"/>
      <c r="O87" s="192"/>
      <c r="P87" s="194"/>
      <c r="Q87" s="192"/>
      <c r="R87" s="192"/>
      <c r="S87" s="195">
        <v>0</v>
      </c>
      <c r="T87" s="195"/>
    </row>
    <row r="88" spans="1:20" ht="12.75" customHeight="1">
      <c r="A88" s="117">
        <f>'B. Security Policy'!A5</f>
        <v>3199</v>
      </c>
      <c r="B88" s="117">
        <f>'B. Security Policy'!J5</f>
        <v>1</v>
      </c>
      <c r="C88" s="117">
        <f>'B. Security Policy'!K5</f>
        <v>0</v>
      </c>
      <c r="D88" s="117">
        <f>'B. Security Policy'!Y5</f>
        <v>1</v>
      </c>
      <c r="E88" s="117" t="str">
        <f>'B. Security Policy'!B5</f>
        <v>B.1</v>
      </c>
      <c r="F88" s="117" t="str">
        <f>'B. Security Policy'!C5</f>
        <v>Is there an information security policy that has been approved by management, communicated to constituents and an owner to maintain and review the policy? If yes, does the policy include:</v>
      </c>
      <c r="G88" s="117">
        <f>'B. Security Policy'!D5</f>
        <v>0</v>
      </c>
      <c r="H88" s="117">
        <f>'B. Security Policy'!E5</f>
        <v>0</v>
      </c>
      <c r="I88" s="117">
        <f>'B. Security Policy'!F5</f>
        <v>0</v>
      </c>
      <c r="J88" s="117" t="str">
        <f>'B. Security Policy'!G5</f>
        <v>B.1 Information Security Policy Maintenance</v>
      </c>
      <c r="K88" s="117" t="str">
        <f>'B. Security Policy'!H5</f>
        <v>5.1.1</v>
      </c>
      <c r="L88" s="117" t="str">
        <f>'B. Security Policy'!I5</f>
        <v>Policies for information security</v>
      </c>
      <c r="M88" s="117"/>
      <c r="N88" s="117" t="s">
        <v>2992</v>
      </c>
      <c r="O88" s="117" t="s">
        <v>3000</v>
      </c>
      <c r="P88" s="120" t="s">
        <v>3001</v>
      </c>
      <c r="Q88" s="117" t="s">
        <v>3002</v>
      </c>
      <c r="R88" s="117" t="s">
        <v>3003</v>
      </c>
      <c r="S88" s="117" t="s">
        <v>3004</v>
      </c>
      <c r="T88" s="191" t="s">
        <v>3005</v>
      </c>
    </row>
    <row r="89" spans="1:20" ht="12.75" customHeight="1">
      <c r="A89" s="117">
        <f>'B. Security Policy'!A6</f>
        <v>2467</v>
      </c>
      <c r="B89" s="117">
        <f>'B. Security Policy'!J6</f>
        <v>2</v>
      </c>
      <c r="C89" s="117">
        <f>'B. Security Policy'!K6</f>
        <v>0</v>
      </c>
      <c r="D89" s="117">
        <f>'B. Security Policy'!Y6</f>
        <v>0</v>
      </c>
      <c r="E89" s="117" t="str">
        <f>'B. Security Policy'!B6</f>
        <v>B.1.1</v>
      </c>
      <c r="F89" s="117" t="str">
        <f>'B. Security Policy'!C6</f>
        <v>Risk assessment?</v>
      </c>
      <c r="G89" s="117">
        <f>'B. Security Policy'!D6</f>
        <v>0</v>
      </c>
      <c r="H89" s="117">
        <f>'B. Security Policy'!E6</f>
        <v>0</v>
      </c>
      <c r="I89" s="117">
        <f>'B. Security Policy'!F6</f>
        <v>0</v>
      </c>
      <c r="J89" s="117" t="str">
        <f>'B. Security Policy'!G6</f>
        <v>A.1 IT &amp; Infrastructure Risk Governance</v>
      </c>
      <c r="K89" s="117">
        <f>'B. Security Policy'!H6</f>
        <v>0</v>
      </c>
      <c r="L89" s="117">
        <f>'B. Security Policy'!I6</f>
        <v>0</v>
      </c>
      <c r="M89" s="117"/>
      <c r="N89" s="117" t="s">
        <v>2992</v>
      </c>
      <c r="O89" s="117" t="s">
        <v>3073</v>
      </c>
      <c r="P89" s="120">
        <v>12.2</v>
      </c>
      <c r="Q89" s="117"/>
      <c r="R89" s="117" t="s">
        <v>3003</v>
      </c>
      <c r="S89" s="117">
        <v>0</v>
      </c>
      <c r="T89" s="191" t="s">
        <v>2942</v>
      </c>
    </row>
    <row r="90" spans="1:20" ht="12.75" customHeight="1">
      <c r="A90" s="117">
        <f>'B. Security Policy'!A7</f>
        <v>45</v>
      </c>
      <c r="B90" s="117">
        <f>'B. Security Policy'!J7</f>
        <v>2</v>
      </c>
      <c r="C90" s="117">
        <f>'B. Security Policy'!K7</f>
        <v>0</v>
      </c>
      <c r="D90" s="117">
        <f>'B. Security Policy'!Y7</f>
        <v>0</v>
      </c>
      <c r="E90" s="117" t="str">
        <f>'B. Security Policy'!B7</f>
        <v>B.1.2</v>
      </c>
      <c r="F90" s="117" t="str">
        <f>'B. Security Policy'!C7</f>
        <v>Risk management?</v>
      </c>
      <c r="G90" s="117">
        <f>'B. Security Policy'!D7</f>
        <v>0</v>
      </c>
      <c r="H90" s="117">
        <f>'B. Security Policy'!E7</f>
        <v>0</v>
      </c>
      <c r="I90" s="117">
        <f>'B. Security Policy'!F7</f>
        <v>0</v>
      </c>
      <c r="J90" s="117" t="str">
        <f>'B. Security Policy'!G7</f>
        <v>A.1 IT &amp; Infrastructure Risk Governance</v>
      </c>
      <c r="K90" s="117">
        <f>'B. Security Policy'!H7</f>
        <v>0</v>
      </c>
      <c r="L90" s="117">
        <f>'B. Security Policy'!I7</f>
        <v>0</v>
      </c>
      <c r="M90" s="117"/>
      <c r="N90" s="117" t="s">
        <v>2992</v>
      </c>
      <c r="O90" s="117" t="s">
        <v>3078</v>
      </c>
      <c r="P90" s="120">
        <v>12.2</v>
      </c>
      <c r="Q90" s="117" t="s">
        <v>3079</v>
      </c>
      <c r="R90" s="117" t="s">
        <v>3003</v>
      </c>
      <c r="S90" s="117">
        <v>0</v>
      </c>
      <c r="T90" s="191" t="s">
        <v>2946</v>
      </c>
    </row>
    <row r="91" spans="1:20" ht="12.75" customHeight="1">
      <c r="A91" s="117">
        <f>'B. Security Policy'!A8</f>
        <v>47</v>
      </c>
      <c r="B91" s="117">
        <f>'B. Security Policy'!J8</f>
        <v>2</v>
      </c>
      <c r="C91" s="117">
        <f>'B. Security Policy'!K8</f>
        <v>0</v>
      </c>
      <c r="D91" s="117">
        <f>'B. Security Policy'!Y8</f>
        <v>0</v>
      </c>
      <c r="E91" s="117" t="str">
        <f>'B. Security Policy'!B8</f>
        <v>B.1.3</v>
      </c>
      <c r="F91" s="117" t="str">
        <f>'B. Security Policy'!C8</f>
        <v>Security awareness training/education?</v>
      </c>
      <c r="G91" s="117">
        <f>'B. Security Policy'!D8</f>
        <v>0</v>
      </c>
      <c r="H91" s="117">
        <f>'B. Security Policy'!E8</f>
        <v>0</v>
      </c>
      <c r="I91" s="117">
        <f>'B. Security Policy'!F8</f>
        <v>0</v>
      </c>
      <c r="J91" s="117">
        <f>'B. Security Policy'!G8</f>
        <v>0</v>
      </c>
      <c r="K91" s="117">
        <f>'B. Security Policy'!H8</f>
        <v>0</v>
      </c>
      <c r="L91" s="117">
        <f>'B. Security Policy'!I8</f>
        <v>0</v>
      </c>
      <c r="M91" s="117"/>
      <c r="N91" s="117" t="s">
        <v>2992</v>
      </c>
      <c r="O91" s="117" t="s">
        <v>3073</v>
      </c>
      <c r="P91" s="120">
        <v>12.6</v>
      </c>
      <c r="Q91" s="117"/>
      <c r="R91" s="117" t="s">
        <v>3003</v>
      </c>
      <c r="S91" s="117">
        <v>0</v>
      </c>
      <c r="T91" s="191" t="s">
        <v>2952</v>
      </c>
    </row>
    <row r="92" spans="1:20" ht="12.75" customHeight="1">
      <c r="A92" s="117">
        <f>'B. Security Policy'!A9</f>
        <v>24</v>
      </c>
      <c r="B92" s="117">
        <f>'B. Security Policy'!J9</f>
        <v>2</v>
      </c>
      <c r="C92" s="117">
        <f>'B. Security Policy'!K9</f>
        <v>0</v>
      </c>
      <c r="D92" s="117">
        <f>'B. Security Policy'!Y9</f>
        <v>0</v>
      </c>
      <c r="E92" s="117" t="str">
        <f>'B. Security Policy'!B9</f>
        <v>B.1.4</v>
      </c>
      <c r="F92" s="117" t="str">
        <f>'B. Security Policy'!C9</f>
        <v>Business continuity?</v>
      </c>
      <c r="G92" s="117">
        <f>'B. Security Policy'!D9</f>
        <v>0</v>
      </c>
      <c r="H92" s="117">
        <f>'B. Security Policy'!E9</f>
        <v>0</v>
      </c>
      <c r="I92" s="117">
        <f>'B. Security Policy'!F9</f>
        <v>0</v>
      </c>
      <c r="J92" s="117">
        <f>'B. Security Policy'!G9</f>
        <v>0</v>
      </c>
      <c r="K92" s="117">
        <f>'B. Security Policy'!H9</f>
        <v>0</v>
      </c>
      <c r="L92" s="117">
        <f>'B. Security Policy'!I9</f>
        <v>0</v>
      </c>
      <c r="M92" s="117"/>
      <c r="N92" s="117"/>
      <c r="O92" s="117"/>
      <c r="P92" s="120" t="s">
        <v>118</v>
      </c>
      <c r="Q92" s="117"/>
      <c r="R92" s="117" t="s">
        <v>3003</v>
      </c>
      <c r="S92" s="117">
        <v>0</v>
      </c>
      <c r="T92" s="191" t="s">
        <v>3085</v>
      </c>
    </row>
    <row r="93" spans="1:20" ht="12.75" customHeight="1">
      <c r="A93" s="117">
        <f>'B. Security Policy'!A10</f>
        <v>57</v>
      </c>
      <c r="B93" s="117">
        <f>'B. Security Policy'!J10</f>
        <v>2</v>
      </c>
      <c r="C93" s="117">
        <f>'B. Security Policy'!K10</f>
        <v>0</v>
      </c>
      <c r="D93" s="117">
        <f>'B. Security Policy'!Y10</f>
        <v>0</v>
      </c>
      <c r="E93" s="117" t="str">
        <f>'B. Security Policy'!B10</f>
        <v>B.1.5</v>
      </c>
      <c r="F93" s="117" t="str">
        <f>'B. Security Policy'!C10</f>
        <v>Consequences for non-compliance with corporate policies?</v>
      </c>
      <c r="G93" s="117">
        <f>'B. Security Policy'!D10</f>
        <v>0</v>
      </c>
      <c r="H93" s="117">
        <f>'B. Security Policy'!E10</f>
        <v>0</v>
      </c>
      <c r="I93" s="117">
        <f>'B. Security Policy'!F10</f>
        <v>0</v>
      </c>
      <c r="J93" s="117">
        <f>'B. Security Policy'!G10</f>
        <v>0</v>
      </c>
      <c r="K93" s="117">
        <f>'B. Security Policy'!H10</f>
        <v>0</v>
      </c>
      <c r="L93" s="117">
        <f>'B. Security Policy'!I10</f>
        <v>0</v>
      </c>
      <c r="M93" s="117"/>
      <c r="N93" s="117" t="s">
        <v>3086</v>
      </c>
      <c r="O93" s="117" t="s">
        <v>3057</v>
      </c>
      <c r="P93" s="120" t="s">
        <v>118</v>
      </c>
      <c r="Q93" s="117"/>
      <c r="R93" s="117" t="s">
        <v>3003</v>
      </c>
      <c r="S93" s="117">
        <v>0</v>
      </c>
      <c r="T93" s="191" t="s">
        <v>3059</v>
      </c>
    </row>
    <row r="94" spans="1:20" ht="12.75" customHeight="1">
      <c r="A94" s="117">
        <f>'B. Security Policy'!A11</f>
        <v>2469</v>
      </c>
      <c r="B94" s="117">
        <f>'B. Security Policy'!J11</f>
        <v>2</v>
      </c>
      <c r="C94" s="117">
        <f>'B. Security Policy'!K11</f>
        <v>0</v>
      </c>
      <c r="D94" s="117">
        <f>'B. Security Policy'!Y11</f>
        <v>0</v>
      </c>
      <c r="E94" s="117" t="str">
        <f>'B. Security Policy'!B11</f>
        <v>B.1.6</v>
      </c>
      <c r="F94" s="117" t="str">
        <f>'B. Security Policy'!C11</f>
        <v>Responsibilities for information security management?</v>
      </c>
      <c r="G94" s="117">
        <f>'B. Security Policy'!D11</f>
        <v>0</v>
      </c>
      <c r="H94" s="117">
        <f>'B. Security Policy'!E11</f>
        <v>0</v>
      </c>
      <c r="I94" s="117">
        <f>'B. Security Policy'!F11</f>
        <v>0</v>
      </c>
      <c r="J94" s="117">
        <f>'B. Security Policy'!G11</f>
        <v>0</v>
      </c>
      <c r="K94" s="117" t="str">
        <f>'B. Security Policy'!H11</f>
        <v>5.1.1</v>
      </c>
      <c r="L94" s="117" t="str">
        <f>'B. Security Policy'!I11</f>
        <v>Policies for information security</v>
      </c>
      <c r="M94" s="117"/>
      <c r="N94" s="117"/>
      <c r="O94" s="117"/>
      <c r="P94" s="120" t="s">
        <v>3087</v>
      </c>
      <c r="Q94" s="117"/>
      <c r="R94" s="117" t="s">
        <v>3003</v>
      </c>
      <c r="S94" s="117" t="s">
        <v>3088</v>
      </c>
      <c r="T94" s="191" t="s">
        <v>3089</v>
      </c>
    </row>
    <row r="95" spans="1:20" ht="12.75" customHeight="1">
      <c r="A95" s="117">
        <f>'B. Security Policy'!A12</f>
        <v>21</v>
      </c>
      <c r="B95" s="117">
        <f>'B. Security Policy'!J12</f>
        <v>2</v>
      </c>
      <c r="C95" s="117">
        <f>'B. Security Policy'!K12</f>
        <v>0</v>
      </c>
      <c r="D95" s="117">
        <f>'B. Security Policy'!Y12</f>
        <v>0</v>
      </c>
      <c r="E95" s="117" t="str">
        <f>'B. Security Policy'!B12</f>
        <v>B.1.7</v>
      </c>
      <c r="F95" s="117" t="str">
        <f>'B. Security Policy'!C12</f>
        <v>Acceptable use?</v>
      </c>
      <c r="G95" s="117">
        <f>'B. Security Policy'!D12</f>
        <v>0</v>
      </c>
      <c r="H95" s="117">
        <f>'B. Security Policy'!E12</f>
        <v>0</v>
      </c>
      <c r="I95" s="117">
        <f>'B. Security Policy'!F12</f>
        <v>0</v>
      </c>
      <c r="J95" s="117">
        <f>'B. Security Policy'!G12</f>
        <v>0</v>
      </c>
      <c r="K95" s="117" t="str">
        <f>'B. Security Policy'!H12</f>
        <v>5.1.1</v>
      </c>
      <c r="L95" s="117" t="str">
        <f>'B. Security Policy'!I12</f>
        <v>Policies for information security</v>
      </c>
      <c r="M95" s="117"/>
      <c r="N95" s="117"/>
      <c r="O95" s="117"/>
      <c r="P95" s="120" t="s">
        <v>3090</v>
      </c>
      <c r="Q95" s="117"/>
      <c r="R95" s="117" t="s">
        <v>3091</v>
      </c>
      <c r="S95" s="117">
        <v>0</v>
      </c>
      <c r="T95" s="191"/>
    </row>
    <row r="96" spans="1:20" ht="12.75" customHeight="1">
      <c r="A96" s="117">
        <f>'B. Security Policy'!A13</f>
        <v>22</v>
      </c>
      <c r="B96" s="117">
        <f>'B. Security Policy'!J13</f>
        <v>2</v>
      </c>
      <c r="C96" s="117">
        <f>'B. Security Policy'!K13</f>
        <v>0</v>
      </c>
      <c r="D96" s="117">
        <f>'B. Security Policy'!Y13</f>
        <v>0</v>
      </c>
      <c r="E96" s="117" t="str">
        <f>'B. Security Policy'!B13</f>
        <v>B.1.8</v>
      </c>
      <c r="F96" s="117" t="str">
        <f>'B. Security Policy'!C13</f>
        <v>Access control?</v>
      </c>
      <c r="G96" s="117">
        <f>'B. Security Policy'!D13</f>
        <v>0</v>
      </c>
      <c r="H96" s="117">
        <f>'B. Security Policy'!E13</f>
        <v>0</v>
      </c>
      <c r="I96" s="117">
        <f>'B. Security Policy'!F13</f>
        <v>0</v>
      </c>
      <c r="J96" s="117">
        <f>'B. Security Policy'!G13</f>
        <v>0</v>
      </c>
      <c r="K96" s="117" t="str">
        <f>'B. Security Policy'!H13</f>
        <v>5.1.1</v>
      </c>
      <c r="L96" s="117" t="str">
        <f>'B. Security Policy'!I13</f>
        <v>Policies for information security</v>
      </c>
      <c r="M96" s="117"/>
      <c r="N96" s="117"/>
      <c r="O96" s="117"/>
      <c r="P96" s="120" t="s">
        <v>3092</v>
      </c>
      <c r="Q96" s="117"/>
      <c r="R96" s="117" t="s">
        <v>118</v>
      </c>
      <c r="S96" s="117">
        <v>0</v>
      </c>
      <c r="T96" s="191" t="s">
        <v>3093</v>
      </c>
    </row>
    <row r="97" spans="1:20" ht="12.75" customHeight="1">
      <c r="A97" s="117">
        <f>'B. Security Policy'!A14</f>
        <v>23</v>
      </c>
      <c r="B97" s="117">
        <f>'B. Security Policy'!J14</f>
        <v>2</v>
      </c>
      <c r="C97" s="117">
        <f>'B. Security Policy'!K14</f>
        <v>0</v>
      </c>
      <c r="D97" s="117">
        <f>'B. Security Policy'!Y14</f>
        <v>0</v>
      </c>
      <c r="E97" s="117" t="str">
        <f>'B. Security Policy'!B14</f>
        <v>B.1.9</v>
      </c>
      <c r="F97" s="117" t="str">
        <f>'B. Security Policy'!C14</f>
        <v>Application security?</v>
      </c>
      <c r="G97" s="117">
        <f>'B. Security Policy'!D14</f>
        <v>0</v>
      </c>
      <c r="H97" s="117">
        <f>'B. Security Policy'!E14</f>
        <v>0</v>
      </c>
      <c r="I97" s="117">
        <f>'B. Security Policy'!F14</f>
        <v>0</v>
      </c>
      <c r="J97" s="117">
        <f>'B. Security Policy'!G14</f>
        <v>0</v>
      </c>
      <c r="K97" s="117">
        <f>'B. Security Policy'!H14</f>
        <v>0</v>
      </c>
      <c r="L97" s="117">
        <f>'B. Security Policy'!I14</f>
        <v>0</v>
      </c>
      <c r="M97" s="117"/>
      <c r="N97" s="117"/>
      <c r="O97" s="117"/>
      <c r="P97" s="120" t="s">
        <v>3094</v>
      </c>
      <c r="Q97" s="117"/>
      <c r="R97" s="117" t="s">
        <v>118</v>
      </c>
      <c r="S97" s="117">
        <v>0</v>
      </c>
      <c r="T97" s="117"/>
    </row>
    <row r="98" spans="1:20" ht="12.75" customHeight="1">
      <c r="A98" s="117">
        <f>'B. Security Policy'!A15</f>
        <v>25</v>
      </c>
      <c r="B98" s="117">
        <f>'B. Security Policy'!J15</f>
        <v>2</v>
      </c>
      <c r="C98" s="117">
        <f>'B. Security Policy'!K15</f>
        <v>0</v>
      </c>
      <c r="D98" s="117">
        <f>'B. Security Policy'!Y15</f>
        <v>0</v>
      </c>
      <c r="E98" s="117" t="str">
        <f>'B. Security Policy'!B15</f>
        <v>B.1.10</v>
      </c>
      <c r="F98" s="117" t="str">
        <f>'B. Security Policy'!C15</f>
        <v>Change control?</v>
      </c>
      <c r="G98" s="117">
        <f>'B. Security Policy'!D15</f>
        <v>0</v>
      </c>
      <c r="H98" s="117">
        <f>'B. Security Policy'!E15</f>
        <v>0</v>
      </c>
      <c r="I98" s="117">
        <f>'B. Security Policy'!F15</f>
        <v>0</v>
      </c>
      <c r="J98" s="117">
        <f>'B. Security Policy'!G15</f>
        <v>0</v>
      </c>
      <c r="K98" s="117">
        <f>'B. Security Policy'!H15</f>
        <v>0</v>
      </c>
      <c r="L98" s="117">
        <f>'B. Security Policy'!I15</f>
        <v>0</v>
      </c>
      <c r="M98" s="117"/>
      <c r="N98" s="117"/>
      <c r="O98" s="117"/>
      <c r="P98" s="120" t="s">
        <v>3095</v>
      </c>
      <c r="Q98" s="117"/>
      <c r="R98" s="117" t="s">
        <v>118</v>
      </c>
      <c r="S98" s="117">
        <v>0</v>
      </c>
      <c r="T98" s="117"/>
    </row>
    <row r="99" spans="1:20" ht="12.75" customHeight="1">
      <c r="A99" s="117">
        <f>'B. Security Policy'!A16</f>
        <v>26</v>
      </c>
      <c r="B99" s="117">
        <f>'B. Security Policy'!J16</f>
        <v>2</v>
      </c>
      <c r="C99" s="117">
        <f>'B. Security Policy'!K16</f>
        <v>0</v>
      </c>
      <c r="D99" s="117">
        <f>'B. Security Policy'!Y16</f>
        <v>0</v>
      </c>
      <c r="E99" s="117" t="str">
        <f>'B. Security Policy'!B16</f>
        <v>B.1.11</v>
      </c>
      <c r="F99" s="117" t="str">
        <f>'B. Security Policy'!C16</f>
        <v>Clean desk?</v>
      </c>
      <c r="G99" s="117">
        <f>'B. Security Policy'!D16</f>
        <v>0</v>
      </c>
      <c r="H99" s="117">
        <f>'B. Security Policy'!E16</f>
        <v>0</v>
      </c>
      <c r="I99" s="117">
        <f>'B. Security Policy'!F16</f>
        <v>0</v>
      </c>
      <c r="J99" s="117">
        <f>'B. Security Policy'!G16</f>
        <v>0</v>
      </c>
      <c r="K99" s="117" t="str">
        <f>'B. Security Policy'!H16</f>
        <v>5.1.1</v>
      </c>
      <c r="L99" s="117" t="str">
        <f>'B. Security Policy'!I16</f>
        <v>Policies for information security</v>
      </c>
      <c r="M99" s="117"/>
      <c r="N99" s="117"/>
      <c r="O99" s="117"/>
      <c r="P99" s="120" t="s">
        <v>118</v>
      </c>
      <c r="Q99" s="117"/>
      <c r="R99" s="117" t="s">
        <v>118</v>
      </c>
      <c r="S99" s="117">
        <v>0</v>
      </c>
      <c r="T99" s="117"/>
    </row>
    <row r="100" spans="1:20" ht="12.75" customHeight="1">
      <c r="A100" s="117">
        <f>'B. Security Policy'!A17</f>
        <v>27</v>
      </c>
      <c r="B100" s="117">
        <f>'B. Security Policy'!J17</f>
        <v>2</v>
      </c>
      <c r="C100" s="117">
        <f>'B. Security Policy'!K17</f>
        <v>0</v>
      </c>
      <c r="D100" s="117">
        <f>'B. Security Policy'!Y17</f>
        <v>0</v>
      </c>
      <c r="E100" s="117" t="str">
        <f>'B. Security Policy'!B17</f>
        <v>B.1.12</v>
      </c>
      <c r="F100" s="117" t="str">
        <f>'B. Security Policy'!C17</f>
        <v>Computer and communication systems access and use?</v>
      </c>
      <c r="G100" s="117">
        <f>'B. Security Policy'!D17</f>
        <v>0</v>
      </c>
      <c r="H100" s="117">
        <f>'B. Security Policy'!E17</f>
        <v>0</v>
      </c>
      <c r="I100" s="117">
        <f>'B. Security Policy'!F17</f>
        <v>0</v>
      </c>
      <c r="J100" s="117">
        <f>'B. Security Policy'!G17</f>
        <v>0</v>
      </c>
      <c r="K100" s="117" t="str">
        <f>'B. Security Policy'!H17</f>
        <v>5.1.1</v>
      </c>
      <c r="L100" s="117" t="str">
        <f>'B. Security Policy'!I17</f>
        <v>Policies for information security</v>
      </c>
      <c r="M100" s="117"/>
      <c r="N100" s="117"/>
      <c r="O100" s="117"/>
      <c r="P100" s="120">
        <v>12.3</v>
      </c>
      <c r="Q100" s="117"/>
      <c r="R100" s="117" t="s">
        <v>118</v>
      </c>
      <c r="S100" s="117">
        <v>0</v>
      </c>
      <c r="T100" s="191" t="s">
        <v>3096</v>
      </c>
    </row>
    <row r="101" spans="1:20" ht="12.75" customHeight="1">
      <c r="A101" s="117">
        <f>'B. Security Policy'!A18</f>
        <v>28</v>
      </c>
      <c r="B101" s="117">
        <f>'B. Security Policy'!J18</f>
        <v>2</v>
      </c>
      <c r="C101" s="117">
        <f>'B. Security Policy'!K18</f>
        <v>0</v>
      </c>
      <c r="D101" s="117">
        <f>'B. Security Policy'!Y18</f>
        <v>0</v>
      </c>
      <c r="E101" s="117" t="str">
        <f>'B. Security Policy'!B18</f>
        <v>B.1.13</v>
      </c>
      <c r="F101" s="117" t="str">
        <f>'B. Security Policy'!C18</f>
        <v>Data handling?</v>
      </c>
      <c r="G101" s="117">
        <f>'B. Security Policy'!D18</f>
        <v>0</v>
      </c>
      <c r="H101" s="117">
        <f>'B. Security Policy'!E18</f>
        <v>0</v>
      </c>
      <c r="I101" s="117">
        <f>'B. Security Policy'!F18</f>
        <v>0</v>
      </c>
      <c r="J101" s="117">
        <f>'B. Security Policy'!G18</f>
        <v>0</v>
      </c>
      <c r="K101" s="117" t="str">
        <f>'B. Security Policy'!H18</f>
        <v>5.1.1</v>
      </c>
      <c r="L101" s="117" t="str">
        <f>'B. Security Policy'!I18</f>
        <v>Policies for information security</v>
      </c>
      <c r="M101" s="117"/>
      <c r="N101" s="117"/>
      <c r="O101" s="117"/>
      <c r="P101" s="120">
        <v>4</v>
      </c>
      <c r="Q101" s="117"/>
      <c r="R101" s="117" t="s">
        <v>118</v>
      </c>
      <c r="S101" s="117">
        <v>0</v>
      </c>
      <c r="T101" s="191"/>
    </row>
    <row r="102" spans="1:20" ht="12.75" customHeight="1">
      <c r="A102" s="117">
        <f>'B. Security Policy'!A19</f>
        <v>29</v>
      </c>
      <c r="B102" s="117">
        <f>'B. Security Policy'!J19</f>
        <v>2</v>
      </c>
      <c r="C102" s="117">
        <f>'B. Security Policy'!K19</f>
        <v>0</v>
      </c>
      <c r="D102" s="117">
        <f>'B. Security Policy'!Y19</f>
        <v>0</v>
      </c>
      <c r="E102" s="117" t="str">
        <f>'B. Security Policy'!B19</f>
        <v>B.1.14</v>
      </c>
      <c r="F102" s="117" t="str">
        <f>'B. Security Policy'!C19</f>
        <v>Desktop computing?</v>
      </c>
      <c r="G102" s="117">
        <f>'B. Security Policy'!D19</f>
        <v>0</v>
      </c>
      <c r="H102" s="117">
        <f>'B. Security Policy'!E19</f>
        <v>0</v>
      </c>
      <c r="I102" s="117">
        <f>'B. Security Policy'!F19</f>
        <v>0</v>
      </c>
      <c r="J102" s="117">
        <f>'B. Security Policy'!G19</f>
        <v>0</v>
      </c>
      <c r="K102" s="117">
        <f>'B. Security Policy'!H19</f>
        <v>0</v>
      </c>
      <c r="L102" s="117">
        <f>'B. Security Policy'!I19</f>
        <v>0</v>
      </c>
      <c r="M102" s="117"/>
      <c r="N102" s="117"/>
      <c r="O102" s="117"/>
      <c r="P102" s="120" t="s">
        <v>3098</v>
      </c>
      <c r="Q102" s="117"/>
      <c r="R102" s="117" t="s">
        <v>118</v>
      </c>
      <c r="S102" s="117">
        <v>0</v>
      </c>
      <c r="T102" s="191" t="s">
        <v>3096</v>
      </c>
    </row>
    <row r="103" spans="1:20" ht="12.75" customHeight="1">
      <c r="A103" s="117">
        <f>'B. Security Policy'!A20</f>
        <v>30</v>
      </c>
      <c r="B103" s="117">
        <f>'B. Security Policy'!J20</f>
        <v>2</v>
      </c>
      <c r="C103" s="117">
        <f>'B. Security Policy'!K20</f>
        <v>0</v>
      </c>
      <c r="D103" s="117">
        <f>'B. Security Policy'!Y20</f>
        <v>0</v>
      </c>
      <c r="E103" s="117" t="str">
        <f>'B. Security Policy'!B20</f>
        <v>B.1.15</v>
      </c>
      <c r="F103" s="117" t="str">
        <f>'B. Security Policy'!C20</f>
        <v>Disaster recovery?</v>
      </c>
      <c r="G103" s="117">
        <f>'B. Security Policy'!D20</f>
        <v>0</v>
      </c>
      <c r="H103" s="117">
        <f>'B. Security Policy'!E20</f>
        <v>0</v>
      </c>
      <c r="I103" s="117">
        <f>'B. Security Policy'!F20</f>
        <v>0</v>
      </c>
      <c r="J103" s="117">
        <f>'B. Security Policy'!G20</f>
        <v>0</v>
      </c>
      <c r="K103" s="117">
        <f>'B. Security Policy'!H20</f>
        <v>0</v>
      </c>
      <c r="L103" s="117">
        <f>'B. Security Policy'!I20</f>
        <v>0</v>
      </c>
      <c r="M103" s="117"/>
      <c r="N103" s="117"/>
      <c r="O103" s="117"/>
      <c r="P103" s="120" t="s">
        <v>118</v>
      </c>
      <c r="Q103" s="117"/>
      <c r="R103" s="117" t="s">
        <v>118</v>
      </c>
      <c r="S103" s="117">
        <v>0</v>
      </c>
      <c r="T103" s="191" t="s">
        <v>3085</v>
      </c>
    </row>
    <row r="104" spans="1:20" ht="12.75" customHeight="1">
      <c r="A104" s="117">
        <f>'B. Security Policy'!A21</f>
        <v>31</v>
      </c>
      <c r="B104" s="117">
        <f>'B. Security Policy'!J21</f>
        <v>2</v>
      </c>
      <c r="C104" s="117">
        <f>'B. Security Policy'!K21</f>
        <v>0</v>
      </c>
      <c r="D104" s="117">
        <f>'B. Security Policy'!Y21</f>
        <v>0</v>
      </c>
      <c r="E104" s="117" t="str">
        <f>'B. Security Policy'!B21</f>
        <v>B.1.16</v>
      </c>
      <c r="F104" s="117" t="str">
        <f>'B. Security Policy'!C21</f>
        <v>Email?</v>
      </c>
      <c r="G104" s="117">
        <f>'B. Security Policy'!D21</f>
        <v>0</v>
      </c>
      <c r="H104" s="117">
        <f>'B. Security Policy'!E21</f>
        <v>0</v>
      </c>
      <c r="I104" s="117">
        <f>'B. Security Policy'!F21</f>
        <v>0</v>
      </c>
      <c r="J104" s="117">
        <f>'B. Security Policy'!G21</f>
        <v>0</v>
      </c>
      <c r="K104" s="117">
        <f>'B. Security Policy'!H21</f>
        <v>0</v>
      </c>
      <c r="L104" s="117">
        <f>'B. Security Policy'!I21</f>
        <v>0</v>
      </c>
      <c r="M104" s="117"/>
      <c r="N104" s="117"/>
      <c r="O104" s="117"/>
      <c r="P104" s="120" t="s">
        <v>118</v>
      </c>
      <c r="Q104" s="117"/>
      <c r="R104" s="117" t="s">
        <v>118</v>
      </c>
      <c r="S104" s="117">
        <v>0</v>
      </c>
      <c r="T104" s="117"/>
    </row>
    <row r="105" spans="1:20" ht="12.75" customHeight="1">
      <c r="A105" s="117">
        <f>'B. Security Policy'!A22</f>
        <v>32</v>
      </c>
      <c r="B105" s="117">
        <f>'B. Security Policy'!J22</f>
        <v>2</v>
      </c>
      <c r="C105" s="117">
        <f>'B. Security Policy'!K22</f>
        <v>0</v>
      </c>
      <c r="D105" s="117">
        <f>'B. Security Policy'!Y22</f>
        <v>0</v>
      </c>
      <c r="E105" s="117" t="str">
        <f>'B. Security Policy'!B22</f>
        <v>B.1.17</v>
      </c>
      <c r="F105" s="117" t="str">
        <f>'B. Security Policy'!C22</f>
        <v>Constituent accountability?</v>
      </c>
      <c r="G105" s="117">
        <f>'B. Security Policy'!D22</f>
        <v>0</v>
      </c>
      <c r="H105" s="117">
        <f>'B. Security Policy'!E22</f>
        <v>0</v>
      </c>
      <c r="I105" s="117">
        <f>'B. Security Policy'!F22</f>
        <v>0</v>
      </c>
      <c r="J105" s="117">
        <f>'B. Security Policy'!G22</f>
        <v>0</v>
      </c>
      <c r="K105" s="117" t="str">
        <f>'B. Security Policy'!H22</f>
        <v>5.1.1</v>
      </c>
      <c r="L105" s="117" t="str">
        <f>'B. Security Policy'!I22</f>
        <v>Policies for information security</v>
      </c>
      <c r="M105" s="117"/>
      <c r="N105" s="117"/>
      <c r="O105" s="117"/>
      <c r="P105" s="120">
        <v>12.3</v>
      </c>
      <c r="Q105" s="117"/>
      <c r="R105" s="117" t="s">
        <v>118</v>
      </c>
      <c r="S105" s="117">
        <v>0</v>
      </c>
      <c r="T105" s="117"/>
    </row>
    <row r="106" spans="1:20" ht="12.75" customHeight="1">
      <c r="A106" s="117">
        <f>'B. Security Policy'!A23</f>
        <v>33</v>
      </c>
      <c r="B106" s="117">
        <f>'B. Security Policy'!J23</f>
        <v>2</v>
      </c>
      <c r="C106" s="117">
        <f>'B. Security Policy'!K23</f>
        <v>0</v>
      </c>
      <c r="D106" s="117">
        <f>'B. Security Policy'!Y23</f>
        <v>0</v>
      </c>
      <c r="E106" s="117" t="str">
        <f>'B. Security Policy'!B23</f>
        <v>B.1.18</v>
      </c>
      <c r="F106" s="117" t="str">
        <f>'B. Security Policy'!C23</f>
        <v>Encryption?</v>
      </c>
      <c r="G106" s="117">
        <f>'B. Security Policy'!D23</f>
        <v>0</v>
      </c>
      <c r="H106" s="117">
        <f>'B. Security Policy'!E23</f>
        <v>0</v>
      </c>
      <c r="I106" s="117">
        <f>'B. Security Policy'!F23</f>
        <v>0</v>
      </c>
      <c r="J106" s="117">
        <f>'B. Security Policy'!G23</f>
        <v>0</v>
      </c>
      <c r="K106" s="117">
        <f>'B. Security Policy'!H23</f>
        <v>0</v>
      </c>
      <c r="L106" s="117">
        <f>'B. Security Policy'!I23</f>
        <v>0</v>
      </c>
      <c r="M106" s="117"/>
      <c r="N106" s="117"/>
      <c r="O106" s="117"/>
      <c r="P106" s="120" t="s">
        <v>3100</v>
      </c>
      <c r="Q106" s="117"/>
      <c r="R106" s="117" t="s">
        <v>118</v>
      </c>
      <c r="S106" s="117">
        <v>0</v>
      </c>
      <c r="T106" s="191" t="s">
        <v>3101</v>
      </c>
    </row>
    <row r="107" spans="1:20" ht="12.75" customHeight="1">
      <c r="A107" s="117">
        <f>'B. Security Policy'!A24</f>
        <v>34</v>
      </c>
      <c r="B107" s="117">
        <f>'B. Security Policy'!J24</f>
        <v>2</v>
      </c>
      <c r="C107" s="117">
        <f>'B. Security Policy'!K24</f>
        <v>0</v>
      </c>
      <c r="D107" s="117">
        <f>'B. Security Policy'!Y24</f>
        <v>0</v>
      </c>
      <c r="E107" s="117" t="str">
        <f>'B. Security Policy'!B24</f>
        <v>B.1.19</v>
      </c>
      <c r="F107" s="117" t="str">
        <f>'B. Security Policy'!C24</f>
        <v>Exception process?</v>
      </c>
      <c r="G107" s="117">
        <f>'B. Security Policy'!D24</f>
        <v>0</v>
      </c>
      <c r="H107" s="117">
        <f>'B. Security Policy'!E24</f>
        <v>0</v>
      </c>
      <c r="I107" s="117">
        <f>'B. Security Policy'!F24</f>
        <v>0</v>
      </c>
      <c r="J107" s="117">
        <f>'B. Security Policy'!G24</f>
        <v>0</v>
      </c>
      <c r="K107" s="117" t="str">
        <f>'B. Security Policy'!H24</f>
        <v>5.1.1</v>
      </c>
      <c r="L107" s="117" t="str">
        <f>'B. Security Policy'!I24</f>
        <v>Policies for information security</v>
      </c>
      <c r="M107" s="117"/>
      <c r="N107" s="117"/>
      <c r="O107" s="117"/>
      <c r="P107" s="120" t="s">
        <v>118</v>
      </c>
      <c r="Q107" s="117"/>
      <c r="R107" s="117" t="s">
        <v>118</v>
      </c>
      <c r="S107" s="117">
        <v>0</v>
      </c>
      <c r="T107" s="191" t="s">
        <v>3101</v>
      </c>
    </row>
    <row r="108" spans="1:20" ht="12.75" customHeight="1">
      <c r="A108" s="117">
        <f>'B. Security Policy'!A25</f>
        <v>35</v>
      </c>
      <c r="B108" s="117">
        <f>'B. Security Policy'!J25</f>
        <v>2</v>
      </c>
      <c r="C108" s="117">
        <f>'B. Security Policy'!K25</f>
        <v>0</v>
      </c>
      <c r="D108" s="117">
        <f>'B. Security Policy'!Y25</f>
        <v>0</v>
      </c>
      <c r="E108" s="117" t="str">
        <f>'B. Security Policy'!B25</f>
        <v>B.1.20</v>
      </c>
      <c r="F108" s="117" t="str">
        <f>'B. Security Policy'!C25</f>
        <v>Information classification?</v>
      </c>
      <c r="G108" s="117">
        <f>'B. Security Policy'!D25</f>
        <v>0</v>
      </c>
      <c r="H108" s="117">
        <f>'B. Security Policy'!E25</f>
        <v>0</v>
      </c>
      <c r="I108" s="117">
        <f>'B. Security Policy'!F25</f>
        <v>0</v>
      </c>
      <c r="J108" s="117">
        <f>'B. Security Policy'!G25</f>
        <v>0</v>
      </c>
      <c r="K108" s="117" t="str">
        <f>'B. Security Policy'!H25</f>
        <v>5.1.1</v>
      </c>
      <c r="L108" s="117" t="str">
        <f>'B. Security Policy'!I25</f>
        <v>Policies for information security</v>
      </c>
      <c r="M108" s="117"/>
      <c r="N108" s="117"/>
      <c r="O108" s="117"/>
      <c r="P108" s="120" t="s">
        <v>118</v>
      </c>
      <c r="Q108" s="117"/>
      <c r="R108" s="117" t="s">
        <v>118</v>
      </c>
      <c r="S108" s="117">
        <v>0</v>
      </c>
      <c r="T108" s="117"/>
    </row>
    <row r="109" spans="1:20" ht="12.75" customHeight="1">
      <c r="A109" s="117">
        <f>'B. Security Policy'!A26</f>
        <v>36</v>
      </c>
      <c r="B109" s="117">
        <f>'B. Security Policy'!J26</f>
        <v>2</v>
      </c>
      <c r="C109" s="117">
        <f>'B. Security Policy'!K26</f>
        <v>0</v>
      </c>
      <c r="D109" s="117">
        <f>'B. Security Policy'!Y26</f>
        <v>0</v>
      </c>
      <c r="E109" s="117" t="str">
        <f>'B. Security Policy'!B26</f>
        <v>B.1.21</v>
      </c>
      <c r="F109" s="117" t="str">
        <f>'B. Security Policy'!C26</f>
        <v>Internet/Intranet access and use?</v>
      </c>
      <c r="G109" s="117">
        <f>'B. Security Policy'!D26</f>
        <v>0</v>
      </c>
      <c r="H109" s="117">
        <f>'B. Security Policy'!E26</f>
        <v>0</v>
      </c>
      <c r="I109" s="117">
        <f>'B. Security Policy'!F26</f>
        <v>0</v>
      </c>
      <c r="J109" s="117">
        <f>'B. Security Policy'!G26</f>
        <v>0</v>
      </c>
      <c r="K109" s="117">
        <f>'B. Security Policy'!H26</f>
        <v>0</v>
      </c>
      <c r="L109" s="117">
        <f>'B. Security Policy'!I26</f>
        <v>0</v>
      </c>
      <c r="M109" s="117"/>
      <c r="N109" s="117"/>
      <c r="O109" s="117"/>
      <c r="P109" s="120">
        <v>12.3</v>
      </c>
      <c r="Q109" s="117"/>
      <c r="R109" s="117" t="s">
        <v>118</v>
      </c>
      <c r="S109" s="117">
        <v>0</v>
      </c>
      <c r="T109" s="117"/>
    </row>
    <row r="110" spans="1:20" ht="12.75" customHeight="1">
      <c r="A110" s="117">
        <f>'B. Security Policy'!A27</f>
        <v>37</v>
      </c>
      <c r="B110" s="117">
        <f>'B. Security Policy'!J27</f>
        <v>2</v>
      </c>
      <c r="C110" s="117">
        <f>'B. Security Policy'!K27</f>
        <v>0</v>
      </c>
      <c r="D110" s="117">
        <f>'B. Security Policy'!Y27</f>
        <v>0</v>
      </c>
      <c r="E110" s="117" t="str">
        <f>'B. Security Policy'!B27</f>
        <v>B.1.22</v>
      </c>
      <c r="F110" s="117" t="str">
        <f>'B. Security Policy'!C27</f>
        <v>Mobile computing?</v>
      </c>
      <c r="G110" s="117">
        <f>'B. Security Policy'!D27</f>
        <v>0</v>
      </c>
      <c r="H110" s="117">
        <f>'B. Security Policy'!E27</f>
        <v>0</v>
      </c>
      <c r="I110" s="117">
        <f>'B. Security Policy'!F27</f>
        <v>0</v>
      </c>
      <c r="J110" s="117">
        <f>'B. Security Policy'!G27</f>
        <v>0</v>
      </c>
      <c r="K110" s="117">
        <f>'B. Security Policy'!H27</f>
        <v>0</v>
      </c>
      <c r="L110" s="117">
        <f>'B. Security Policy'!I27</f>
        <v>0</v>
      </c>
      <c r="M110" s="117"/>
      <c r="N110" s="117"/>
      <c r="O110" s="117"/>
      <c r="P110" s="120">
        <v>12.3</v>
      </c>
      <c r="Q110" s="117"/>
      <c r="R110" s="117" t="s">
        <v>118</v>
      </c>
      <c r="S110" s="117">
        <v>0</v>
      </c>
      <c r="T110" s="117"/>
    </row>
    <row r="111" spans="1:20" ht="12.75" customHeight="1">
      <c r="A111" s="117">
        <f>'B. Security Policy'!A28</f>
        <v>4112</v>
      </c>
      <c r="B111" s="117">
        <f>'B. Security Policy'!J28</f>
        <v>3</v>
      </c>
      <c r="C111" s="117">
        <f>'B. Security Policy'!K28</f>
        <v>0</v>
      </c>
      <c r="D111" s="117">
        <f>'B. Security Policy'!Y28</f>
        <v>0</v>
      </c>
      <c r="E111" s="117" t="str">
        <f>'B. Security Policy'!B28</f>
        <v>B.1.22.1</v>
      </c>
      <c r="F111" s="117" t="str">
        <f>'B. Security Policy'!C28</f>
        <v>Terms of Use for Mobile Devices?</v>
      </c>
      <c r="G111" s="117">
        <f>'B. Security Policy'!D28</f>
        <v>0</v>
      </c>
      <c r="H111" s="117">
        <f>'B. Security Policy'!E28</f>
        <v>0</v>
      </c>
      <c r="I111" s="117">
        <f>'B. Security Policy'!F28</f>
        <v>0</v>
      </c>
      <c r="J111" s="117">
        <f>'B. Security Policy'!G28</f>
        <v>0</v>
      </c>
      <c r="K111" s="117">
        <f>'B. Security Policy'!H28</f>
        <v>0</v>
      </c>
      <c r="L111" s="117">
        <f>'B. Security Policy'!I28</f>
        <v>0</v>
      </c>
      <c r="M111" s="117"/>
      <c r="N111" s="117"/>
      <c r="O111" s="117"/>
      <c r="P111" s="120">
        <v>12.3</v>
      </c>
      <c r="Q111" s="117"/>
      <c r="R111" s="117" t="s">
        <v>3006</v>
      </c>
      <c r="S111" s="117">
        <v>0</v>
      </c>
      <c r="T111" s="117"/>
    </row>
    <row r="112" spans="1:20" ht="12.75" customHeight="1">
      <c r="A112" s="117">
        <f>'B. Security Policy'!A29</f>
        <v>38</v>
      </c>
      <c r="B112" s="117">
        <f>'B. Security Policy'!J29</f>
        <v>2</v>
      </c>
      <c r="C112" s="117">
        <f>'B. Security Policy'!K29</f>
        <v>0</v>
      </c>
      <c r="D112" s="117">
        <f>'B. Security Policy'!Y29</f>
        <v>0</v>
      </c>
      <c r="E112" s="117" t="str">
        <f>'B. Security Policy'!B29</f>
        <v>B.1.23</v>
      </c>
      <c r="F112" s="117" t="str">
        <f>'B. Security Policy'!C29</f>
        <v>Network security?</v>
      </c>
      <c r="G112" s="117">
        <f>'B. Security Policy'!D29</f>
        <v>0</v>
      </c>
      <c r="H112" s="117">
        <f>'B. Security Policy'!E29</f>
        <v>0</v>
      </c>
      <c r="I112" s="117">
        <f>'B. Security Policy'!F29</f>
        <v>0</v>
      </c>
      <c r="J112" s="117">
        <f>'B. Security Policy'!G29</f>
        <v>0</v>
      </c>
      <c r="K112" s="117">
        <f>'B. Security Policy'!H29</f>
        <v>0</v>
      </c>
      <c r="L112" s="117">
        <f>'B. Security Policy'!I29</f>
        <v>0</v>
      </c>
      <c r="M112" s="117"/>
      <c r="N112" s="117"/>
      <c r="O112" s="117"/>
      <c r="P112" s="120"/>
      <c r="Q112" s="117"/>
      <c r="R112" s="117" t="s">
        <v>118</v>
      </c>
      <c r="S112" s="117">
        <v>0</v>
      </c>
      <c r="T112" s="191" t="s">
        <v>3102</v>
      </c>
    </row>
    <row r="113" spans="1:20" ht="12.75" customHeight="1">
      <c r="A113" s="117">
        <f>'B. Security Policy'!A30</f>
        <v>39</v>
      </c>
      <c r="B113" s="117">
        <f>'B. Security Policy'!J30</f>
        <v>2</v>
      </c>
      <c r="C113" s="117">
        <f>'B. Security Policy'!K30</f>
        <v>0</v>
      </c>
      <c r="D113" s="117">
        <f>'B. Security Policy'!Y30</f>
        <v>0</v>
      </c>
      <c r="E113" s="117" t="str">
        <f>'B. Security Policy'!B30</f>
        <v>B.1.24</v>
      </c>
      <c r="F113" s="117" t="str">
        <f>'B. Security Policy'!C30</f>
        <v>Operating system security?</v>
      </c>
      <c r="G113" s="117">
        <f>'B. Security Policy'!D30</f>
        <v>0</v>
      </c>
      <c r="H113" s="117">
        <f>'B. Security Policy'!E30</f>
        <v>0</v>
      </c>
      <c r="I113" s="117">
        <f>'B. Security Policy'!F30</f>
        <v>0</v>
      </c>
      <c r="J113" s="117">
        <f>'B. Security Policy'!G30</f>
        <v>0</v>
      </c>
      <c r="K113" s="117">
        <f>'B. Security Policy'!H30</f>
        <v>0</v>
      </c>
      <c r="L113" s="117">
        <f>'B. Security Policy'!I30</f>
        <v>0</v>
      </c>
      <c r="M113" s="117"/>
      <c r="N113" s="117"/>
      <c r="O113" s="117"/>
      <c r="P113" s="120" t="s">
        <v>3103</v>
      </c>
      <c r="Q113" s="117"/>
      <c r="R113" s="117" t="s">
        <v>118</v>
      </c>
      <c r="S113" s="117">
        <v>0</v>
      </c>
      <c r="T113" s="191" t="s">
        <v>3104</v>
      </c>
    </row>
    <row r="114" spans="1:20" ht="12.75" customHeight="1">
      <c r="A114" s="117">
        <f>'B. Security Policy'!A31</f>
        <v>40</v>
      </c>
      <c r="B114" s="117">
        <f>'B. Security Policy'!J31</f>
        <v>2</v>
      </c>
      <c r="C114" s="117">
        <f>'B. Security Policy'!K31</f>
        <v>0</v>
      </c>
      <c r="D114" s="117">
        <f>'B. Security Policy'!Y31</f>
        <v>0</v>
      </c>
      <c r="E114" s="117" t="str">
        <f>'B. Security Policy'!B31</f>
        <v>B.1.25</v>
      </c>
      <c r="F114" s="117" t="str">
        <f>'B. Security Policy'!C31</f>
        <v>Personnel security and termination?</v>
      </c>
      <c r="G114" s="117">
        <f>'B. Security Policy'!D31</f>
        <v>0</v>
      </c>
      <c r="H114" s="117">
        <f>'B. Security Policy'!E31</f>
        <v>0</v>
      </c>
      <c r="I114" s="117">
        <f>'B. Security Policy'!F31</f>
        <v>0</v>
      </c>
      <c r="J114" s="117">
        <f>'B. Security Policy'!G31</f>
        <v>0</v>
      </c>
      <c r="K114" s="117" t="str">
        <f>'B. Security Policy'!H31</f>
        <v>5.1.1</v>
      </c>
      <c r="L114" s="117" t="str">
        <f>'B. Security Policy'!I31</f>
        <v>Policies for information security</v>
      </c>
      <c r="M114" s="117"/>
      <c r="N114" s="117"/>
      <c r="O114" s="117"/>
      <c r="P114" s="120" t="s">
        <v>3105</v>
      </c>
      <c r="Q114" s="117"/>
      <c r="R114" s="117" t="s">
        <v>118</v>
      </c>
      <c r="S114" s="117">
        <v>0</v>
      </c>
      <c r="T114" s="191" t="s">
        <v>3106</v>
      </c>
    </row>
    <row r="115" spans="1:20" ht="12.75" customHeight="1">
      <c r="A115" s="117">
        <f>'B. Security Policy'!A32</f>
        <v>41</v>
      </c>
      <c r="B115" s="117">
        <f>'B. Security Policy'!J32</f>
        <v>2</v>
      </c>
      <c r="C115" s="117">
        <f>'B. Security Policy'!K32</f>
        <v>0</v>
      </c>
      <c r="D115" s="117">
        <f>'B. Security Policy'!Y32</f>
        <v>0</v>
      </c>
      <c r="E115" s="117" t="str">
        <f>'B. Security Policy'!B32</f>
        <v>B.1.26</v>
      </c>
      <c r="F115" s="117" t="str">
        <f>'B. Security Policy'!C32</f>
        <v>Physical access?</v>
      </c>
      <c r="G115" s="117">
        <f>'B. Security Policy'!D32</f>
        <v>0</v>
      </c>
      <c r="H115" s="117">
        <f>'B. Security Policy'!E32</f>
        <v>0</v>
      </c>
      <c r="I115" s="117">
        <f>'B. Security Policy'!F32</f>
        <v>0</v>
      </c>
      <c r="J115" s="117">
        <f>'B. Security Policy'!G32</f>
        <v>0</v>
      </c>
      <c r="K115" s="117" t="str">
        <f>'B. Security Policy'!H32</f>
        <v>5.1.1</v>
      </c>
      <c r="L115" s="117" t="str">
        <f>'B. Security Policy'!I32</f>
        <v>Policies for information security</v>
      </c>
      <c r="M115" s="117"/>
      <c r="N115" s="117"/>
      <c r="O115" s="117"/>
      <c r="P115" s="120">
        <v>9</v>
      </c>
      <c r="Q115" s="117"/>
      <c r="R115" s="117" t="s">
        <v>118</v>
      </c>
      <c r="S115" s="117">
        <v>0</v>
      </c>
      <c r="T115" s="191" t="s">
        <v>3112</v>
      </c>
    </row>
    <row r="116" spans="1:20" ht="12.75" customHeight="1">
      <c r="A116" s="117">
        <f>'B. Security Policy'!A33</f>
        <v>42</v>
      </c>
      <c r="B116" s="117">
        <f>'B. Security Policy'!J33</f>
        <v>2</v>
      </c>
      <c r="C116" s="117">
        <f>'B. Security Policy'!K33</f>
        <v>0</v>
      </c>
      <c r="D116" s="117">
        <f>'B. Security Policy'!Y33</f>
        <v>0</v>
      </c>
      <c r="E116" s="117" t="str">
        <f>'B. Security Policy'!B33</f>
        <v>B.1.27</v>
      </c>
      <c r="F116" s="117" t="str">
        <f>'B. Security Policy'!C33</f>
        <v>Policy maintenance?</v>
      </c>
      <c r="G116" s="117">
        <f>'B. Security Policy'!D33</f>
        <v>0</v>
      </c>
      <c r="H116" s="117">
        <f>'B. Security Policy'!E33</f>
        <v>0</v>
      </c>
      <c r="I116" s="117">
        <f>'B. Security Policy'!F33</f>
        <v>0</v>
      </c>
      <c r="J116" s="117">
        <f>'B. Security Policy'!G33</f>
        <v>0</v>
      </c>
      <c r="K116" s="117" t="str">
        <f>'B. Security Policy'!H33</f>
        <v>5.1.1</v>
      </c>
      <c r="L116" s="117" t="str">
        <f>'B. Security Policy'!I33</f>
        <v>Policies for information security</v>
      </c>
      <c r="M116" s="117"/>
      <c r="N116" s="117"/>
      <c r="O116" s="117"/>
      <c r="P116" s="120">
        <v>12.1</v>
      </c>
      <c r="Q116" s="117"/>
      <c r="R116" s="117" t="s">
        <v>118</v>
      </c>
      <c r="S116" s="117">
        <v>0</v>
      </c>
      <c r="T116" s="117"/>
    </row>
    <row r="117" spans="1:20" ht="12.75" customHeight="1">
      <c r="A117" s="117">
        <f>'B. Security Policy'!A34</f>
        <v>44</v>
      </c>
      <c r="B117" s="117">
        <f>'B. Security Policy'!J34</f>
        <v>2</v>
      </c>
      <c r="C117" s="117">
        <f>'B. Security Policy'!K34</f>
        <v>0</v>
      </c>
      <c r="D117" s="117">
        <f>'B. Security Policy'!Y34</f>
        <v>0</v>
      </c>
      <c r="E117" s="117" t="str">
        <f>'B. Security Policy'!B34</f>
        <v>B.1.28</v>
      </c>
      <c r="F117" s="117" t="str">
        <f>'B. Security Policy'!C34</f>
        <v>Remote access?</v>
      </c>
      <c r="G117" s="117">
        <f>'B. Security Policy'!D34</f>
        <v>0</v>
      </c>
      <c r="H117" s="117">
        <f>'B. Security Policy'!E34</f>
        <v>0</v>
      </c>
      <c r="I117" s="117">
        <f>'B. Security Policy'!F34</f>
        <v>0</v>
      </c>
      <c r="J117" s="117">
        <f>'B. Security Policy'!G34</f>
        <v>0</v>
      </c>
      <c r="K117" s="117">
        <f>'B. Security Policy'!H34</f>
        <v>0</v>
      </c>
      <c r="L117" s="117">
        <f>'B. Security Policy'!I34</f>
        <v>0</v>
      </c>
      <c r="M117" s="117"/>
      <c r="N117" s="117"/>
      <c r="O117" s="117"/>
      <c r="P117" s="120" t="s">
        <v>3113</v>
      </c>
      <c r="Q117" s="117"/>
      <c r="R117" s="117" t="s">
        <v>118</v>
      </c>
      <c r="S117" s="117">
        <v>0</v>
      </c>
      <c r="T117" s="117"/>
    </row>
    <row r="118" spans="1:20" ht="12.75" customHeight="1">
      <c r="A118" s="117">
        <f>'B. Security Policy'!A35</f>
        <v>48</v>
      </c>
      <c r="B118" s="117">
        <f>'B. Security Policy'!J35</f>
        <v>2</v>
      </c>
      <c r="C118" s="117">
        <f>'B. Security Policy'!K35</f>
        <v>0</v>
      </c>
      <c r="D118" s="117">
        <f>'B. Security Policy'!Y35</f>
        <v>0</v>
      </c>
      <c r="E118" s="117" t="str">
        <f>'B. Security Policy'!B35</f>
        <v>B.1.29</v>
      </c>
      <c r="F118" s="117" t="str">
        <f>'B. Security Policy'!C35</f>
        <v>Security incident and privacy event management?</v>
      </c>
      <c r="G118" s="117">
        <f>'B. Security Policy'!D35</f>
        <v>0</v>
      </c>
      <c r="H118" s="117">
        <f>'B. Security Policy'!E35</f>
        <v>0</v>
      </c>
      <c r="I118" s="117">
        <f>'B. Security Policy'!F35</f>
        <v>0</v>
      </c>
      <c r="J118" s="117">
        <f>'B. Security Policy'!G35</f>
        <v>0</v>
      </c>
      <c r="K118" s="117" t="str">
        <f>'B. Security Policy'!H35</f>
        <v>5.1.1</v>
      </c>
      <c r="L118" s="117" t="str">
        <f>'B. Security Policy'!I35</f>
        <v>Policies for information security</v>
      </c>
      <c r="M118" s="117"/>
      <c r="N118" s="117" t="s">
        <v>2992</v>
      </c>
      <c r="O118" s="117" t="s">
        <v>3114</v>
      </c>
      <c r="P118" s="120" t="s">
        <v>3116</v>
      </c>
      <c r="Q118" s="117"/>
      <c r="R118" s="117" t="s">
        <v>118</v>
      </c>
      <c r="S118" s="117">
        <v>0</v>
      </c>
      <c r="T118" s="191" t="s">
        <v>3005</v>
      </c>
    </row>
    <row r="119" spans="1:20" ht="12.75" customHeight="1">
      <c r="A119" s="117">
        <f>'B. Security Policy'!A36</f>
        <v>46</v>
      </c>
      <c r="B119" s="117">
        <f>'B. Security Policy'!J36</f>
        <v>2</v>
      </c>
      <c r="C119" s="117">
        <f>'B. Security Policy'!K36</f>
        <v>0</v>
      </c>
      <c r="D119" s="117">
        <f>'B. Security Policy'!Y36</f>
        <v>0</v>
      </c>
      <c r="E119" s="117" t="str">
        <f>'B. Security Policy'!B36</f>
        <v>B.1.30</v>
      </c>
      <c r="F119" s="117" t="str">
        <f>'B. Security Policy'!C36</f>
        <v>Secure disposal?</v>
      </c>
      <c r="G119" s="117">
        <f>'B. Security Policy'!D36</f>
        <v>0</v>
      </c>
      <c r="H119" s="117">
        <f>'B. Security Policy'!E36</f>
        <v>0</v>
      </c>
      <c r="I119" s="117">
        <f>'B. Security Policy'!F36</f>
        <v>0</v>
      </c>
      <c r="J119" s="117">
        <f>'B. Security Policy'!G36</f>
        <v>0</v>
      </c>
      <c r="K119" s="117">
        <f>'B. Security Policy'!H36</f>
        <v>0</v>
      </c>
      <c r="L119" s="117">
        <f>'B. Security Policy'!I36</f>
        <v>0</v>
      </c>
      <c r="M119" s="117"/>
      <c r="N119" s="117"/>
      <c r="O119" s="117"/>
      <c r="P119" s="120">
        <v>9.8000000000000007</v>
      </c>
      <c r="Q119" s="117"/>
      <c r="R119" s="117" t="s">
        <v>118</v>
      </c>
      <c r="S119" s="117">
        <v>0</v>
      </c>
      <c r="T119" s="191" t="s">
        <v>3118</v>
      </c>
    </row>
    <row r="120" spans="1:20" ht="12.75" customHeight="1">
      <c r="A120" s="117">
        <f>'B. Security Policy'!A37</f>
        <v>3287</v>
      </c>
      <c r="B120" s="117">
        <f>'B. Security Policy'!J37</f>
        <v>2</v>
      </c>
      <c r="C120" s="117">
        <f>'B. Security Policy'!K37</f>
        <v>0</v>
      </c>
      <c r="D120" s="117">
        <f>'B. Security Policy'!Y37</f>
        <v>0</v>
      </c>
      <c r="E120" s="117" t="str">
        <f>'B. Security Policy'!B37</f>
        <v>B.1.31</v>
      </c>
      <c r="F120" s="117" t="str">
        <f>'B. Security Policy'!C37</f>
        <v>Social media, social networking?</v>
      </c>
      <c r="G120" s="117">
        <f>'B. Security Policy'!D37</f>
        <v>0</v>
      </c>
      <c r="H120" s="117">
        <f>'B. Security Policy'!E37</f>
        <v>0</v>
      </c>
      <c r="I120" s="117">
        <f>'B. Security Policy'!F37</f>
        <v>0</v>
      </c>
      <c r="J120" s="117">
        <f>'B. Security Policy'!G37</f>
        <v>0</v>
      </c>
      <c r="K120" s="117">
        <f>'B. Security Policy'!H37</f>
        <v>0</v>
      </c>
      <c r="L120" s="117">
        <f>'B. Security Policy'!I37</f>
        <v>0</v>
      </c>
      <c r="M120" s="117"/>
      <c r="N120" s="117"/>
      <c r="O120" s="117"/>
      <c r="P120" s="120" t="s">
        <v>118</v>
      </c>
      <c r="Q120" s="117"/>
      <c r="R120" s="117" t="s">
        <v>118</v>
      </c>
      <c r="S120" s="117">
        <v>0</v>
      </c>
      <c r="T120" s="117"/>
    </row>
    <row r="121" spans="1:20" ht="12.75" customHeight="1">
      <c r="A121" s="117">
        <f>'B. Security Policy'!A38</f>
        <v>50</v>
      </c>
      <c r="B121" s="117">
        <f>'B. Security Policy'!J38</f>
        <v>2</v>
      </c>
      <c r="C121" s="117">
        <f>'B. Security Policy'!K38</f>
        <v>0</v>
      </c>
      <c r="D121" s="117">
        <f>'B. Security Policy'!Y38</f>
        <v>0</v>
      </c>
      <c r="E121" s="117" t="str">
        <f>'B. Security Policy'!B38</f>
        <v>B.1.32</v>
      </c>
      <c r="F121" s="117" t="str">
        <f>'B. Security Policy'!C38</f>
        <v>Vulnerability management?</v>
      </c>
      <c r="G121" s="117">
        <f>'B. Security Policy'!D38</f>
        <v>0</v>
      </c>
      <c r="H121" s="117">
        <f>'B. Security Policy'!E38</f>
        <v>0</v>
      </c>
      <c r="I121" s="117">
        <f>'B. Security Policy'!F38</f>
        <v>0</v>
      </c>
      <c r="J121" s="117">
        <f>'B. Security Policy'!G38</f>
        <v>0</v>
      </c>
      <c r="K121" s="117" t="str">
        <f>'B. Security Policy'!H38</f>
        <v>5.1.1</v>
      </c>
      <c r="L121" s="117" t="str">
        <f>'B. Security Policy'!I38</f>
        <v>Policies for information security</v>
      </c>
      <c r="M121" s="117"/>
      <c r="N121" s="117"/>
      <c r="O121" s="117"/>
      <c r="P121" s="120" t="s">
        <v>3122</v>
      </c>
      <c r="Q121" s="117"/>
      <c r="R121" s="117" t="s">
        <v>118</v>
      </c>
      <c r="S121" s="117" t="s">
        <v>3123</v>
      </c>
      <c r="T121" s="117"/>
    </row>
    <row r="122" spans="1:20" ht="12.75" customHeight="1">
      <c r="A122" s="117">
        <f>'B. Security Policy'!A39</f>
        <v>2471</v>
      </c>
      <c r="B122" s="117">
        <f>'B. Security Policy'!J39</f>
        <v>2</v>
      </c>
      <c r="C122" s="117">
        <f>'B. Security Policy'!K39</f>
        <v>0</v>
      </c>
      <c r="D122" s="117">
        <f>'B. Security Policy'!Y39</f>
        <v>1</v>
      </c>
      <c r="E122" s="117" t="str">
        <f>'B. Security Policy'!B39</f>
        <v>B.1.33</v>
      </c>
      <c r="F122" s="117" t="str">
        <f>'B. Security Policy'!C39</f>
        <v>Have the policies been reviewed in the last 12 months? If yes, did the review include:</v>
      </c>
      <c r="G122" s="117">
        <f>'B. Security Policy'!D39</f>
        <v>0</v>
      </c>
      <c r="H122" s="117">
        <f>'B. Security Policy'!E39</f>
        <v>0</v>
      </c>
      <c r="I122" s="117">
        <f>'B. Security Policy'!F39</f>
        <v>0</v>
      </c>
      <c r="J122" s="117" t="str">
        <f>'B. Security Policy'!G39</f>
        <v>B.1 Information Security Policy Maintenance</v>
      </c>
      <c r="K122" s="117" t="str">
        <f>'B. Security Policy'!H39</f>
        <v>5.1.2</v>
      </c>
      <c r="L122" s="117" t="str">
        <f>'B. Security Policy'!I39</f>
        <v>Review of the policies for information security</v>
      </c>
      <c r="M122" s="117"/>
      <c r="N122" s="117"/>
      <c r="O122" s="117"/>
      <c r="P122" s="120" t="s">
        <v>515</v>
      </c>
      <c r="Q122" s="117"/>
      <c r="R122" s="117" t="s">
        <v>3006</v>
      </c>
      <c r="S122" s="117">
        <v>0</v>
      </c>
      <c r="T122" s="191" t="s">
        <v>3005</v>
      </c>
    </row>
    <row r="123" spans="1:20" ht="12.75" customHeight="1">
      <c r="A123" s="117">
        <f>'B. Security Policy'!A40</f>
        <v>4173</v>
      </c>
      <c r="B123" s="117">
        <f>'B. Security Policy'!J40</f>
        <v>3</v>
      </c>
      <c r="C123" s="117">
        <f>'B. Security Policy'!K40</f>
        <v>0</v>
      </c>
      <c r="D123" s="117">
        <f>'B. Security Policy'!Y40</f>
        <v>0</v>
      </c>
      <c r="E123" s="117" t="str">
        <f>'B. Security Policy'!B40</f>
        <v>B.1.33.1</v>
      </c>
      <c r="F123" s="117" t="str">
        <f>'B. Security Policy'!C40</f>
        <v>Approval by the owner?</v>
      </c>
      <c r="G123" s="117">
        <f>'B. Security Policy'!D40</f>
        <v>0</v>
      </c>
      <c r="H123" s="117">
        <f>'B. Security Policy'!E40</f>
        <v>0</v>
      </c>
      <c r="I123" s="117">
        <f>'B. Security Policy'!F40</f>
        <v>0</v>
      </c>
      <c r="J123" s="117" t="str">
        <f>'B. Security Policy'!G40</f>
        <v>B.1 Information Security Policy Maintenance</v>
      </c>
      <c r="K123" s="117">
        <f>'B. Security Policy'!H40</f>
        <v>0</v>
      </c>
      <c r="L123" s="117">
        <f>'B. Security Policy'!I40</f>
        <v>0</v>
      </c>
      <c r="M123" s="117"/>
      <c r="N123" s="117"/>
      <c r="O123" s="117"/>
      <c r="P123" s="120"/>
      <c r="Q123" s="117"/>
      <c r="R123" s="117"/>
      <c r="S123" s="117" t="s">
        <v>587</v>
      </c>
      <c r="T123" s="117"/>
    </row>
    <row r="124" spans="1:20" ht="12.75" customHeight="1">
      <c r="A124" s="117">
        <f>'B. Security Policy'!A41</f>
        <v>4174</v>
      </c>
      <c r="B124" s="117">
        <f>'B. Security Policy'!J41</f>
        <v>3</v>
      </c>
      <c r="C124" s="117">
        <f>'B. Security Policy'!K41</f>
        <v>0</v>
      </c>
      <c r="D124" s="117">
        <f>'B. Security Policy'!Y41</f>
        <v>0</v>
      </c>
      <c r="E124" s="117" t="str">
        <f>'B. Security Policy'!B41</f>
        <v>B.1.33.2</v>
      </c>
      <c r="F124" s="117" t="str">
        <f>'B. Security Policy'!C41</f>
        <v>An assessment of opportunities for improvement in response to changes to the organizational environment, business circumstances, legal conditions or technical environment?</v>
      </c>
      <c r="G124" s="117">
        <f>'B. Security Policy'!D41</f>
        <v>0</v>
      </c>
      <c r="H124" s="117">
        <f>'B. Security Policy'!E41</f>
        <v>0</v>
      </c>
      <c r="I124" s="117">
        <f>'B. Security Policy'!F41</f>
        <v>0</v>
      </c>
      <c r="J124" s="117" t="str">
        <f>'B. Security Policy'!G41</f>
        <v>B.1 Information Security Policy Maintenance</v>
      </c>
      <c r="K124" s="117">
        <f>'B. Security Policy'!H41</f>
        <v>0</v>
      </c>
      <c r="L124" s="117">
        <f>'B. Security Policy'!I41</f>
        <v>0</v>
      </c>
      <c r="M124" s="117"/>
      <c r="N124" s="117" t="s">
        <v>3125</v>
      </c>
      <c r="O124" s="117" t="s">
        <v>3126</v>
      </c>
      <c r="P124" s="120"/>
      <c r="Q124" s="117"/>
      <c r="R124" s="117"/>
      <c r="S124" s="117" t="s">
        <v>3127</v>
      </c>
      <c r="T124" s="117"/>
    </row>
    <row r="125" spans="1:20" ht="12.75" customHeight="1">
      <c r="A125" s="117">
        <f>'B. Security Policy'!A42</f>
        <v>2482</v>
      </c>
      <c r="B125" s="117">
        <f>'B. Security Policy'!J42</f>
        <v>3</v>
      </c>
      <c r="C125" s="117">
        <f>'B. Security Policy'!K42</f>
        <v>0</v>
      </c>
      <c r="D125" s="117">
        <f>'B. Security Policy'!Y42</f>
        <v>0</v>
      </c>
      <c r="E125" s="117" t="str">
        <f>'B. Security Policy'!B42</f>
        <v>B.1.33.3</v>
      </c>
      <c r="F125" s="117" t="str">
        <f>'B. Security Policy'!C42</f>
        <v>Recommendations provided by relevant authorities?</v>
      </c>
      <c r="G125" s="117">
        <f>'B. Security Policy'!D42</f>
        <v>0</v>
      </c>
      <c r="H125" s="117">
        <f>'B. Security Policy'!E42</f>
        <v>0</v>
      </c>
      <c r="I125" s="117">
        <f>'B. Security Policy'!F42</f>
        <v>0</v>
      </c>
      <c r="J125" s="117">
        <f>'B. Security Policy'!G42</f>
        <v>0</v>
      </c>
      <c r="K125" s="117" t="str">
        <f>'B. Security Policy'!H42</f>
        <v>5.1.2</v>
      </c>
      <c r="L125" s="117" t="str">
        <f>'B. Security Policy'!I42</f>
        <v>Review of the policies for information security</v>
      </c>
      <c r="M125" s="117"/>
      <c r="N125" s="117"/>
      <c r="O125" s="117"/>
      <c r="P125" s="120" t="s">
        <v>118</v>
      </c>
      <c r="Q125" s="117"/>
      <c r="R125" s="117" t="s">
        <v>3006</v>
      </c>
      <c r="S125" s="117">
        <v>0</v>
      </c>
      <c r="T125" s="117"/>
    </row>
    <row r="126" spans="1:20" ht="12.75" customHeight="1">
      <c r="A126" s="117">
        <f>'B. Security Policy'!A43</f>
        <v>19</v>
      </c>
      <c r="B126" s="117">
        <f>'B. Security Policy'!J43</f>
        <v>2</v>
      </c>
      <c r="C126" s="117">
        <f>'B. Security Policy'!K43</f>
        <v>0</v>
      </c>
      <c r="D126" s="117">
        <f>'B. Security Policy'!Y43</f>
        <v>0</v>
      </c>
      <c r="E126" s="117" t="str">
        <f>'B. Security Policy'!B43</f>
        <v>B.1.34</v>
      </c>
      <c r="F126" s="117" t="str">
        <f>'B. Security Policy'!C43</f>
        <v>Is the information security policy communicated? If yes, is it communicated to:</v>
      </c>
      <c r="G126" s="117">
        <f>'B. Security Policy'!D43</f>
        <v>0</v>
      </c>
      <c r="H126" s="117">
        <f>'B. Security Policy'!E43</f>
        <v>0</v>
      </c>
      <c r="I126" s="117">
        <f>'B. Security Policy'!F43</f>
        <v>0</v>
      </c>
      <c r="J126" s="117" t="str">
        <f>'B. Security Policy'!G43</f>
        <v>B.2 Information Security Standards</v>
      </c>
      <c r="K126" s="117" t="str">
        <f>'B. Security Policy'!H43</f>
        <v>5.1.1</v>
      </c>
      <c r="L126" s="117" t="str">
        <f>'B. Security Policy'!I43</f>
        <v>Policies for information security</v>
      </c>
      <c r="M126" s="117"/>
      <c r="N126" s="117" t="s">
        <v>2992</v>
      </c>
      <c r="O126" s="117" t="s">
        <v>3128</v>
      </c>
      <c r="P126" s="120" t="s">
        <v>3050</v>
      </c>
      <c r="Q126" s="117"/>
      <c r="R126" s="117" t="s">
        <v>118</v>
      </c>
      <c r="S126" s="117">
        <v>0</v>
      </c>
      <c r="T126" s="191" t="s">
        <v>3005</v>
      </c>
    </row>
    <row r="127" spans="1:20" ht="12.75" customHeight="1">
      <c r="A127" s="117">
        <f>'B. Security Policy'!A44</f>
        <v>223</v>
      </c>
      <c r="B127" s="117">
        <f>'B. Security Policy'!J44</f>
        <v>3</v>
      </c>
      <c r="C127" s="117">
        <f>'B. Security Policy'!K44</f>
        <v>0</v>
      </c>
      <c r="D127" s="117">
        <f>'B. Security Policy'!Y44</f>
        <v>0</v>
      </c>
      <c r="E127" s="117" t="str">
        <f>'B. Security Policy'!B44</f>
        <v>B.1.34.1</v>
      </c>
      <c r="F127" s="117" t="str">
        <f>'B. Security Policy'!C44</f>
        <v>Full time constituents?</v>
      </c>
      <c r="G127" s="117">
        <f>'B. Security Policy'!D44</f>
        <v>0</v>
      </c>
      <c r="H127" s="117">
        <f>'B. Security Policy'!E44</f>
        <v>0</v>
      </c>
      <c r="I127" s="117">
        <f>'B. Security Policy'!F44</f>
        <v>0</v>
      </c>
      <c r="J127" s="117" t="str">
        <f>'B. Security Policy'!G44</f>
        <v>B.2 Information Security Standards
E.1 Security Awareness Training Program</v>
      </c>
      <c r="K127" s="117" t="str">
        <f>'B. Security Policy'!H44</f>
        <v>5.1.1</v>
      </c>
      <c r="L127" s="117" t="str">
        <f>'B. Security Policy'!I44</f>
        <v>Policies for information security</v>
      </c>
      <c r="M127" s="117"/>
      <c r="N127" s="117" t="s">
        <v>2992</v>
      </c>
      <c r="O127" s="117" t="s">
        <v>3128</v>
      </c>
      <c r="P127" s="120" t="s">
        <v>3050</v>
      </c>
      <c r="Q127" s="117"/>
      <c r="R127" s="117" t="s">
        <v>118</v>
      </c>
      <c r="S127" s="117">
        <v>0</v>
      </c>
      <c r="T127" s="191" t="s">
        <v>3005</v>
      </c>
    </row>
    <row r="128" spans="1:20" ht="12.75" customHeight="1">
      <c r="A128" s="117">
        <f>'B. Security Policy'!A45</f>
        <v>224</v>
      </c>
      <c r="B128" s="117">
        <f>'B. Security Policy'!J45</f>
        <v>3</v>
      </c>
      <c r="C128" s="117">
        <f>'B. Security Policy'!K45</f>
        <v>0</v>
      </c>
      <c r="D128" s="117">
        <f>'B. Security Policy'!Y45</f>
        <v>0</v>
      </c>
      <c r="E128" s="117" t="str">
        <f>'B. Security Policy'!B45</f>
        <v>B.1.34.2</v>
      </c>
      <c r="F128" s="117" t="str">
        <f>'B. Security Policy'!C45</f>
        <v>Part time constituents?</v>
      </c>
      <c r="G128" s="117">
        <f>'B. Security Policy'!D45</f>
        <v>0</v>
      </c>
      <c r="H128" s="117">
        <f>'B. Security Policy'!E45</f>
        <v>0</v>
      </c>
      <c r="I128" s="117">
        <f>'B. Security Policy'!F45</f>
        <v>0</v>
      </c>
      <c r="J128" s="117" t="str">
        <f>'B. Security Policy'!G45</f>
        <v>B.2 Information Security Standards
E.1 Security Awareness Training Program</v>
      </c>
      <c r="K128" s="117" t="str">
        <f>'B. Security Policy'!H45</f>
        <v>5.1.1</v>
      </c>
      <c r="L128" s="117" t="str">
        <f>'B. Security Policy'!I45</f>
        <v>Policies for information security</v>
      </c>
      <c r="M128" s="117"/>
      <c r="N128" s="117" t="s">
        <v>2992</v>
      </c>
      <c r="O128" s="117" t="s">
        <v>3128</v>
      </c>
      <c r="P128" s="120" t="s">
        <v>3022</v>
      </c>
      <c r="Q128" s="117"/>
      <c r="R128" s="117" t="s">
        <v>118</v>
      </c>
      <c r="S128" s="117">
        <v>0</v>
      </c>
      <c r="T128" s="191" t="s">
        <v>3005</v>
      </c>
    </row>
    <row r="129" spans="1:20" ht="12.75" customHeight="1">
      <c r="A129" s="117">
        <f>'B. Security Policy'!A46</f>
        <v>225</v>
      </c>
      <c r="B129" s="117">
        <f>'B. Security Policy'!J46</f>
        <v>3</v>
      </c>
      <c r="C129" s="117">
        <f>'B. Security Policy'!K46</f>
        <v>0</v>
      </c>
      <c r="D129" s="117">
        <f>'B. Security Policy'!Y46</f>
        <v>0</v>
      </c>
      <c r="E129" s="117" t="str">
        <f>'B. Security Policy'!B46</f>
        <v>B.1.34.3</v>
      </c>
      <c r="F129" s="117" t="str">
        <f>'B. Security Policy'!C46</f>
        <v>Contractors?</v>
      </c>
      <c r="G129" s="117">
        <f>'B. Security Policy'!D46</f>
        <v>0</v>
      </c>
      <c r="H129" s="117">
        <f>'B. Security Policy'!E46</f>
        <v>0</v>
      </c>
      <c r="I129" s="117">
        <f>'B. Security Policy'!F46</f>
        <v>0</v>
      </c>
      <c r="J129" s="117" t="str">
        <f>'B. Security Policy'!G46</f>
        <v>A.12 Subcontractor Information Security Policy and Standards
B.2 Information Security Standards</v>
      </c>
      <c r="K129" s="117" t="str">
        <f>'B. Security Policy'!H46</f>
        <v>5.1.1</v>
      </c>
      <c r="L129" s="117" t="str">
        <f>'B. Security Policy'!I46</f>
        <v>Policies for information security</v>
      </c>
      <c r="M129" s="117"/>
      <c r="N129" s="117" t="s">
        <v>2992</v>
      </c>
      <c r="O129" s="117" t="s">
        <v>3128</v>
      </c>
      <c r="P129" s="120">
        <v>12.8</v>
      </c>
      <c r="Q129" s="117"/>
      <c r="R129" s="117" t="s">
        <v>118</v>
      </c>
      <c r="S129" s="117">
        <v>0</v>
      </c>
      <c r="T129" s="191" t="s">
        <v>3005</v>
      </c>
    </row>
    <row r="130" spans="1:20" ht="12.75" customHeight="1">
      <c r="A130" s="117">
        <f>'B. Security Policy'!A64</f>
        <v>0</v>
      </c>
      <c r="B130" s="117">
        <f>'B. Security Policy'!J64</f>
        <v>0</v>
      </c>
      <c r="C130" s="117">
        <f>'B. Security Policy'!K64</f>
        <v>0</v>
      </c>
      <c r="D130" s="117">
        <f>'B. Security Policy'!Y64</f>
        <v>0</v>
      </c>
      <c r="E130" s="117">
        <f>'B. Security Policy'!B64</f>
        <v>0</v>
      </c>
      <c r="F130" s="117">
        <f>'B. Security Policy'!C64</f>
        <v>0</v>
      </c>
      <c r="G130" s="117">
        <f>'B. Security Policy'!D64</f>
        <v>0</v>
      </c>
      <c r="H130" s="117">
        <f>'B. Security Policy'!E64</f>
        <v>0</v>
      </c>
      <c r="I130" s="117">
        <f>'B. Security Policy'!F64</f>
        <v>0</v>
      </c>
      <c r="J130" s="117">
        <f>'B. Security Policy'!G64</f>
        <v>0</v>
      </c>
      <c r="K130" s="117">
        <f>'B. Security Policy'!H64</f>
        <v>0</v>
      </c>
      <c r="L130" s="117">
        <f>'B. Security Policy'!I64</f>
        <v>0</v>
      </c>
      <c r="M130" s="117"/>
      <c r="N130" s="117"/>
      <c r="O130" s="117"/>
      <c r="P130" s="120"/>
      <c r="Q130" s="117"/>
      <c r="R130" s="117"/>
      <c r="S130" s="117">
        <v>0</v>
      </c>
      <c r="T130" s="117"/>
    </row>
    <row r="131" spans="1:20" ht="12.75" customHeight="1">
      <c r="A131" s="188"/>
      <c r="B131" s="188"/>
      <c r="C131" s="188"/>
      <c r="D131" s="188"/>
      <c r="E131" s="188"/>
      <c r="F131" s="188"/>
      <c r="G131" s="188"/>
      <c r="H131" s="188"/>
      <c r="I131" s="188"/>
      <c r="J131" s="188"/>
      <c r="K131" s="188"/>
      <c r="L131" s="188"/>
      <c r="M131" s="188"/>
      <c r="N131" s="188"/>
      <c r="O131" s="188"/>
      <c r="P131" s="177"/>
      <c r="Q131" s="188"/>
      <c r="R131" s="188"/>
      <c r="S131" s="188">
        <v>0</v>
      </c>
      <c r="T131" s="188"/>
    </row>
    <row r="132" spans="1:20" ht="12.75" customHeight="1">
      <c r="A132" s="189" t="str">
        <f>'C. Organizational Security'!B1</f>
        <v>C. Organizational Security</v>
      </c>
      <c r="B132" s="190"/>
      <c r="C132" s="190"/>
      <c r="D132" s="190"/>
      <c r="E132" s="190" t="str">
        <f>'C. Organizational Security'!B1</f>
        <v>C. Organizational Security</v>
      </c>
      <c r="F132" s="192"/>
      <c r="G132" s="190"/>
      <c r="H132" s="190"/>
      <c r="I132" s="190"/>
      <c r="J132" s="192"/>
      <c r="K132" s="194"/>
      <c r="L132" s="192"/>
      <c r="M132" s="190"/>
      <c r="N132" s="192"/>
      <c r="O132" s="192"/>
      <c r="P132" s="194"/>
      <c r="Q132" s="192"/>
      <c r="R132" s="192"/>
      <c r="S132" s="195">
        <v>0</v>
      </c>
      <c r="T132" s="195"/>
    </row>
    <row r="133" spans="1:20" ht="12.75" customHeight="1">
      <c r="A133" s="117">
        <f>'C. Organizational Security'!A5</f>
        <v>58</v>
      </c>
      <c r="B133" s="117">
        <f>'C. Organizational Security'!J5</f>
        <v>1</v>
      </c>
      <c r="C133" s="117">
        <f>'C. Organizational Security'!K5</f>
        <v>0</v>
      </c>
      <c r="D133" s="117">
        <f>'C. Organizational Security'!Y5</f>
        <v>1</v>
      </c>
      <c r="E133" s="117" t="str">
        <f>'C. Organizational Security'!B5</f>
        <v>C.1</v>
      </c>
      <c r="F133" s="117" t="str">
        <f>'C. Organizational Security'!C5</f>
        <v>Is there an information security function responsible for security initiatives? If yes, does it include:</v>
      </c>
      <c r="G133" s="117">
        <f>'C. Organizational Security'!D5</f>
        <v>0</v>
      </c>
      <c r="H133" s="117">
        <f>'C. Organizational Security'!E5</f>
        <v>0</v>
      </c>
      <c r="I133" s="117">
        <f>'C. Organizational Security'!F5</f>
        <v>0</v>
      </c>
      <c r="J133" s="117" t="str">
        <f>'C. Organizational Security'!G5</f>
        <v>C.1 Security Organization Roles/Responsibilities</v>
      </c>
      <c r="K133" s="117" t="str">
        <f>'C. Organizational Security'!H5</f>
        <v>6.1.1</v>
      </c>
      <c r="L133" s="117" t="str">
        <f>'C. Organizational Security'!I5</f>
        <v>Information Security Roles and Responsibilities</v>
      </c>
      <c r="M133" s="117"/>
      <c r="N133" s="117"/>
      <c r="O133" s="117"/>
      <c r="P133" s="120">
        <v>12.5</v>
      </c>
      <c r="Q133" s="117"/>
      <c r="R133" s="117" t="s">
        <v>3007</v>
      </c>
      <c r="S133" s="117">
        <v>0</v>
      </c>
      <c r="T133" s="191" t="s">
        <v>2956</v>
      </c>
    </row>
    <row r="134" spans="1:20" ht="12.75" customHeight="1">
      <c r="A134" s="117">
        <f>'C. Organizational Security'!A6</f>
        <v>61</v>
      </c>
      <c r="B134" s="117">
        <f>'C. Organizational Security'!J6</f>
        <v>2</v>
      </c>
      <c r="C134" s="117">
        <f>'C. Organizational Security'!K6</f>
        <v>0</v>
      </c>
      <c r="D134" s="117">
        <f>'C. Organizational Security'!Y6</f>
        <v>0</v>
      </c>
      <c r="E134" s="117" t="str">
        <f>'C. Organizational Security'!B6</f>
        <v>C.1.1</v>
      </c>
      <c r="F134" s="117" t="str">
        <f>'C. Organizational Security'!C6</f>
        <v>Creation, review and approval of information security policies?</v>
      </c>
      <c r="G134" s="117">
        <f>'C. Organizational Security'!D6</f>
        <v>0</v>
      </c>
      <c r="H134" s="117">
        <f>'C. Organizational Security'!E6</f>
        <v>0</v>
      </c>
      <c r="I134" s="117">
        <f>'C. Organizational Security'!F6</f>
        <v>0</v>
      </c>
      <c r="J134" s="117" t="str">
        <f>'C. Organizational Security'!G6</f>
        <v>B.2 Information Security Standards</v>
      </c>
      <c r="K134" s="117" t="str">
        <f>'C. Organizational Security'!H6</f>
        <v>5.1.2</v>
      </c>
      <c r="L134" s="117" t="str">
        <f>'C. Organizational Security'!I6</f>
        <v>Review of the policies for information security</v>
      </c>
      <c r="M134" s="117"/>
      <c r="N134" s="117"/>
      <c r="O134" s="117"/>
      <c r="P134" s="120" t="s">
        <v>698</v>
      </c>
      <c r="Q134" s="117"/>
      <c r="R134" s="117" t="s">
        <v>3007</v>
      </c>
      <c r="S134" s="117">
        <v>0</v>
      </c>
      <c r="T134" s="191" t="s">
        <v>2956</v>
      </c>
    </row>
    <row r="135" spans="1:20" ht="12.75" customHeight="1">
      <c r="A135" s="117">
        <f>'C. Organizational Security'!A7</f>
        <v>2488</v>
      </c>
      <c r="B135" s="117">
        <f>'C. Organizational Security'!J7</f>
        <v>2</v>
      </c>
      <c r="C135" s="117">
        <f>'C. Organizational Security'!K7</f>
        <v>0</v>
      </c>
      <c r="D135" s="117">
        <f>'C. Organizational Security'!Y7</f>
        <v>0</v>
      </c>
      <c r="E135" s="117" t="str">
        <f>'C. Organizational Security'!B7</f>
        <v>C.1.2</v>
      </c>
      <c r="F135" s="117" t="str">
        <f>'C. Organizational Security'!C7</f>
        <v>Review the effectiveness of information security policy implementation?</v>
      </c>
      <c r="G135" s="117">
        <f>'C. Organizational Security'!D7</f>
        <v>0</v>
      </c>
      <c r="H135" s="117">
        <f>'C. Organizational Security'!E7</f>
        <v>0</v>
      </c>
      <c r="I135" s="117">
        <f>'C. Organizational Security'!F7</f>
        <v>0</v>
      </c>
      <c r="J135" s="117" t="str">
        <f>'C. Organizational Security'!G7</f>
        <v>B.2 Information Security Standards</v>
      </c>
      <c r="K135" s="117" t="str">
        <f>'C. Organizational Security'!H7</f>
        <v>5.1.2</v>
      </c>
      <c r="L135" s="117" t="str">
        <f>'C. Organizational Security'!I7</f>
        <v>Management commitment to information security</v>
      </c>
      <c r="M135" s="117"/>
      <c r="N135" s="117"/>
      <c r="O135" s="117"/>
      <c r="P135" s="120" t="s">
        <v>118</v>
      </c>
      <c r="Q135" s="117" t="s">
        <v>3054</v>
      </c>
      <c r="R135" s="117" t="s">
        <v>3007</v>
      </c>
      <c r="S135" s="117">
        <v>0</v>
      </c>
      <c r="T135" s="191" t="s">
        <v>2956</v>
      </c>
    </row>
    <row r="136" spans="1:20" ht="12.75" customHeight="1">
      <c r="A136" s="117">
        <f>'C. Organizational Security'!A8</f>
        <v>2490</v>
      </c>
      <c r="B136" s="117">
        <f>'C. Organizational Security'!J8</f>
        <v>2</v>
      </c>
      <c r="C136" s="117">
        <f>'C. Organizational Security'!K8</f>
        <v>0</v>
      </c>
      <c r="D136" s="117">
        <f>'C. Organizational Security'!Y8</f>
        <v>0</v>
      </c>
      <c r="E136" s="117" t="str">
        <f>'C. Organizational Security'!B8</f>
        <v>C.1.3</v>
      </c>
      <c r="F136" s="117" t="str">
        <f>'C. Organizational Security'!C8</f>
        <v>Roles and responsibilities for information security?</v>
      </c>
      <c r="G136" s="117">
        <f>'C. Organizational Security'!D8</f>
        <v>0</v>
      </c>
      <c r="H136" s="117">
        <f>'C. Organizational Security'!E8</f>
        <v>0</v>
      </c>
      <c r="I136" s="117">
        <f>'C. Organizational Security'!F8</f>
        <v>0</v>
      </c>
      <c r="J136" s="117" t="str">
        <f>'C. Organizational Security'!G8</f>
        <v>B.2 Information Security Standards</v>
      </c>
      <c r="K136" s="117" t="str">
        <f>'C. Organizational Security'!H8</f>
        <v>6.1.1.c</v>
      </c>
      <c r="L136" s="117" t="str">
        <f>'C. Organizational Security'!I8</f>
        <v>Management commitment to information security</v>
      </c>
      <c r="M136" s="117"/>
      <c r="N136" s="117" t="s">
        <v>3136</v>
      </c>
      <c r="O136" s="117" t="s">
        <v>3137</v>
      </c>
      <c r="P136" s="120" t="s">
        <v>3087</v>
      </c>
      <c r="Q136" s="117" t="s">
        <v>3138</v>
      </c>
      <c r="R136" s="117" t="s">
        <v>3007</v>
      </c>
      <c r="S136" s="117" t="s">
        <v>3139</v>
      </c>
      <c r="T136" s="191" t="s">
        <v>2956</v>
      </c>
    </row>
    <row r="137" spans="1:20" ht="12.75" customHeight="1">
      <c r="A137" s="117">
        <f>'C. Organizational Security'!A9</f>
        <v>65</v>
      </c>
      <c r="B137" s="117">
        <f>'C. Organizational Security'!J9</f>
        <v>2</v>
      </c>
      <c r="C137" s="117">
        <f>'C. Organizational Security'!K9</f>
        <v>0</v>
      </c>
      <c r="D137" s="117">
        <f>'C. Organizational Security'!Y9</f>
        <v>0</v>
      </c>
      <c r="E137" s="117" t="str">
        <f>'C. Organizational Security'!B9</f>
        <v>C.1.4</v>
      </c>
      <c r="F137" s="117" t="str">
        <f>'C. Organizational Security'!C9</f>
        <v>Develop and maintain an overall strategic security plan?</v>
      </c>
      <c r="G137" s="117">
        <f>'C. Organizational Security'!D9</f>
        <v>0</v>
      </c>
      <c r="H137" s="117">
        <f>'C. Organizational Security'!E9</f>
        <v>0</v>
      </c>
      <c r="I137" s="117">
        <f>'C. Organizational Security'!F9</f>
        <v>0</v>
      </c>
      <c r="J137" s="117" t="str">
        <f>'C. Organizational Security'!G9</f>
        <v>B.2 Information Security Standards</v>
      </c>
      <c r="K137" s="117">
        <f>'C. Organizational Security'!H9</f>
        <v>6.1</v>
      </c>
      <c r="L137" s="117" t="str">
        <f>'C. Organizational Security'!I9</f>
        <v>Internal Organization</v>
      </c>
      <c r="M137" s="117"/>
      <c r="N137" s="117"/>
      <c r="O137" s="117"/>
      <c r="P137" s="120" t="s">
        <v>698</v>
      </c>
      <c r="Q137" s="117"/>
      <c r="R137" s="117" t="s">
        <v>3007</v>
      </c>
      <c r="S137" s="117">
        <v>0</v>
      </c>
      <c r="T137" s="191" t="s">
        <v>2956</v>
      </c>
    </row>
    <row r="138" spans="1:20" ht="12.75" customHeight="1">
      <c r="A138" s="117">
        <f>'C. Organizational Security'!A10</f>
        <v>2494</v>
      </c>
      <c r="B138" s="117">
        <f>'C. Organizational Security'!J10</f>
        <v>2</v>
      </c>
      <c r="C138" s="117">
        <f>'C. Organizational Security'!K10</f>
        <v>0</v>
      </c>
      <c r="D138" s="117">
        <f>'C. Organizational Security'!Y10</f>
        <v>0</v>
      </c>
      <c r="E138" s="117" t="str">
        <f>'C. Organizational Security'!B10</f>
        <v>C.1.5</v>
      </c>
      <c r="F138" s="117" t="str">
        <f>'C. Organizational Security'!C10</f>
        <v>Consistent implementation of information security across the organization?</v>
      </c>
      <c r="G138" s="117">
        <f>'C. Organizational Security'!D10</f>
        <v>0</v>
      </c>
      <c r="H138" s="117">
        <f>'C. Organizational Security'!E10</f>
        <v>0</v>
      </c>
      <c r="I138" s="117">
        <f>'C. Organizational Security'!F10</f>
        <v>0</v>
      </c>
      <c r="J138" s="117" t="str">
        <f>'C. Organizational Security'!G10</f>
        <v>B.2 Information Security Standards</v>
      </c>
      <c r="K138" s="117" t="str">
        <f>'C. Organizational Security'!H10</f>
        <v>5.1.1</v>
      </c>
      <c r="L138" s="117" t="str">
        <f>'C. Organizational Security'!I10</f>
        <v>Policies for Information security</v>
      </c>
      <c r="M138" s="117"/>
      <c r="N138" s="117"/>
      <c r="O138" s="117"/>
      <c r="P138" s="120" t="s">
        <v>118</v>
      </c>
      <c r="Q138" s="117" t="s">
        <v>3054</v>
      </c>
      <c r="R138" s="117" t="s">
        <v>3147</v>
      </c>
      <c r="S138" s="117">
        <v>0</v>
      </c>
      <c r="T138" s="191" t="s">
        <v>2956</v>
      </c>
    </row>
    <row r="139" spans="1:20" ht="12.75" customHeight="1">
      <c r="A139" s="117">
        <f>'C. Organizational Security'!A11</f>
        <v>63</v>
      </c>
      <c r="B139" s="117">
        <f>'C. Organizational Security'!J11</f>
        <v>2</v>
      </c>
      <c r="C139" s="117">
        <f>'C. Organizational Security'!K11</f>
        <v>0</v>
      </c>
      <c r="D139" s="117">
        <f>'C. Organizational Security'!Y11</f>
        <v>0</v>
      </c>
      <c r="E139" s="117" t="str">
        <f>'C. Organizational Security'!B11</f>
        <v>C.1.6</v>
      </c>
      <c r="F139" s="117" t="str">
        <f>'C. Organizational Security'!C11</f>
        <v>Review and monitor information security / privacy incidents or events?</v>
      </c>
      <c r="G139" s="117">
        <f>'C. Organizational Security'!D11</f>
        <v>0</v>
      </c>
      <c r="H139" s="117">
        <f>'C. Organizational Security'!E11</f>
        <v>0</v>
      </c>
      <c r="I139" s="117">
        <f>'C. Organizational Security'!F11</f>
        <v>0</v>
      </c>
      <c r="J139" s="117">
        <f>'C. Organizational Security'!G11</f>
        <v>0</v>
      </c>
      <c r="K139" s="117" t="str">
        <f>'C. Organizational Security'!H11</f>
        <v>18.2.1</v>
      </c>
      <c r="L139" s="117" t="str">
        <f>'C. Organizational Security'!I11</f>
        <v>Independent review of information security</v>
      </c>
      <c r="M139" s="117"/>
      <c r="N139" s="117"/>
      <c r="O139" s="117"/>
      <c r="P139" s="120" t="s">
        <v>3116</v>
      </c>
      <c r="Q139" s="117" t="s">
        <v>3054</v>
      </c>
      <c r="R139" s="117" t="s">
        <v>3006</v>
      </c>
      <c r="S139" s="117">
        <v>0</v>
      </c>
      <c r="T139" s="191" t="s">
        <v>3149</v>
      </c>
    </row>
    <row r="140" spans="1:20" ht="12.75" customHeight="1">
      <c r="A140" s="117">
        <f>'C. Organizational Security'!A12</f>
        <v>62</v>
      </c>
      <c r="B140" s="117">
        <f>'C. Organizational Security'!J12</f>
        <v>2</v>
      </c>
      <c r="C140" s="117">
        <f>'C. Organizational Security'!K12</f>
        <v>0</v>
      </c>
      <c r="D140" s="117">
        <f>'C. Organizational Security'!Y12</f>
        <v>0</v>
      </c>
      <c r="E140" s="117" t="str">
        <f>'C. Organizational Security'!B12</f>
        <v>C.1.7</v>
      </c>
      <c r="F140" s="117" t="str">
        <f>'C. Organizational Security'!C12</f>
        <v>Monitor significant changes in the exposure of information assets?</v>
      </c>
      <c r="G140" s="117">
        <f>'C. Organizational Security'!D12</f>
        <v>0</v>
      </c>
      <c r="H140" s="117">
        <f>'C. Organizational Security'!E12</f>
        <v>0</v>
      </c>
      <c r="I140" s="117">
        <f>'C. Organizational Security'!F12</f>
        <v>0</v>
      </c>
      <c r="J140" s="117">
        <f>'C. Organizational Security'!G12</f>
        <v>0</v>
      </c>
      <c r="K140" s="117" t="str">
        <f>'C. Organizational Security'!H12</f>
        <v>6.1.1</v>
      </c>
      <c r="L140" s="117" t="str">
        <f>'C. Organizational Security'!I12</f>
        <v>Information Security Roles and Responsibilities</v>
      </c>
      <c r="M140" s="117"/>
      <c r="N140" s="117"/>
      <c r="O140" s="117"/>
      <c r="P140" s="120" t="s">
        <v>3152</v>
      </c>
      <c r="Q140" s="117"/>
      <c r="R140" s="117" t="s">
        <v>3153</v>
      </c>
      <c r="S140" s="117">
        <v>0</v>
      </c>
      <c r="T140" s="191" t="s">
        <v>3149</v>
      </c>
    </row>
    <row r="141" spans="1:20" ht="12.75" customHeight="1">
      <c r="A141" s="117">
        <f>'C. Organizational Security'!A13</f>
        <v>2500</v>
      </c>
      <c r="B141" s="117">
        <f>'C. Organizational Security'!J13</f>
        <v>2</v>
      </c>
      <c r="C141" s="117">
        <f>'C. Organizational Security'!K13</f>
        <v>0</v>
      </c>
      <c r="D141" s="117">
        <f>'C. Organizational Security'!Y13</f>
        <v>0</v>
      </c>
      <c r="E141" s="117" t="str">
        <f>'C. Organizational Security'!B13</f>
        <v>C.1.8</v>
      </c>
      <c r="F141" s="117" t="str">
        <f>'C. Organizational Security'!C13</f>
        <v>Contacts with information security special interest groups, specialist security forums or professional associations?</v>
      </c>
      <c r="G141" s="117">
        <f>'C. Organizational Security'!D13</f>
        <v>0</v>
      </c>
      <c r="H141" s="117">
        <f>'C. Organizational Security'!E13</f>
        <v>0</v>
      </c>
      <c r="I141" s="117">
        <f>'C. Organizational Security'!F13</f>
        <v>0</v>
      </c>
      <c r="J141" s="117">
        <f>'C. Organizational Security'!G13</f>
        <v>0</v>
      </c>
      <c r="K141" s="117" t="str">
        <f>'C. Organizational Security'!H13</f>
        <v>6.1.4</v>
      </c>
      <c r="L141" s="117" t="str">
        <f>'C. Organizational Security'!I13</f>
        <v>Contact with special interest groups</v>
      </c>
      <c r="M141" s="117"/>
      <c r="N141" s="117" t="s">
        <v>3155</v>
      </c>
      <c r="O141" s="117" t="s">
        <v>3156</v>
      </c>
      <c r="P141" s="120" t="s">
        <v>118</v>
      </c>
      <c r="Q141" s="117"/>
      <c r="R141" s="117" t="s">
        <v>3157</v>
      </c>
      <c r="S141" s="117">
        <v>0</v>
      </c>
      <c r="T141" s="191" t="s">
        <v>3149</v>
      </c>
    </row>
    <row r="142" spans="1:20" ht="12.75" customHeight="1">
      <c r="A142" s="117">
        <f>'C. Organizational Security'!A14</f>
        <v>67</v>
      </c>
      <c r="B142" s="117">
        <f>'C. Organizational Security'!J14</f>
        <v>2</v>
      </c>
      <c r="C142" s="117">
        <f>'C. Organizational Security'!K14</f>
        <v>0</v>
      </c>
      <c r="D142" s="117">
        <f>'C. Organizational Security'!Y14</f>
        <v>0</v>
      </c>
      <c r="E142" s="117" t="str">
        <f>'C. Organizational Security'!B14</f>
        <v>C.1.9</v>
      </c>
      <c r="F142" s="117" t="str">
        <f>'C. Organizational Security'!C14</f>
        <v>Manage instances of non-compliance with security policies?</v>
      </c>
      <c r="G142" s="117">
        <f>'C. Organizational Security'!D14</f>
        <v>0</v>
      </c>
      <c r="H142" s="117">
        <f>'C. Organizational Security'!E14</f>
        <v>0</v>
      </c>
      <c r="I142" s="117">
        <f>'C. Organizational Security'!F14</f>
        <v>0</v>
      </c>
      <c r="J142" s="117">
        <f>'C. Organizational Security'!G14</f>
        <v>0</v>
      </c>
      <c r="K142" s="117" t="str">
        <f>'C. Organizational Security'!H14</f>
        <v>18.2.2</v>
      </c>
      <c r="L142" s="117" t="str">
        <f>'C. Organizational Security'!I14</f>
        <v>Compliance with security policies and standards</v>
      </c>
      <c r="M142" s="117"/>
      <c r="N142" s="117"/>
      <c r="O142" s="117"/>
      <c r="P142" s="120" t="s">
        <v>3159</v>
      </c>
      <c r="Q142" s="117"/>
      <c r="R142" s="117" t="s">
        <v>3160</v>
      </c>
      <c r="S142" s="117">
        <v>0</v>
      </c>
      <c r="T142" s="191" t="s">
        <v>3149</v>
      </c>
    </row>
    <row r="143" spans="1:20" ht="12.75" customHeight="1">
      <c r="A143" s="117">
        <f>'C. Organizational Security'!A15</f>
        <v>0</v>
      </c>
      <c r="B143" s="117">
        <f>'C. Organizational Security'!J15</f>
        <v>0</v>
      </c>
      <c r="C143" s="117">
        <f>'C. Organizational Security'!K15</f>
        <v>0</v>
      </c>
      <c r="D143" s="117">
        <f>'C. Organizational Security'!Y15</f>
        <v>0</v>
      </c>
      <c r="E143" s="117">
        <f>'C. Organizational Security'!B15</f>
        <v>0</v>
      </c>
      <c r="F143" s="117">
        <f>'C. Organizational Security'!C15</f>
        <v>0</v>
      </c>
      <c r="G143" s="117">
        <f>'C. Organizational Security'!D15</f>
        <v>0</v>
      </c>
      <c r="H143" s="117">
        <f>'C. Organizational Security'!E15</f>
        <v>0</v>
      </c>
      <c r="I143" s="117">
        <f>'C. Organizational Security'!F15</f>
        <v>0</v>
      </c>
      <c r="J143" s="117">
        <f>'C. Organizational Security'!G15</f>
        <v>0</v>
      </c>
      <c r="K143" s="117">
        <f>'C. Organizational Security'!H15</f>
        <v>0</v>
      </c>
      <c r="L143" s="117">
        <f>'C. Organizational Security'!I15</f>
        <v>0</v>
      </c>
      <c r="M143" s="117"/>
      <c r="N143" s="117"/>
      <c r="O143" s="117"/>
      <c r="P143" s="120"/>
      <c r="Q143" s="117"/>
      <c r="R143" s="117"/>
      <c r="S143" s="117">
        <v>0</v>
      </c>
      <c r="T143" s="117"/>
    </row>
    <row r="144" spans="1:20" ht="12.75" customHeight="1">
      <c r="A144" s="193"/>
      <c r="B144" s="193"/>
      <c r="C144" s="193"/>
      <c r="D144" s="193"/>
      <c r="E144" s="193"/>
      <c r="F144" s="188"/>
      <c r="G144" s="193"/>
      <c r="H144" s="193"/>
      <c r="I144" s="193"/>
      <c r="J144" s="188"/>
      <c r="K144" s="177"/>
      <c r="L144" s="188"/>
      <c r="M144" s="188"/>
      <c r="N144" s="188"/>
      <c r="O144" s="188"/>
      <c r="P144" s="177"/>
      <c r="Q144" s="188"/>
      <c r="R144" s="188"/>
      <c r="S144" s="188">
        <v>0</v>
      </c>
      <c r="T144" s="188"/>
    </row>
    <row r="145" spans="1:20" ht="12.75" customHeight="1">
      <c r="A145" s="189" t="str">
        <f>'D. Asset and Info Management'!B1</f>
        <v>D. Asset and Information Management</v>
      </c>
      <c r="B145" s="190"/>
      <c r="C145" s="190"/>
      <c r="D145" s="190"/>
      <c r="E145" s="190" t="str">
        <f>'D. Asset and Info Management'!B1</f>
        <v>D. Asset and Information Management</v>
      </c>
      <c r="F145" s="192"/>
      <c r="G145" s="190"/>
      <c r="H145" s="190"/>
      <c r="I145" s="190"/>
      <c r="J145" s="192"/>
      <c r="K145" s="194"/>
      <c r="L145" s="192"/>
      <c r="M145" s="190"/>
      <c r="N145" s="192"/>
      <c r="O145" s="192"/>
      <c r="P145" s="194"/>
      <c r="Q145" s="192"/>
      <c r="R145" s="192"/>
      <c r="S145" s="195" t="s">
        <v>587</v>
      </c>
      <c r="T145" s="195"/>
    </row>
    <row r="146" spans="1:20" ht="12.75" customHeight="1">
      <c r="A146" s="117">
        <f>'D. Asset and Info Management'!A5</f>
        <v>3200</v>
      </c>
      <c r="B146" s="117">
        <f>'D. Asset and Info Management'!J5</f>
        <v>1</v>
      </c>
      <c r="C146" s="117">
        <f>'D. Asset and Info Management'!K5</f>
        <v>0</v>
      </c>
      <c r="D146" s="117">
        <f>'D. Asset and Info Management'!Y5</f>
        <v>1</v>
      </c>
      <c r="E146" s="117" t="str">
        <f>'D. Asset and Info Management'!B5</f>
        <v>D.1</v>
      </c>
      <c r="F146" s="117" t="str">
        <f>'D. Asset and Info Management'!C5</f>
        <v>Is there an asset management policy approved by management, communicated to constituents and an owner to maintain and review? If yes, does it include:</v>
      </c>
      <c r="G146" s="117">
        <f>'D. Asset and Info Management'!D5</f>
        <v>0</v>
      </c>
      <c r="H146" s="117">
        <f>'D. Asset and Info Management'!E5</f>
        <v>0</v>
      </c>
      <c r="I146" s="117">
        <f>'D. Asset and Info Management'!F5</f>
        <v>0</v>
      </c>
      <c r="J146" s="117" t="str">
        <f>'D. Asset and Info Management'!G5</f>
        <v>D. Asset and Information Management</v>
      </c>
      <c r="K146" s="117">
        <f>'D. Asset and Info Management'!H5</f>
        <v>8.1</v>
      </c>
      <c r="L146" s="117" t="str">
        <f>'D. Asset and Info Management'!I5</f>
        <v>Responsibility for Assets</v>
      </c>
      <c r="M146" s="117"/>
      <c r="N146" s="117" t="s">
        <v>3010</v>
      </c>
      <c r="O146" s="196" t="s">
        <v>3011</v>
      </c>
      <c r="P146" s="120" t="s">
        <v>118</v>
      </c>
      <c r="Q146" s="117" t="s">
        <v>3012</v>
      </c>
      <c r="R146" s="117" t="s">
        <v>2976</v>
      </c>
      <c r="S146" s="117">
        <v>0</v>
      </c>
      <c r="T146" s="191" t="s">
        <v>3013</v>
      </c>
    </row>
    <row r="147" spans="1:20" ht="12.75" customHeight="1">
      <c r="A147" s="117">
        <f>'D. Asset and Info Management'!A6</f>
        <v>4175</v>
      </c>
      <c r="B147" s="117">
        <f>'D. Asset and Info Management'!J6</f>
        <v>2</v>
      </c>
      <c r="C147" s="117">
        <f>'D. Asset and Info Management'!K6</f>
        <v>0</v>
      </c>
      <c r="D147" s="117">
        <f>'D. Asset and Info Management'!Y6</f>
        <v>0</v>
      </c>
      <c r="E147" s="117" t="str">
        <f>'D. Asset and Info Management'!B6</f>
        <v>D.1.1</v>
      </c>
      <c r="F147" s="117" t="str">
        <f>'D. Asset and Info Management'!C6</f>
        <v>Acceptable use of assets?</v>
      </c>
      <c r="G147" s="117">
        <f>'D. Asset and Info Management'!D6</f>
        <v>0</v>
      </c>
      <c r="H147" s="117">
        <f>'D. Asset and Info Management'!E6</f>
        <v>0</v>
      </c>
      <c r="I147" s="117">
        <f>'D. Asset and Info Management'!F6</f>
        <v>0</v>
      </c>
      <c r="J147" s="117" t="str">
        <f>'D. Asset and Info Management'!G6</f>
        <v>D.1 Asset Accounting and Inventory</v>
      </c>
      <c r="K147" s="117" t="str">
        <f>'D. Asset and Info Management'!H6</f>
        <v>8.1.1</v>
      </c>
      <c r="L147" s="117" t="str">
        <f>'D. Asset and Info Management'!I6</f>
        <v>Inventory of Assets</v>
      </c>
      <c r="M147" s="117"/>
      <c r="N147" s="117" t="s">
        <v>3010</v>
      </c>
      <c r="O147" s="197" t="s">
        <v>3164</v>
      </c>
      <c r="P147" s="120" t="s">
        <v>3090</v>
      </c>
      <c r="Q147" s="117"/>
      <c r="R147" s="117"/>
      <c r="S147" s="117" t="s">
        <v>587</v>
      </c>
      <c r="T147" s="117"/>
    </row>
    <row r="148" spans="1:20" ht="12.75" customHeight="1">
      <c r="A148" s="117">
        <f>'D. Asset and Info Management'!A7</f>
        <v>108</v>
      </c>
      <c r="B148" s="117">
        <f>'D. Asset and Info Management'!J7</f>
        <v>2</v>
      </c>
      <c r="C148" s="117">
        <f>'D. Asset and Info Management'!K7</f>
        <v>0</v>
      </c>
      <c r="D148" s="117">
        <f>'D. Asset and Info Management'!Y7</f>
        <v>0</v>
      </c>
      <c r="E148" s="117" t="str">
        <f>'D. Asset and Info Management'!B7</f>
        <v>D.1.2</v>
      </c>
      <c r="F148" s="117" t="str">
        <f>'D. Asset and Info Management'!C7</f>
        <v>Asset control tag?</v>
      </c>
      <c r="G148" s="117">
        <f>'D. Asset and Info Management'!D7</f>
        <v>0</v>
      </c>
      <c r="H148" s="117">
        <f>'D. Asset and Info Management'!E7</f>
        <v>0</v>
      </c>
      <c r="I148" s="117">
        <f>'D. Asset and Info Management'!F7</f>
        <v>0</v>
      </c>
      <c r="J148" s="117" t="str">
        <f>'D. Asset and Info Management'!G7</f>
        <v>D.1 Asset Accounting and Inventory</v>
      </c>
      <c r="K148" s="117">
        <f>'D. Asset and Info Management'!H7</f>
        <v>0</v>
      </c>
      <c r="L148" s="117" t="str">
        <f>'D. Asset and Info Management'!I7</f>
        <v/>
      </c>
      <c r="M148" s="117"/>
      <c r="N148" s="117" t="s">
        <v>3010</v>
      </c>
      <c r="O148" s="197" t="s">
        <v>3164</v>
      </c>
      <c r="P148" s="120" t="s">
        <v>118</v>
      </c>
      <c r="Q148" s="117"/>
      <c r="R148" s="117" t="s">
        <v>118</v>
      </c>
      <c r="S148" s="117">
        <v>0</v>
      </c>
      <c r="T148" s="191" t="s">
        <v>3019</v>
      </c>
    </row>
    <row r="149" spans="1:20" ht="12.75" customHeight="1">
      <c r="A149" s="117">
        <f>'D. Asset and Info Management'!A8</f>
        <v>113</v>
      </c>
      <c r="B149" s="117">
        <f>'D. Asset and Info Management'!J8</f>
        <v>2</v>
      </c>
      <c r="C149" s="117">
        <f>'D. Asset and Info Management'!K8</f>
        <v>0</v>
      </c>
      <c r="D149" s="117">
        <f>'D. Asset and Info Management'!Y8</f>
        <v>0</v>
      </c>
      <c r="E149" s="117" t="str">
        <f>'D. Asset and Info Management'!B8</f>
        <v>D.1.3</v>
      </c>
      <c r="F149" s="117" t="str">
        <f>'D. Asset and Info Management'!C8</f>
        <v>Operating system?</v>
      </c>
      <c r="G149" s="117">
        <f>'D. Asset and Info Management'!D8</f>
        <v>0</v>
      </c>
      <c r="H149" s="117">
        <f>'D. Asset and Info Management'!E8</f>
        <v>0</v>
      </c>
      <c r="I149" s="117">
        <f>'D. Asset and Info Management'!F8</f>
        <v>0</v>
      </c>
      <c r="J149" s="117" t="str">
        <f>'D. Asset and Info Management'!G8</f>
        <v>D.1 Asset Accounting and Inventory</v>
      </c>
      <c r="K149" s="117">
        <f>'D. Asset and Info Management'!H8</f>
        <v>0</v>
      </c>
      <c r="L149" s="117" t="str">
        <f>'D. Asset and Info Management'!I8</f>
        <v/>
      </c>
      <c r="M149" s="117"/>
      <c r="N149" s="117" t="s">
        <v>3010</v>
      </c>
      <c r="O149" s="196" t="s">
        <v>3011</v>
      </c>
      <c r="P149" s="120" t="s">
        <v>118</v>
      </c>
      <c r="Q149" s="117"/>
      <c r="R149" s="117" t="s">
        <v>118</v>
      </c>
      <c r="S149" s="117">
        <v>0</v>
      </c>
      <c r="T149" s="191" t="s">
        <v>3019</v>
      </c>
    </row>
    <row r="150" spans="1:20" ht="12.75" customHeight="1">
      <c r="A150" s="117">
        <f>'D. Asset and Info Management'!A9</f>
        <v>114</v>
      </c>
      <c r="B150" s="117">
        <f>'D. Asset and Info Management'!J9</f>
        <v>2</v>
      </c>
      <c r="C150" s="117">
        <f>'D. Asset and Info Management'!K9</f>
        <v>0</v>
      </c>
      <c r="D150" s="117">
        <f>'D. Asset and Info Management'!Y9</f>
        <v>0</v>
      </c>
      <c r="E150" s="117" t="str">
        <f>'D. Asset and Info Management'!B9</f>
        <v>D.1.4</v>
      </c>
      <c r="F150" s="117" t="str">
        <f>'D. Asset and Info Management'!C9</f>
        <v>Physical location?</v>
      </c>
      <c r="G150" s="117">
        <f>'D. Asset and Info Management'!D9</f>
        <v>0</v>
      </c>
      <c r="H150" s="117">
        <f>'D. Asset and Info Management'!E9</f>
        <v>0</v>
      </c>
      <c r="I150" s="117">
        <f>'D. Asset and Info Management'!F9</f>
        <v>0</v>
      </c>
      <c r="J150" s="117" t="str">
        <f>'D. Asset and Info Management'!G9</f>
        <v>D.1 Asset Accounting and Inventory</v>
      </c>
      <c r="K150" s="117">
        <f>'D. Asset and Info Management'!H9</f>
        <v>0</v>
      </c>
      <c r="L150" s="117" t="str">
        <f>'D. Asset and Info Management'!I9</f>
        <v/>
      </c>
      <c r="M150" s="117"/>
      <c r="N150" s="117" t="s">
        <v>3010</v>
      </c>
      <c r="O150" s="197" t="s">
        <v>3164</v>
      </c>
      <c r="P150" s="120" t="s">
        <v>118</v>
      </c>
      <c r="Q150" s="117"/>
      <c r="R150" s="117" t="s">
        <v>118</v>
      </c>
      <c r="S150" s="117">
        <v>0</v>
      </c>
      <c r="T150" s="191" t="s">
        <v>3019</v>
      </c>
    </row>
    <row r="151" spans="1:20" ht="12.75" customHeight="1">
      <c r="A151" s="117">
        <f>'D. Asset and Info Management'!A10</f>
        <v>115</v>
      </c>
      <c r="B151" s="117">
        <f>'D. Asset and Info Management'!J10</f>
        <v>2</v>
      </c>
      <c r="C151" s="117">
        <f>'D. Asset and Info Management'!K10</f>
        <v>0</v>
      </c>
      <c r="D151" s="117">
        <f>'D. Asset and Info Management'!Y10</f>
        <v>0</v>
      </c>
      <c r="E151" s="117" t="str">
        <f>'D. Asset and Info Management'!B10</f>
        <v>D.1.5</v>
      </c>
      <c r="F151" s="117" t="str">
        <f>'D. Asset and Info Management'!C10</f>
        <v>Serial number?</v>
      </c>
      <c r="G151" s="117">
        <f>'D. Asset and Info Management'!D10</f>
        <v>0</v>
      </c>
      <c r="H151" s="117">
        <f>'D. Asset and Info Management'!E10</f>
        <v>0</v>
      </c>
      <c r="I151" s="117">
        <f>'D. Asset and Info Management'!F10</f>
        <v>0</v>
      </c>
      <c r="J151" s="117">
        <f>'D. Asset and Info Management'!G10</f>
        <v>0</v>
      </c>
      <c r="K151" s="117">
        <f>'D. Asset and Info Management'!H10</f>
        <v>0</v>
      </c>
      <c r="L151" s="117" t="str">
        <f>'D. Asset and Info Management'!I10</f>
        <v/>
      </c>
      <c r="M151" s="117"/>
      <c r="N151" s="117" t="s">
        <v>3010</v>
      </c>
      <c r="O151" s="197" t="s">
        <v>3164</v>
      </c>
      <c r="P151" s="120" t="s">
        <v>118</v>
      </c>
      <c r="Q151" s="117"/>
      <c r="R151" s="117" t="s">
        <v>118</v>
      </c>
      <c r="S151" s="117">
        <v>0</v>
      </c>
      <c r="T151" s="191" t="s">
        <v>3019</v>
      </c>
    </row>
    <row r="152" spans="1:20" ht="12.75" customHeight="1">
      <c r="A152" s="117">
        <f>'D. Asset and Info Management'!A11</f>
        <v>109</v>
      </c>
      <c r="B152" s="117">
        <f>'D. Asset and Info Management'!J11</f>
        <v>2</v>
      </c>
      <c r="C152" s="117">
        <f>'D. Asset and Info Management'!K11</f>
        <v>0</v>
      </c>
      <c r="D152" s="117">
        <f>'D. Asset and Info Management'!Y11</f>
        <v>0</v>
      </c>
      <c r="E152" s="117" t="str">
        <f>'D. Asset and Info Management'!B11</f>
        <v>D.1.6</v>
      </c>
      <c r="F152" s="117" t="str">
        <f>'D. Asset and Info Management'!C11</f>
        <v>Business function supported?</v>
      </c>
      <c r="G152" s="117">
        <f>'D. Asset and Info Management'!D11</f>
        <v>0</v>
      </c>
      <c r="H152" s="117">
        <f>'D. Asset and Info Management'!E11</f>
        <v>0</v>
      </c>
      <c r="I152" s="117">
        <f>'D. Asset and Info Management'!F11</f>
        <v>0</v>
      </c>
      <c r="J152" s="117">
        <f>'D. Asset and Info Management'!G11</f>
        <v>0</v>
      </c>
      <c r="K152" s="117">
        <f>'D. Asset and Info Management'!H11</f>
        <v>0</v>
      </c>
      <c r="L152" s="117" t="str">
        <f>'D. Asset and Info Management'!I11</f>
        <v/>
      </c>
      <c r="M152" s="117"/>
      <c r="N152" s="117" t="s">
        <v>3010</v>
      </c>
      <c r="O152" s="197" t="s">
        <v>3164</v>
      </c>
      <c r="P152" s="120" t="s">
        <v>118</v>
      </c>
      <c r="Q152" s="117"/>
      <c r="R152" s="117" t="s">
        <v>118</v>
      </c>
      <c r="S152" s="117">
        <v>0</v>
      </c>
      <c r="T152" s="191" t="s">
        <v>3019</v>
      </c>
    </row>
    <row r="153" spans="1:20" ht="12.75" customHeight="1">
      <c r="A153" s="117">
        <f>'D. Asset and Info Management'!A12</f>
        <v>110</v>
      </c>
      <c r="B153" s="117">
        <f>'D. Asset and Info Management'!J12</f>
        <v>2</v>
      </c>
      <c r="C153" s="117">
        <f>'D. Asset and Info Management'!K12</f>
        <v>0</v>
      </c>
      <c r="D153" s="117">
        <f>'D. Asset and Info Management'!Y12</f>
        <v>0</v>
      </c>
      <c r="E153" s="117" t="str">
        <f>'D. Asset and Info Management'!B12</f>
        <v>D.1.7</v>
      </c>
      <c r="F153" s="117" t="str">
        <f>'D. Asset and Info Management'!C12</f>
        <v>Environment (dev, test, etc.)?</v>
      </c>
      <c r="G153" s="117">
        <f>'D. Asset and Info Management'!D12</f>
        <v>0</v>
      </c>
      <c r="H153" s="117">
        <f>'D. Asset and Info Management'!E12</f>
        <v>0</v>
      </c>
      <c r="I153" s="117">
        <f>'D. Asset and Info Management'!F12</f>
        <v>0</v>
      </c>
      <c r="J153" s="117" t="str">
        <f>'D. Asset and Info Management'!G12</f>
        <v>D.1 Asset Accounting and Inventory</v>
      </c>
      <c r="K153" s="117">
        <f>'D. Asset and Info Management'!H12</f>
        <v>0</v>
      </c>
      <c r="L153" s="117" t="str">
        <f>'D. Asset and Info Management'!I12</f>
        <v/>
      </c>
      <c r="M153" s="117"/>
      <c r="N153" s="117" t="s">
        <v>3010</v>
      </c>
      <c r="O153" s="197" t="s">
        <v>3164</v>
      </c>
      <c r="P153" s="120" t="s">
        <v>118</v>
      </c>
      <c r="Q153" s="117"/>
      <c r="R153" s="117" t="s">
        <v>118</v>
      </c>
      <c r="S153" s="117">
        <v>0</v>
      </c>
      <c r="T153" s="191" t="s">
        <v>3019</v>
      </c>
    </row>
    <row r="154" spans="1:20" ht="12.75" customHeight="1">
      <c r="A154" s="117">
        <f>'D. Asset and Info Management'!A13</f>
        <v>112</v>
      </c>
      <c r="B154" s="117">
        <f>'D. Asset and Info Management'!J13</f>
        <v>2</v>
      </c>
      <c r="C154" s="117">
        <f>'D. Asset and Info Management'!K13</f>
        <v>0</v>
      </c>
      <c r="D154" s="117">
        <f>'D. Asset and Info Management'!Y13</f>
        <v>0</v>
      </c>
      <c r="E154" s="117" t="str">
        <f>'D. Asset and Info Management'!B13</f>
        <v>D.1.8</v>
      </c>
      <c r="F154" s="117" t="str">
        <f>'D. Asset and Info Management'!C13</f>
        <v>IP address?</v>
      </c>
      <c r="G154" s="117">
        <f>'D. Asset and Info Management'!D13</f>
        <v>0</v>
      </c>
      <c r="H154" s="117">
        <f>'D. Asset and Info Management'!E13</f>
        <v>0</v>
      </c>
      <c r="I154" s="117">
        <f>'D. Asset and Info Management'!F13</f>
        <v>0</v>
      </c>
      <c r="J154" s="117">
        <f>'D. Asset and Info Management'!G13</f>
        <v>0</v>
      </c>
      <c r="K154" s="117">
        <f>'D. Asset and Info Management'!H13</f>
        <v>0</v>
      </c>
      <c r="L154" s="117" t="str">
        <f>'D. Asset and Info Management'!I13</f>
        <v/>
      </c>
      <c r="M154" s="117"/>
      <c r="N154" s="117" t="s">
        <v>3010</v>
      </c>
      <c r="O154" s="197" t="s">
        <v>3164</v>
      </c>
      <c r="P154" s="120" t="s">
        <v>118</v>
      </c>
      <c r="Q154" s="117"/>
      <c r="R154" s="117" t="s">
        <v>118</v>
      </c>
      <c r="S154" s="117">
        <v>0</v>
      </c>
      <c r="T154" s="191" t="s">
        <v>3019</v>
      </c>
    </row>
    <row r="155" spans="1:20" ht="12.75" customHeight="1">
      <c r="A155" s="117">
        <f>'D. Asset and Info Management'!A14</f>
        <v>120</v>
      </c>
      <c r="B155" s="117">
        <f>'D. Asset and Info Management'!J14</f>
        <v>2</v>
      </c>
      <c r="C155" s="117">
        <f>'D. Asset and Info Management'!K14</f>
        <v>0</v>
      </c>
      <c r="D155" s="117">
        <f>'D. Asset and Info Management'!Y14</f>
        <v>0</v>
      </c>
      <c r="E155" s="117" t="str">
        <f>'D. Asset and Info Management'!B14</f>
        <v>D.1.9</v>
      </c>
      <c r="F155" s="117" t="str">
        <f>'D. Asset and Info Management'!C14</f>
        <v>Is ownership assigned for assets? If yes, is the owner responsible to:</v>
      </c>
      <c r="G155" s="117">
        <f>'D. Asset and Info Management'!D14</f>
        <v>0</v>
      </c>
      <c r="H155" s="117">
        <f>'D. Asset and Info Management'!E14</f>
        <v>0</v>
      </c>
      <c r="I155" s="117">
        <f>'D. Asset and Info Management'!F14</f>
        <v>0</v>
      </c>
      <c r="J155" s="117">
        <f>'D. Asset and Info Management'!G14</f>
        <v>0</v>
      </c>
      <c r="K155" s="117" t="str">
        <f>'D. Asset and Info Management'!H14</f>
        <v>8.1.2</v>
      </c>
      <c r="L155" s="117" t="str">
        <f>'D. Asset and Info Management'!I14</f>
        <v>Ownership of Assets</v>
      </c>
      <c r="M155" s="117"/>
      <c r="N155" s="117" t="s">
        <v>3010</v>
      </c>
      <c r="O155" s="197" t="s">
        <v>3164</v>
      </c>
      <c r="P155" s="120" t="s">
        <v>3185</v>
      </c>
      <c r="Q155" s="117"/>
      <c r="R155" s="117" t="s">
        <v>3186</v>
      </c>
      <c r="S155" s="117">
        <v>0</v>
      </c>
      <c r="T155" s="191" t="s">
        <v>3019</v>
      </c>
    </row>
    <row r="156" spans="1:20" ht="12.75" customHeight="1">
      <c r="A156" s="117">
        <f>'D. Asset and Info Management'!A15</f>
        <v>2530</v>
      </c>
      <c r="B156" s="117">
        <f>'D. Asset and Info Management'!J15</f>
        <v>2</v>
      </c>
      <c r="C156" s="117">
        <f>'D. Asset and Info Management'!K15</f>
        <v>0</v>
      </c>
      <c r="D156" s="117">
        <f>'D. Asset and Info Management'!Y15</f>
        <v>0</v>
      </c>
      <c r="E156" s="117" t="str">
        <f>'D. Asset and Info Management'!B15</f>
        <v>D.1.10</v>
      </c>
      <c r="F156" s="117" t="str">
        <f>'D. Asset and Info Management'!C15</f>
        <v>Appropriately classify information and assets?</v>
      </c>
      <c r="G156" s="117">
        <f>'D. Asset and Info Management'!D15</f>
        <v>0</v>
      </c>
      <c r="H156" s="117">
        <f>'D. Asset and Info Management'!E15</f>
        <v>0</v>
      </c>
      <c r="I156" s="117">
        <f>'D. Asset and Info Management'!F15</f>
        <v>0</v>
      </c>
      <c r="J156" s="117">
        <f>'D. Asset and Info Management'!G15</f>
        <v>0</v>
      </c>
      <c r="K156" s="117" t="str">
        <f>'D. Asset and Info Management'!H15</f>
        <v>8.2.1</v>
      </c>
      <c r="L156" s="117" t="str">
        <f>'D. Asset and Info Management'!I15</f>
        <v>Classification of Information</v>
      </c>
      <c r="M156" s="117"/>
      <c r="N156" s="117" t="s">
        <v>3010</v>
      </c>
      <c r="O156" s="197" t="s">
        <v>3164</v>
      </c>
      <c r="P156" s="120" t="s">
        <v>3185</v>
      </c>
      <c r="Q156" s="117"/>
      <c r="R156" s="117" t="s">
        <v>3186</v>
      </c>
      <c r="S156" s="117">
        <v>0</v>
      </c>
      <c r="T156" s="191" t="s">
        <v>3019</v>
      </c>
    </row>
    <row r="157" spans="1:20" ht="12.75" customHeight="1">
      <c r="A157" s="117">
        <f>'D. Asset and Info Management'!A16</f>
        <v>121</v>
      </c>
      <c r="B157" s="117">
        <f>'D. Asset and Info Management'!J16</f>
        <v>2</v>
      </c>
      <c r="C157" s="117">
        <f>'D. Asset and Info Management'!K16</f>
        <v>0</v>
      </c>
      <c r="D157" s="117">
        <f>'D. Asset and Info Management'!Y16</f>
        <v>0</v>
      </c>
      <c r="E157" s="117" t="str">
        <f>'D. Asset and Info Management'!B16</f>
        <v>D.1.11</v>
      </c>
      <c r="F157" s="117" t="str">
        <f>'D. Asset and Info Management'!C16</f>
        <v>Review and approve access to those information and assets?</v>
      </c>
      <c r="G157" s="117">
        <f>'D. Asset and Info Management'!D16</f>
        <v>0</v>
      </c>
      <c r="H157" s="117">
        <f>'D. Asset and Info Management'!E16</f>
        <v>0</v>
      </c>
      <c r="I157" s="117">
        <f>'D. Asset and Info Management'!F16</f>
        <v>0</v>
      </c>
      <c r="J157" s="117">
        <f>'D. Asset and Info Management'!G16</f>
        <v>0</v>
      </c>
      <c r="K157" s="117" t="str">
        <f>'D. Asset and Info Management'!H16</f>
        <v>8.1.2</v>
      </c>
      <c r="L157" s="117" t="str">
        <f>'D. Asset and Info Management'!I16</f>
        <v>Ownership of Assets</v>
      </c>
      <c r="M157" s="117"/>
      <c r="N157" s="117" t="s">
        <v>3010</v>
      </c>
      <c r="O157" s="197" t="s">
        <v>3164</v>
      </c>
      <c r="P157" s="120" t="s">
        <v>3190</v>
      </c>
      <c r="Q157" s="117"/>
      <c r="R157" s="117" t="s">
        <v>3186</v>
      </c>
      <c r="S157" s="117">
        <v>0</v>
      </c>
      <c r="T157" s="191" t="s">
        <v>3019</v>
      </c>
    </row>
    <row r="158" spans="1:20" ht="12.75" customHeight="1">
      <c r="A158" s="117">
        <f>'D. Asset and Info Management'!A17</f>
        <v>2531</v>
      </c>
      <c r="B158" s="117">
        <f>'D. Asset and Info Management'!J17</f>
        <v>2</v>
      </c>
      <c r="C158" s="117">
        <f>'D. Asset and Info Management'!K17</f>
        <v>0</v>
      </c>
      <c r="D158" s="117">
        <f>'D. Asset and Info Management'!Y17</f>
        <v>0</v>
      </c>
      <c r="E158" s="117" t="str">
        <f>'D. Asset and Info Management'!B17</f>
        <v>D.1.12</v>
      </c>
      <c r="F158" s="117" t="str">
        <f>'D. Asset and Info Management'!C17</f>
        <v>Establish, document and implement rules for the acceptable use of information and assets?</v>
      </c>
      <c r="G158" s="117">
        <f>'D. Asset and Info Management'!D17</f>
        <v>0</v>
      </c>
      <c r="H158" s="117">
        <f>'D. Asset and Info Management'!E17</f>
        <v>0</v>
      </c>
      <c r="I158" s="117">
        <f>'D. Asset and Info Management'!F17</f>
        <v>0</v>
      </c>
      <c r="J158" s="117">
        <f>'D. Asset and Info Management'!G17</f>
        <v>0</v>
      </c>
      <c r="K158" s="117" t="str">
        <f>'D. Asset and Info Management'!H17</f>
        <v>8.1.3</v>
      </c>
      <c r="L158" s="117" t="str">
        <f>'D. Asset and Info Management'!I17</f>
        <v>Acceptable Use of Assets</v>
      </c>
      <c r="M158" s="117"/>
      <c r="N158" s="117" t="s">
        <v>3010</v>
      </c>
      <c r="O158" s="197" t="s">
        <v>3164</v>
      </c>
      <c r="P158" s="120" t="s">
        <v>475</v>
      </c>
      <c r="Q158" s="117"/>
      <c r="R158" s="117" t="s">
        <v>3091</v>
      </c>
      <c r="S158" s="117">
        <v>0</v>
      </c>
      <c r="T158" s="191" t="s">
        <v>3019</v>
      </c>
    </row>
    <row r="159" spans="1:20" ht="12.75" customHeight="1">
      <c r="A159" s="117">
        <f>'D. Asset and Info Management'!A18</f>
        <v>2532</v>
      </c>
      <c r="B159" s="117">
        <f>'D. Asset and Info Management'!J18</f>
        <v>1</v>
      </c>
      <c r="C159" s="117">
        <f>'D. Asset and Info Management'!K18</f>
        <v>0</v>
      </c>
      <c r="D159" s="117">
        <f>'D. Asset and Info Management'!Y18</f>
        <v>1</v>
      </c>
      <c r="E159" s="117" t="str">
        <f>'D. Asset and Info Management'!B18</f>
        <v>D.2</v>
      </c>
      <c r="F159" s="117" t="str">
        <f>'D. Asset and Info Management'!C18</f>
        <v>Is information classified?</v>
      </c>
      <c r="G159" s="117">
        <f>'D. Asset and Info Management'!D18</f>
        <v>0</v>
      </c>
      <c r="H159" s="117">
        <f>'D. Asset and Info Management'!E18</f>
        <v>0</v>
      </c>
      <c r="I159" s="117">
        <f>'D. Asset and Info Management'!F18</f>
        <v>0</v>
      </c>
      <c r="J159" s="117" t="str">
        <f>'D. Asset and Info Management'!G18</f>
        <v>D.1 Asset Accounting and Inventory</v>
      </c>
      <c r="K159" s="117" t="str">
        <f>'D. Asset and Info Management'!H18</f>
        <v>8.2.1</v>
      </c>
      <c r="L159" s="117" t="str">
        <f>'D. Asset and Info Management'!I18</f>
        <v>Classification of Information</v>
      </c>
      <c r="M159" s="117"/>
      <c r="N159" s="117" t="s">
        <v>3010</v>
      </c>
      <c r="O159" s="197" t="s">
        <v>3015</v>
      </c>
      <c r="P159" s="120" t="s">
        <v>3016</v>
      </c>
      <c r="Q159" s="117"/>
      <c r="R159" s="117" t="s">
        <v>3017</v>
      </c>
      <c r="S159" s="117" t="s">
        <v>3018</v>
      </c>
      <c r="T159" s="191" t="s">
        <v>3019</v>
      </c>
    </row>
    <row r="160" spans="1:20" ht="12.75" customHeight="1">
      <c r="A160" s="117">
        <f>'D. Asset and Info Management'!A19</f>
        <v>3201</v>
      </c>
      <c r="B160" s="117">
        <f>'D. Asset and Info Management'!J19</f>
        <v>2</v>
      </c>
      <c r="C160" s="117">
        <f>'D. Asset and Info Management'!K19</f>
        <v>0</v>
      </c>
      <c r="D160" s="117">
        <f>'D. Asset and Info Management'!Y19</f>
        <v>0</v>
      </c>
      <c r="E160" s="117" t="str">
        <f>'D. Asset and Info Management'!B19</f>
        <v>D.2.1</v>
      </c>
      <c r="F160" s="117" t="str">
        <f>'D. Asset and Info Management'!C19</f>
        <v>Is there an information asset classification policy or program that has been approved by management, communicated to appropriate constituents and an owner to maintain and review the policy?</v>
      </c>
      <c r="G160" s="117">
        <f>'D. Asset and Info Management'!D19</f>
        <v>0</v>
      </c>
      <c r="H160" s="117">
        <f>'D. Asset and Info Management'!E19</f>
        <v>0</v>
      </c>
      <c r="I160" s="117">
        <f>'D. Asset and Info Management'!F19</f>
        <v>0</v>
      </c>
      <c r="J160" s="117" t="str">
        <f>'D. Asset and Info Management'!G19</f>
        <v>D.1 Asset Accounting and Inventory</v>
      </c>
      <c r="K160" s="117" t="str">
        <f>'D. Asset and Info Management'!H19</f>
        <v>8.2.1</v>
      </c>
      <c r="L160" s="117" t="str">
        <f>'D. Asset and Info Management'!I19</f>
        <v>Classification of Information</v>
      </c>
      <c r="M160" s="117"/>
      <c r="N160" s="117" t="s">
        <v>3010</v>
      </c>
      <c r="O160" s="197" t="s">
        <v>3015</v>
      </c>
      <c r="P160" s="120" t="s">
        <v>118</v>
      </c>
      <c r="Q160" s="117"/>
      <c r="R160" s="117" t="s">
        <v>3017</v>
      </c>
      <c r="S160" s="117">
        <v>0</v>
      </c>
      <c r="T160" s="191" t="s">
        <v>3019</v>
      </c>
    </row>
    <row r="161" spans="1:20" ht="12.75" customHeight="1">
      <c r="A161" s="117">
        <f>'D. Asset and Info Management'!A20</f>
        <v>2533</v>
      </c>
      <c r="B161" s="117">
        <f>'D. Asset and Info Management'!J20</f>
        <v>2</v>
      </c>
      <c r="C161" s="117">
        <f>'D. Asset and Info Management'!K20</f>
        <v>0</v>
      </c>
      <c r="D161" s="117">
        <f>'D. Asset and Info Management'!Y20</f>
        <v>0</v>
      </c>
      <c r="E161" s="117" t="str">
        <f>'D. Asset and Info Management'!B20</f>
        <v>D.2.2</v>
      </c>
      <c r="F161" s="117" t="str">
        <f>'D. Asset and Info Management'!C20</f>
        <v>Is there a procedure for handling of information? If yes, does it include:</v>
      </c>
      <c r="G161" s="117">
        <f>'D. Asset and Info Management'!D20</f>
        <v>0</v>
      </c>
      <c r="H161" s="117">
        <f>'D. Asset and Info Management'!E20</f>
        <v>0</v>
      </c>
      <c r="I161" s="117">
        <f>'D. Asset and Info Management'!F20</f>
        <v>0</v>
      </c>
      <c r="J161" s="117" t="str">
        <f>'D. Asset and Info Management'!G20</f>
        <v>D.1 Asset Accounting and Inventory</v>
      </c>
      <c r="K161" s="117" t="str">
        <f>'D. Asset and Info Management'!H20</f>
        <v>8.2.3</v>
      </c>
      <c r="L161" s="117" t="str">
        <f>'D. Asset and Info Management'!I20</f>
        <v>Handling of Assets</v>
      </c>
      <c r="M161" s="117"/>
      <c r="N161" s="117" t="s">
        <v>3024</v>
      </c>
      <c r="O161" s="117" t="s">
        <v>3195</v>
      </c>
      <c r="P161" s="120" t="s">
        <v>118</v>
      </c>
      <c r="Q161" s="117"/>
      <c r="R161" s="117" t="s">
        <v>3017</v>
      </c>
      <c r="S161" s="117" t="s">
        <v>3196</v>
      </c>
      <c r="T161" s="191" t="s">
        <v>3019</v>
      </c>
    </row>
    <row r="162" spans="1:20" ht="12.75" customHeight="1">
      <c r="A162" s="117">
        <f>'D. Asset and Info Management'!A21</f>
        <v>136</v>
      </c>
      <c r="B162" s="117">
        <f>'D. Asset and Info Management'!J21</f>
        <v>3</v>
      </c>
      <c r="C162" s="117">
        <f>'D. Asset and Info Management'!K21</f>
        <v>0</v>
      </c>
      <c r="D162" s="117">
        <f>'D. Asset and Info Management'!Y21</f>
        <v>0</v>
      </c>
      <c r="E162" s="117" t="str">
        <f>'D. Asset and Info Management'!B21</f>
        <v>D.2.2.1</v>
      </c>
      <c r="F162" s="117" t="str">
        <f>'D. Asset and Info Management'!C21</f>
        <v>Ownership?</v>
      </c>
      <c r="G162" s="117">
        <f>'D. Asset and Info Management'!D21</f>
        <v>0</v>
      </c>
      <c r="H162" s="117">
        <f>'D. Asset and Info Management'!E21</f>
        <v>0</v>
      </c>
      <c r="I162" s="117">
        <f>'D. Asset and Info Management'!F21</f>
        <v>0</v>
      </c>
      <c r="J162" s="117" t="str">
        <f>'D. Asset and Info Management'!G21</f>
        <v>D.1 Asset Accounting and Inventory</v>
      </c>
      <c r="K162" s="117" t="str">
        <f>'D. Asset and Info Management'!H21</f>
        <v>8.1.2</v>
      </c>
      <c r="L162" s="117" t="str">
        <f>'D. Asset and Info Management'!I21</f>
        <v>Ownership of Assets</v>
      </c>
      <c r="M162" s="117"/>
      <c r="N162" s="117"/>
      <c r="O162" s="117"/>
      <c r="P162" s="120" t="s">
        <v>3197</v>
      </c>
      <c r="Q162" s="117"/>
      <c r="R162" s="117" t="s">
        <v>3186</v>
      </c>
      <c r="S162" s="117">
        <v>0</v>
      </c>
      <c r="T162" s="191" t="s">
        <v>3019</v>
      </c>
    </row>
    <row r="163" spans="1:20" ht="12.75" customHeight="1">
      <c r="A163" s="117">
        <f>'D. Asset and Info Management'!A22</f>
        <v>128</v>
      </c>
      <c r="B163" s="117">
        <f>'D. Asset and Info Management'!J22</f>
        <v>3</v>
      </c>
      <c r="C163" s="117">
        <f>'D. Asset and Info Management'!K22</f>
        <v>0</v>
      </c>
      <c r="D163" s="117">
        <f>'D. Asset and Info Management'!Y22</f>
        <v>0</v>
      </c>
      <c r="E163" s="117" t="str">
        <f>'D. Asset and Info Management'!B22</f>
        <v>D.2.2.2</v>
      </c>
      <c r="F163" s="117" t="str">
        <f>'D. Asset and Info Management'!C22</f>
        <v>Access controls including authorization?</v>
      </c>
      <c r="G163" s="117">
        <f>'D. Asset and Info Management'!D22</f>
        <v>0</v>
      </c>
      <c r="H163" s="117">
        <f>'D. Asset and Info Management'!E22</f>
        <v>0</v>
      </c>
      <c r="I163" s="117">
        <f>'D. Asset and Info Management'!F22</f>
        <v>0</v>
      </c>
      <c r="J163" s="117">
        <f>'D. Asset and Info Management'!G22</f>
        <v>0</v>
      </c>
      <c r="K163" s="117" t="str">
        <f>'D. Asset and Info Management'!H22</f>
        <v>8.2.3</v>
      </c>
      <c r="L163" s="117" t="str">
        <f>'D. Asset and Info Management'!I22</f>
        <v>Handling of Assets</v>
      </c>
      <c r="M163" s="117"/>
      <c r="N163" s="117"/>
      <c r="O163" s="117"/>
      <c r="P163" s="120"/>
      <c r="Q163" s="117"/>
      <c r="R163" s="117" t="s">
        <v>3186</v>
      </c>
      <c r="S163" s="117" t="s">
        <v>3198</v>
      </c>
      <c r="T163" s="191" t="s">
        <v>3019</v>
      </c>
    </row>
    <row r="164" spans="1:20" ht="12.75" customHeight="1">
      <c r="A164" s="117">
        <f>'D. Asset and Info Management'!A23</f>
        <v>134</v>
      </c>
      <c r="B164" s="117">
        <f>'D. Asset and Info Management'!J23</f>
        <v>3</v>
      </c>
      <c r="C164" s="117">
        <f>'D. Asset and Info Management'!K23</f>
        <v>0</v>
      </c>
      <c r="D164" s="117">
        <f>'D. Asset and Info Management'!Y23</f>
        <v>0</v>
      </c>
      <c r="E164" s="117" t="str">
        <f>'D. Asset and Info Management'!B23</f>
        <v>D.2.2.3</v>
      </c>
      <c r="F164" s="117" t="str">
        <f>'D. Asset and Info Management'!C23</f>
        <v>Labeling?</v>
      </c>
      <c r="G164" s="117">
        <f>'D. Asset and Info Management'!D23</f>
        <v>0</v>
      </c>
      <c r="H164" s="117">
        <f>'D. Asset and Info Management'!E23</f>
        <v>0</v>
      </c>
      <c r="I164" s="117">
        <f>'D. Asset and Info Management'!F23</f>
        <v>0</v>
      </c>
      <c r="J164" s="117">
        <f>'D. Asset and Info Management'!G23</f>
        <v>0</v>
      </c>
      <c r="K164" s="117" t="str">
        <f>'D. Asset and Info Management'!H23</f>
        <v>8.2.2</v>
      </c>
      <c r="L164" s="117" t="str">
        <f>'D. Asset and Info Management'!I23</f>
        <v>Labeling of information</v>
      </c>
      <c r="M164" s="117"/>
      <c r="N164" s="117"/>
      <c r="O164" s="117"/>
      <c r="P164" s="120" t="s">
        <v>118</v>
      </c>
      <c r="Q164" s="117"/>
      <c r="R164" s="117" t="s">
        <v>3199</v>
      </c>
      <c r="S164" s="117">
        <v>0</v>
      </c>
      <c r="T164" s="191" t="s">
        <v>3019</v>
      </c>
    </row>
    <row r="165" spans="1:20" ht="12.75" customHeight="1">
      <c r="A165" s="117">
        <f>'D. Asset and Info Management'!A24</f>
        <v>135</v>
      </c>
      <c r="B165" s="117">
        <f>'D. Asset and Info Management'!J24</f>
        <v>3</v>
      </c>
      <c r="C165" s="117">
        <f>'D. Asset and Info Management'!K24</f>
        <v>0</v>
      </c>
      <c r="D165" s="117">
        <f>'D. Asset and Info Management'!Y24</f>
        <v>0</v>
      </c>
      <c r="E165" s="117" t="str">
        <f>'D. Asset and Info Management'!B24</f>
        <v>D.2.2.4</v>
      </c>
      <c r="F165" s="117" t="str">
        <f>'D. Asset and Info Management'!C24</f>
        <v>Removable media?</v>
      </c>
      <c r="G165" s="117">
        <f>'D. Asset and Info Management'!D24</f>
        <v>0</v>
      </c>
      <c r="H165" s="117">
        <f>'D. Asset and Info Management'!E24</f>
        <v>0</v>
      </c>
      <c r="I165" s="117">
        <f>'D. Asset and Info Management'!F24</f>
        <v>0</v>
      </c>
      <c r="J165" s="117" t="str">
        <f>'D. Asset and Info Management'!G24</f>
        <v>D.4 Removable Device Security</v>
      </c>
      <c r="K165" s="117" t="str">
        <f>'D. Asset and Info Management'!H24</f>
        <v>8.3.1</v>
      </c>
      <c r="L165" s="117" t="str">
        <f>'D. Asset and Info Management'!I24</f>
        <v>Management of Removable Media</v>
      </c>
      <c r="M165" s="117"/>
      <c r="N165" s="117" t="s">
        <v>3200</v>
      </c>
      <c r="O165" s="117" t="s">
        <v>3201</v>
      </c>
      <c r="P165" s="120"/>
      <c r="Q165" s="117"/>
      <c r="R165" s="117" t="s">
        <v>3202</v>
      </c>
      <c r="S165" s="117">
        <v>0</v>
      </c>
      <c r="T165" s="191" t="s">
        <v>3019</v>
      </c>
    </row>
    <row r="166" spans="1:20" ht="12.75" customHeight="1">
      <c r="A166" s="117">
        <f>'D. Asset and Info Management'!A25</f>
        <v>133</v>
      </c>
      <c r="B166" s="117">
        <f>'D. Asset and Info Management'!J25</f>
        <v>3</v>
      </c>
      <c r="C166" s="117">
        <f>'D. Asset and Info Management'!K25</f>
        <v>0</v>
      </c>
      <c r="D166" s="117">
        <f>'D. Asset and Info Management'!Y25</f>
        <v>0</v>
      </c>
      <c r="E166" s="117" t="str">
        <f>'D. Asset and Info Management'!B25</f>
        <v>D.2.2.5</v>
      </c>
      <c r="F166" s="117" t="str">
        <f>'D. Asset and Info Management'!C25</f>
        <v>Movement in transit?</v>
      </c>
      <c r="G166" s="117">
        <f>'D. Asset and Info Management'!D25</f>
        <v>0</v>
      </c>
      <c r="H166" s="117">
        <f>'D. Asset and Info Management'!E25</f>
        <v>0</v>
      </c>
      <c r="I166" s="117">
        <f>'D. Asset and Info Management'!F25</f>
        <v>0</v>
      </c>
      <c r="J166" s="117" t="str">
        <f>'D. Asset and Info Management'!G25</f>
        <v>D.3 Security of Media in Transit</v>
      </c>
      <c r="K166" s="117" t="str">
        <f>'D. Asset and Info Management'!H25</f>
        <v>8.3.3</v>
      </c>
      <c r="L166" s="117" t="str">
        <f>'D. Asset and Info Management'!I25</f>
        <v>Physical media transfer</v>
      </c>
      <c r="M166" s="117"/>
      <c r="N166" s="117"/>
      <c r="O166" s="117"/>
      <c r="P166" s="120" t="s">
        <v>3082</v>
      </c>
      <c r="Q166" s="117"/>
      <c r="R166" s="117" t="s">
        <v>3017</v>
      </c>
      <c r="S166" s="117">
        <v>0</v>
      </c>
      <c r="T166" s="191" t="s">
        <v>3203</v>
      </c>
    </row>
    <row r="167" spans="1:20" ht="12.75" customHeight="1">
      <c r="A167" s="117">
        <f>'D. Asset and Info Management'!A26</f>
        <v>131</v>
      </c>
      <c r="B167" s="117">
        <f>'D. Asset and Info Management'!J26</f>
        <v>3</v>
      </c>
      <c r="C167" s="117">
        <f>'D. Asset and Info Management'!K26</f>
        <v>0</v>
      </c>
      <c r="D167" s="117">
        <f>'D. Asset and Info Management'!Y26</f>
        <v>0</v>
      </c>
      <c r="E167" s="117" t="str">
        <f>'D. Asset and Info Management'!B26</f>
        <v>D.2.2.6</v>
      </c>
      <c r="F167" s="117" t="str">
        <f>'D. Asset and Info Management'!C26</f>
        <v>Encryption?</v>
      </c>
      <c r="G167" s="117">
        <f>'D. Asset and Info Management'!D26</f>
        <v>0</v>
      </c>
      <c r="H167" s="117">
        <f>'D. Asset and Info Management'!E26</f>
        <v>0</v>
      </c>
      <c r="I167" s="117">
        <f>'D. Asset and Info Management'!F26</f>
        <v>0</v>
      </c>
      <c r="J167" s="117" t="str">
        <f>'D. Asset and Info Management'!G26</f>
        <v>D.5 Data Security Policy - Encryption</v>
      </c>
      <c r="K167" s="117" t="str">
        <f>'D. Asset and Info Management'!H26</f>
        <v>10.1.1</v>
      </c>
      <c r="L167" s="117" t="str">
        <f>'D. Asset and Info Management'!I26</f>
        <v>Policy on the use of cryptographic controls</v>
      </c>
      <c r="M167" s="117"/>
      <c r="N167" s="117"/>
      <c r="O167" s="117"/>
      <c r="P167" s="120">
        <v>4</v>
      </c>
      <c r="Q167" s="117"/>
      <c r="R167" s="117" t="s">
        <v>3204</v>
      </c>
      <c r="S167" s="117">
        <v>0</v>
      </c>
      <c r="T167" s="191" t="s">
        <v>3101</v>
      </c>
    </row>
    <row r="168" spans="1:20" ht="12.75" customHeight="1">
      <c r="A168" s="117">
        <f>'D. Asset and Info Management'!A27</f>
        <v>132</v>
      </c>
      <c r="B168" s="117">
        <f>'D. Asset and Info Management'!J27</f>
        <v>3</v>
      </c>
      <c r="C168" s="117">
        <f>'D. Asset and Info Management'!K27</f>
        <v>0</v>
      </c>
      <c r="D168" s="117">
        <f>'D. Asset and Info Management'!Y27</f>
        <v>0</v>
      </c>
      <c r="E168" s="117" t="str">
        <f>'D. Asset and Info Management'!B27</f>
        <v>D.2.2.7</v>
      </c>
      <c r="F168" s="117" t="str">
        <f>'D. Asset and Info Management'!C27</f>
        <v>Storage?</v>
      </c>
      <c r="G168" s="117">
        <f>'D. Asset and Info Management'!D27</f>
        <v>0</v>
      </c>
      <c r="H168" s="117">
        <f>'D. Asset and Info Management'!E27</f>
        <v>0</v>
      </c>
      <c r="I168" s="117">
        <f>'D. Asset and Info Management'!F27</f>
        <v>0</v>
      </c>
      <c r="J168" s="117" t="str">
        <f>'D. Asset and Info Management'!G27</f>
        <v>D.1 Asset Accounting and Inventory</v>
      </c>
      <c r="K168" s="117" t="str">
        <f>'D. Asset and Info Management'!H27</f>
        <v>11.2.6</v>
      </c>
      <c r="L168" s="117" t="str">
        <f>'D. Asset and Info Management'!I27</f>
        <v>Security of equipment and assets off-premise</v>
      </c>
      <c r="M168" s="117"/>
      <c r="N168" s="117"/>
      <c r="O168" s="117"/>
      <c r="P168" s="120" t="s">
        <v>3205</v>
      </c>
      <c r="Q168" s="117"/>
      <c r="R168" s="117" t="s">
        <v>3199</v>
      </c>
      <c r="S168" s="117">
        <v>0</v>
      </c>
      <c r="T168" s="191" t="s">
        <v>3019</v>
      </c>
    </row>
    <row r="169" spans="1:20" ht="12.75" customHeight="1">
      <c r="A169" s="117">
        <f>'D. Asset and Info Management'!A28</f>
        <v>137</v>
      </c>
      <c r="B169" s="117">
        <f>'D. Asset and Info Management'!J28</f>
        <v>3</v>
      </c>
      <c r="C169" s="117">
        <f>'D. Asset and Info Management'!K28</f>
        <v>0</v>
      </c>
      <c r="D169" s="117">
        <f>'D. Asset and Info Management'!Y28</f>
        <v>0</v>
      </c>
      <c r="E169" s="117" t="str">
        <f>'D. Asset and Info Management'!B28</f>
        <v>D.2.2.8</v>
      </c>
      <c r="F169" s="117" t="str">
        <f>'D. Asset and Info Management'!C28</f>
        <v>Reclassification?</v>
      </c>
      <c r="G169" s="117">
        <f>'D. Asset and Info Management'!D28</f>
        <v>0</v>
      </c>
      <c r="H169" s="117">
        <f>'D. Asset and Info Management'!E28</f>
        <v>0</v>
      </c>
      <c r="I169" s="117">
        <f>'D. Asset and Info Management'!F28</f>
        <v>0</v>
      </c>
      <c r="J169" s="117" t="str">
        <f>'D. Asset and Info Management'!G28</f>
        <v>D.1 Asset Accounting and Inventory</v>
      </c>
      <c r="K169" s="117" t="str">
        <f>'D. Asset and Info Management'!H28</f>
        <v>8.1.2</v>
      </c>
      <c r="L169" s="117" t="str">
        <f>'D. Asset and Info Management'!I28</f>
        <v>Ownership of Assets</v>
      </c>
      <c r="M169" s="117"/>
      <c r="N169" s="117"/>
      <c r="O169" s="117"/>
      <c r="P169" s="120" t="s">
        <v>118</v>
      </c>
      <c r="Q169" s="117"/>
      <c r="R169" s="117" t="s">
        <v>3186</v>
      </c>
      <c r="S169" s="117">
        <v>0</v>
      </c>
      <c r="T169" s="191" t="s">
        <v>3019</v>
      </c>
    </row>
    <row r="170" spans="1:20" ht="12.75" customHeight="1">
      <c r="A170" s="117">
        <f>'D. Asset and Info Management'!A29</f>
        <v>138</v>
      </c>
      <c r="B170" s="117">
        <f>'D. Asset and Info Management'!J29</f>
        <v>3</v>
      </c>
      <c r="C170" s="117">
        <f>'D. Asset and Info Management'!K29</f>
        <v>0</v>
      </c>
      <c r="D170" s="117">
        <f>'D. Asset and Info Management'!Y29</f>
        <v>0</v>
      </c>
      <c r="E170" s="117" t="str">
        <f>'D. Asset and Info Management'!B29</f>
        <v>D.2.2.9</v>
      </c>
      <c r="F170" s="117" t="str">
        <f>'D. Asset and Info Management'!C29</f>
        <v>Retention?</v>
      </c>
      <c r="G170" s="117">
        <f>'D. Asset and Info Management'!D29</f>
        <v>0</v>
      </c>
      <c r="H170" s="117">
        <f>'D. Asset and Info Management'!E29</f>
        <v>0</v>
      </c>
      <c r="I170" s="117">
        <f>'D. Asset and Info Management'!F29</f>
        <v>0</v>
      </c>
      <c r="J170" s="117" t="str">
        <f>'D. Asset and Info Management'!G29</f>
        <v>D.8 Asset Destruction and Disposal</v>
      </c>
      <c r="K170" s="117">
        <f>'D. Asset and Info Management'!H29</f>
        <v>0</v>
      </c>
      <c r="L170" s="117" t="str">
        <f>'D. Asset and Info Management'!I29</f>
        <v/>
      </c>
      <c r="M170" s="117"/>
      <c r="N170" s="117" t="s">
        <v>3060</v>
      </c>
      <c r="O170" s="117" t="s">
        <v>3207</v>
      </c>
      <c r="P170" s="120" t="s">
        <v>3208</v>
      </c>
      <c r="Q170" s="117"/>
      <c r="R170" s="117" t="s">
        <v>118</v>
      </c>
      <c r="S170" s="117">
        <v>0</v>
      </c>
      <c r="T170" s="191" t="s">
        <v>3019</v>
      </c>
    </row>
    <row r="171" spans="1:20" ht="12.75" customHeight="1">
      <c r="A171" s="117">
        <f>'D. Asset and Info Management'!A30</f>
        <v>129</v>
      </c>
      <c r="B171" s="117">
        <f>'D. Asset and Info Management'!J30</f>
        <v>3</v>
      </c>
      <c r="C171" s="117">
        <f>'D. Asset and Info Management'!K30</f>
        <v>0</v>
      </c>
      <c r="D171" s="117">
        <f>'D. Asset and Info Management'!Y30</f>
        <v>0</v>
      </c>
      <c r="E171" s="117" t="str">
        <f>'D. Asset and Info Management'!B30</f>
        <v>D.2.2.10</v>
      </c>
      <c r="F171" s="117" t="str">
        <f>'D. Asset and Info Management'!C30</f>
        <v>Destruction?</v>
      </c>
      <c r="G171" s="117">
        <f>'D. Asset and Info Management'!D30</f>
        <v>0</v>
      </c>
      <c r="H171" s="117">
        <f>'D. Asset and Info Management'!E30</f>
        <v>0</v>
      </c>
      <c r="I171" s="117">
        <f>'D. Asset and Info Management'!F30</f>
        <v>0</v>
      </c>
      <c r="J171" s="117" t="str">
        <f>'D. Asset and Info Management'!G30</f>
        <v>D.8 Asset Destruction and Disposal</v>
      </c>
      <c r="K171" s="117" t="str">
        <f>'D. Asset and Info Management'!H30</f>
        <v>8.1.2</v>
      </c>
      <c r="L171" s="117" t="str">
        <f>'D. Asset and Info Management'!I30</f>
        <v>Ownership of Assets</v>
      </c>
      <c r="M171" s="117"/>
      <c r="N171" s="117" t="s">
        <v>3060</v>
      </c>
      <c r="O171" s="117" t="s">
        <v>3207</v>
      </c>
      <c r="P171" s="120" t="s">
        <v>3208</v>
      </c>
      <c r="Q171" s="117"/>
      <c r="R171" s="117" t="s">
        <v>3211</v>
      </c>
      <c r="S171" s="117" t="s">
        <v>3212</v>
      </c>
      <c r="T171" s="191" t="s">
        <v>3118</v>
      </c>
    </row>
    <row r="172" spans="1:20" ht="12.75" customHeight="1">
      <c r="A172" s="117">
        <f>'D. Asset and Info Management'!A31</f>
        <v>130</v>
      </c>
      <c r="B172" s="117">
        <f>'D. Asset and Info Management'!J31</f>
        <v>3</v>
      </c>
      <c r="C172" s="117">
        <f>'D. Asset and Info Management'!K31</f>
        <v>0</v>
      </c>
      <c r="D172" s="117">
        <f>'D. Asset and Info Management'!Y31</f>
        <v>0</v>
      </c>
      <c r="E172" s="117" t="str">
        <f>'D. Asset and Info Management'!B31</f>
        <v>D.2.2.11</v>
      </c>
      <c r="F172" s="117" t="str">
        <f>'D. Asset and Info Management'!C31</f>
        <v>Disposal?</v>
      </c>
      <c r="G172" s="117">
        <f>'D. Asset and Info Management'!D31</f>
        <v>0</v>
      </c>
      <c r="H172" s="117">
        <f>'D. Asset and Info Management'!E31</f>
        <v>0</v>
      </c>
      <c r="I172" s="117">
        <f>'D. Asset and Info Management'!F31</f>
        <v>0</v>
      </c>
      <c r="J172" s="117" t="str">
        <f>'D. Asset and Info Management'!G31</f>
        <v>D.8 Asset Destruction and Disposal</v>
      </c>
      <c r="K172" s="117" t="str">
        <f>'D. Asset and Info Management'!H31</f>
        <v>8.3.2</v>
      </c>
      <c r="L172" s="117" t="str">
        <f>'D. Asset and Info Management'!I31</f>
        <v>Disposal of Media</v>
      </c>
      <c r="M172" s="117"/>
      <c r="N172" s="117" t="s">
        <v>3060</v>
      </c>
      <c r="O172" s="117" t="s">
        <v>3207</v>
      </c>
      <c r="P172" s="120" t="s">
        <v>3208</v>
      </c>
      <c r="Q172" s="117"/>
      <c r="R172" s="117" t="s">
        <v>3211</v>
      </c>
      <c r="S172" s="117">
        <v>0</v>
      </c>
      <c r="T172" s="191" t="s">
        <v>3118</v>
      </c>
    </row>
    <row r="173" spans="1:20" ht="12.75" customHeight="1">
      <c r="A173" s="117">
        <f>'D. Asset and Info Management'!A32</f>
        <v>2534</v>
      </c>
      <c r="B173" s="117">
        <f>'D. Asset and Info Management'!J32</f>
        <v>3</v>
      </c>
      <c r="C173" s="117">
        <f>'D. Asset and Info Management'!K32</f>
        <v>0</v>
      </c>
      <c r="D173" s="117">
        <f>'D. Asset and Info Management'!Y32</f>
        <v>0</v>
      </c>
      <c r="E173" s="117" t="str">
        <f>'D. Asset and Info Management'!B32</f>
        <v>D.2.2.12</v>
      </c>
      <c r="F173" s="117" t="str">
        <f>'D. Asset and Info Management'!C32</f>
        <v>Reviewed at least annually?</v>
      </c>
      <c r="G173" s="117">
        <f>'D. Asset and Info Management'!D32</f>
        <v>0</v>
      </c>
      <c r="H173" s="117">
        <f>'D. Asset and Info Management'!E32</f>
        <v>0</v>
      </c>
      <c r="I173" s="117">
        <f>'D. Asset and Info Management'!F32</f>
        <v>0</v>
      </c>
      <c r="J173" s="117" t="str">
        <f>'D. Asset and Info Management'!G32</f>
        <v>D.1 Asset Accounting and Inventory</v>
      </c>
      <c r="K173" s="117" t="str">
        <f>'D. Asset and Info Management'!H32</f>
        <v>8.1.2</v>
      </c>
      <c r="L173" s="117" t="str">
        <f>'D. Asset and Info Management'!I32</f>
        <v>Ownership of Assets</v>
      </c>
      <c r="M173" s="117"/>
      <c r="N173" s="117"/>
      <c r="O173" s="117"/>
      <c r="P173" s="120" t="s">
        <v>515</v>
      </c>
      <c r="Q173" s="117"/>
      <c r="R173" s="117" t="s">
        <v>3017</v>
      </c>
      <c r="S173" s="117">
        <v>0</v>
      </c>
      <c r="T173" s="191" t="s">
        <v>3118</v>
      </c>
    </row>
    <row r="174" spans="1:20" ht="12.75" customHeight="1">
      <c r="A174" s="117">
        <f>'D. Asset and Info Management'!A33</f>
        <v>2535</v>
      </c>
      <c r="B174" s="117">
        <f>'D. Asset and Info Management'!J33</f>
        <v>3</v>
      </c>
      <c r="C174" s="117">
        <f>'D. Asset and Info Management'!K33</f>
        <v>0</v>
      </c>
      <c r="D174" s="117">
        <f>'D. Asset and Info Management'!Y33</f>
        <v>0</v>
      </c>
      <c r="E174" s="117" t="str">
        <f>'D. Asset and Info Management'!B33</f>
        <v>D.2.2.13</v>
      </c>
      <c r="F174" s="117" t="str">
        <f>'D. Asset and Info Management'!C33</f>
        <v>Handling based on classification?</v>
      </c>
      <c r="G174" s="117">
        <f>'D. Asset and Info Management'!D33</f>
        <v>0</v>
      </c>
      <c r="H174" s="117">
        <f>'D. Asset and Info Management'!E33</f>
        <v>0</v>
      </c>
      <c r="I174" s="117">
        <f>'D. Asset and Info Management'!F33</f>
        <v>0</v>
      </c>
      <c r="J174" s="117" t="str">
        <f>'D. Asset and Info Management'!G33</f>
        <v>D.1 Asset Accounting and Inventory</v>
      </c>
      <c r="K174" s="117" t="str">
        <f>'D. Asset and Info Management'!H33</f>
        <v>8.2.3</v>
      </c>
      <c r="L174" s="117" t="str">
        <f>'D. Asset and Info Management'!I33</f>
        <v>Handling of Assets</v>
      </c>
      <c r="M174" s="117"/>
      <c r="N174" s="117"/>
      <c r="O174" s="117"/>
      <c r="P174" s="120" t="s">
        <v>118</v>
      </c>
      <c r="Q174" s="117"/>
      <c r="R174" s="117" t="s">
        <v>3017</v>
      </c>
      <c r="S174" s="117">
        <v>0</v>
      </c>
      <c r="T174" s="191" t="s">
        <v>3118</v>
      </c>
    </row>
    <row r="175" spans="1:20" ht="12.75" customHeight="1">
      <c r="A175" s="117">
        <f>'D. Asset and Info Management'!A34</f>
        <v>139</v>
      </c>
      <c r="B175" s="117">
        <f>'D. Asset and Info Management'!J34</f>
        <v>3</v>
      </c>
      <c r="C175" s="117">
        <f>'D. Asset and Info Management'!K34</f>
        <v>0</v>
      </c>
      <c r="D175" s="117">
        <f>'D. Asset and Info Management'!Y34</f>
        <v>0</v>
      </c>
      <c r="E175" s="117" t="str">
        <f>'D. Asset and Info Management'!B34</f>
        <v>D.2.2.14</v>
      </c>
      <c r="F175" s="117" t="str">
        <f>'D. Asset and Info Management'!C34</f>
        <v>Media destruction?</v>
      </c>
      <c r="G175" s="117">
        <f>'D. Asset and Info Management'!D34</f>
        <v>0</v>
      </c>
      <c r="H175" s="117">
        <f>'D. Asset and Info Management'!E34</f>
        <v>0</v>
      </c>
      <c r="I175" s="117">
        <f>'D. Asset and Info Management'!F34</f>
        <v>0</v>
      </c>
      <c r="J175" s="117" t="str">
        <f>'D. Asset and Info Management'!G34</f>
        <v>D.8 Asset Destruction and Disposal</v>
      </c>
      <c r="K175" s="117" t="str">
        <f>'D. Asset and Info Management'!H34</f>
        <v>8.3.2</v>
      </c>
      <c r="L175" s="117" t="str">
        <f>'D. Asset and Info Management'!I34</f>
        <v>Disposal of Media</v>
      </c>
      <c r="M175" s="117"/>
      <c r="N175" s="117"/>
      <c r="O175" s="117"/>
      <c r="P175" s="120">
        <v>9.8000000000000007</v>
      </c>
      <c r="Q175" s="117"/>
      <c r="R175" s="117" t="s">
        <v>3211</v>
      </c>
      <c r="S175" s="117">
        <v>0</v>
      </c>
      <c r="T175" s="191" t="s">
        <v>3118</v>
      </c>
    </row>
    <row r="176" spans="1:20" ht="12.75" customHeight="1">
      <c r="A176" s="117">
        <f>'D. Asset and Info Management'!A35</f>
        <v>140</v>
      </c>
      <c r="B176" s="117">
        <f>'D. Asset and Info Management'!J35</f>
        <v>3</v>
      </c>
      <c r="C176" s="117">
        <f>'D. Asset and Info Management'!K35</f>
        <v>0</v>
      </c>
      <c r="D176" s="117">
        <f>'D. Asset and Info Management'!Y35</f>
        <v>0</v>
      </c>
      <c r="E176" s="117" t="str">
        <f>'D. Asset and Info Management'!B35</f>
        <v>D.2.2.15</v>
      </c>
      <c r="F176" s="117" t="str">
        <f>'D. Asset and Info Management'!C35</f>
        <v>Reuse of media (tapes, disk drives, etc.)?</v>
      </c>
      <c r="G176" s="117">
        <f>'D. Asset and Info Management'!D35</f>
        <v>0</v>
      </c>
      <c r="H176" s="117">
        <f>'D. Asset and Info Management'!E35</f>
        <v>0</v>
      </c>
      <c r="I176" s="117">
        <f>'D. Asset and Info Management'!F35</f>
        <v>0</v>
      </c>
      <c r="J176" s="117" t="str">
        <f>'D. Asset and Info Management'!G35</f>
        <v>D.1 Asset Accounting and Inventory</v>
      </c>
      <c r="K176" s="117" t="str">
        <f>'D. Asset and Info Management'!H35</f>
        <v>11.2.7</v>
      </c>
      <c r="L176" s="117" t="str">
        <f>'D. Asset and Info Management'!I35</f>
        <v>Secure Disposal or Re-Use of Equipment</v>
      </c>
      <c r="M176" s="117"/>
      <c r="N176" s="117"/>
      <c r="O176" s="117"/>
      <c r="P176" s="120" t="s">
        <v>3214</v>
      </c>
      <c r="Q176" s="117"/>
      <c r="R176" s="117" t="s">
        <v>3215</v>
      </c>
      <c r="S176" s="117">
        <v>0</v>
      </c>
      <c r="T176" s="191" t="s">
        <v>3216</v>
      </c>
    </row>
    <row r="177" spans="1:20" ht="12.75" customHeight="1">
      <c r="A177" s="117">
        <f>'D. Asset and Info Management'!A36</f>
        <v>3484</v>
      </c>
      <c r="B177" s="117">
        <f>'D. Asset and Info Management'!J36</f>
        <v>2</v>
      </c>
      <c r="C177" s="117">
        <f>'D. Asset and Info Management'!K36</f>
        <v>0</v>
      </c>
      <c r="D177" s="117">
        <f>'D. Asset and Info Management'!Y36</f>
        <v>0</v>
      </c>
      <c r="E177" s="117" t="str">
        <f>'D. Asset and Info Management'!B36</f>
        <v>D.2.3</v>
      </c>
      <c r="F177" s="117" t="str">
        <f>'D. Asset and Info Management'!C36</f>
        <v>A data retention/destruction schedule? If yes, is it:</v>
      </c>
      <c r="G177" s="117">
        <f>'D. Asset and Info Management'!D36</f>
        <v>0</v>
      </c>
      <c r="H177" s="117">
        <f>'D. Asset and Info Management'!E36</f>
        <v>0</v>
      </c>
      <c r="I177" s="117">
        <f>'D. Asset and Info Management'!F36</f>
        <v>0</v>
      </c>
      <c r="J177" s="117" t="str">
        <f>'D. Asset and Info Management'!G36</f>
        <v>D.1 Asset Accounting and Inventory</v>
      </c>
      <c r="K177" s="117">
        <f>'D. Asset and Info Management'!H36</f>
        <v>8.3000000000000007</v>
      </c>
      <c r="L177" s="117" t="str">
        <f>'D. Asset and Info Management'!I36</f>
        <v>Media Handling</v>
      </c>
      <c r="M177" s="117"/>
      <c r="N177" s="117" t="s">
        <v>3060</v>
      </c>
      <c r="O177" s="117" t="s">
        <v>3207</v>
      </c>
      <c r="P177" s="120" t="s">
        <v>118</v>
      </c>
      <c r="Q177" s="117"/>
      <c r="R177" s="117"/>
      <c r="S177" s="117">
        <v>0</v>
      </c>
      <c r="T177" s="117"/>
    </row>
    <row r="178" spans="1:20" ht="12.75" customHeight="1">
      <c r="A178" s="117">
        <f>'D. Asset and Info Management'!A37</f>
        <v>3485</v>
      </c>
      <c r="B178" s="117">
        <f>'D. Asset and Info Management'!J37</f>
        <v>3</v>
      </c>
      <c r="C178" s="117">
        <f>'D. Asset and Info Management'!K37</f>
        <v>0</v>
      </c>
      <c r="D178" s="117">
        <f>'D. Asset and Info Management'!Y37</f>
        <v>0</v>
      </c>
      <c r="E178" s="117" t="str">
        <f>'D. Asset and Info Management'!B37</f>
        <v>D.2.3.1</v>
      </c>
      <c r="F178" s="117" t="str">
        <f>'D. Asset and Info Management'!C37</f>
        <v>Online: disk?</v>
      </c>
      <c r="G178" s="117">
        <f>'D. Asset and Info Management'!D37</f>
        <v>0</v>
      </c>
      <c r="H178" s="117">
        <f>'D. Asset and Info Management'!E37</f>
        <v>0</v>
      </c>
      <c r="I178" s="117">
        <f>'D. Asset and Info Management'!F37</f>
        <v>0</v>
      </c>
      <c r="J178" s="117" t="str">
        <f>'D. Asset and Info Management'!G37</f>
        <v>D.1 Asset Accounting and Inventory</v>
      </c>
      <c r="K178" s="117">
        <f>'D. Asset and Info Management'!H37</f>
        <v>0</v>
      </c>
      <c r="L178" s="117">
        <f>'D. Asset and Info Management'!I37</f>
        <v>0</v>
      </c>
      <c r="M178" s="117"/>
      <c r="N178" s="117" t="s">
        <v>3060</v>
      </c>
      <c r="O178" s="117" t="s">
        <v>3207</v>
      </c>
      <c r="P178" s="120" t="s">
        <v>118</v>
      </c>
      <c r="Q178" s="117"/>
      <c r="R178" s="117"/>
      <c r="S178" s="117"/>
      <c r="T178" s="117"/>
    </row>
    <row r="179" spans="1:20" ht="12.75" customHeight="1">
      <c r="A179" s="117">
        <f>'D. Asset and Info Management'!A38</f>
        <v>3486</v>
      </c>
      <c r="B179" s="117">
        <f>'D. Asset and Info Management'!J38</f>
        <v>3</v>
      </c>
      <c r="C179" s="117">
        <f>'D. Asset and Info Management'!K38</f>
        <v>0</v>
      </c>
      <c r="D179" s="117">
        <f>'D. Asset and Info Management'!Y38</f>
        <v>0</v>
      </c>
      <c r="E179" s="117" t="str">
        <f>'D. Asset and Info Management'!B38</f>
        <v>D.2.3.2</v>
      </c>
      <c r="F179" s="117" t="str">
        <f>'D. Asset and Info Management'!C38</f>
        <v>Offline: media: (e.g., DLT, DVD)?</v>
      </c>
      <c r="G179" s="117">
        <f>'D. Asset and Info Management'!D38</f>
        <v>0</v>
      </c>
      <c r="H179" s="117">
        <f>'D. Asset and Info Management'!E38</f>
        <v>0</v>
      </c>
      <c r="I179" s="117">
        <f>'D. Asset and Info Management'!F38</f>
        <v>0</v>
      </c>
      <c r="J179" s="117" t="str">
        <f>'D. Asset and Info Management'!G38</f>
        <v>D.1 Asset Accounting and Inventory</v>
      </c>
      <c r="K179" s="117">
        <f>'D. Asset and Info Management'!H38</f>
        <v>0</v>
      </c>
      <c r="L179" s="117">
        <f>'D. Asset and Info Management'!I38</f>
        <v>0</v>
      </c>
      <c r="M179" s="117"/>
      <c r="N179" s="117" t="s">
        <v>3060</v>
      </c>
      <c r="O179" s="117" t="s">
        <v>3207</v>
      </c>
      <c r="P179" s="120" t="s">
        <v>118</v>
      </c>
      <c r="Q179" s="117"/>
      <c r="R179" s="117"/>
      <c r="S179" s="117"/>
      <c r="T179" s="117"/>
    </row>
    <row r="180" spans="1:20" ht="12.75" customHeight="1">
      <c r="A180" s="117">
        <f>'D. Asset and Info Management'!A39</f>
        <v>3487</v>
      </c>
      <c r="B180" s="117">
        <f>'D. Asset and Info Management'!J39</f>
        <v>3</v>
      </c>
      <c r="C180" s="117">
        <f>'D. Asset and Info Management'!K39</f>
        <v>0</v>
      </c>
      <c r="D180" s="117">
        <f>'D. Asset and Info Management'!Y39</f>
        <v>0</v>
      </c>
      <c r="E180" s="117" t="str">
        <f>'D. Asset and Info Management'!B39</f>
        <v>D.2.3.3</v>
      </c>
      <c r="F180" s="117" t="str">
        <f>'D. Asset and Info Management'!C39</f>
        <v>Online: data managed by third party vendors?</v>
      </c>
      <c r="G180" s="117">
        <f>'D. Asset and Info Management'!D39</f>
        <v>0</v>
      </c>
      <c r="H180" s="117">
        <f>'D. Asset and Info Management'!E39</f>
        <v>0</v>
      </c>
      <c r="I180" s="117">
        <f>'D. Asset and Info Management'!F39</f>
        <v>0</v>
      </c>
      <c r="J180" s="117" t="str">
        <f>'D. Asset and Info Management'!G39</f>
        <v>D.1 Asset Accounting and Inventory</v>
      </c>
      <c r="K180" s="117">
        <f>'D. Asset and Info Management'!H39</f>
        <v>0</v>
      </c>
      <c r="L180" s="117">
        <f>'D. Asset and Info Management'!I39</f>
        <v>0</v>
      </c>
      <c r="M180" s="117"/>
      <c r="N180" s="117" t="s">
        <v>3060</v>
      </c>
      <c r="O180" s="117" t="s">
        <v>3207</v>
      </c>
      <c r="P180" s="120" t="s">
        <v>118</v>
      </c>
      <c r="Q180" s="117"/>
      <c r="R180" s="117"/>
      <c r="S180" s="117"/>
      <c r="T180" s="117"/>
    </row>
    <row r="181" spans="1:20" ht="12.75" customHeight="1">
      <c r="A181" s="117">
        <f>'D. Asset and Info Management'!A40</f>
        <v>3488</v>
      </c>
      <c r="B181" s="117">
        <f>'D. Asset and Info Management'!J40</f>
        <v>3</v>
      </c>
      <c r="C181" s="117">
        <f>'D. Asset and Info Management'!K40</f>
        <v>0</v>
      </c>
      <c r="D181" s="117">
        <f>'D. Asset and Info Management'!Y40</f>
        <v>0</v>
      </c>
      <c r="E181" s="117" t="str">
        <f>'D. Asset and Info Management'!B40</f>
        <v>D.2.3.4</v>
      </c>
      <c r="F181" s="117" t="str">
        <f>'D. Asset and Info Management'!C40</f>
        <v>Offline: data managed by third party vendors?</v>
      </c>
      <c r="G181" s="117">
        <f>'D. Asset and Info Management'!D40</f>
        <v>0</v>
      </c>
      <c r="H181" s="117">
        <f>'D. Asset and Info Management'!E40</f>
        <v>0</v>
      </c>
      <c r="I181" s="117">
        <f>'D. Asset and Info Management'!F40</f>
        <v>0</v>
      </c>
      <c r="J181" s="117" t="str">
        <f>'D. Asset and Info Management'!G40</f>
        <v>D.1 Asset Accounting and Inventory</v>
      </c>
      <c r="K181" s="117">
        <f>'D. Asset and Info Management'!H40</f>
        <v>0</v>
      </c>
      <c r="L181" s="117">
        <f>'D. Asset and Info Management'!I40</f>
        <v>0</v>
      </c>
      <c r="M181" s="117"/>
      <c r="N181" s="117" t="s">
        <v>3060</v>
      </c>
      <c r="O181" s="117" t="s">
        <v>3207</v>
      </c>
      <c r="P181" s="120" t="s">
        <v>118</v>
      </c>
      <c r="Q181" s="117"/>
      <c r="R181" s="117"/>
      <c r="S181" s="117"/>
      <c r="T181" s="117"/>
    </row>
    <row r="182" spans="1:20" ht="12.75" customHeight="1">
      <c r="A182" s="117">
        <f>'D. Asset and Info Management'!A41</f>
        <v>4176</v>
      </c>
      <c r="B182" s="117">
        <f>'D. Asset and Info Management'!J41</f>
        <v>1</v>
      </c>
      <c r="C182" s="117">
        <f>'D. Asset and Info Management'!K41</f>
        <v>0</v>
      </c>
      <c r="D182" s="117">
        <f>'D. Asset and Info Management'!Y41</f>
        <v>0</v>
      </c>
      <c r="E182" s="117" t="str">
        <f>'D. Asset and Info Management'!B41</f>
        <v>D.3</v>
      </c>
      <c r="F182" s="117" t="str">
        <f>'D. Asset and Info Management'!C41</f>
        <v>Is client Scoped Data deleted in such a manner that the data is not recoverable during normal means ? e.g. using NIST 800 88 destruction, etc.</v>
      </c>
      <c r="G182" s="117">
        <f>'D. Asset and Info Management'!D41</f>
        <v>0</v>
      </c>
      <c r="H182" s="117">
        <f>'D. Asset and Info Management'!E41</f>
        <v>0</v>
      </c>
      <c r="I182" s="117">
        <f>'D. Asset and Info Management'!F41</f>
        <v>0</v>
      </c>
      <c r="J182" s="117" t="str">
        <f>'D. Asset and Info Management'!G41</f>
        <v>D.8 Asset Destruction and Disposal</v>
      </c>
      <c r="K182" s="117">
        <f>'D. Asset and Info Management'!H41</f>
        <v>0</v>
      </c>
      <c r="L182" s="117">
        <f>'D. Asset and Info Management'!I41</f>
        <v>0</v>
      </c>
      <c r="M182" s="117"/>
      <c r="N182" s="117"/>
      <c r="O182" s="117"/>
      <c r="P182" s="120"/>
      <c r="Q182" s="117"/>
      <c r="R182" s="117"/>
      <c r="S182" s="117" t="s">
        <v>587</v>
      </c>
      <c r="T182" s="117"/>
    </row>
    <row r="183" spans="1:20" ht="12.75" customHeight="1">
      <c r="A183" s="117">
        <f>'D. Asset and Info Management'!A42</f>
        <v>3295</v>
      </c>
      <c r="B183" s="117">
        <f>'D. Asset and Info Management'!J42</f>
        <v>1</v>
      </c>
      <c r="C183" s="117">
        <f>'D. Asset and Info Management'!K42</f>
        <v>0</v>
      </c>
      <c r="D183" s="117">
        <f>'D. Asset and Info Management'!Y42</f>
        <v>1</v>
      </c>
      <c r="E183" s="117" t="str">
        <f>'D. Asset and Info Management'!B42</f>
        <v>D.4</v>
      </c>
      <c r="F183" s="117" t="str">
        <f>'D. Asset and Info Management'!C42</f>
        <v>Is there a removable media policy or program (CDs, DVDs, tapes, disk drives) that has been approved by management, communicated to appropriate constituents and an owner to maintain and review the policy? If yes, is:</v>
      </c>
      <c r="G183" s="117">
        <f>'D. Asset and Info Management'!D42</f>
        <v>0</v>
      </c>
      <c r="H183" s="117">
        <f>'D. Asset and Info Management'!E42</f>
        <v>0</v>
      </c>
      <c r="I183" s="117">
        <f>'D. Asset and Info Management'!F42</f>
        <v>0</v>
      </c>
      <c r="J183" s="117" t="str">
        <f>'D. Asset and Info Management'!G42</f>
        <v>D.4 Removable Device Security</v>
      </c>
      <c r="K183" s="117" t="str">
        <f>'D. Asset and Info Management'!H42</f>
        <v>8.3.1</v>
      </c>
      <c r="L183" s="117" t="str">
        <f>'D. Asset and Info Management'!I42</f>
        <v>Management of Removable Media</v>
      </c>
      <c r="M183" s="117"/>
      <c r="N183" s="117" t="s">
        <v>3024</v>
      </c>
      <c r="O183" s="117" t="s">
        <v>3025</v>
      </c>
      <c r="P183" s="120" t="s">
        <v>3026</v>
      </c>
      <c r="Q183" s="117"/>
      <c r="R183" s="117" t="s">
        <v>3027</v>
      </c>
      <c r="S183" s="117" t="s">
        <v>3028</v>
      </c>
      <c r="T183" s="191" t="s">
        <v>3019</v>
      </c>
    </row>
    <row r="184" spans="1:20" ht="12.75" customHeight="1">
      <c r="A184" s="117">
        <f>'D. Asset and Info Management'!A43</f>
        <v>1137</v>
      </c>
      <c r="B184" s="117">
        <f>'D. Asset and Info Management'!J43</f>
        <v>2</v>
      </c>
      <c r="C184" s="117">
        <f>'D. Asset and Info Management'!K43</f>
        <v>0</v>
      </c>
      <c r="D184" s="117">
        <f>'D. Asset and Info Management'!Y43</f>
        <v>0</v>
      </c>
      <c r="E184" s="117" t="str">
        <f>'D. Asset and Info Management'!B43</f>
        <v>D.4.1</v>
      </c>
      <c r="F184" s="117" t="str">
        <f>'D. Asset and Info Management'!C43</f>
        <v>A requirement to encrypt sensitive data exists?</v>
      </c>
      <c r="G184" s="117">
        <f>'D. Asset and Info Management'!D43</f>
        <v>0</v>
      </c>
      <c r="H184" s="117">
        <f>'D. Asset and Info Management'!E43</f>
        <v>0</v>
      </c>
      <c r="I184" s="117">
        <f>'D. Asset and Info Management'!F43</f>
        <v>0</v>
      </c>
      <c r="J184" s="117" t="str">
        <f>'D. Asset and Info Management'!G43</f>
        <v>D.5 Data Security Policy - Encryption</v>
      </c>
      <c r="K184" s="117" t="str">
        <f>'D. Asset and Info Management'!H43</f>
        <v xml:space="preserve">8.3.1.d 10.1.1.Section2a </v>
      </c>
      <c r="L184" s="117" t="str">
        <f>'D. Asset and Info Management'!I43</f>
        <v>Management of removable media, Policy on The Use of Cryptographic Controls</v>
      </c>
      <c r="M184" s="117"/>
      <c r="N184" s="117" t="s">
        <v>3060</v>
      </c>
      <c r="O184" s="117" t="s">
        <v>3218</v>
      </c>
      <c r="P184" s="120">
        <v>4.0999999999999996</v>
      </c>
      <c r="Q184" s="117"/>
      <c r="R184" s="117" t="s">
        <v>3027</v>
      </c>
      <c r="S184" s="117">
        <v>0</v>
      </c>
      <c r="T184" s="191" t="s">
        <v>3019</v>
      </c>
    </row>
    <row r="185" spans="1:20" ht="12.75" customHeight="1">
      <c r="A185" s="117">
        <f>'D. Asset and Info Management'!A44</f>
        <v>1138</v>
      </c>
      <c r="B185" s="117">
        <f>'D. Asset and Info Management'!J44</f>
        <v>2</v>
      </c>
      <c r="C185" s="117">
        <f>'D. Asset and Info Management'!K44</f>
        <v>0</v>
      </c>
      <c r="D185" s="117">
        <f>'D. Asset and Info Management'!Y44</f>
        <v>0</v>
      </c>
      <c r="E185" s="117" t="str">
        <f>'D. Asset and Info Management'!B44</f>
        <v>D.4.2</v>
      </c>
      <c r="F185" s="117" t="str">
        <f>'D. Asset and Info Management'!C44</f>
        <v>Is all media containing Scoped Systems and Data disposed of securely to prevent recovery? If yes, is it:</v>
      </c>
      <c r="G185" s="117">
        <f>'D. Asset and Info Management'!D44</f>
        <v>0</v>
      </c>
      <c r="H185" s="117">
        <f>'D. Asset and Info Management'!E44</f>
        <v>0</v>
      </c>
      <c r="I185" s="117">
        <f>'D. Asset and Info Management'!F44</f>
        <v>0</v>
      </c>
      <c r="J185" s="117" t="str">
        <f>'D. Asset and Info Management'!G44</f>
        <v>D.8 Asset Destruction and Disposal</v>
      </c>
      <c r="K185" s="117" t="str">
        <f>'D. Asset and Info Management'!H44</f>
        <v>8.3.2</v>
      </c>
      <c r="L185" s="117" t="str">
        <f>'D. Asset and Info Management'!I44</f>
        <v>Disposal of Media</v>
      </c>
      <c r="M185" s="117"/>
      <c r="N185" s="117"/>
      <c r="O185" s="117"/>
      <c r="P185" s="120">
        <v>4.3</v>
      </c>
      <c r="Q185" s="117"/>
      <c r="R185" s="117" t="s">
        <v>118</v>
      </c>
      <c r="S185" s="117">
        <v>0</v>
      </c>
      <c r="T185" s="191" t="s">
        <v>3118</v>
      </c>
    </row>
    <row r="186" spans="1:20" ht="12.75" customHeight="1">
      <c r="A186" s="117">
        <f>'D. Asset and Info Management'!A45</f>
        <v>1153</v>
      </c>
      <c r="B186" s="117">
        <f>'D. Asset and Info Management'!J45</f>
        <v>3</v>
      </c>
      <c r="C186" s="117">
        <f>'D. Asset and Info Management'!K45</f>
        <v>0</v>
      </c>
      <c r="D186" s="117">
        <f>'D. Asset and Info Management'!Y45</f>
        <v>0</v>
      </c>
      <c r="E186" s="117" t="str">
        <f>'D. Asset and Info Management'!B45</f>
        <v>D.4.2.1</v>
      </c>
      <c r="F186" s="117" t="str">
        <f>'D. Asset and Info Management'!C45</f>
        <v>Logged to maintain an audit trail?</v>
      </c>
      <c r="G186" s="117">
        <f>'D. Asset and Info Management'!D45</f>
        <v>0</v>
      </c>
      <c r="H186" s="117">
        <f>'D. Asset and Info Management'!E45</f>
        <v>0</v>
      </c>
      <c r="I186" s="117">
        <f>'D. Asset and Info Management'!F45</f>
        <v>0</v>
      </c>
      <c r="J186" s="117" t="str">
        <f>'D. Asset and Info Management'!G45</f>
        <v>D.8 Asset Destruction and Disposal</v>
      </c>
      <c r="K186" s="117" t="str">
        <f>'D. Asset and Info Management'!H45</f>
        <v>8.3.2.e</v>
      </c>
      <c r="L186" s="117" t="str">
        <f>'D. Asset and Info Management'!I45</f>
        <v>Disposal of Media</v>
      </c>
      <c r="M186" s="117"/>
      <c r="N186" s="117" t="s">
        <v>3200</v>
      </c>
      <c r="O186" s="117" t="s">
        <v>3201</v>
      </c>
      <c r="P186" s="120" t="s">
        <v>332</v>
      </c>
      <c r="Q186" s="117"/>
      <c r="R186" s="117" t="s">
        <v>2985</v>
      </c>
      <c r="S186" s="117">
        <v>0</v>
      </c>
      <c r="T186" s="191" t="s">
        <v>3118</v>
      </c>
    </row>
    <row r="187" spans="1:20" ht="12.75" customHeight="1">
      <c r="A187" s="117">
        <f>'D. Asset and Info Management'!A46</f>
        <v>2624</v>
      </c>
      <c r="B187" s="117">
        <f>'D. Asset and Info Management'!J46</f>
        <v>3</v>
      </c>
      <c r="C187" s="117">
        <f>'D. Asset and Info Management'!K46</f>
        <v>0</v>
      </c>
      <c r="D187" s="117">
        <f>'D. Asset and Info Management'!Y46</f>
        <v>0</v>
      </c>
      <c r="E187" s="117" t="str">
        <f>'D. Asset and Info Management'!B46</f>
        <v>D.4.2.2</v>
      </c>
      <c r="F187" s="117" t="str">
        <f>'D. Asset and Info Management'!C46</f>
        <v>Made unrecoverable (wiped or overwritten) prior to asset reuse?</v>
      </c>
      <c r="G187" s="117">
        <f>'D. Asset and Info Management'!D46</f>
        <v>0</v>
      </c>
      <c r="H187" s="117">
        <f>'D. Asset and Info Management'!E46</f>
        <v>0</v>
      </c>
      <c r="I187" s="117">
        <f>'D. Asset and Info Management'!F46</f>
        <v>0</v>
      </c>
      <c r="J187" s="117" t="str">
        <f>'D. Asset and Info Management'!G46</f>
        <v>D.8 Asset Destruction and Disposal</v>
      </c>
      <c r="K187" s="117" t="str">
        <f>'D. Asset and Info Management'!H46</f>
        <v xml:space="preserve">8.3.1.a 11.2.7 </v>
      </c>
      <c r="L187" s="117" t="str">
        <f>'D. Asset and Info Management'!I46</f>
        <v>Disposal of media, Secure disposal or re-use of equipment</v>
      </c>
      <c r="M187" s="117"/>
      <c r="N187" s="117"/>
      <c r="O187" s="117"/>
      <c r="P187" s="120" t="s">
        <v>118</v>
      </c>
      <c r="Q187" s="117"/>
      <c r="R187" s="117" t="s">
        <v>2987</v>
      </c>
      <c r="S187" s="117">
        <v>0</v>
      </c>
      <c r="T187" s="191" t="s">
        <v>3118</v>
      </c>
    </row>
    <row r="188" spans="1:20" ht="12.75" customHeight="1">
      <c r="A188" s="117">
        <f>'D. Asset and Info Management'!A47</f>
        <v>2950</v>
      </c>
      <c r="B188" s="117">
        <f>'D. Asset and Info Management'!J47</f>
        <v>3</v>
      </c>
      <c r="C188" s="117">
        <f>'D. Asset and Info Management'!K47</f>
        <v>0</v>
      </c>
      <c r="D188" s="117">
        <f>'D. Asset and Info Management'!Y47</f>
        <v>0</v>
      </c>
      <c r="E188" s="117" t="str">
        <f>'D. Asset and Info Management'!B47</f>
        <v>D.4.2.3</v>
      </c>
      <c r="F188" s="117" t="str">
        <f>'D. Asset and Info Management'!C47</f>
        <v>Inventoried at least quarterly?</v>
      </c>
      <c r="G188" s="117">
        <f>'D. Asset and Info Management'!D47</f>
        <v>0</v>
      </c>
      <c r="H188" s="117">
        <f>'D. Asset and Info Management'!E47</f>
        <v>0</v>
      </c>
      <c r="I188" s="117">
        <f>'D. Asset and Info Management'!F47</f>
        <v>0</v>
      </c>
      <c r="J188" s="117" t="str">
        <f>'D. Asset and Info Management'!G47</f>
        <v>D.8 Asset Destruction and Disposal</v>
      </c>
      <c r="K188" s="117" t="str">
        <f>'D. Asset and Info Management'!H47</f>
        <v xml:space="preserve">8.1.1 </v>
      </c>
      <c r="L188" s="117" t="str">
        <f>'D. Asset and Info Management'!I47</f>
        <v>Inventory of Assets</v>
      </c>
      <c r="M188" s="117"/>
      <c r="N188" s="117"/>
      <c r="O188" s="117"/>
      <c r="P188" s="120" t="s">
        <v>118</v>
      </c>
      <c r="Q188" s="117"/>
      <c r="R188" s="117" t="s">
        <v>3219</v>
      </c>
      <c r="S188" s="117">
        <v>0</v>
      </c>
      <c r="T188" s="191" t="s">
        <v>3118</v>
      </c>
    </row>
    <row r="189" spans="1:20" ht="12.75" customHeight="1">
      <c r="A189" s="117">
        <f>'D. Asset and Info Management'!A48</f>
        <v>4177</v>
      </c>
      <c r="B189" s="117">
        <f>'D. Asset and Info Management'!J48</f>
        <v>3</v>
      </c>
      <c r="C189" s="117">
        <f>'D. Asset and Info Management'!K48</f>
        <v>0</v>
      </c>
      <c r="D189" s="117">
        <f>'D. Asset and Info Management'!Y48</f>
        <v>0</v>
      </c>
      <c r="E189" s="117" t="str">
        <f>'D. Asset and Info Management'!B48</f>
        <v>D.4.2.4</v>
      </c>
      <c r="F189" s="117" t="str">
        <f>'D. Asset and Info Management'!C48</f>
        <v>Included in data retention review process?</v>
      </c>
      <c r="G189" s="117">
        <f>'D. Asset and Info Management'!D48</f>
        <v>0</v>
      </c>
      <c r="H189" s="117">
        <f>'D. Asset and Info Management'!E48</f>
        <v>0</v>
      </c>
      <c r="I189" s="117">
        <f>'D. Asset and Info Management'!F48</f>
        <v>0</v>
      </c>
      <c r="J189" s="117">
        <f>'D. Asset and Info Management'!G48</f>
        <v>0</v>
      </c>
      <c r="K189" s="117">
        <f>'D. Asset and Info Management'!H48</f>
        <v>8.3000000000000007</v>
      </c>
      <c r="L189" s="117" t="str">
        <f>'D. Asset and Info Management'!I48</f>
        <v>Media Handling</v>
      </c>
      <c r="M189" s="117"/>
      <c r="N189" s="117"/>
      <c r="O189" s="117"/>
      <c r="P189" s="120"/>
      <c r="Q189" s="117"/>
      <c r="R189" s="117"/>
      <c r="S189" s="117" t="s">
        <v>587</v>
      </c>
      <c r="T189" s="117"/>
    </row>
    <row r="190" spans="1:20" ht="12.75" customHeight="1">
      <c r="A190" s="117">
        <f>'D. Asset and Info Management'!A49</f>
        <v>1208</v>
      </c>
      <c r="B190" s="117">
        <f>'D. Asset and Info Management'!J49</f>
        <v>1</v>
      </c>
      <c r="C190" s="117">
        <f>'D. Asset and Info Management'!K49</f>
        <v>0</v>
      </c>
      <c r="D190" s="117">
        <f>'D. Asset and Info Management'!Y49</f>
        <v>1</v>
      </c>
      <c r="E190" s="117" t="str">
        <f>'D. Asset and Info Management'!B49</f>
        <v>D.5</v>
      </c>
      <c r="F190" s="117" t="str">
        <f>'D. Asset and Info Management'!C49</f>
        <v>Is Scoped Data sent or received via physical media? If yes, are there:</v>
      </c>
      <c r="G190" s="117">
        <f>'D. Asset and Info Management'!D49</f>
        <v>0</v>
      </c>
      <c r="H190" s="117">
        <f>'D. Asset and Info Management'!E49</f>
        <v>0</v>
      </c>
      <c r="I190" s="117">
        <f>'D. Asset and Info Management'!F49</f>
        <v>0</v>
      </c>
      <c r="J190" s="117" t="str">
        <f>'D. Asset and Info Management'!G49</f>
        <v>D.2 Physical Media Tracking</v>
      </c>
      <c r="K190" s="117" t="str">
        <f>'D. Asset and Info Management'!H49</f>
        <v>8.3.3</v>
      </c>
      <c r="L190" s="117" t="str">
        <f>'D. Asset and Info Management'!I49</f>
        <v>Physical Media in Transit</v>
      </c>
      <c r="M190" s="117"/>
      <c r="N190" s="117"/>
      <c r="O190" s="117"/>
      <c r="P190" s="120" t="s">
        <v>118</v>
      </c>
      <c r="Q190" s="117"/>
      <c r="R190" s="117" t="s">
        <v>3029</v>
      </c>
      <c r="S190" s="117" t="s">
        <v>3030</v>
      </c>
      <c r="T190" s="191" t="s">
        <v>3019</v>
      </c>
    </row>
    <row r="191" spans="1:20" ht="12.75" customHeight="1">
      <c r="A191" s="117">
        <f>'D. Asset and Info Management'!A50</f>
        <v>2634</v>
      </c>
      <c r="B191" s="117">
        <f>'D. Asset and Info Management'!J50</f>
        <v>2</v>
      </c>
      <c r="C191" s="117">
        <f>'D. Asset and Info Management'!K50</f>
        <v>0</v>
      </c>
      <c r="D191" s="117">
        <f>'D. Asset and Info Management'!Y50</f>
        <v>0</v>
      </c>
      <c r="E191" s="117" t="str">
        <f>'D. Asset and Info Management'!B50</f>
        <v>D.5.1</v>
      </c>
      <c r="F191" s="117" t="str">
        <f>'D. Asset and Info Management'!C50</f>
        <v>Transport containers to protect against physical damage?</v>
      </c>
      <c r="G191" s="117">
        <f>'D. Asset and Info Management'!D50</f>
        <v>0</v>
      </c>
      <c r="H191" s="117">
        <f>'D. Asset and Info Management'!E50</f>
        <v>0</v>
      </c>
      <c r="I191" s="117">
        <f>'D. Asset and Info Management'!F50</f>
        <v>0</v>
      </c>
      <c r="J191" s="117" t="str">
        <f>'D. Asset and Info Management'!G50</f>
        <v>D.3 Security of Media in Transit</v>
      </c>
      <c r="K191" s="117" t="str">
        <f>'D. Asset and Info Management'!H50</f>
        <v>8.3.3.d</v>
      </c>
      <c r="L191" s="117" t="str">
        <f>'D. Asset and Info Management'!I50</f>
        <v>Physical Media in Transit</v>
      </c>
      <c r="M191" s="117"/>
      <c r="N191" s="117"/>
      <c r="O191" s="117"/>
      <c r="P191" s="120">
        <v>10.4</v>
      </c>
      <c r="Q191" s="117"/>
      <c r="R191" s="117" t="s">
        <v>3220</v>
      </c>
      <c r="S191" s="117">
        <v>0</v>
      </c>
      <c r="T191" s="191" t="s">
        <v>3019</v>
      </c>
    </row>
    <row r="192" spans="1:20" ht="12.75" customHeight="1">
      <c r="A192" s="117">
        <f>'D. Asset and Info Management'!A51</f>
        <v>2635</v>
      </c>
      <c r="B192" s="117">
        <f>'D. Asset and Info Management'!J51</f>
        <v>2</v>
      </c>
      <c r="C192" s="117">
        <f>'D. Asset and Info Management'!K51</f>
        <v>0</v>
      </c>
      <c r="D192" s="117">
        <f>'D. Asset and Info Management'!Y51</f>
        <v>0</v>
      </c>
      <c r="E192" s="117" t="str">
        <f>'D. Asset and Info Management'!B51</f>
        <v>D.5.2</v>
      </c>
      <c r="F192" s="117" t="str">
        <f>'D. Asset and Info Management'!C51</f>
        <v>Locked or tamper evident transport containers?</v>
      </c>
      <c r="G192" s="117">
        <f>'D. Asset and Info Management'!D51</f>
        <v>0</v>
      </c>
      <c r="H192" s="117">
        <f>'D. Asset and Info Management'!E51</f>
        <v>0</v>
      </c>
      <c r="I192" s="117">
        <f>'D. Asset and Info Management'!F51</f>
        <v>0</v>
      </c>
      <c r="J192" s="117" t="str">
        <f>'D. Asset and Info Management'!G51</f>
        <v>D.3 Security of Media in Transit</v>
      </c>
      <c r="K192" s="117" t="str">
        <f>'D. Asset and Info Management'!H51</f>
        <v>8.3.3.d</v>
      </c>
      <c r="L192" s="117" t="str">
        <f>'D. Asset and Info Management'!I51</f>
        <v>Physical Media in Transit</v>
      </c>
      <c r="M192" s="117"/>
      <c r="N192" s="117"/>
      <c r="O192" s="117"/>
      <c r="P192" s="120" t="s">
        <v>118</v>
      </c>
      <c r="Q192" s="117"/>
      <c r="R192" s="117" t="s">
        <v>3222</v>
      </c>
      <c r="S192" s="117">
        <v>0</v>
      </c>
      <c r="T192" s="191" t="s">
        <v>3019</v>
      </c>
    </row>
    <row r="193" spans="1:20" ht="12.75" customHeight="1">
      <c r="A193" s="117">
        <f>'D. Asset and Info Management'!A52</f>
        <v>1209</v>
      </c>
      <c r="B193" s="117">
        <f>'D. Asset and Info Management'!J52</f>
        <v>2</v>
      </c>
      <c r="C193" s="117">
        <f>'D. Asset and Info Management'!K52</f>
        <v>0</v>
      </c>
      <c r="D193" s="117">
        <f>'D. Asset and Info Management'!Y52</f>
        <v>0</v>
      </c>
      <c r="E193" s="117" t="str">
        <f>'D. Asset and Info Management'!B52</f>
        <v>D.5.3</v>
      </c>
      <c r="F193" s="117" t="str">
        <f>'D. Asset and Info Management'!C52</f>
        <v>Chain of custody logs identifying media contents, protection applied, times of transfer and receipt at destination?</v>
      </c>
      <c r="G193" s="117">
        <f>'D. Asset and Info Management'!D52</f>
        <v>0</v>
      </c>
      <c r="H193" s="117">
        <f>'D. Asset and Info Management'!E52</f>
        <v>0</v>
      </c>
      <c r="I193" s="117">
        <f>'D. Asset and Info Management'!F52</f>
        <v>0</v>
      </c>
      <c r="J193" s="117" t="str">
        <f>'D. Asset and Info Management'!G52</f>
        <v>D.2 Physical Media Tracking</v>
      </c>
      <c r="K193" s="117" t="str">
        <f>'D. Asset and Info Management'!H52</f>
        <v>8.3.3.e</v>
      </c>
      <c r="L193" s="117" t="str">
        <f>'D. Asset and Info Management'!I52</f>
        <v>Physical Media in Transit</v>
      </c>
      <c r="M193" s="117"/>
      <c r="N193" s="117"/>
      <c r="O193" s="117"/>
      <c r="P193" s="120" t="s">
        <v>118</v>
      </c>
      <c r="Q193" s="117"/>
      <c r="R193" s="117" t="s">
        <v>3222</v>
      </c>
      <c r="S193" s="117">
        <v>0</v>
      </c>
      <c r="T193" s="191" t="s">
        <v>3019</v>
      </c>
    </row>
    <row r="194" spans="1:20" ht="12.75" customHeight="1">
      <c r="A194" s="117">
        <f>'D. Asset and Info Management'!A53</f>
        <v>4178</v>
      </c>
      <c r="B194" s="117">
        <f>'D. Asset and Info Management'!J53</f>
        <v>1</v>
      </c>
      <c r="C194" s="117">
        <f>'D. Asset and Info Management'!K53</f>
        <v>0</v>
      </c>
      <c r="D194" s="117">
        <f>'D. Asset and Info Management'!Y53</f>
        <v>0</v>
      </c>
      <c r="E194" s="117" t="str">
        <f>'D. Asset and Info Management'!B53</f>
        <v>D.6</v>
      </c>
      <c r="F194" s="117" t="str">
        <f>'D. Asset and Info Management'!C53</f>
        <v>Is Scoped Data sent or received electronically? If yes, is there:</v>
      </c>
      <c r="G194" s="117">
        <f>'D. Asset and Info Management'!D53</f>
        <v>0</v>
      </c>
      <c r="H194" s="117">
        <f>'D. Asset and Info Management'!E53</f>
        <v>0</v>
      </c>
      <c r="I194" s="117">
        <f>'D. Asset and Info Management'!F53</f>
        <v>0</v>
      </c>
      <c r="J194" s="117">
        <f>'D. Asset and Info Management'!G53</f>
        <v>0</v>
      </c>
      <c r="K194" s="117">
        <f>'D. Asset and Info Management'!H53</f>
        <v>0</v>
      </c>
      <c r="L194" s="117">
        <f>'D. Asset and Info Management'!I53</f>
        <v>0</v>
      </c>
      <c r="M194" s="117"/>
      <c r="N194" s="117" t="s">
        <v>3060</v>
      </c>
      <c r="O194" s="117" t="s">
        <v>3223</v>
      </c>
      <c r="P194" s="120"/>
      <c r="Q194" s="117"/>
      <c r="R194" s="117"/>
      <c r="S194" s="117" t="s">
        <v>587</v>
      </c>
      <c r="T194" s="117"/>
    </row>
    <row r="195" spans="1:20" ht="12.75" customHeight="1">
      <c r="A195" s="117">
        <f>'D. Asset and Info Management'!A54</f>
        <v>1871</v>
      </c>
      <c r="B195" s="117">
        <f>'D. Asset and Info Management'!J54</f>
        <v>2</v>
      </c>
      <c r="C195" s="117">
        <f>'D. Asset and Info Management'!K54</f>
        <v>0</v>
      </c>
      <c r="D195" s="117">
        <f>'D. Asset and Info Management'!Y54</f>
        <v>0</v>
      </c>
      <c r="E195" s="117" t="str">
        <f>'D. Asset and Info Management'!B54</f>
        <v>D.6.1</v>
      </c>
      <c r="F195" s="117" t="str">
        <f>'D. Asset and Info Management'!C54</f>
        <v>Encryption in transit while outside the network?</v>
      </c>
      <c r="G195" s="117">
        <f>'D. Asset and Info Management'!D54</f>
        <v>0</v>
      </c>
      <c r="H195" s="117">
        <f>'D. Asset and Info Management'!E54</f>
        <v>0</v>
      </c>
      <c r="I195" s="117">
        <f>'D. Asset and Info Management'!F54</f>
        <v>0</v>
      </c>
      <c r="J195" s="117" t="str">
        <f>'D. Asset and Info Management'!G54</f>
        <v>D.6 Network Management - Encrypted Authentication Credentials</v>
      </c>
      <c r="K195" s="117" t="str">
        <f>'D. Asset and Info Management'!H54</f>
        <v>13.2.1.f</v>
      </c>
      <c r="L195" s="117" t="str">
        <f>'D. Asset and Info Management'!I54</f>
        <v>Information Transfer Policies and Procedures</v>
      </c>
      <c r="M195" s="117"/>
      <c r="N195" s="117" t="s">
        <v>3060</v>
      </c>
      <c r="O195" s="117" t="s">
        <v>3223</v>
      </c>
      <c r="P195" s="120" t="s">
        <v>118</v>
      </c>
      <c r="Q195" s="117"/>
      <c r="R195" s="117" t="s">
        <v>3224</v>
      </c>
      <c r="S195" s="117">
        <v>0</v>
      </c>
      <c r="T195" s="191" t="s">
        <v>3019</v>
      </c>
    </row>
    <row r="196" spans="1:20" ht="12.75" customHeight="1">
      <c r="A196" s="117">
        <f>'D. Asset and Info Management'!A55</f>
        <v>1193</v>
      </c>
      <c r="B196" s="117">
        <f>'D. Asset and Info Management'!J55</f>
        <v>2</v>
      </c>
      <c r="C196" s="117">
        <f>'D. Asset and Info Management'!K55</f>
        <v>0</v>
      </c>
      <c r="D196" s="117">
        <f>'D. Asset and Info Management'!Y55</f>
        <v>0</v>
      </c>
      <c r="E196" s="117" t="str">
        <f>'D. Asset and Info Management'!B55</f>
        <v>D.6.2</v>
      </c>
      <c r="F196" s="117" t="str">
        <f>'D. Asset and Info Management'!C55</f>
        <v>Encryption in transit within the network?</v>
      </c>
      <c r="G196" s="117">
        <f>'D. Asset and Info Management'!D55</f>
        <v>0</v>
      </c>
      <c r="H196" s="117">
        <f>'D. Asset and Info Management'!E55</f>
        <v>0</v>
      </c>
      <c r="I196" s="117">
        <f>'D. Asset and Info Management'!F55</f>
        <v>0</v>
      </c>
      <c r="J196" s="117" t="str">
        <f>'D. Asset and Info Management'!G55</f>
        <v>D.6 Network Management - Encrypted Authentication Credentials</v>
      </c>
      <c r="K196" s="117" t="str">
        <f>'D. Asset and Info Management'!H55</f>
        <v>13.2.1.f</v>
      </c>
      <c r="L196" s="117" t="str">
        <f>'D. Asset and Info Management'!I55</f>
        <v>Information Transfer Policies and Procedures</v>
      </c>
      <c r="M196" s="117"/>
      <c r="N196" s="117"/>
      <c r="O196" s="117"/>
      <c r="P196" s="120" t="s">
        <v>3082</v>
      </c>
      <c r="Q196" s="117"/>
      <c r="R196" s="117" t="s">
        <v>3225</v>
      </c>
      <c r="S196" s="117">
        <v>0</v>
      </c>
      <c r="T196" s="191" t="s">
        <v>3019</v>
      </c>
    </row>
    <row r="197" spans="1:20" ht="12.75" customHeight="1">
      <c r="A197" s="117">
        <f>'D. Asset and Info Management'!A56</f>
        <v>2629</v>
      </c>
      <c r="B197" s="117">
        <f>'D. Asset and Info Management'!J56</f>
        <v>2</v>
      </c>
      <c r="C197" s="117">
        <f>'D. Asset and Info Management'!K56</f>
        <v>0</v>
      </c>
      <c r="D197" s="117">
        <f>'D. Asset and Info Management'!Y56</f>
        <v>0</v>
      </c>
      <c r="E197" s="117" t="str">
        <f>'D. Asset and Info Management'!B56</f>
        <v>D.6.3</v>
      </c>
      <c r="F197" s="117" t="str">
        <f>'D. Asset and Info Management'!C56</f>
        <v>Protection against malicious code by network virus inspection or virus scan at the endpoint?</v>
      </c>
      <c r="G197" s="117">
        <f>'D. Asset and Info Management'!D56</f>
        <v>0</v>
      </c>
      <c r="H197" s="117">
        <f>'D. Asset and Info Management'!E56</f>
        <v>0</v>
      </c>
      <c r="I197" s="117">
        <f>'D. Asset and Info Management'!F56</f>
        <v>0</v>
      </c>
      <c r="J197" s="117">
        <f>'D. Asset and Info Management'!G56</f>
        <v>0</v>
      </c>
      <c r="K197" s="117" t="str">
        <f>'D. Asset and Info Management'!H56</f>
        <v>13.2.1.b</v>
      </c>
      <c r="L197" s="117" t="str">
        <f>'D. Asset and Info Management'!I56</f>
        <v>Information Transfer Policies and Procedures</v>
      </c>
      <c r="M197" s="117"/>
      <c r="N197" s="117"/>
      <c r="O197" s="117"/>
      <c r="P197" s="120">
        <v>9.6</v>
      </c>
      <c r="Q197" s="117"/>
      <c r="R197" s="117" t="s">
        <v>3220</v>
      </c>
      <c r="S197" s="117">
        <v>0</v>
      </c>
      <c r="T197" s="191" t="s">
        <v>3019</v>
      </c>
    </row>
    <row r="198" spans="1:20" ht="12.75" customHeight="1">
      <c r="A198" s="117">
        <f>'D. Asset and Info Management'!A57</f>
        <v>1177</v>
      </c>
      <c r="B198" s="117">
        <f>'D. Asset and Info Management'!J57</f>
        <v>2</v>
      </c>
      <c r="C198" s="117">
        <f>'D. Asset and Info Management'!K57</f>
        <v>0</v>
      </c>
      <c r="D198" s="117">
        <f>'D. Asset and Info Management'!Y57</f>
        <v>0</v>
      </c>
      <c r="E198" s="117" t="str">
        <f>'D. Asset and Info Management'!B57</f>
        <v>D.6.4</v>
      </c>
      <c r="F198" s="117" t="str">
        <f>'D. Asset and Info Management'!C57</f>
        <v>Integrity of data validation following any transmission?</v>
      </c>
      <c r="G198" s="117">
        <f>'D. Asset and Info Management'!D57</f>
        <v>0</v>
      </c>
      <c r="H198" s="117">
        <f>'D. Asset and Info Management'!E57</f>
        <v>0</v>
      </c>
      <c r="I198" s="117">
        <f>'D. Asset and Info Management'!F57</f>
        <v>0</v>
      </c>
      <c r="J198" s="117" t="str">
        <f>'D. Asset and Info Management'!G57</f>
        <v>D.3 Security of Media in Transit</v>
      </c>
      <c r="K198" s="117" t="str">
        <f>'D. Asset and Info Management'!H57</f>
        <v>13.2.4</v>
      </c>
      <c r="L198" s="117" t="str">
        <f>'D. Asset and Info Management'!I57</f>
        <v>Confidentiality or Non-disclosure Agreements</v>
      </c>
      <c r="M198" s="117"/>
      <c r="N198" s="117"/>
      <c r="O198" s="117"/>
      <c r="P198" s="120">
        <v>4.2</v>
      </c>
      <c r="Q198" s="117"/>
      <c r="R198" s="117" t="s">
        <v>3225</v>
      </c>
      <c r="S198" s="117">
        <v>0</v>
      </c>
      <c r="T198" s="191" t="s">
        <v>3019</v>
      </c>
    </row>
    <row r="199" spans="1:20" ht="12.75" customHeight="1">
      <c r="A199" s="117">
        <f>'D. Asset and Info Management'!A58</f>
        <v>4179</v>
      </c>
      <c r="B199" s="117">
        <f>'D. Asset and Info Management'!J58</f>
        <v>2</v>
      </c>
      <c r="C199" s="117">
        <f>'D. Asset and Info Management'!K58</f>
        <v>0</v>
      </c>
      <c r="D199" s="117">
        <f>'D. Asset and Info Management'!Y58</f>
        <v>0</v>
      </c>
      <c r="E199" s="117" t="str">
        <f>'D. Asset and Info Management'!B58</f>
        <v>D.6.5</v>
      </c>
      <c r="F199" s="117" t="str">
        <f>'D. Asset and Info Management'!C58</f>
        <v>Enforcement of policies, procedures, and controls for transfering information?</v>
      </c>
      <c r="G199" s="117">
        <f>'D. Asset and Info Management'!D58</f>
        <v>0</v>
      </c>
      <c r="H199" s="117">
        <f>'D. Asset and Info Management'!E58</f>
        <v>0</v>
      </c>
      <c r="I199" s="117">
        <f>'D. Asset and Info Management'!F58</f>
        <v>0</v>
      </c>
      <c r="J199" s="117" t="str">
        <f>'D. Asset and Info Management'!G58</f>
        <v>D.3 Security of Media in Transit</v>
      </c>
      <c r="K199" s="117" t="str">
        <f>'D. Asset and Info Management'!H58</f>
        <v>13.2.1</v>
      </c>
      <c r="L199" s="117" t="str">
        <f>'D. Asset and Info Management'!I58</f>
        <v>Information Transfer Policies and Procedures</v>
      </c>
      <c r="M199" s="117"/>
      <c r="N199" s="117"/>
      <c r="O199" s="117"/>
      <c r="P199" s="120"/>
      <c r="Q199" s="117"/>
      <c r="R199" s="117"/>
      <c r="S199" s="117" t="s">
        <v>587</v>
      </c>
      <c r="T199" s="117"/>
    </row>
    <row r="200" spans="1:20" ht="12.75" customHeight="1">
      <c r="A200" s="117">
        <f>'D. Asset and Info Management'!A59</f>
        <v>1243</v>
      </c>
      <c r="B200" s="117">
        <f>'D. Asset and Info Management'!J59</f>
        <v>2</v>
      </c>
      <c r="C200" s="117">
        <f>'D. Asset and Info Management'!K59</f>
        <v>0</v>
      </c>
      <c r="D200" s="117">
        <f>'D. Asset and Info Management'!Y59</f>
        <v>0</v>
      </c>
      <c r="E200" s="117" t="str">
        <f>'D. Asset and Info Management'!B59</f>
        <v>D.6.6</v>
      </c>
      <c r="F200" s="117" t="str">
        <f>'D. Asset and Info Management'!C59</f>
        <v>Encryption of e-mail, chat and other messaging technologies?</v>
      </c>
      <c r="G200" s="117">
        <f>'D. Asset and Info Management'!D59</f>
        <v>0</v>
      </c>
      <c r="H200" s="117">
        <f>'D. Asset and Info Management'!E59</f>
        <v>0</v>
      </c>
      <c r="I200" s="117">
        <f>'D. Asset and Info Management'!F59</f>
        <v>0</v>
      </c>
      <c r="J200" s="117" t="str">
        <f>'D. Asset and Info Management'!G59</f>
        <v>D.5 Data Security Policy - Encryption</v>
      </c>
      <c r="K200" s="117" t="str">
        <f>'D. Asset and Info Management'!H59</f>
        <v>13.2.3</v>
      </c>
      <c r="L200" s="117" t="str">
        <f>'D. Asset and Info Management'!I59</f>
        <v>Electronic Messaging</v>
      </c>
      <c r="M200" s="117"/>
      <c r="N200" s="117"/>
      <c r="O200" s="117"/>
      <c r="P200" s="120" t="s">
        <v>515</v>
      </c>
      <c r="Q200" s="117"/>
      <c r="R200" s="117" t="s">
        <v>3222</v>
      </c>
      <c r="S200" s="117">
        <v>0</v>
      </c>
      <c r="T200" s="191" t="s">
        <v>3019</v>
      </c>
    </row>
    <row r="201" spans="1:20" ht="12.75" customHeight="1">
      <c r="A201" s="117">
        <f>'D. Asset and Info Management'!A60</f>
        <v>1245</v>
      </c>
      <c r="B201" s="117">
        <f>'D. Asset and Info Management'!J60</f>
        <v>2</v>
      </c>
      <c r="C201" s="117">
        <f>'D. Asset and Info Management'!K60</f>
        <v>0</v>
      </c>
      <c r="D201" s="117">
        <f>'D. Asset and Info Management'!Y60</f>
        <v>0</v>
      </c>
      <c r="E201" s="117" t="str">
        <f>'D. Asset and Info Management'!B60</f>
        <v>D.6.7</v>
      </c>
      <c r="F201" s="117" t="str">
        <f>'D. Asset and Info Management'!C60</f>
        <v>Encryption when sent through email?</v>
      </c>
      <c r="G201" s="117">
        <f>'D. Asset and Info Management'!D60</f>
        <v>0</v>
      </c>
      <c r="H201" s="117">
        <f>'D. Asset and Info Management'!E60</f>
        <v>0</v>
      </c>
      <c r="I201" s="117">
        <f>'D. Asset and Info Management'!F60</f>
        <v>0</v>
      </c>
      <c r="J201" s="117" t="str">
        <f>'D. Asset and Info Management'!G60</f>
        <v>D.5 Data Security Policy - Encryption</v>
      </c>
      <c r="K201" s="117" t="str">
        <f>'D. Asset and Info Management'!H60</f>
        <v>13.2.1.f</v>
      </c>
      <c r="L201" s="117" t="str">
        <f>'D. Asset and Info Management'!I60</f>
        <v>Information Transfer Policies and Procedures</v>
      </c>
      <c r="M201" s="117"/>
      <c r="N201" s="117"/>
      <c r="O201" s="117"/>
      <c r="P201" s="120">
        <v>4.2</v>
      </c>
      <c r="Q201" s="117"/>
      <c r="R201" s="117" t="s">
        <v>3109</v>
      </c>
      <c r="S201" s="117">
        <v>0</v>
      </c>
      <c r="T201" s="191" t="s">
        <v>3019</v>
      </c>
    </row>
    <row r="202" spans="1:20" ht="12.75" customHeight="1">
      <c r="A202" s="117">
        <f>'D. Asset and Info Management'!A61</f>
        <v>1247</v>
      </c>
      <c r="B202" s="117">
        <f>'D. Asset and Info Management'!J61</f>
        <v>2</v>
      </c>
      <c r="C202" s="117">
        <f>'D. Asset and Info Management'!K61</f>
        <v>0</v>
      </c>
      <c r="D202" s="117">
        <f>'D. Asset and Info Management'!Y61</f>
        <v>0</v>
      </c>
      <c r="E202" s="117" t="str">
        <f>'D. Asset and Info Management'!B61</f>
        <v>D.6.8</v>
      </c>
      <c r="F202" s="117" t="str">
        <f>'D. Asset and Info Management'!C61</f>
        <v>Content filtering scans performed on incoming/outgoing email to enforce email policy?</v>
      </c>
      <c r="G202" s="117">
        <f>'D. Asset and Info Management'!D61</f>
        <v>0</v>
      </c>
      <c r="H202" s="117">
        <f>'D. Asset and Info Management'!E61</f>
        <v>0</v>
      </c>
      <c r="I202" s="117">
        <f>'D. Asset and Info Management'!F61</f>
        <v>0</v>
      </c>
      <c r="J202" s="117" t="str">
        <f>'D. Asset and Info Management'!G61</f>
        <v>D.5 Data Security Policy - Encryption</v>
      </c>
      <c r="K202" s="117" t="str">
        <f>'D. Asset and Info Management'!H61</f>
        <v>12.2.1.d</v>
      </c>
      <c r="L202" s="117" t="str">
        <f>'D. Asset and Info Management'!I61</f>
        <v>Controls against malware</v>
      </c>
      <c r="M202" s="117"/>
      <c r="N202" s="117" t="s">
        <v>3240</v>
      </c>
      <c r="O202" s="117" t="s">
        <v>3241</v>
      </c>
      <c r="P202" s="120">
        <v>8.3000000000000007</v>
      </c>
      <c r="Q202" s="117"/>
      <c r="R202" s="117" t="s">
        <v>3222</v>
      </c>
      <c r="S202" s="117">
        <v>0</v>
      </c>
      <c r="T202" s="191" t="s">
        <v>3019</v>
      </c>
    </row>
    <row r="203" spans="1:20" ht="12.75" customHeight="1">
      <c r="A203" s="117">
        <f>'D. Asset and Info Management'!A62</f>
        <v>1806</v>
      </c>
      <c r="B203" s="117">
        <f>'D. Asset and Info Management'!J62</f>
        <v>1</v>
      </c>
      <c r="C203" s="117">
        <f>'D. Asset and Info Management'!K62</f>
        <v>0</v>
      </c>
      <c r="D203" s="117">
        <f>'D. Asset and Info Management'!Y62</f>
        <v>1</v>
      </c>
      <c r="E203" s="117" t="str">
        <f>'D. Asset and Info Management'!B62</f>
        <v>D.7</v>
      </c>
      <c r="F203" s="117" t="str">
        <f>'D. Asset and Info Management'!C62</f>
        <v>Are encryption tools managed and maintained for Scoped Data? If yes, is there:</v>
      </c>
      <c r="G203" s="117">
        <f>'D. Asset and Info Management'!D62</f>
        <v>0</v>
      </c>
      <c r="H203" s="117">
        <f>'D. Asset and Info Management'!E62</f>
        <v>0</v>
      </c>
      <c r="I203" s="117">
        <f>'D. Asset and Info Management'!F62</f>
        <v>0</v>
      </c>
      <c r="J203" s="117" t="str">
        <f>'D. Asset and Info Management'!G62</f>
        <v>D.5 Data Security Policy - Encryption</v>
      </c>
      <c r="K203" s="117">
        <f>'D. Asset and Info Management'!H62</f>
        <v>10.1</v>
      </c>
      <c r="L203" s="117" t="str">
        <f>'D. Asset and Info Management'!I62</f>
        <v>Cryptographic controls</v>
      </c>
      <c r="M203" s="117"/>
      <c r="N203" s="117"/>
      <c r="O203" s="117"/>
      <c r="P203" s="120" t="s">
        <v>3031</v>
      </c>
      <c r="Q203" s="117"/>
      <c r="R203" s="117" t="s">
        <v>118</v>
      </c>
      <c r="S203" s="117">
        <v>0</v>
      </c>
      <c r="T203" s="117"/>
    </row>
    <row r="204" spans="1:20" ht="12.75" customHeight="1">
      <c r="A204" s="117">
        <f>'D. Asset and Info Management'!A63</f>
        <v>1807</v>
      </c>
      <c r="B204" s="117">
        <f>'D. Asset and Info Management'!J63</f>
        <v>2</v>
      </c>
      <c r="C204" s="117">
        <f>'D. Asset and Info Management'!K63</f>
        <v>0</v>
      </c>
      <c r="D204" s="117">
        <f>'D. Asset and Info Management'!Y63</f>
        <v>0</v>
      </c>
      <c r="E204" s="117" t="str">
        <f>'D. Asset and Info Management'!B63</f>
        <v>D.7.1</v>
      </c>
      <c r="F204" s="117" t="str">
        <f>'D. Asset and Info Management'!C63</f>
        <v>An encryption policy?</v>
      </c>
      <c r="G204" s="117">
        <f>'D. Asset and Info Management'!D63</f>
        <v>0</v>
      </c>
      <c r="H204" s="117">
        <f>'D. Asset and Info Management'!E63</f>
        <v>0</v>
      </c>
      <c r="I204" s="117">
        <f>'D. Asset and Info Management'!F63</f>
        <v>0</v>
      </c>
      <c r="J204" s="117" t="str">
        <f>'D. Asset and Info Management'!G63</f>
        <v>D.5 Data Security Policy - Encryption</v>
      </c>
      <c r="K204" s="117" t="str">
        <f>'D. Asset and Info Management'!H63</f>
        <v>10.1.1</v>
      </c>
      <c r="L204" s="117" t="str">
        <f>'D. Asset and Info Management'!I63</f>
        <v>Policy On The Use Of Cryptographic Controls</v>
      </c>
      <c r="M204" s="117"/>
      <c r="N204" s="117"/>
      <c r="O204" s="117"/>
      <c r="P204" s="120" t="s">
        <v>3242</v>
      </c>
      <c r="Q204" s="117"/>
      <c r="R204" s="117" t="s">
        <v>3204</v>
      </c>
      <c r="S204" s="117">
        <v>0</v>
      </c>
      <c r="T204" s="117"/>
    </row>
    <row r="205" spans="1:20" ht="12.75" customHeight="1">
      <c r="A205" s="117">
        <f>'D. Asset and Info Management'!A64</f>
        <v>1813</v>
      </c>
      <c r="B205" s="117">
        <f>'D. Asset and Info Management'!J64</f>
        <v>2</v>
      </c>
      <c r="C205" s="117">
        <f>'D. Asset and Info Management'!K64</f>
        <v>0</v>
      </c>
      <c r="D205" s="117">
        <f>'D. Asset and Info Management'!Y64</f>
        <v>0</v>
      </c>
      <c r="E205" s="117" t="str">
        <f>'D. Asset and Info Management'!B64</f>
        <v>D.7.2</v>
      </c>
      <c r="F205" s="117" t="str">
        <f>'D. Asset and Info Management'!C64</f>
        <v>Encryption in storage / at rest?</v>
      </c>
      <c r="G205" s="117">
        <f>'D. Asset and Info Management'!D64</f>
        <v>0</v>
      </c>
      <c r="H205" s="117">
        <f>'D. Asset and Info Management'!E64</f>
        <v>0</v>
      </c>
      <c r="I205" s="117">
        <f>'D. Asset and Info Management'!F64</f>
        <v>0</v>
      </c>
      <c r="J205" s="117" t="str">
        <f>'D. Asset and Info Management'!G64</f>
        <v>D.5 Data Security Policy - Encryption</v>
      </c>
      <c r="K205" s="117" t="str">
        <f>'D. Asset and Info Management'!H64</f>
        <v>10.1.1 Section 2.a</v>
      </c>
      <c r="L205" s="117" t="str">
        <f>'D. Asset and Info Management'!I64</f>
        <v>Policy On The Use Of Cryptographic Controls</v>
      </c>
      <c r="M205" s="117"/>
      <c r="N205" s="117"/>
      <c r="O205" s="117"/>
      <c r="P205" s="120" t="s">
        <v>3243</v>
      </c>
      <c r="Q205" s="117"/>
      <c r="R205" s="117" t="s">
        <v>3244</v>
      </c>
      <c r="S205" s="117">
        <v>0</v>
      </c>
      <c r="T205" s="117"/>
    </row>
    <row r="206" spans="1:20" ht="12.75" customHeight="1">
      <c r="A206" s="117">
        <f>'D. Asset and Info Management'!A65</f>
        <v>4180</v>
      </c>
      <c r="B206" s="117">
        <f>'D. Asset and Info Management'!J65</f>
        <v>2</v>
      </c>
      <c r="C206" s="117">
        <f>'D. Asset and Info Management'!K65</f>
        <v>0</v>
      </c>
      <c r="D206" s="117">
        <f>'D. Asset and Info Management'!Y65</f>
        <v>0</v>
      </c>
      <c r="E206" s="117" t="str">
        <f>'D. Asset and Info Management'!B65</f>
        <v>D.7.3</v>
      </c>
      <c r="F206" s="117" t="str">
        <f>'D. Asset and Info Management'!C65</f>
        <v>Is Confidential Information stored in files or a database?</v>
      </c>
      <c r="G206" s="117">
        <f>'D. Asset and Info Management'!D65</f>
        <v>0</v>
      </c>
      <c r="H206" s="117">
        <f>'D. Asset and Info Management'!E65</f>
        <v>0</v>
      </c>
      <c r="I206" s="117">
        <f>'D. Asset and Info Management'!F65</f>
        <v>0</v>
      </c>
      <c r="J206" s="117" t="str">
        <f>'D. Asset and Info Management'!G65</f>
        <v>D.5 Data Security Policy - Encryption</v>
      </c>
      <c r="K206" s="117">
        <f>'D. Asset and Info Management'!H65</f>
        <v>0</v>
      </c>
      <c r="L206" s="117">
        <f>'D. Asset and Info Management'!I65</f>
        <v>0</v>
      </c>
      <c r="M206" s="117"/>
      <c r="N206" s="117"/>
      <c r="O206" s="117"/>
      <c r="P206" s="120"/>
      <c r="Q206" s="117"/>
      <c r="R206" s="117"/>
      <c r="S206" s="117" t="s">
        <v>587</v>
      </c>
      <c r="T206" s="117"/>
    </row>
    <row r="207" spans="1:20" ht="12.75" customHeight="1">
      <c r="A207" s="117">
        <f>'D. Asset and Info Management'!A66</f>
        <v>4181</v>
      </c>
      <c r="B207" s="117">
        <f>'D. Asset and Info Management'!J66</f>
        <v>3</v>
      </c>
      <c r="C207" s="117">
        <f>'D. Asset and Info Management'!K66</f>
        <v>0</v>
      </c>
      <c r="D207" s="117">
        <f>'D. Asset and Info Management'!Y66</f>
        <v>0</v>
      </c>
      <c r="E207" s="117" t="str">
        <f>'D. Asset and Info Management'!B66</f>
        <v>D.7.3.1</v>
      </c>
      <c r="F207" s="117" t="str">
        <f>'D. Asset and Info Management'!C66</f>
        <v>Is Confidential Information stored in files? If yes is:</v>
      </c>
      <c r="G207" s="117">
        <f>'D. Asset and Info Management'!D66</f>
        <v>0</v>
      </c>
      <c r="H207" s="117">
        <f>'D. Asset and Info Management'!E66</f>
        <v>0</v>
      </c>
      <c r="I207" s="117">
        <f>'D. Asset and Info Management'!F66</f>
        <v>0</v>
      </c>
      <c r="J207" s="117" t="str">
        <f>'D. Asset and Info Management'!G66</f>
        <v>D.5 Data Security Policy - Encryption</v>
      </c>
      <c r="K207" s="117">
        <f>'D. Asset and Info Management'!H66</f>
        <v>0</v>
      </c>
      <c r="L207" s="117">
        <f>'D. Asset and Info Management'!I66</f>
        <v>0</v>
      </c>
      <c r="M207" s="117"/>
      <c r="N207" s="117"/>
      <c r="O207" s="117"/>
      <c r="P207" s="120"/>
      <c r="Q207" s="117"/>
      <c r="R207" s="117"/>
      <c r="S207" s="117" t="s">
        <v>587</v>
      </c>
      <c r="T207" s="117"/>
    </row>
    <row r="208" spans="1:20" ht="12.75" customHeight="1">
      <c r="A208" s="117">
        <f>'D. Asset and Info Management'!A67</f>
        <v>4182</v>
      </c>
      <c r="B208" s="117">
        <f>'D. Asset and Info Management'!J67</f>
        <v>4</v>
      </c>
      <c r="C208" s="117">
        <f>'D. Asset and Info Management'!K67</f>
        <v>0</v>
      </c>
      <c r="D208" s="117">
        <f>'D. Asset and Info Management'!Y67</f>
        <v>0</v>
      </c>
      <c r="E208" s="117" t="str">
        <f>'D. Asset and Info Management'!B67</f>
        <v>D.7.3.1.1</v>
      </c>
      <c r="F208" s="117" t="str">
        <f>'D. Asset and Info Management'!C67</f>
        <v>File/folder-level encryption enabled?</v>
      </c>
      <c r="G208" s="117">
        <f>'D. Asset and Info Management'!D67</f>
        <v>0</v>
      </c>
      <c r="H208" s="117">
        <f>'D. Asset and Info Management'!E67</f>
        <v>0</v>
      </c>
      <c r="I208" s="117">
        <f>'D. Asset and Info Management'!F67</f>
        <v>0</v>
      </c>
      <c r="J208" s="117" t="str">
        <f>'D. Asset and Info Management'!G67</f>
        <v>D.5 Data Security Policy - Encryption</v>
      </c>
      <c r="K208" s="117">
        <f>'D. Asset and Info Management'!H67</f>
        <v>0</v>
      </c>
      <c r="L208" s="117">
        <f>'D. Asset and Info Management'!I67</f>
        <v>0</v>
      </c>
      <c r="M208" s="117"/>
      <c r="N208" s="117"/>
      <c r="O208" s="117"/>
      <c r="P208" s="120"/>
      <c r="Q208" s="117"/>
      <c r="R208" s="117"/>
      <c r="S208" s="117" t="s">
        <v>587</v>
      </c>
      <c r="T208" s="117"/>
    </row>
    <row r="209" spans="1:20" ht="12.75" customHeight="1">
      <c r="A209" s="117">
        <f>'D. Asset and Info Management'!A68</f>
        <v>4183</v>
      </c>
      <c r="B209" s="117">
        <f>'D. Asset and Info Management'!J68</f>
        <v>4</v>
      </c>
      <c r="C209" s="117">
        <f>'D. Asset and Info Management'!K68</f>
        <v>0</v>
      </c>
      <c r="D209" s="117">
        <f>'D. Asset and Info Management'!Y68</f>
        <v>0</v>
      </c>
      <c r="E209" s="117" t="str">
        <f>'D. Asset and Info Management'!B68</f>
        <v>D.7.3.1.2</v>
      </c>
      <c r="F209" s="117" t="str">
        <f>'D. Asset and Info Management'!C68</f>
        <v>Full-disk encryption enabled?</v>
      </c>
      <c r="G209" s="117">
        <f>'D. Asset and Info Management'!D68</f>
        <v>0</v>
      </c>
      <c r="H209" s="117">
        <f>'D. Asset and Info Management'!E68</f>
        <v>0</v>
      </c>
      <c r="I209" s="117">
        <f>'D. Asset and Info Management'!F68</f>
        <v>0</v>
      </c>
      <c r="J209" s="117" t="str">
        <f>'D. Asset and Info Management'!G68</f>
        <v>D.5 Data Security Policy - Encryption</v>
      </c>
      <c r="K209" s="117">
        <f>'D. Asset and Info Management'!H68</f>
        <v>0</v>
      </c>
      <c r="L209" s="117">
        <f>'D. Asset and Info Management'!I68</f>
        <v>0</v>
      </c>
      <c r="M209" s="117"/>
      <c r="N209" s="117"/>
      <c r="O209" s="117"/>
      <c r="P209" s="120"/>
      <c r="Q209" s="117"/>
      <c r="R209" s="117"/>
      <c r="S209" s="117" t="s">
        <v>587</v>
      </c>
      <c r="T209" s="117"/>
    </row>
    <row r="210" spans="1:20" ht="12.75" customHeight="1">
      <c r="A210" s="117">
        <f>'D. Asset and Info Management'!A69</f>
        <v>4184</v>
      </c>
      <c r="B210" s="117">
        <f>'D. Asset and Info Management'!J69</f>
        <v>3</v>
      </c>
      <c r="C210" s="117">
        <f>'D. Asset and Info Management'!K69</f>
        <v>0</v>
      </c>
      <c r="D210" s="117">
        <f>'D. Asset and Info Management'!Y69</f>
        <v>0</v>
      </c>
      <c r="E210" s="117" t="str">
        <f>'D. Asset and Info Management'!B69</f>
        <v>D.7.3.2</v>
      </c>
      <c r="F210" s="117" t="str">
        <f>'D. Asset and Info Management'!C69</f>
        <v>Is Confidential Information stored in a database? If yes is:</v>
      </c>
      <c r="G210" s="117">
        <f>'D. Asset and Info Management'!D69</f>
        <v>0</v>
      </c>
      <c r="H210" s="117">
        <f>'D. Asset and Info Management'!E69</f>
        <v>0</v>
      </c>
      <c r="I210" s="117">
        <f>'D. Asset and Info Management'!F69</f>
        <v>0</v>
      </c>
      <c r="J210" s="117" t="str">
        <f>'D. Asset and Info Management'!G69</f>
        <v>D.5 Data Security Policy - Encryption</v>
      </c>
      <c r="K210" s="117">
        <f>'D. Asset and Info Management'!H69</f>
        <v>0</v>
      </c>
      <c r="L210" s="117">
        <f>'D. Asset and Info Management'!I69</f>
        <v>0</v>
      </c>
      <c r="M210" s="117"/>
      <c r="N210" s="117"/>
      <c r="O210" s="117"/>
      <c r="P210" s="120"/>
      <c r="Q210" s="117"/>
      <c r="R210" s="117"/>
      <c r="S210" s="117" t="s">
        <v>587</v>
      </c>
      <c r="T210" s="117"/>
    </row>
    <row r="211" spans="1:20" ht="12.75" customHeight="1">
      <c r="A211" s="117">
        <f>'D. Asset and Info Management'!A70</f>
        <v>4185</v>
      </c>
      <c r="B211" s="117">
        <f>'D. Asset and Info Management'!J70</f>
        <v>4</v>
      </c>
      <c r="C211" s="117">
        <f>'D. Asset and Info Management'!K70</f>
        <v>0</v>
      </c>
      <c r="D211" s="117">
        <f>'D. Asset and Info Management'!Y70</f>
        <v>0</v>
      </c>
      <c r="E211" s="117" t="str">
        <f>'D. Asset and Info Management'!B70</f>
        <v>D.7.3.2.1</v>
      </c>
      <c r="F211" s="117" t="str">
        <f>'D. Asset and Info Management'!C70</f>
        <v>Database segmentation (i.e. separate database instance for each client)?</v>
      </c>
      <c r="G211" s="117">
        <f>'D. Asset and Info Management'!D70</f>
        <v>0</v>
      </c>
      <c r="H211" s="117">
        <f>'D. Asset and Info Management'!E70</f>
        <v>0</v>
      </c>
      <c r="I211" s="117">
        <f>'D. Asset and Info Management'!F70</f>
        <v>0</v>
      </c>
      <c r="J211" s="117" t="str">
        <f>'D. Asset and Info Management'!G70</f>
        <v>D.5 Data Security Policy - Encryption</v>
      </c>
      <c r="K211" s="117">
        <f>'D. Asset and Info Management'!H70</f>
        <v>0</v>
      </c>
      <c r="L211" s="117">
        <f>'D. Asset and Info Management'!I70</f>
        <v>0</v>
      </c>
      <c r="M211" s="117"/>
      <c r="N211" s="117"/>
      <c r="O211" s="117"/>
      <c r="P211" s="120"/>
      <c r="Q211" s="117"/>
      <c r="R211" s="117"/>
      <c r="S211" s="117" t="s">
        <v>587</v>
      </c>
      <c r="T211" s="117"/>
    </row>
    <row r="212" spans="1:20" ht="12.75" customHeight="1">
      <c r="A212" s="117">
        <f>'D. Asset and Info Management'!A71</f>
        <v>4186</v>
      </c>
      <c r="B212" s="117">
        <f>'D. Asset and Info Management'!J71</f>
        <v>4</v>
      </c>
      <c r="C212" s="117">
        <f>'D. Asset and Info Management'!K71</f>
        <v>0</v>
      </c>
      <c r="D212" s="117">
        <f>'D. Asset and Info Management'!Y71</f>
        <v>0</v>
      </c>
      <c r="E212" s="117" t="str">
        <f>'D. Asset and Info Management'!B71</f>
        <v>D.7.3.2.2</v>
      </c>
      <c r="F212" s="117" t="str">
        <f>'D. Asset and Info Management'!C71</f>
        <v>Database encryption enabled?</v>
      </c>
      <c r="G212" s="117">
        <f>'D. Asset and Info Management'!D71</f>
        <v>0</v>
      </c>
      <c r="H212" s="117">
        <f>'D. Asset and Info Management'!E71</f>
        <v>0</v>
      </c>
      <c r="I212" s="117">
        <f>'D. Asset and Info Management'!F71</f>
        <v>0</v>
      </c>
      <c r="J212" s="117" t="str">
        <f>'D. Asset and Info Management'!G71</f>
        <v>D.5 Data Security Policy - Encryption</v>
      </c>
      <c r="K212" s="117">
        <f>'D. Asset and Info Management'!H71</f>
        <v>0</v>
      </c>
      <c r="L212" s="117">
        <f>'D. Asset and Info Management'!I71</f>
        <v>0</v>
      </c>
      <c r="M212" s="117"/>
      <c r="N212" s="117"/>
      <c r="O212" s="117"/>
      <c r="P212" s="120"/>
      <c r="Q212" s="117"/>
      <c r="R212" s="117"/>
      <c r="S212" s="117" t="s">
        <v>587</v>
      </c>
      <c r="T212" s="117"/>
    </row>
    <row r="213" spans="1:20" ht="12.75" customHeight="1">
      <c r="A213" s="117">
        <f>'D. Asset and Info Management'!A72</f>
        <v>4187</v>
      </c>
      <c r="B213" s="117">
        <f>'D. Asset and Info Management'!J72</f>
        <v>5</v>
      </c>
      <c r="C213" s="117">
        <f>'D. Asset and Info Management'!K72</f>
        <v>0</v>
      </c>
      <c r="D213" s="117">
        <f>'D. Asset and Info Management'!Y72</f>
        <v>0</v>
      </c>
      <c r="E213" s="117" t="str">
        <f>'D. Asset and Info Management'!B72</f>
        <v>D.7.3.2.2.1</v>
      </c>
      <c r="F213" s="117" t="str">
        <f>'D. Asset and Info Management'!C72</f>
        <v>Column/Field Encryption enabled?</v>
      </c>
      <c r="G213" s="117">
        <f>'D. Asset and Info Management'!D72</f>
        <v>0</v>
      </c>
      <c r="H213" s="117">
        <f>'D. Asset and Info Management'!E72</f>
        <v>0</v>
      </c>
      <c r="I213" s="117">
        <f>'D. Asset and Info Management'!F72</f>
        <v>0</v>
      </c>
      <c r="J213" s="117" t="str">
        <f>'D. Asset and Info Management'!G72</f>
        <v>D.5 Data Security Policy - Encryption</v>
      </c>
      <c r="K213" s="117">
        <f>'D. Asset and Info Management'!H72</f>
        <v>0</v>
      </c>
      <c r="L213" s="117">
        <f>'D. Asset and Info Management'!I72</f>
        <v>0</v>
      </c>
      <c r="M213" s="117"/>
      <c r="N213" s="117"/>
      <c r="O213" s="117"/>
      <c r="P213" s="120"/>
      <c r="Q213" s="117"/>
      <c r="R213" s="117"/>
      <c r="S213" s="117" t="s">
        <v>587</v>
      </c>
      <c r="T213" s="117"/>
    </row>
    <row r="214" spans="1:20" ht="12.75" customHeight="1">
      <c r="A214" s="117">
        <f>'D. Asset and Info Management'!A73</f>
        <v>4188</v>
      </c>
      <c r="B214" s="117">
        <f>'D. Asset and Info Management'!J73</f>
        <v>5</v>
      </c>
      <c r="C214" s="117">
        <f>'D. Asset and Info Management'!K73</f>
        <v>0</v>
      </c>
      <c r="D214" s="117">
        <f>'D. Asset and Info Management'!Y73</f>
        <v>0</v>
      </c>
      <c r="E214" s="117" t="str">
        <f>'D. Asset and Info Management'!B73</f>
        <v>D.7.3.2.2.2</v>
      </c>
      <c r="F214" s="117" t="str">
        <f>'D. Asset and Info Management'!C73</f>
        <v>Tablespace Encryption enabled?</v>
      </c>
      <c r="G214" s="117">
        <f>'D. Asset and Info Management'!D73</f>
        <v>0</v>
      </c>
      <c r="H214" s="117">
        <f>'D. Asset and Info Management'!E73</f>
        <v>0</v>
      </c>
      <c r="I214" s="117">
        <f>'D. Asset and Info Management'!F73</f>
        <v>0</v>
      </c>
      <c r="J214" s="117" t="str">
        <f>'D. Asset and Info Management'!G73</f>
        <v>D.5 Data Security Policy - Encryption</v>
      </c>
      <c r="K214" s="117">
        <f>'D. Asset and Info Management'!H73</f>
        <v>0</v>
      </c>
      <c r="L214" s="117">
        <f>'D. Asset and Info Management'!I73</f>
        <v>0</v>
      </c>
      <c r="M214" s="117"/>
      <c r="N214" s="117"/>
      <c r="O214" s="117"/>
      <c r="P214" s="120"/>
      <c r="Q214" s="117"/>
      <c r="R214" s="117"/>
      <c r="S214" s="117" t="s">
        <v>587</v>
      </c>
      <c r="T214" s="117"/>
    </row>
    <row r="215" spans="1:20" ht="12.75" customHeight="1">
      <c r="A215" s="117">
        <f>'D. Asset and Info Management'!A74</f>
        <v>4189</v>
      </c>
      <c r="B215" s="117">
        <f>'D. Asset and Info Management'!J74</f>
        <v>2</v>
      </c>
      <c r="C215" s="117">
        <f>'D. Asset and Info Management'!K74</f>
        <v>0</v>
      </c>
      <c r="D215" s="117">
        <f>'D. Asset and Info Management'!Y74</f>
        <v>0</v>
      </c>
      <c r="E215" s="117" t="str">
        <f>'D. Asset and Info Management'!B74</f>
        <v>D.7.4</v>
      </c>
      <c r="F215" s="117" t="str">
        <f>'D. Asset and Info Management'!C74</f>
        <v>Is staff (Group or individual) responsible for maintaining the encryption keys?</v>
      </c>
      <c r="G215" s="117">
        <f>'D. Asset and Info Management'!D74</f>
        <v>0</v>
      </c>
      <c r="H215" s="117">
        <f>'D. Asset and Info Management'!E74</f>
        <v>0</v>
      </c>
      <c r="I215" s="117">
        <f>'D. Asset and Info Management'!F74</f>
        <v>0</v>
      </c>
      <c r="J215" s="117" t="str">
        <f>'D. Asset and Info Management'!G74</f>
        <v>D.5 Data Security Policy - Encryption</v>
      </c>
      <c r="K215" s="117">
        <f>'D. Asset and Info Management'!H74</f>
        <v>0</v>
      </c>
      <c r="L215" s="117">
        <f>'D. Asset and Info Management'!I74</f>
        <v>0</v>
      </c>
      <c r="M215" s="117"/>
      <c r="N215" s="117"/>
      <c r="O215" s="117"/>
      <c r="P215" s="120"/>
      <c r="Q215" s="117"/>
      <c r="R215" s="117"/>
      <c r="S215" s="117" t="s">
        <v>587</v>
      </c>
      <c r="T215" s="117"/>
    </row>
    <row r="216" spans="1:20" ht="12.75" customHeight="1">
      <c r="A216" s="117">
        <f>'D. Asset and Info Management'!A75</f>
        <v>4190</v>
      </c>
      <c r="B216" s="117">
        <f>'D. Asset and Info Management'!J75</f>
        <v>3</v>
      </c>
      <c r="C216" s="117">
        <f>'D. Asset and Info Management'!K75</f>
        <v>0</v>
      </c>
      <c r="D216" s="117">
        <f>'D. Asset and Info Management'!Y75</f>
        <v>0</v>
      </c>
      <c r="E216" s="117" t="str">
        <f>'D. Asset and Info Management'!B75</f>
        <v>D.7.4.1</v>
      </c>
      <c r="F216" s="117" t="str">
        <f>'D. Asset and Info Management'!C75</f>
        <v>Does the responsible group or individual have access to systems containing tenants' encrypted Confidential Information?</v>
      </c>
      <c r="G216" s="117">
        <f>'D. Asset and Info Management'!D75</f>
        <v>0</v>
      </c>
      <c r="H216" s="117">
        <f>'D. Asset and Info Management'!E75</f>
        <v>0</v>
      </c>
      <c r="I216" s="117">
        <f>'D. Asset and Info Management'!F75</f>
        <v>0</v>
      </c>
      <c r="J216" s="117" t="str">
        <f>'D. Asset and Info Management'!G75</f>
        <v>D.5 Data Security Policy - Encryption</v>
      </c>
      <c r="K216" s="117">
        <f>'D. Asset and Info Management'!H75</f>
        <v>0</v>
      </c>
      <c r="L216" s="117">
        <f>'D. Asset and Info Management'!I75</f>
        <v>0</v>
      </c>
      <c r="M216" s="117"/>
      <c r="N216" s="117"/>
      <c r="O216" s="117"/>
      <c r="P216" s="120"/>
      <c r="Q216" s="117"/>
      <c r="R216" s="117"/>
      <c r="S216" s="117" t="s">
        <v>587</v>
      </c>
      <c r="T216" s="117"/>
    </row>
    <row r="217" spans="1:20" ht="12.75" customHeight="1">
      <c r="A217" s="117">
        <f>'D. Asset and Info Management'!A76</f>
        <v>3219</v>
      </c>
      <c r="B217" s="117">
        <f>'D. Asset and Info Management'!J76</f>
        <v>3</v>
      </c>
      <c r="C217" s="117">
        <f>'D. Asset and Info Management'!K76</f>
        <v>0</v>
      </c>
      <c r="D217" s="117">
        <f>'D. Asset and Info Management'!Y76</f>
        <v>0</v>
      </c>
      <c r="E217" s="117" t="str">
        <f>'D. Asset and Info Management'!B76</f>
        <v>D.7.4.2</v>
      </c>
      <c r="F217" s="117" t="str">
        <f>'D. Asset and Info Management'!C76</f>
        <v>Does the responsible group or individual have the ability to view an unencrypted version of the Highly Confidential Information?</v>
      </c>
      <c r="G217" s="117">
        <f>'D. Asset and Info Management'!D76</f>
        <v>0</v>
      </c>
      <c r="H217" s="117">
        <f>'D. Asset and Info Management'!E76</f>
        <v>0</v>
      </c>
      <c r="I217" s="117">
        <f>'D. Asset and Info Management'!F76</f>
        <v>0</v>
      </c>
      <c r="J217" s="117" t="str">
        <f>'D. Asset and Info Management'!G76</f>
        <v>D.5 Data Security Policy - Encryption</v>
      </c>
      <c r="K217" s="117">
        <f>'D. Asset and Info Management'!H76</f>
        <v>0</v>
      </c>
      <c r="L217" s="117">
        <f>'D. Asset and Info Management'!I76</f>
        <v>0</v>
      </c>
      <c r="M217" s="117"/>
      <c r="N217" s="117"/>
      <c r="O217" s="117"/>
      <c r="P217" s="120" t="s">
        <v>3256</v>
      </c>
      <c r="Q217" s="117"/>
      <c r="R217" s="117" t="s">
        <v>118</v>
      </c>
      <c r="S217" s="117">
        <v>0</v>
      </c>
      <c r="T217" s="117"/>
    </row>
    <row r="218" spans="1:20" ht="12.75" customHeight="1">
      <c r="A218" s="117">
        <f>'D. Asset and Info Management'!A77</f>
        <v>4191</v>
      </c>
      <c r="B218" s="117">
        <f>'D. Asset and Info Management'!J77</f>
        <v>2</v>
      </c>
      <c r="C218" s="117">
        <f>'D. Asset and Info Management'!K77</f>
        <v>0</v>
      </c>
      <c r="D218" s="117">
        <f>'D. Asset and Info Management'!Y77</f>
        <v>0</v>
      </c>
      <c r="E218" s="117" t="str">
        <f>'D. Asset and Info Management'!B77</f>
        <v>D.7.5</v>
      </c>
      <c r="F218" s="117" t="str">
        <f>'D. Asset and Info Management'!C77</f>
        <v>Is there an option for tenants to manage their own encryption keys?</v>
      </c>
      <c r="G218" s="117">
        <f>'D. Asset and Info Management'!D77</f>
        <v>0</v>
      </c>
      <c r="H218" s="117">
        <f>'D. Asset and Info Management'!E77</f>
        <v>0</v>
      </c>
      <c r="I218" s="117">
        <f>'D. Asset and Info Management'!F77</f>
        <v>0</v>
      </c>
      <c r="J218" s="117" t="str">
        <f>'D. Asset and Info Management'!G77</f>
        <v>D.5 Data Security Policy - Encryption</v>
      </c>
      <c r="K218" s="117">
        <f>'D. Asset and Info Management'!H77</f>
        <v>0</v>
      </c>
      <c r="L218" s="117">
        <f>'D. Asset and Info Management'!I77</f>
        <v>0</v>
      </c>
      <c r="M218" s="117"/>
      <c r="N218" s="117"/>
      <c r="O218" s="117"/>
      <c r="P218" s="120"/>
      <c r="Q218" s="117"/>
      <c r="R218" s="117"/>
      <c r="S218" s="117" t="s">
        <v>587</v>
      </c>
      <c r="T218" s="117"/>
    </row>
    <row r="219" spans="1:20" ht="12.75" customHeight="1">
      <c r="A219" s="117">
        <f>'D. Asset and Info Management'!A78</f>
        <v>1814</v>
      </c>
      <c r="B219" s="117">
        <f>'D. Asset and Info Management'!J78</f>
        <v>2</v>
      </c>
      <c r="C219" s="117">
        <f>'D. Asset and Info Management'!K78</f>
        <v>0</v>
      </c>
      <c r="D219" s="117">
        <f>'D. Asset and Info Management'!Y78</f>
        <v>0</v>
      </c>
      <c r="E219" s="117" t="str">
        <f>'D. Asset and Info Management'!B78</f>
        <v>D.7.6</v>
      </c>
      <c r="F219" s="117" t="str">
        <f>'D. Asset and Info Management'!C78</f>
        <v>Is there a centralized key management system?</v>
      </c>
      <c r="G219" s="117">
        <f>'D. Asset and Info Management'!D78</f>
        <v>0</v>
      </c>
      <c r="H219" s="117">
        <f>'D. Asset and Info Management'!E78</f>
        <v>0</v>
      </c>
      <c r="I219" s="117">
        <f>'D. Asset and Info Management'!F78</f>
        <v>0</v>
      </c>
      <c r="J219" s="117" t="str">
        <f>'D. Asset and Info Management'!G78</f>
        <v>D.5 Data Security Policy - Encryption</v>
      </c>
      <c r="K219" s="117" t="str">
        <f>'D. Asset and Info Management'!H78</f>
        <v>10.1.2</v>
      </c>
      <c r="L219" s="117" t="str">
        <f>'D. Asset and Info Management'!I78</f>
        <v>Key Management</v>
      </c>
      <c r="M219" s="117"/>
      <c r="N219" s="117"/>
      <c r="O219" s="117"/>
      <c r="P219" s="120" t="s">
        <v>118</v>
      </c>
      <c r="Q219" s="117"/>
      <c r="R219" s="117" t="s">
        <v>3260</v>
      </c>
      <c r="S219" s="117">
        <v>0</v>
      </c>
      <c r="T219" s="117"/>
    </row>
    <row r="220" spans="1:20" ht="12.75" customHeight="1">
      <c r="A220" s="117">
        <f>'D. Asset and Info Management'!A79</f>
        <v>1815</v>
      </c>
      <c r="B220" s="117">
        <f>'D. Asset and Info Management'!J79</f>
        <v>2</v>
      </c>
      <c r="C220" s="117">
        <f>'D. Asset and Info Management'!K79</f>
        <v>0</v>
      </c>
      <c r="D220" s="117">
        <f>'D. Asset and Info Management'!Y79</f>
        <v>0</v>
      </c>
      <c r="E220" s="117" t="str">
        <f>'D. Asset and Info Management'!B79</f>
        <v>D.7.7</v>
      </c>
      <c r="F220" s="117" t="str">
        <f>'D. Asset and Info Management'!C79</f>
        <v>Are Encryption keys encrypted at rest and when transmitted?</v>
      </c>
      <c r="G220" s="117">
        <f>'D. Asset and Info Management'!D79</f>
        <v>0</v>
      </c>
      <c r="H220" s="117">
        <f>'D. Asset and Info Management'!E79</f>
        <v>0</v>
      </c>
      <c r="I220" s="117">
        <f>'D. Asset and Info Management'!F79</f>
        <v>0</v>
      </c>
      <c r="J220" s="117" t="str">
        <f>'D. Asset and Info Management'!G79</f>
        <v>D.5 Data Security Policy - Encryption</v>
      </c>
      <c r="K220" s="117" t="str">
        <f>'D. Asset and Info Management'!H79</f>
        <v>10.1.2</v>
      </c>
      <c r="L220" s="117" t="str">
        <f>'D. Asset and Info Management'!I79</f>
        <v>Key Management</v>
      </c>
      <c r="M220" s="117"/>
      <c r="N220" s="117"/>
      <c r="O220" s="117"/>
      <c r="P220" s="120" t="s">
        <v>3262</v>
      </c>
      <c r="Q220" s="117"/>
      <c r="R220" s="117" t="s">
        <v>118</v>
      </c>
      <c r="S220" s="117">
        <v>0</v>
      </c>
      <c r="T220" s="117"/>
    </row>
    <row r="221" spans="1:20" ht="12.75" customHeight="1">
      <c r="A221" s="117">
        <f>'D. Asset and Info Management'!A80</f>
        <v>1902</v>
      </c>
      <c r="B221" s="117">
        <f>'D. Asset and Info Management'!J80</f>
        <v>2</v>
      </c>
      <c r="C221" s="117">
        <f>'D. Asset and Info Management'!K80</f>
        <v>0</v>
      </c>
      <c r="D221" s="117">
        <f>'D. Asset and Info Management'!Y80</f>
        <v>0</v>
      </c>
      <c r="E221" s="117" t="str">
        <f>'D. Asset and Info Management'!B80</f>
        <v>D.7.8</v>
      </c>
      <c r="F221" s="117" t="str">
        <f>'D. Asset and Info Management'!C80</f>
        <v>Is there segregation of duties between key management duties and normal operational duties?</v>
      </c>
      <c r="G221" s="117">
        <f>'D. Asset and Info Management'!D80</f>
        <v>0</v>
      </c>
      <c r="H221" s="117">
        <f>'D. Asset and Info Management'!E80</f>
        <v>0</v>
      </c>
      <c r="I221" s="117">
        <f>'D. Asset and Info Management'!F80</f>
        <v>0</v>
      </c>
      <c r="J221" s="117">
        <f>'D. Asset and Info Management'!G80</f>
        <v>0</v>
      </c>
      <c r="K221" s="117" t="str">
        <f>'D. Asset and Info Management'!H80</f>
        <v>6.1.2</v>
      </c>
      <c r="L221" s="117" t="str">
        <f>'D. Asset and Info Management'!I80</f>
        <v>Segregation Of Duties</v>
      </c>
      <c r="M221" s="117"/>
      <c r="N221" s="117"/>
      <c r="O221" s="117"/>
      <c r="P221" s="120" t="s">
        <v>3263</v>
      </c>
      <c r="Q221" s="117"/>
      <c r="R221" s="117" t="s">
        <v>3264</v>
      </c>
      <c r="S221" s="117">
        <v>0</v>
      </c>
      <c r="T221" s="117"/>
    </row>
    <row r="222" spans="1:20" ht="12.75" customHeight="1">
      <c r="A222" s="117">
        <f>'D. Asset and Info Management'!A81</f>
        <v>1865</v>
      </c>
      <c r="B222" s="117">
        <f>'D. Asset and Info Management'!J81</f>
        <v>2</v>
      </c>
      <c r="C222" s="117">
        <f>'D. Asset and Info Management'!K81</f>
        <v>0</v>
      </c>
      <c r="D222" s="117">
        <f>'D. Asset and Info Management'!Y81</f>
        <v>0</v>
      </c>
      <c r="E222" s="117" t="str">
        <f>'D. Asset and Info Management'!B81</f>
        <v>D.7.9</v>
      </c>
      <c r="F222" s="117" t="str">
        <f>'D. Asset and Info Management'!C81</f>
        <v>Is there Key/certificate sharing between production and non-production?</v>
      </c>
      <c r="G222" s="117">
        <f>'D. Asset and Info Management'!D81</f>
        <v>0</v>
      </c>
      <c r="H222" s="117">
        <f>'D. Asset and Info Management'!E81</f>
        <v>0</v>
      </c>
      <c r="I222" s="117">
        <f>'D. Asset and Info Management'!F81</f>
        <v>0</v>
      </c>
      <c r="J222" s="117">
        <f>'D. Asset and Info Management'!G81</f>
        <v>0</v>
      </c>
      <c r="K222" s="117" t="str">
        <f>'D. Asset and Info Management'!H81</f>
        <v>12.1.4.g</v>
      </c>
      <c r="L222" s="117" t="str">
        <f>'D. Asset and Info Management'!I81</f>
        <v>Separation Of Development, Test, And Operational Facilities</v>
      </c>
      <c r="M222" s="117"/>
      <c r="N222" s="117"/>
      <c r="O222" s="117"/>
      <c r="P222" s="120" t="s">
        <v>118</v>
      </c>
      <c r="Q222" s="117"/>
      <c r="R222" s="117" t="s">
        <v>3158</v>
      </c>
      <c r="S222" s="117">
        <v>0</v>
      </c>
      <c r="T222" s="117"/>
    </row>
    <row r="223" spans="1:20" ht="12.75" customHeight="1">
      <c r="A223" s="117">
        <f>'D. Asset and Info Management'!A82</f>
        <v>1866</v>
      </c>
      <c r="B223" s="117">
        <f>'D. Asset and Info Management'!J82</f>
        <v>2</v>
      </c>
      <c r="C223" s="117">
        <f>'D. Asset and Info Management'!K82</f>
        <v>0</v>
      </c>
      <c r="D223" s="117">
        <f>'D. Asset and Info Management'!Y82</f>
        <v>0</v>
      </c>
      <c r="E223" s="117" t="str">
        <f>'D. Asset and Info Management'!B82</f>
        <v>D.7.10</v>
      </c>
      <c r="F223" s="117" t="str">
        <f>'D. Asset and Info Management'!C82</f>
        <v>Are default certificates provided by vendors replaced with proprietary certificates?</v>
      </c>
      <c r="G223" s="117">
        <f>'D. Asset and Info Management'!D82</f>
        <v>0</v>
      </c>
      <c r="H223" s="117">
        <f>'D. Asset and Info Management'!E82</f>
        <v>0</v>
      </c>
      <c r="I223" s="117">
        <f>'D. Asset and Info Management'!F82</f>
        <v>0</v>
      </c>
      <c r="J223" s="117">
        <f>'D. Asset and Info Management'!G82</f>
        <v>0</v>
      </c>
      <c r="K223" s="117" t="str">
        <f>'D. Asset and Info Management'!H82</f>
        <v>10.1.2.e</v>
      </c>
      <c r="L223" s="117" t="str">
        <f>'D. Asset and Info Management'!I82</f>
        <v>Key Management</v>
      </c>
      <c r="M223" s="117"/>
      <c r="N223" s="117"/>
      <c r="O223" s="117"/>
      <c r="P223" s="120" t="s">
        <v>3266</v>
      </c>
      <c r="Q223" s="117"/>
      <c r="R223" s="117" t="s">
        <v>3115</v>
      </c>
      <c r="S223" s="117">
        <v>0</v>
      </c>
      <c r="T223" s="117"/>
    </row>
    <row r="224" spans="1:20" ht="12.75" customHeight="1">
      <c r="A224" s="117">
        <f>'D. Asset and Info Management'!A83</f>
        <v>1859</v>
      </c>
      <c r="B224" s="117">
        <f>'D. Asset and Info Management'!J83</f>
        <v>2</v>
      </c>
      <c r="C224" s="117">
        <f>'D. Asset and Info Management'!K83</f>
        <v>0</v>
      </c>
      <c r="D224" s="117">
        <f>'D. Asset and Info Management'!Y83</f>
        <v>0</v>
      </c>
      <c r="E224" s="117" t="str">
        <f>'D. Asset and Info Management'!B83</f>
        <v>D.7.11</v>
      </c>
      <c r="F224" s="117" t="str">
        <f>'D. Asset and Info Management'!C83</f>
        <v>Is there segregation of access to both parts of an asymmetric key?</v>
      </c>
      <c r="G224" s="117">
        <f>'D. Asset and Info Management'!D83</f>
        <v>0</v>
      </c>
      <c r="H224" s="117">
        <f>'D. Asset and Info Management'!E83</f>
        <v>0</v>
      </c>
      <c r="I224" s="117">
        <f>'D. Asset and Info Management'!F83</f>
        <v>0</v>
      </c>
      <c r="J224" s="117">
        <f>'D. Asset and Info Management'!G83</f>
        <v>0</v>
      </c>
      <c r="K224" s="117" t="str">
        <f>'D. Asset and Info Management'!H83</f>
        <v>10.1.2.d</v>
      </c>
      <c r="L224" s="117" t="str">
        <f>'D. Asset and Info Management'!I83</f>
        <v>Key Management</v>
      </c>
      <c r="M224" s="117"/>
      <c r="N224" s="117"/>
      <c r="O224" s="117"/>
      <c r="P224" s="120" t="s">
        <v>118</v>
      </c>
      <c r="Q224" s="117"/>
      <c r="R224" s="117" t="s">
        <v>3260</v>
      </c>
      <c r="S224" s="117">
        <v>0</v>
      </c>
      <c r="T224" s="117"/>
    </row>
    <row r="225" spans="1:20" ht="12.75" customHeight="1">
      <c r="A225" s="117">
        <f>'D. Asset and Info Management'!A84</f>
        <v>1860</v>
      </c>
      <c r="B225" s="117">
        <f>'D. Asset and Info Management'!J84</f>
        <v>2</v>
      </c>
      <c r="C225" s="117">
        <f>'D. Asset and Info Management'!K84</f>
        <v>0</v>
      </c>
      <c r="D225" s="117">
        <f>'D. Asset and Info Management'!Y84</f>
        <v>0</v>
      </c>
      <c r="E225" s="117" t="str">
        <f>'D. Asset and Info Management'!B84</f>
        <v>D.7.12</v>
      </c>
      <c r="F225" s="117" t="str">
        <f>'D. Asset and Info Management'!C84</f>
        <v>Is Asymmetric encryption key length a minimum of 2048 bit?</v>
      </c>
      <c r="G225" s="117">
        <f>'D. Asset and Info Management'!D84</f>
        <v>0</v>
      </c>
      <c r="H225" s="117">
        <f>'D. Asset and Info Management'!E84</f>
        <v>0</v>
      </c>
      <c r="I225" s="117">
        <f>'D. Asset and Info Management'!F84</f>
        <v>0</v>
      </c>
      <c r="J225" s="117">
        <f>'D. Asset and Info Management'!G84</f>
        <v>0</v>
      </c>
      <c r="K225" s="117">
        <f>'D. Asset and Info Management'!H84</f>
        <v>0</v>
      </c>
      <c r="L225" s="117">
        <f>'D. Asset and Info Management'!I84</f>
        <v>0</v>
      </c>
      <c r="M225" s="117"/>
      <c r="N225" s="117"/>
      <c r="O225" s="117"/>
      <c r="P225" s="120" t="s">
        <v>118</v>
      </c>
      <c r="Q225" s="117"/>
      <c r="R225" s="117" t="s">
        <v>118</v>
      </c>
      <c r="S225" s="117">
        <v>0</v>
      </c>
      <c r="T225" s="117"/>
    </row>
    <row r="226" spans="1:20" ht="12.75" customHeight="1">
      <c r="A226" s="117">
        <f>'D. Asset and Info Management'!A85</f>
        <v>3353</v>
      </c>
      <c r="B226" s="117">
        <f>'D. Asset and Info Management'!J85</f>
        <v>2</v>
      </c>
      <c r="C226" s="117">
        <f>'D. Asset and Info Management'!K85</f>
        <v>0</v>
      </c>
      <c r="D226" s="117">
        <f>'D. Asset and Info Management'!Y85</f>
        <v>1</v>
      </c>
      <c r="E226" s="117" t="str">
        <f>'D. Asset and Info Management'!B85</f>
        <v>D.7.13</v>
      </c>
      <c r="F226" s="117" t="str">
        <f>'D. Asset and Info Management'!C85</f>
        <v>Are clients provided with the ability to generate a unique encryption key?</v>
      </c>
      <c r="G226" s="117">
        <f>'D. Asset and Info Management'!D85</f>
        <v>0</v>
      </c>
      <c r="H226" s="117">
        <f>'D. Asset and Info Management'!E85</f>
        <v>0</v>
      </c>
      <c r="I226" s="117">
        <f>'D. Asset and Info Management'!F85</f>
        <v>0</v>
      </c>
      <c r="J226" s="117" t="str">
        <f>'D. Asset and Info Management'!G85</f>
        <v>D.5 Data Security Policy - Encryption</v>
      </c>
      <c r="K226" s="117" t="str">
        <f>'D. Asset and Info Management'!H85</f>
        <v>10.1.2</v>
      </c>
      <c r="L226" s="117" t="str">
        <f>'D. Asset and Info Management'!I85</f>
        <v>Key Management</v>
      </c>
      <c r="M226" s="117"/>
      <c r="N226" s="117"/>
      <c r="O226" s="117"/>
      <c r="P226" s="120" t="s">
        <v>3033</v>
      </c>
      <c r="Q226" s="117"/>
      <c r="R226" s="117"/>
      <c r="S226" s="117"/>
      <c r="T226" s="117"/>
    </row>
    <row r="227" spans="1:20" ht="12.75" customHeight="1">
      <c r="A227" s="117">
        <f>'D. Asset and Info Management'!A86</f>
        <v>3354</v>
      </c>
      <c r="B227" s="117">
        <f>'D. Asset and Info Management'!J86</f>
        <v>2</v>
      </c>
      <c r="C227" s="117">
        <f>'D. Asset and Info Management'!K86</f>
        <v>0</v>
      </c>
      <c r="D227" s="117">
        <f>'D. Asset and Info Management'!Y86</f>
        <v>1</v>
      </c>
      <c r="E227" s="117" t="str">
        <f>'D. Asset and Info Management'!B86</f>
        <v>D.7.14</v>
      </c>
      <c r="F227" s="117" t="str">
        <f>'D. Asset and Info Management'!C86</f>
        <v>Are clients provided with the ability to rotate their encryption key on a scheduled basis?</v>
      </c>
      <c r="G227" s="117">
        <f>'D. Asset and Info Management'!D86</f>
        <v>0</v>
      </c>
      <c r="H227" s="117">
        <f>'D. Asset and Info Management'!E86</f>
        <v>0</v>
      </c>
      <c r="I227" s="117">
        <f>'D. Asset and Info Management'!F86</f>
        <v>0</v>
      </c>
      <c r="J227" s="117" t="str">
        <f>'D. Asset and Info Management'!G86</f>
        <v>D.5 Data Security Policy - Encryption</v>
      </c>
      <c r="K227" s="117" t="str">
        <f>'D. Asset and Info Management'!H86</f>
        <v>10.1.2</v>
      </c>
      <c r="L227" s="117" t="str">
        <f>'D. Asset and Info Management'!I86</f>
        <v>Key Management</v>
      </c>
      <c r="M227" s="117"/>
      <c r="N227" s="117"/>
      <c r="O227" s="117"/>
      <c r="P227" s="120" t="s">
        <v>3036</v>
      </c>
      <c r="Q227" s="117"/>
      <c r="R227" s="117"/>
      <c r="S227" s="117"/>
      <c r="T227" s="117"/>
    </row>
    <row r="228" spans="1:20" ht="12.75" customHeight="1">
      <c r="A228" s="117">
        <f>'D. Asset and Info Management'!A87</f>
        <v>4192</v>
      </c>
      <c r="B228" s="117">
        <f>'D. Asset and Info Management'!J87</f>
        <v>2</v>
      </c>
      <c r="C228" s="117">
        <f>'D. Asset and Info Management'!K87</f>
        <v>0</v>
      </c>
      <c r="D228" s="117">
        <f>'D. Asset and Info Management'!Y87</f>
        <v>0</v>
      </c>
      <c r="E228" s="117" t="str">
        <f>'D. Asset and Info Management'!B87</f>
        <v>D.7.15</v>
      </c>
      <c r="F228" s="117" t="str">
        <f>'D. Asset and Info Management'!C87</f>
        <v>Are the encryption keys generated in a manner consistent with key management industry standards? If so, does the key generation and management occur within a:</v>
      </c>
      <c r="G228" s="117">
        <f>'D. Asset and Info Management'!D87</f>
        <v>0</v>
      </c>
      <c r="H228" s="117">
        <f>'D. Asset and Info Management'!E87</f>
        <v>0</v>
      </c>
      <c r="I228" s="117">
        <f>'D. Asset and Info Management'!F87</f>
        <v>0</v>
      </c>
      <c r="J228" s="117" t="str">
        <f>'D. Asset and Info Management'!G87</f>
        <v>D.5 Data Security Policy - Encryption</v>
      </c>
      <c r="K228" s="117">
        <f>'D. Asset and Info Management'!H87</f>
        <v>0</v>
      </c>
      <c r="L228" s="117">
        <f>'D. Asset and Info Management'!I87</f>
        <v>0</v>
      </c>
      <c r="M228" s="117"/>
      <c r="N228" s="117"/>
      <c r="O228" s="117"/>
      <c r="P228" s="120"/>
      <c r="Q228" s="117"/>
      <c r="R228" s="117"/>
      <c r="S228" s="117"/>
      <c r="T228" s="117"/>
    </row>
    <row r="229" spans="1:20" ht="12.75" customHeight="1">
      <c r="A229" s="117">
        <f>'D. Asset and Info Management'!A88</f>
        <v>4193</v>
      </c>
      <c r="B229" s="117">
        <f>'D. Asset and Info Management'!J88</f>
        <v>3</v>
      </c>
      <c r="C229" s="117">
        <f>'D. Asset and Info Management'!K88</f>
        <v>0</v>
      </c>
      <c r="D229" s="117">
        <f>'D. Asset and Info Management'!Y88</f>
        <v>0</v>
      </c>
      <c r="E229" s="117" t="str">
        <f>'D. Asset and Info Management'!B88</f>
        <v>D.7.15.1</v>
      </c>
      <c r="F229" s="117" t="str">
        <f>'D. Asset and Info Management'!C88</f>
        <v>Software Program? e.g. bouncycastle, OpenSSL</v>
      </c>
      <c r="G229" s="117">
        <f>'D. Asset and Info Management'!D88</f>
        <v>0</v>
      </c>
      <c r="H229" s="117">
        <f>'D. Asset and Info Management'!E88</f>
        <v>0</v>
      </c>
      <c r="I229" s="117">
        <f>'D. Asset and Info Management'!F88</f>
        <v>0</v>
      </c>
      <c r="J229" s="117">
        <f>'D. Asset and Info Management'!G88</f>
        <v>0</v>
      </c>
      <c r="K229" s="117">
        <f>'D. Asset and Info Management'!H88</f>
        <v>0</v>
      </c>
      <c r="L229" s="117">
        <f>'D. Asset and Info Management'!I88</f>
        <v>0</v>
      </c>
      <c r="M229" s="117"/>
      <c r="N229" s="117"/>
      <c r="O229" s="117"/>
      <c r="P229" s="120"/>
      <c r="Q229" s="117"/>
      <c r="R229" s="117"/>
      <c r="S229" s="117"/>
      <c r="T229" s="117"/>
    </row>
    <row r="230" spans="1:20" ht="12.75" customHeight="1">
      <c r="A230" s="117">
        <f>'D. Asset and Info Management'!A89</f>
        <v>4194</v>
      </c>
      <c r="B230" s="117">
        <f>'D. Asset and Info Management'!J89</f>
        <v>3</v>
      </c>
      <c r="C230" s="117">
        <f>'D. Asset and Info Management'!K89</f>
        <v>0</v>
      </c>
      <c r="D230" s="117">
        <f>'D. Asset and Info Management'!Y89</f>
        <v>0</v>
      </c>
      <c r="E230" s="117" t="str">
        <f>'D. Asset and Info Management'!B89</f>
        <v>D.7.15.2</v>
      </c>
      <c r="F230" s="117" t="str">
        <f>'D. Asset and Info Management'!C89</f>
        <v>Hardware Encryption Module (HSM) e.g. NIST FIPS 140 2</v>
      </c>
      <c r="G230" s="117">
        <f>'D. Asset and Info Management'!D89</f>
        <v>0</v>
      </c>
      <c r="H230" s="117">
        <f>'D. Asset and Info Management'!E89</f>
        <v>0</v>
      </c>
      <c r="I230" s="117">
        <f>'D. Asset and Info Management'!F89</f>
        <v>0</v>
      </c>
      <c r="J230" s="117">
        <f>'D. Asset and Info Management'!G89</f>
        <v>0</v>
      </c>
      <c r="K230" s="117">
        <f>'D. Asset and Info Management'!H89</f>
        <v>0</v>
      </c>
      <c r="L230" s="117">
        <f>'D. Asset and Info Management'!I89</f>
        <v>0</v>
      </c>
      <c r="M230" s="117"/>
      <c r="N230" s="117"/>
      <c r="O230" s="117"/>
      <c r="P230" s="120"/>
      <c r="Q230" s="117"/>
      <c r="R230" s="117"/>
      <c r="S230" s="117"/>
      <c r="T230" s="117"/>
    </row>
    <row r="231" spans="1:20" ht="12.75" customHeight="1">
      <c r="A231" s="117">
        <f>'D. Asset and Info Management'!A90</f>
        <v>3548</v>
      </c>
      <c r="B231" s="117">
        <f>'D. Asset and Info Management'!J90</f>
        <v>1</v>
      </c>
      <c r="C231" s="117">
        <f>'D. Asset and Info Management'!K90</f>
        <v>0</v>
      </c>
      <c r="D231" s="117">
        <f>'D. Asset and Info Management'!Y90</f>
        <v>1</v>
      </c>
      <c r="E231" s="117" t="str">
        <f>'D. Asset and Info Management'!B90</f>
        <v>D.8</v>
      </c>
      <c r="F231" s="117" t="str">
        <f>'D. Asset and Info Management'!C90</f>
        <v>Are staff able to access client Scoped Data in an unencrypted state?</v>
      </c>
      <c r="G231" s="117">
        <f>'D. Asset and Info Management'!D90</f>
        <v>0</v>
      </c>
      <c r="H231" s="117">
        <f>'D. Asset and Info Management'!E90</f>
        <v>0</v>
      </c>
      <c r="I231" s="117">
        <f>'D. Asset and Info Management'!F90</f>
        <v>0</v>
      </c>
      <c r="J231" s="117" t="str">
        <f>'D. Asset and Info Management'!G90</f>
        <v>H.3 Logical Access Authorization</v>
      </c>
      <c r="K231" s="117" t="str">
        <f>'D. Asset and Info Management'!H90</f>
        <v>9.2.3
9.4.6</v>
      </c>
      <c r="L231" s="117" t="str">
        <f>'D. Asset and Info Management'!I90</f>
        <v>Management of privileged access rights Information access restriction</v>
      </c>
      <c r="M231" s="117"/>
      <c r="N231" s="117"/>
      <c r="O231" s="117"/>
      <c r="P231" s="120" t="s">
        <v>118</v>
      </c>
      <c r="Q231" s="117"/>
      <c r="R231" s="117"/>
      <c r="S231" s="117"/>
      <c r="T231" s="117"/>
    </row>
    <row r="232" spans="1:20" ht="12.75" customHeight="1">
      <c r="A232" s="117">
        <f>'D. Asset and Info Management'!A91</f>
        <v>3549</v>
      </c>
      <c r="B232" s="117">
        <f>'D. Asset and Info Management'!J91</f>
        <v>2</v>
      </c>
      <c r="C232" s="117">
        <f>'D. Asset and Info Management'!K91</f>
        <v>0</v>
      </c>
      <c r="D232" s="117">
        <f>'D. Asset and Info Management'!Y91</f>
        <v>1</v>
      </c>
      <c r="E232" s="117" t="str">
        <f>'D. Asset and Info Management'!B91</f>
        <v>D.8.1</v>
      </c>
      <c r="F232" s="117" t="str">
        <f>'D. Asset and Info Management'!C91</f>
        <v>Are staff able to access client's encryption keys? If yes:</v>
      </c>
      <c r="G232" s="117">
        <f>'D. Asset and Info Management'!D91</f>
        <v>0</v>
      </c>
      <c r="H232" s="117">
        <f>'D. Asset and Info Management'!E91</f>
        <v>0</v>
      </c>
      <c r="I232" s="117">
        <f>'D. Asset and Info Management'!F91</f>
        <v>0</v>
      </c>
      <c r="J232" s="117" t="str">
        <f>'D. Asset and Info Management'!G91</f>
        <v>H.3 Logical Access Authorization</v>
      </c>
      <c r="K232" s="117" t="str">
        <f>'D. Asset and Info Management'!H91</f>
        <v>9.2.3
9.4.7</v>
      </c>
      <c r="L232" s="117" t="str">
        <f>'D. Asset and Info Management'!I91</f>
        <v>Management of privileged access rights Information access restriction</v>
      </c>
      <c r="M232" s="117"/>
      <c r="N232" s="117"/>
      <c r="O232" s="117"/>
      <c r="P232" s="120" t="s">
        <v>118</v>
      </c>
      <c r="Q232" s="117"/>
      <c r="R232" s="117"/>
      <c r="S232" s="117"/>
      <c r="T232" s="117"/>
    </row>
    <row r="233" spans="1:20" ht="12.75" customHeight="1">
      <c r="A233" s="117">
        <f>'D. Asset and Info Management'!A92</f>
        <v>3550</v>
      </c>
      <c r="B233" s="117">
        <f>'D. Asset and Info Management'!J92</f>
        <v>3</v>
      </c>
      <c r="C233" s="117">
        <f>'D. Asset and Info Management'!K92</f>
        <v>0</v>
      </c>
      <c r="D233" s="117">
        <f>'D. Asset and Info Management'!Y92</f>
        <v>0</v>
      </c>
      <c r="E233" s="117" t="str">
        <f>'D. Asset and Info Management'!B92</f>
        <v>D.8.1.1</v>
      </c>
      <c r="F233" s="117" t="str">
        <f>'D. Asset and Info Management'!C92</f>
        <v>Are staff that can access client's encryption keys prevented from accessing production data?</v>
      </c>
      <c r="G233" s="117">
        <f>'D. Asset and Info Management'!D92</f>
        <v>0</v>
      </c>
      <c r="H233" s="117">
        <f>'D. Asset and Info Management'!E92</f>
        <v>0</v>
      </c>
      <c r="I233" s="117">
        <f>'D. Asset and Info Management'!F92</f>
        <v>0</v>
      </c>
      <c r="J233" s="117">
        <f>'D. Asset and Info Management'!G92</f>
        <v>0</v>
      </c>
      <c r="K233" s="117">
        <f>'D. Asset and Info Management'!H92</f>
        <v>0</v>
      </c>
      <c r="L233" s="117">
        <f>'D. Asset and Info Management'!I92</f>
        <v>0</v>
      </c>
      <c r="M233" s="117"/>
      <c r="N233" s="117"/>
      <c r="O233" s="117"/>
      <c r="P233" s="120" t="s">
        <v>118</v>
      </c>
      <c r="Q233" s="117"/>
      <c r="R233" s="117"/>
      <c r="S233" s="117"/>
      <c r="T233" s="117"/>
    </row>
    <row r="234" spans="1:20" ht="12.75" customHeight="1">
      <c r="A234" s="117">
        <f>'D. Asset and Info Management'!A93</f>
        <v>3473</v>
      </c>
      <c r="B234" s="117">
        <f>'D. Asset and Info Management'!J93</f>
        <v>1</v>
      </c>
      <c r="C234" s="117">
        <f>'D. Asset and Info Management'!K93</f>
        <v>0</v>
      </c>
      <c r="D234" s="117">
        <f>'D. Asset and Info Management'!Y93</f>
        <v>0</v>
      </c>
      <c r="E234" s="117" t="str">
        <f>'D. Asset and Info Management'!B93</f>
        <v>D.9</v>
      </c>
      <c r="F234" s="117" t="str">
        <f>'D. Asset and Info Management'!C93</f>
        <v>Are different data classification zones (e.g., production networks, PCI networks) available where clients may specify where their data will be stored?</v>
      </c>
      <c r="G234" s="117">
        <f>'D. Asset and Info Management'!D93</f>
        <v>0</v>
      </c>
      <c r="H234" s="117">
        <f>'D. Asset and Info Management'!E93</f>
        <v>0</v>
      </c>
      <c r="I234" s="117">
        <f>'D. Asset and Info Management'!F93</f>
        <v>0</v>
      </c>
      <c r="J234" s="117" t="str">
        <f>'D. Asset and Info Management'!G93</f>
        <v>P.6 Management of Client Scoped Privacy Data</v>
      </c>
      <c r="K234" s="117">
        <f>'D. Asset and Info Management'!H93</f>
        <v>0</v>
      </c>
      <c r="L234" s="117">
        <f>'D. Asset and Info Management'!I93</f>
        <v>0</v>
      </c>
      <c r="M234" s="117"/>
      <c r="N234" s="117"/>
      <c r="O234" s="117"/>
      <c r="P234" s="120" t="s">
        <v>118</v>
      </c>
      <c r="Q234" s="117"/>
      <c r="R234" s="117"/>
      <c r="S234" s="117"/>
      <c r="T234" s="117"/>
    </row>
    <row r="235" spans="1:20" ht="12.75" customHeight="1">
      <c r="A235" s="117">
        <f>'D. Asset and Info Management'!A94</f>
        <v>3474</v>
      </c>
      <c r="B235" s="117">
        <f>'D. Asset and Info Management'!J94</f>
        <v>1</v>
      </c>
      <c r="C235" s="117">
        <f>'D. Asset and Info Management'!K94</f>
        <v>0</v>
      </c>
      <c r="D235" s="117">
        <f>'D. Asset and Info Management'!Y94</f>
        <v>0</v>
      </c>
      <c r="E235" s="117" t="str">
        <f>'D. Asset and Info Management'!B94</f>
        <v>D.10</v>
      </c>
      <c r="F235" s="117" t="str">
        <f>'D. Asset and Info Management'!C94</f>
        <v>Are clients provided with the ability to specify in which data center their data will be stored?</v>
      </c>
      <c r="G235" s="117">
        <f>'D. Asset and Info Management'!D94</f>
        <v>0</v>
      </c>
      <c r="H235" s="117">
        <f>'D. Asset and Info Management'!E94</f>
        <v>0</v>
      </c>
      <c r="I235" s="117">
        <f>'D. Asset and Info Management'!F94</f>
        <v>0</v>
      </c>
      <c r="J235" s="117" t="str">
        <f>'D. Asset and Info Management'!G94</f>
        <v>P.6 Management of Client Scoped Privacy Data</v>
      </c>
      <c r="K235" s="117">
        <f>'D. Asset and Info Management'!H94</f>
        <v>0</v>
      </c>
      <c r="L235" s="117">
        <f>'D. Asset and Info Management'!I94</f>
        <v>0</v>
      </c>
      <c r="M235" s="117"/>
      <c r="N235" s="117"/>
      <c r="O235" s="117"/>
      <c r="P235" s="120" t="s">
        <v>118</v>
      </c>
      <c r="Q235" s="117"/>
      <c r="R235" s="117"/>
      <c r="S235" s="117"/>
      <c r="T235" s="117"/>
    </row>
    <row r="236" spans="1:20" ht="12.75" customHeight="1">
      <c r="A236" s="117">
        <f>'D. Asset and Info Management'!A95</f>
        <v>3339</v>
      </c>
      <c r="B236" s="117">
        <f>'D. Asset and Info Management'!J95</f>
        <v>1</v>
      </c>
      <c r="C236" s="117">
        <f>'D. Asset and Info Management'!K95</f>
        <v>0</v>
      </c>
      <c r="D236" s="117">
        <f>'D. Asset and Info Management'!Y95</f>
        <v>1</v>
      </c>
      <c r="E236" s="117" t="str">
        <f>'D. Asset and Info Management'!B95</f>
        <v>D.11</v>
      </c>
      <c r="F236" s="117" t="str">
        <f>'D. Asset and Info Management'!C95</f>
        <v>Is data segmentation and separation capability between clients provided? If yes, is it:</v>
      </c>
      <c r="G236" s="117">
        <f>'D. Asset and Info Management'!D95</f>
        <v>0</v>
      </c>
      <c r="H236" s="117">
        <f>'D. Asset and Info Management'!E95</f>
        <v>0</v>
      </c>
      <c r="I236" s="117">
        <f>'D. Asset and Info Management'!F95</f>
        <v>0</v>
      </c>
      <c r="J236" s="117" t="str">
        <f>'D. Asset and Info Management'!G95</f>
        <v>V.1 Service and Deployment Models</v>
      </c>
      <c r="K236" s="117" t="str">
        <f>'D. Asset and Info Management'!H95</f>
        <v xml:space="preserve">9.4.1 </v>
      </c>
      <c r="L236" s="117" t="str">
        <f>'D. Asset and Info Management'!I95</f>
        <v>Information access restriction</v>
      </c>
      <c r="M236" s="117"/>
      <c r="N236" s="117"/>
      <c r="O236" s="117"/>
      <c r="P236" s="120" t="s">
        <v>118</v>
      </c>
      <c r="Q236" s="117"/>
      <c r="R236" s="117"/>
      <c r="S236" s="117"/>
      <c r="T236" s="117"/>
    </row>
    <row r="237" spans="1:20" ht="12.75" customHeight="1">
      <c r="A237" s="117">
        <f>'D. Asset and Info Management'!A96</f>
        <v>3340</v>
      </c>
      <c r="B237" s="117">
        <f>'D. Asset and Info Management'!J96</f>
        <v>2</v>
      </c>
      <c r="C237" s="117">
        <f>'D. Asset and Info Management'!K96</f>
        <v>0</v>
      </c>
      <c r="D237" s="117">
        <f>'D. Asset and Info Management'!Y96</f>
        <v>0</v>
      </c>
      <c r="E237" s="117" t="str">
        <f>'D. Asset and Info Management'!B96</f>
        <v>D.11.1</v>
      </c>
      <c r="F237" s="117" t="str">
        <f>'D. Asset and Info Management'!C96</f>
        <v>Physical segmentation (private cloud)?</v>
      </c>
      <c r="G237" s="117">
        <f>'D. Asset and Info Management'!D96</f>
        <v>0</v>
      </c>
      <c r="H237" s="117">
        <f>'D. Asset and Info Management'!E96</f>
        <v>0</v>
      </c>
      <c r="I237" s="117">
        <f>'D. Asset and Info Management'!F96</f>
        <v>0</v>
      </c>
      <c r="J237" s="117">
        <f>'D. Asset and Info Management'!G96</f>
        <v>0</v>
      </c>
      <c r="K237" s="117" t="str">
        <f>'D. Asset and Info Management'!H96</f>
        <v xml:space="preserve">9.4.1 </v>
      </c>
      <c r="L237" s="117" t="str">
        <f>'D. Asset and Info Management'!I96</f>
        <v>Information access restriction</v>
      </c>
      <c r="M237" s="117"/>
      <c r="N237" s="117"/>
      <c r="O237" s="117"/>
      <c r="P237" s="120" t="s">
        <v>118</v>
      </c>
      <c r="Q237" s="117"/>
      <c r="R237" s="117"/>
      <c r="S237" s="117"/>
      <c r="T237" s="117"/>
    </row>
    <row r="238" spans="1:20" ht="12.75" customHeight="1">
      <c r="A238" s="117">
        <f>'D. Asset and Info Management'!A97</f>
        <v>3341</v>
      </c>
      <c r="B238" s="117">
        <f>'D. Asset and Info Management'!J97</f>
        <v>2</v>
      </c>
      <c r="C238" s="117">
        <f>'D. Asset and Info Management'!K97</f>
        <v>0</v>
      </c>
      <c r="D238" s="117">
        <f>'D. Asset and Info Management'!Y97</f>
        <v>0</v>
      </c>
      <c r="E238" s="117" t="str">
        <f>'D. Asset and Info Management'!B97</f>
        <v>D.11.2</v>
      </c>
      <c r="F238" s="117" t="str">
        <f>'D. Asset and Info Management'!C97</f>
        <v>Network segmentation?</v>
      </c>
      <c r="G238" s="117">
        <f>'D. Asset and Info Management'!D97</f>
        <v>0</v>
      </c>
      <c r="H238" s="117">
        <f>'D. Asset and Info Management'!E97</f>
        <v>0</v>
      </c>
      <c r="I238" s="117">
        <f>'D. Asset and Info Management'!F97</f>
        <v>0</v>
      </c>
      <c r="J238" s="117">
        <f>'D. Asset and Info Management'!G97</f>
        <v>0</v>
      </c>
      <c r="K238" s="117" t="str">
        <f>'D. Asset and Info Management'!H97</f>
        <v xml:space="preserve">9.4.1 </v>
      </c>
      <c r="L238" s="117" t="str">
        <f>'D. Asset and Info Management'!I97</f>
        <v>Information access restriction</v>
      </c>
      <c r="M238" s="117"/>
      <c r="N238" s="117"/>
      <c r="O238" s="117"/>
      <c r="P238" s="120" t="s">
        <v>118</v>
      </c>
      <c r="Q238" s="117"/>
      <c r="R238" s="117"/>
      <c r="S238" s="117"/>
      <c r="T238" s="117"/>
    </row>
    <row r="239" spans="1:20" ht="12.75" customHeight="1">
      <c r="A239" s="117">
        <f>'D. Asset and Info Management'!A98</f>
        <v>3342</v>
      </c>
      <c r="B239" s="117">
        <f>'D. Asset and Info Management'!J98</f>
        <v>2</v>
      </c>
      <c r="C239" s="117">
        <f>'D. Asset and Info Management'!K98</f>
        <v>0</v>
      </c>
      <c r="D239" s="117">
        <f>'D. Asset and Info Management'!Y98</f>
        <v>0</v>
      </c>
      <c r="E239" s="117" t="str">
        <f>'D. Asset and Info Management'!B98</f>
        <v>D.11.3</v>
      </c>
      <c r="F239" s="117" t="str">
        <f>'D. Asset and Info Management'!C98</f>
        <v>Operating System segmentation (unique Operating System instances, e.g., virtualization)?</v>
      </c>
      <c r="G239" s="117">
        <f>'D. Asset and Info Management'!D98</f>
        <v>0</v>
      </c>
      <c r="H239" s="117">
        <f>'D. Asset and Info Management'!E98</f>
        <v>0</v>
      </c>
      <c r="I239" s="117">
        <f>'D. Asset and Info Management'!F98</f>
        <v>0</v>
      </c>
      <c r="J239" s="117">
        <f>'D. Asset and Info Management'!G98</f>
        <v>0</v>
      </c>
      <c r="K239" s="117" t="str">
        <f>'D. Asset and Info Management'!H98</f>
        <v xml:space="preserve">9.4.1 </v>
      </c>
      <c r="L239" s="117" t="str">
        <f>'D. Asset and Info Management'!I98</f>
        <v>Information access restriction</v>
      </c>
      <c r="M239" s="117"/>
      <c r="N239" s="117"/>
      <c r="O239" s="117"/>
      <c r="P239" s="120" t="s">
        <v>118</v>
      </c>
      <c r="Q239" s="117"/>
      <c r="R239" s="117"/>
      <c r="S239" s="117"/>
      <c r="T239" s="117"/>
    </row>
    <row r="240" spans="1:20" ht="12.75" customHeight="1">
      <c r="A240" s="117">
        <f>'D. Asset and Info Management'!A99</f>
        <v>3343</v>
      </c>
      <c r="B240" s="117">
        <f>'D. Asset and Info Management'!J99</f>
        <v>2</v>
      </c>
      <c r="C240" s="117">
        <f>'D. Asset and Info Management'!K99</f>
        <v>0</v>
      </c>
      <c r="D240" s="117">
        <f>'D. Asset and Info Management'!Y99</f>
        <v>0</v>
      </c>
      <c r="E240" s="117" t="str">
        <f>'D. Asset and Info Management'!B99</f>
        <v>D.11.4</v>
      </c>
      <c r="F240" s="117" t="str">
        <f>'D. Asset and Info Management'!C99</f>
        <v>Application segmentation (unique application instances)?</v>
      </c>
      <c r="G240" s="117">
        <f>'D. Asset and Info Management'!D99</f>
        <v>0</v>
      </c>
      <c r="H240" s="117">
        <f>'D. Asset and Info Management'!E99</f>
        <v>0</v>
      </c>
      <c r="I240" s="117">
        <f>'D. Asset and Info Management'!F99</f>
        <v>0</v>
      </c>
      <c r="J240" s="117">
        <f>'D. Asset and Info Management'!G99</f>
        <v>0</v>
      </c>
      <c r="K240" s="117" t="str">
        <f>'D. Asset and Info Management'!H99</f>
        <v xml:space="preserve">9.4.1 </v>
      </c>
      <c r="L240" s="117" t="str">
        <f>'D. Asset and Info Management'!I99</f>
        <v>Information access restriction</v>
      </c>
      <c r="M240" s="117"/>
      <c r="N240" s="117"/>
      <c r="O240" s="117"/>
      <c r="P240" s="120" t="s">
        <v>118</v>
      </c>
      <c r="Q240" s="117"/>
      <c r="R240" s="117"/>
      <c r="S240" s="117"/>
      <c r="T240" s="117"/>
    </row>
    <row r="241" spans="1:20" ht="12.75" customHeight="1">
      <c r="A241" s="117">
        <f>'D. Asset and Info Management'!A100</f>
        <v>3344</v>
      </c>
      <c r="B241" s="117">
        <f>'D. Asset and Info Management'!J100</f>
        <v>2</v>
      </c>
      <c r="C241" s="117">
        <f>'D. Asset and Info Management'!K100</f>
        <v>0</v>
      </c>
      <c r="D241" s="117">
        <f>'D. Asset and Info Management'!Y100</f>
        <v>0</v>
      </c>
      <c r="E241" s="117" t="str">
        <f>'D. Asset and Info Management'!B100</f>
        <v>D.11.5</v>
      </c>
      <c r="F241" s="117" t="str">
        <f>'D. Asset and Info Management'!C100</f>
        <v>Application segmentation (e.g., application ID, metadata tagging)?</v>
      </c>
      <c r="G241" s="117">
        <f>'D. Asset and Info Management'!D100</f>
        <v>0</v>
      </c>
      <c r="H241" s="117">
        <f>'D. Asset and Info Management'!E100</f>
        <v>0</v>
      </c>
      <c r="I241" s="117">
        <f>'D. Asset and Info Management'!F100</f>
        <v>0</v>
      </c>
      <c r="J241" s="117">
        <f>'D. Asset and Info Management'!G100</f>
        <v>0</v>
      </c>
      <c r="K241" s="117" t="str">
        <f>'D. Asset and Info Management'!H100</f>
        <v xml:space="preserve">9.4.1 </v>
      </c>
      <c r="L241" s="117" t="str">
        <f>'D. Asset and Info Management'!I100</f>
        <v>Information access restriction</v>
      </c>
      <c r="M241" s="117"/>
      <c r="N241" s="117"/>
      <c r="O241" s="117"/>
      <c r="P241" s="120" t="s">
        <v>118</v>
      </c>
      <c r="Q241" s="117"/>
      <c r="R241" s="117"/>
      <c r="S241" s="117"/>
      <c r="T241" s="117"/>
    </row>
    <row r="242" spans="1:20" ht="12.75" customHeight="1">
      <c r="A242" s="117">
        <f>'D. Asset and Info Management'!A101</f>
        <v>3345</v>
      </c>
      <c r="B242" s="117">
        <f>'D. Asset and Info Management'!J101</f>
        <v>2</v>
      </c>
      <c r="C242" s="117">
        <f>'D. Asset and Info Management'!K101</f>
        <v>0</v>
      </c>
      <c r="D242" s="117">
        <f>'D. Asset and Info Management'!Y101</f>
        <v>0</v>
      </c>
      <c r="E242" s="117" t="str">
        <f>'D. Asset and Info Management'!B101</f>
        <v>D.11.6</v>
      </c>
      <c r="F242" s="117" t="str">
        <f>'D. Asset and Info Management'!C101</f>
        <v>Other (please specify)?</v>
      </c>
      <c r="G242" s="117">
        <f>'D. Asset and Info Management'!D101</f>
        <v>0</v>
      </c>
      <c r="H242" s="117">
        <f>'D. Asset and Info Management'!E101</f>
        <v>0</v>
      </c>
      <c r="I242" s="117">
        <f>'D. Asset and Info Management'!F101</f>
        <v>0</v>
      </c>
      <c r="J242" s="117">
        <f>'D. Asset and Info Management'!G101</f>
        <v>0</v>
      </c>
      <c r="K242" s="117" t="str">
        <f>'D. Asset and Info Management'!H101</f>
        <v xml:space="preserve">9.4.1 </v>
      </c>
      <c r="L242" s="117" t="str">
        <f>'D. Asset and Info Management'!I101</f>
        <v>Information access restriction</v>
      </c>
      <c r="M242" s="117"/>
      <c r="N242" s="117"/>
      <c r="O242" s="117"/>
      <c r="P242" s="120" t="s">
        <v>118</v>
      </c>
      <c r="Q242" s="117"/>
      <c r="R242" s="117"/>
      <c r="S242" s="117"/>
      <c r="T242" s="117"/>
    </row>
    <row r="243" spans="1:20" ht="12.75" customHeight="1">
      <c r="A243" s="117">
        <f>'D. Asset and Info Management'!A102</f>
        <v>3481</v>
      </c>
      <c r="B243" s="117">
        <f>'D. Asset and Info Management'!J102</f>
        <v>2</v>
      </c>
      <c r="C243" s="117">
        <f>'D. Asset and Info Management'!K102</f>
        <v>0</v>
      </c>
      <c r="D243" s="117">
        <f>'D. Asset and Info Management'!Y102</f>
        <v>1</v>
      </c>
      <c r="E243" s="117" t="str">
        <f>'D. Asset and Info Management'!B102</f>
        <v>D.11.7</v>
      </c>
      <c r="F243" s="117" t="str">
        <f>'D. Asset and Info Management'!C102</f>
        <v>Does the ability exist to legally demonstrate sufficient data segmentation, in the event of a client subpoena or a forensics incident, so as not to impact other clients data if using resource pooling? If yes, is there:</v>
      </c>
      <c r="G243" s="117">
        <f>'D. Asset and Info Management'!D102</f>
        <v>0</v>
      </c>
      <c r="H243" s="117">
        <f>'D. Asset and Info Management'!E102</f>
        <v>0</v>
      </c>
      <c r="I243" s="117">
        <f>'D. Asset and Info Management'!F102</f>
        <v>0</v>
      </c>
      <c r="J243" s="117" t="str">
        <f>'D. Asset and Info Management'!G102</f>
        <v>V.1 Service and Deployment Models</v>
      </c>
      <c r="K243" s="117" t="str">
        <f>'D. Asset and Info Management'!H102</f>
        <v>16.1.1 16.1.7</v>
      </c>
      <c r="L243" s="117" t="str">
        <f>'D. Asset and Info Management'!I102</f>
        <v>Responsibilities and Procedures,
Collection of Evidence.</v>
      </c>
      <c r="M243" s="117"/>
      <c r="N243" s="117"/>
      <c r="O243" s="117"/>
      <c r="P243" s="120" t="s">
        <v>118</v>
      </c>
      <c r="Q243" s="117"/>
      <c r="R243" s="117"/>
      <c r="S243" s="117"/>
      <c r="T243" s="117"/>
    </row>
    <row r="244" spans="1:20" ht="12.75" customHeight="1">
      <c r="A244" s="117">
        <f>'D. Asset and Info Management'!A103</f>
        <v>3482</v>
      </c>
      <c r="B244" s="117">
        <f>'D. Asset and Info Management'!J103</f>
        <v>3</v>
      </c>
      <c r="C244" s="117">
        <f>'D. Asset and Info Management'!K103</f>
        <v>0</v>
      </c>
      <c r="D244" s="117">
        <f>'D. Asset and Info Management'!Y103</f>
        <v>0</v>
      </c>
      <c r="E244" s="117" t="str">
        <f>'D. Asset and Info Management'!B103</f>
        <v>D.11.7.1</v>
      </c>
      <c r="F244" s="117" t="str">
        <f>'D. Asset and Info Management'!C103</f>
        <v>Documentation approved by legal counsel explaining the capability and procedure that can be shared with the client?</v>
      </c>
      <c r="G244" s="117">
        <f>'D. Asset and Info Management'!D103</f>
        <v>0</v>
      </c>
      <c r="H244" s="117">
        <f>'D. Asset and Info Management'!E103</f>
        <v>0</v>
      </c>
      <c r="I244" s="117">
        <f>'D. Asset and Info Management'!F103</f>
        <v>0</v>
      </c>
      <c r="J244" s="117">
        <f>'D. Asset and Info Management'!G103</f>
        <v>0</v>
      </c>
      <c r="K244" s="117">
        <f>'D. Asset and Info Management'!H103</f>
        <v>0</v>
      </c>
      <c r="L244" s="117">
        <f>'D. Asset and Info Management'!I103</f>
        <v>0</v>
      </c>
      <c r="M244" s="117"/>
      <c r="N244" s="117"/>
      <c r="O244" s="117"/>
      <c r="P244" s="120" t="s">
        <v>118</v>
      </c>
      <c r="Q244" s="117"/>
      <c r="R244" s="117"/>
      <c r="S244" s="117"/>
      <c r="T244" s="117"/>
    </row>
    <row r="245" spans="1:20" ht="12.75" customHeight="1">
      <c r="A245" s="117">
        <f>'D. Asset and Info Management'!A104</f>
        <v>3477</v>
      </c>
      <c r="B245" s="117">
        <f>'D. Asset and Info Management'!J104</f>
        <v>1</v>
      </c>
      <c r="C245" s="117">
        <f>'D. Asset and Info Management'!K104</f>
        <v>0</v>
      </c>
      <c r="D245" s="117">
        <f>'D. Asset and Info Management'!Y104</f>
        <v>0</v>
      </c>
      <c r="E245" s="117" t="str">
        <f>'D. Asset and Info Management'!B104</f>
        <v>D.12</v>
      </c>
      <c r="F245" s="117" t="str">
        <f>'D. Asset and Info Management'!C104</f>
        <v>Are there legal data ownership agreements with clients? If yes, do they include:</v>
      </c>
      <c r="G245" s="117">
        <f>'D. Asset and Info Management'!D104</f>
        <v>0</v>
      </c>
      <c r="H245" s="117">
        <f>'D. Asset and Info Management'!E104</f>
        <v>0</v>
      </c>
      <c r="I245" s="117">
        <f>'D. Asset and Info Management'!F104</f>
        <v>0</v>
      </c>
      <c r="J245" s="117" t="str">
        <f>'D. Asset and Info Management'!G104</f>
        <v>P.6 Management of Client Scoped Privacy Data</v>
      </c>
      <c r="K245" s="117" t="str">
        <f>'D. Asset and Info Management'!H104</f>
        <v>18.1.2 18.2.3</v>
      </c>
      <c r="L245" s="117" t="str">
        <f>'D. Asset and Info Management'!I104</f>
        <v>Intellectual Property Rights,
Protection of Records</v>
      </c>
      <c r="M245" s="117"/>
      <c r="N245" s="117"/>
      <c r="O245" s="117"/>
      <c r="P245" s="120" t="s">
        <v>118</v>
      </c>
      <c r="Q245" s="117"/>
      <c r="R245" s="117"/>
      <c r="S245" s="117"/>
      <c r="T245" s="117"/>
    </row>
    <row r="246" spans="1:20" ht="12.75" customHeight="1">
      <c r="A246" s="117">
        <f>'D. Asset and Info Management'!A105</f>
        <v>3478</v>
      </c>
      <c r="B246" s="117">
        <f>'D. Asset and Info Management'!J105</f>
        <v>2</v>
      </c>
      <c r="C246" s="117">
        <f>'D. Asset and Info Management'!K105</f>
        <v>0</v>
      </c>
      <c r="D246" s="117">
        <f>'D. Asset and Info Management'!Y105</f>
        <v>0</v>
      </c>
      <c r="E246" s="117" t="str">
        <f>'D. Asset and Info Management'!B105</f>
        <v>D.12.1</v>
      </c>
      <c r="F246" s="117" t="str">
        <f>'D. Asset and Info Management'!C105</f>
        <v>Who owns the data?</v>
      </c>
      <c r="G246" s="117">
        <f>'D. Asset and Info Management'!D105</f>
        <v>0</v>
      </c>
      <c r="H246" s="117">
        <f>'D. Asset and Info Management'!E105</f>
        <v>0</v>
      </c>
      <c r="I246" s="117">
        <f>'D. Asset and Info Management'!F105</f>
        <v>0</v>
      </c>
      <c r="J246" s="117" t="str">
        <f>'D. Asset and Info Management'!G105</f>
        <v>P.6 Management of Client Scoped Privacy Data</v>
      </c>
      <c r="K246" s="117" t="str">
        <f>'D. Asset and Info Management'!H105</f>
        <v>18.1.2 18.2.3</v>
      </c>
      <c r="L246" s="117" t="str">
        <f>'D. Asset and Info Management'!I105</f>
        <v>Intellectual Property Rights,
Protection of Records</v>
      </c>
      <c r="M246" s="117"/>
      <c r="N246" s="117"/>
      <c r="O246" s="117"/>
      <c r="P246" s="120" t="s">
        <v>118</v>
      </c>
      <c r="Q246" s="117"/>
      <c r="R246" s="117"/>
      <c r="S246" s="117"/>
      <c r="T246" s="117"/>
    </row>
    <row r="247" spans="1:20" ht="12.75" customHeight="1">
      <c r="A247" s="117">
        <f>'D. Asset and Info Management'!A106</f>
        <v>3479</v>
      </c>
      <c r="B247" s="117">
        <f>'D. Asset and Info Management'!J106</f>
        <v>2</v>
      </c>
      <c r="C247" s="117">
        <f>'D. Asset and Info Management'!K106</f>
        <v>0</v>
      </c>
      <c r="D247" s="117">
        <f>'D. Asset and Info Management'!Y106</f>
        <v>0</v>
      </c>
      <c r="E247" s="117" t="str">
        <f>'D. Asset and Info Management'!B106</f>
        <v>D.12.2</v>
      </c>
      <c r="F247" s="117" t="str">
        <f>'D. Asset and Info Management'!C106</f>
        <v>What rights (if any) the provider has to the client's complete data?</v>
      </c>
      <c r="G247" s="117">
        <f>'D. Asset and Info Management'!D106</f>
        <v>0</v>
      </c>
      <c r="H247" s="117">
        <f>'D. Asset and Info Management'!E106</f>
        <v>0</v>
      </c>
      <c r="I247" s="117">
        <f>'D. Asset and Info Management'!F106</f>
        <v>0</v>
      </c>
      <c r="J247" s="117" t="str">
        <f>'D. Asset and Info Management'!G106</f>
        <v>P.6 Management of Client Scoped Privacy Data</v>
      </c>
      <c r="K247" s="117" t="str">
        <f>'D. Asset and Info Management'!H106</f>
        <v>18.1.2 18.2.3</v>
      </c>
      <c r="L247" s="117" t="str">
        <f>'D. Asset and Info Management'!I106</f>
        <v>Intellectual Property Rights,
Protection of Records</v>
      </c>
      <c r="M247" s="117"/>
      <c r="N247" s="117"/>
      <c r="O247" s="117"/>
      <c r="P247" s="120" t="s">
        <v>118</v>
      </c>
      <c r="Q247" s="117"/>
      <c r="R247" s="117"/>
      <c r="S247" s="117"/>
      <c r="T247" s="117"/>
    </row>
    <row r="248" spans="1:20" ht="12.75" customHeight="1">
      <c r="A248" s="117">
        <f>'D. Asset and Info Management'!A107</f>
        <v>3480</v>
      </c>
      <c r="B248" s="117">
        <f>'D. Asset and Info Management'!J107</f>
        <v>2</v>
      </c>
      <c r="C248" s="117">
        <f>'D. Asset and Info Management'!K107</f>
        <v>0</v>
      </c>
      <c r="D248" s="117">
        <f>'D. Asset and Info Management'!Y107</f>
        <v>0</v>
      </c>
      <c r="E248" s="117" t="str">
        <f>'D. Asset and Info Management'!B107</f>
        <v>D.12.3</v>
      </c>
      <c r="F248" s="117" t="str">
        <f>'D. Asset and Info Management'!C107</f>
        <v>What rights (if any) the provider has to the client's aggregate/sanitized data?</v>
      </c>
      <c r="G248" s="117">
        <f>'D. Asset and Info Management'!D107</f>
        <v>0</v>
      </c>
      <c r="H248" s="117">
        <f>'D. Asset and Info Management'!E107</f>
        <v>0</v>
      </c>
      <c r="I248" s="117">
        <f>'D. Asset and Info Management'!F107</f>
        <v>0</v>
      </c>
      <c r="J248" s="117" t="str">
        <f>'D. Asset and Info Management'!G107</f>
        <v>P.6 Management of Client Scoped Privacy Data</v>
      </c>
      <c r="K248" s="117" t="str">
        <f>'D. Asset and Info Management'!H107</f>
        <v>18.1.2 18.2.3</v>
      </c>
      <c r="L248" s="117" t="str">
        <f>'D. Asset and Info Management'!I107</f>
        <v>Intellectual Property Rights,
Protection of Records</v>
      </c>
      <c r="M248" s="117"/>
      <c r="N248" s="117"/>
      <c r="O248" s="117"/>
      <c r="P248" s="120" t="s">
        <v>118</v>
      </c>
      <c r="Q248" s="117"/>
      <c r="R248" s="117"/>
      <c r="S248" s="117"/>
      <c r="T248" s="117"/>
    </row>
    <row r="249" spans="1:20" ht="12.75" customHeight="1">
      <c r="A249" s="117">
        <f>'D. Asset and Info Management'!A108</f>
        <v>3483</v>
      </c>
      <c r="B249" s="117">
        <f>'D. Asset and Info Management'!J108</f>
        <v>2</v>
      </c>
      <c r="C249" s="117">
        <f>'D. Asset and Info Management'!K108</f>
        <v>0</v>
      </c>
      <c r="D249" s="117">
        <f>'D. Asset and Info Management'!Y108</f>
        <v>0</v>
      </c>
      <c r="E249" s="117" t="str">
        <f>'D. Asset and Info Management'!B108</f>
        <v>D.12.4</v>
      </c>
      <c r="F249" s="117" t="str">
        <f>'D. Asset and Info Management'!C108</f>
        <v>Legal counsel (in-house or external) approval?</v>
      </c>
      <c r="G249" s="117">
        <f>'D. Asset and Info Management'!D108</f>
        <v>0</v>
      </c>
      <c r="H249" s="117">
        <f>'D. Asset and Info Management'!E108</f>
        <v>0</v>
      </c>
      <c r="I249" s="117">
        <f>'D. Asset and Info Management'!F108</f>
        <v>0</v>
      </c>
      <c r="J249" s="117">
        <f>'D. Asset and Info Management'!G108</f>
        <v>0</v>
      </c>
      <c r="K249" s="117">
        <f>'D. Asset and Info Management'!H108</f>
        <v>0</v>
      </c>
      <c r="L249" s="117">
        <f>'D. Asset and Info Management'!I108</f>
        <v>0</v>
      </c>
      <c r="M249" s="117"/>
      <c r="N249" s="117"/>
      <c r="O249" s="117"/>
      <c r="P249" s="120" t="s">
        <v>118</v>
      </c>
      <c r="Q249" s="117"/>
      <c r="R249" s="117"/>
      <c r="S249" s="117"/>
      <c r="T249" s="117"/>
    </row>
    <row r="250" spans="1:20" ht="12.75" customHeight="1">
      <c r="A250" s="117">
        <f>'D. Asset and Info Management'!A109</f>
        <v>3698</v>
      </c>
      <c r="B250" s="117">
        <f>'D. Asset and Info Management'!J109</f>
        <v>1</v>
      </c>
      <c r="C250" s="117">
        <f>'D. Asset and Info Management'!K109</f>
        <v>0</v>
      </c>
      <c r="D250" s="117">
        <f>'D. Asset and Info Management'!Y109</f>
        <v>0</v>
      </c>
      <c r="E250" s="117" t="str">
        <f>'D. Asset and Info Management'!B109</f>
        <v>D.13</v>
      </c>
      <c r="F250" s="117" t="str">
        <f>'D. Asset and Info Management'!C109</f>
        <v>Are there documented procedures for availability of access to PHI data or designated record set maintained by the Assessee?</v>
      </c>
      <c r="G250" s="117">
        <f>'D. Asset and Info Management'!D109</f>
        <v>0</v>
      </c>
      <c r="H250" s="117">
        <f>'D. Asset and Info Management'!E109</f>
        <v>0</v>
      </c>
      <c r="I250" s="117">
        <f>'D. Asset and Info Management'!F109</f>
        <v>0</v>
      </c>
      <c r="J250" s="117" t="str">
        <f>'D. Asset and Info Management'!G109</f>
        <v>P.6 Management of Client Scoped Privacy Data</v>
      </c>
      <c r="K250" s="117" t="str">
        <f>'D. Asset and Info Management'!H109</f>
        <v xml:space="preserve">8.2.3 </v>
      </c>
      <c r="L250" s="117" t="str">
        <f>'D. Asset and Info Management'!I109</f>
        <v>Handling of assets</v>
      </c>
      <c r="M250" s="117"/>
      <c r="N250" s="117"/>
      <c r="O250" s="117"/>
      <c r="P250" s="120" t="s">
        <v>118</v>
      </c>
      <c r="Q250" s="117"/>
      <c r="R250" s="117"/>
      <c r="S250" s="117"/>
      <c r="T250" s="191" t="s">
        <v>3247</v>
      </c>
    </row>
    <row r="251" spans="1:20" ht="12.75" customHeight="1">
      <c r="A251" s="117">
        <f>'D. Asset and Info Management'!A110</f>
        <v>3723</v>
      </c>
      <c r="B251" s="117">
        <f>'D. Asset and Info Management'!J110</f>
        <v>1</v>
      </c>
      <c r="C251" s="117">
        <f>'D. Asset and Info Management'!K110</f>
        <v>0</v>
      </c>
      <c r="D251" s="117">
        <f>'D. Asset and Info Management'!Y110</f>
        <v>1</v>
      </c>
      <c r="E251" s="117" t="str">
        <f>'D. Asset and Info Management'!B110</f>
        <v>D.14</v>
      </c>
      <c r="F251" s="117" t="str">
        <f>'D. Asset and Info Management'!C110</f>
        <v>Is there a data classification retention program that identifies the data types that require additional management and governance?</v>
      </c>
      <c r="G251" s="117">
        <f>'D. Asset and Info Management'!D110</f>
        <v>0</v>
      </c>
      <c r="H251" s="117">
        <f>'D. Asset and Info Management'!E110</f>
        <v>0</v>
      </c>
      <c r="I251" s="117">
        <f>'D. Asset and Info Management'!F110</f>
        <v>0</v>
      </c>
      <c r="J251" s="117" t="str">
        <f>'D. Asset and Info Management'!G110</f>
        <v>P.1 Scoped Privacy Data Inventory and Flows</v>
      </c>
      <c r="K251" s="117">
        <f>'D. Asset and Info Management'!H110</f>
        <v>8.1999999999999993</v>
      </c>
      <c r="L251" s="117" t="str">
        <f>'D. Asset and Info Management'!I110</f>
        <v>Information Classification</v>
      </c>
      <c r="M251" s="117"/>
      <c r="N251" s="117"/>
      <c r="O251" s="117"/>
      <c r="P251" s="120" t="s">
        <v>118</v>
      </c>
      <c r="Q251" s="117"/>
      <c r="R251" s="117"/>
      <c r="S251" s="117"/>
      <c r="T251" s="191" t="s">
        <v>3042</v>
      </c>
    </row>
    <row r="252" spans="1:20" ht="12.75" customHeight="1">
      <c r="A252" s="117">
        <f>'D. Asset and Info Management'!A111</f>
        <v>3489</v>
      </c>
      <c r="B252" s="117">
        <f>'D. Asset and Info Management'!J111</f>
        <v>1</v>
      </c>
      <c r="C252" s="117">
        <f>'D. Asset and Info Management'!K111</f>
        <v>0</v>
      </c>
      <c r="D252" s="117">
        <f>'D. Asset and Info Management'!Y111</f>
        <v>1</v>
      </c>
      <c r="E252" s="117" t="str">
        <f>'D. Asset and Info Management'!B111</f>
        <v>D.15</v>
      </c>
      <c r="F252" s="117" t="str">
        <f>'D. Asset and Info Management'!C111</f>
        <v>Is there a self-service portal or API call available to clients which provides the ability to place a "Legal hold" on client data which may be subject to a legal action, without impacting other clients data retention or destruction schedules?</v>
      </c>
      <c r="G252" s="117">
        <f>'D. Asset and Info Management'!D111</f>
        <v>0</v>
      </c>
      <c r="H252" s="117">
        <f>'D. Asset and Info Management'!E111</f>
        <v>0</v>
      </c>
      <c r="I252" s="117">
        <f>'D. Asset and Info Management'!F111</f>
        <v>0</v>
      </c>
      <c r="J252" s="117" t="str">
        <f>'D. Asset and Info Management'!G111</f>
        <v>P.6 Management of Client Scoped Privacy Data</v>
      </c>
      <c r="K252" s="117" t="str">
        <f>'D. Asset and Info Management'!H111</f>
        <v>16.1.1 16.1.7 18.1.2 18.1.3</v>
      </c>
      <c r="L252" s="117" t="str">
        <f>'D. Asset and Info Management'!I111</f>
        <v>Responsibilities and Procedures,
Collection of Evidence,
Intellectual Property Rights,
Protection of records</v>
      </c>
      <c r="M252" s="117"/>
      <c r="N252" s="117"/>
      <c r="O252" s="117"/>
      <c r="P252" s="120" t="s">
        <v>118</v>
      </c>
      <c r="Q252" s="117"/>
      <c r="R252" s="117"/>
      <c r="S252" s="117"/>
      <c r="T252" s="117"/>
    </row>
    <row r="253" spans="1:20" ht="12.75" customHeight="1">
      <c r="A253" s="117">
        <f>'D. Asset and Info Management'!A112</f>
        <v>0</v>
      </c>
      <c r="B253" s="117">
        <f>'D. Asset and Info Management'!J112</f>
        <v>0</v>
      </c>
      <c r="C253" s="117">
        <f>'D. Asset and Info Management'!K112</f>
        <v>0</v>
      </c>
      <c r="D253" s="117">
        <f>'D. Asset and Info Management'!Y112</f>
        <v>0</v>
      </c>
      <c r="E253" s="117">
        <f>'D. Asset and Info Management'!B112</f>
        <v>0</v>
      </c>
      <c r="F253" s="117">
        <f>'D. Asset and Info Management'!C112</f>
        <v>0</v>
      </c>
      <c r="G253" s="117">
        <f>'D. Asset and Info Management'!D112</f>
        <v>0</v>
      </c>
      <c r="H253" s="117">
        <f>'D. Asset and Info Management'!E112</f>
        <v>0</v>
      </c>
      <c r="I253" s="117">
        <f>'D. Asset and Info Management'!F112</f>
        <v>0</v>
      </c>
      <c r="J253" s="117">
        <f>'D. Asset and Info Management'!G112</f>
        <v>0</v>
      </c>
      <c r="K253" s="117">
        <f>'D. Asset and Info Management'!H112</f>
        <v>0</v>
      </c>
      <c r="L253" s="117">
        <f>'D. Asset and Info Management'!I112</f>
        <v>0</v>
      </c>
      <c r="M253" s="188"/>
      <c r="N253" s="188"/>
      <c r="O253" s="188"/>
      <c r="P253" s="177"/>
      <c r="Q253" s="188"/>
      <c r="R253" s="188"/>
      <c r="S253" s="188">
        <v>0</v>
      </c>
      <c r="T253" s="188"/>
    </row>
    <row r="254" spans="1:20" ht="12.75" customHeight="1">
      <c r="A254" s="188"/>
      <c r="B254" s="188"/>
      <c r="C254" s="188"/>
      <c r="D254" s="188"/>
      <c r="E254" s="188"/>
      <c r="F254" s="188"/>
      <c r="G254" s="188"/>
      <c r="H254" s="188"/>
      <c r="I254" s="188"/>
      <c r="J254" s="188"/>
      <c r="K254" s="188"/>
      <c r="L254" s="188"/>
      <c r="M254" s="188"/>
      <c r="N254" s="188"/>
      <c r="O254" s="188"/>
      <c r="P254" s="177"/>
      <c r="Q254" s="188"/>
      <c r="R254" s="188"/>
      <c r="S254" s="188">
        <v>0</v>
      </c>
      <c r="T254" s="188"/>
    </row>
    <row r="255" spans="1:20" ht="12.75" customHeight="1">
      <c r="A255" s="189" t="str">
        <f>'E. Human Resource Security'!B1</f>
        <v>E. Human Resource Security</v>
      </c>
      <c r="B255" s="190"/>
      <c r="C255" s="190"/>
      <c r="D255" s="190"/>
      <c r="E255" s="190" t="str">
        <f>'E. Human Resource Security'!B1</f>
        <v>E. Human Resource Security</v>
      </c>
      <c r="F255" s="192"/>
      <c r="G255" s="190"/>
      <c r="H255" s="190"/>
      <c r="I255" s="190"/>
      <c r="J255" s="192"/>
      <c r="K255" s="194"/>
      <c r="L255" s="192"/>
      <c r="M255" s="190"/>
      <c r="N255" s="192"/>
      <c r="O255" s="192"/>
      <c r="P255" s="194"/>
      <c r="Q255" s="192"/>
      <c r="R255" s="192"/>
      <c r="S255" s="195">
        <v>0</v>
      </c>
      <c r="T255" s="195"/>
    </row>
    <row r="256" spans="1:20" ht="12.75" customHeight="1">
      <c r="A256" s="117">
        <f>'E. Human Resource Security'!A5</f>
        <v>4195</v>
      </c>
      <c r="B256" s="117">
        <f>'E. Human Resource Security'!J5</f>
        <v>1</v>
      </c>
      <c r="C256" s="117">
        <f>'E. Human Resource Security'!K5</f>
        <v>0</v>
      </c>
      <c r="D256" s="117">
        <f>'E. Human Resource Security'!Y5</f>
        <v>1</v>
      </c>
      <c r="E256" s="117" t="str">
        <f>'E. Human Resource Security'!B5</f>
        <v>E.1</v>
      </c>
      <c r="F256" s="117" t="str">
        <f>'E. Human Resource Security'!C5</f>
        <v>Is there a Human Resource policy approved by management, communicated to constituents and an owner to maintain and review? If yes, does it include:</v>
      </c>
      <c r="G256" s="117">
        <f>'E. Human Resource Security'!D5</f>
        <v>0</v>
      </c>
      <c r="H256" s="117">
        <f>'E. Human Resource Security'!E5</f>
        <v>0</v>
      </c>
      <c r="I256" s="117">
        <f>'E. Human Resource Security'!F5</f>
        <v>0</v>
      </c>
      <c r="J256" s="117">
        <f>'E. Human Resource Security'!G5</f>
        <v>0</v>
      </c>
      <c r="K256" s="117">
        <f>'E. Human Resource Security'!H5</f>
        <v>0</v>
      </c>
      <c r="L256" s="117">
        <f>'E. Human Resource Security'!I5</f>
        <v>0</v>
      </c>
      <c r="M256" s="117"/>
      <c r="N256" s="117"/>
      <c r="O256" s="117"/>
      <c r="P256" s="120"/>
      <c r="Q256" s="117"/>
      <c r="R256" s="117"/>
      <c r="S256" s="117" t="s">
        <v>3044</v>
      </c>
      <c r="T256" s="117"/>
    </row>
    <row r="257" spans="1:20" ht="12.75" customHeight="1">
      <c r="A257" s="117">
        <f>'E. Human Resource Security'!A6</f>
        <v>2536</v>
      </c>
      <c r="B257" s="117">
        <f>'E. Human Resource Security'!J6</f>
        <v>2</v>
      </c>
      <c r="C257" s="117">
        <f>'E. Human Resource Security'!K6</f>
        <v>0</v>
      </c>
      <c r="D257" s="117">
        <f>'E. Human Resource Security'!Y6</f>
        <v>1</v>
      </c>
      <c r="E257" s="117" t="str">
        <f>'E. Human Resource Security'!B6</f>
        <v>E.1.1</v>
      </c>
      <c r="F257" s="117" t="str">
        <f>'E. Human Resource Security'!C6</f>
        <v>Security roles and responsibilities?</v>
      </c>
      <c r="G257" s="117">
        <f>'E. Human Resource Security'!D6</f>
        <v>0</v>
      </c>
      <c r="H257" s="117">
        <f>'E. Human Resource Security'!E6</f>
        <v>0</v>
      </c>
      <c r="I257" s="117">
        <f>'E. Human Resource Security'!F6</f>
        <v>0</v>
      </c>
      <c r="J257" s="117" t="str">
        <f>'E. Human Resource Security'!G6</f>
        <v>C.1 Security Organization Roles/Responsibilities</v>
      </c>
      <c r="K257" s="117" t="str">
        <f>'E. Human Resource Security'!H6</f>
        <v>6.1.1</v>
      </c>
      <c r="L257" s="117" t="str">
        <f>'E. Human Resource Security'!I6</f>
        <v>Information security roles and responsibilities</v>
      </c>
      <c r="M257" s="117"/>
      <c r="N257" s="117"/>
      <c r="O257" s="117"/>
      <c r="P257" s="120" t="s">
        <v>3046</v>
      </c>
      <c r="Q257" s="117"/>
      <c r="R257" s="117" t="s">
        <v>3047</v>
      </c>
      <c r="S257" s="117" t="s">
        <v>3048</v>
      </c>
      <c r="T257" s="191" t="s">
        <v>2956</v>
      </c>
    </row>
    <row r="258" spans="1:20" ht="12.75" customHeight="1">
      <c r="A258" s="117">
        <f>'E. Human Resource Security'!A7</f>
        <v>2538</v>
      </c>
      <c r="B258" s="117">
        <f>'E. Human Resource Security'!J7</f>
        <v>2</v>
      </c>
      <c r="C258" s="117">
        <f>'E. Human Resource Security'!K7</f>
        <v>0</v>
      </c>
      <c r="D258" s="117">
        <f>'E. Human Resource Security'!Y7</f>
        <v>1</v>
      </c>
      <c r="E258" s="117" t="str">
        <f>'E. Human Resource Security'!B7</f>
        <v>E.1.2</v>
      </c>
      <c r="F258" s="117" t="str">
        <f>'E. Human Resource Security'!C7</f>
        <v>Background screening? If yes, does it include:</v>
      </c>
      <c r="G258" s="117">
        <f>'E. Human Resource Security'!D7</f>
        <v>0</v>
      </c>
      <c r="H258" s="117">
        <f>'E. Human Resource Security'!E7</f>
        <v>0</v>
      </c>
      <c r="I258" s="117">
        <f>'E. Human Resource Security'!F7</f>
        <v>0</v>
      </c>
      <c r="J258" s="117" t="str">
        <f>'E. Human Resource Security'!G7</f>
        <v>E.2 Background Investigation Policy Content</v>
      </c>
      <c r="K258" s="117" t="str">
        <f>'E. Human Resource Security'!H7</f>
        <v>7.1.1</v>
      </c>
      <c r="L258" s="117" t="str">
        <f>'E. Human Resource Security'!I7</f>
        <v>Screening</v>
      </c>
      <c r="M258" s="117"/>
      <c r="N258" s="117"/>
      <c r="O258" s="117"/>
      <c r="P258" s="120">
        <v>12.7</v>
      </c>
      <c r="Q258" s="117"/>
      <c r="R258" s="117" t="s">
        <v>118</v>
      </c>
      <c r="S258" s="117">
        <v>0</v>
      </c>
      <c r="T258" s="191" t="s">
        <v>3049</v>
      </c>
    </row>
    <row r="259" spans="1:20" ht="12.75" customHeight="1">
      <c r="A259" s="117">
        <f>'E. Human Resource Security'!A8</f>
        <v>148</v>
      </c>
      <c r="B259" s="117">
        <f>'E. Human Resource Security'!J8</f>
        <v>3</v>
      </c>
      <c r="C259" s="117">
        <f>'E. Human Resource Security'!K8</f>
        <v>0</v>
      </c>
      <c r="D259" s="117">
        <f>'E. Human Resource Security'!Y8</f>
        <v>0</v>
      </c>
      <c r="E259" s="117" t="str">
        <f>'E. Human Resource Security'!B8</f>
        <v>E.1.2.1</v>
      </c>
      <c r="F259" s="117" t="str">
        <f>'E. Human Resource Security'!C8</f>
        <v>Criminal?</v>
      </c>
      <c r="G259" s="117">
        <f>'E. Human Resource Security'!D8</f>
        <v>0</v>
      </c>
      <c r="H259" s="117">
        <f>'E. Human Resource Security'!E8</f>
        <v>0</v>
      </c>
      <c r="I259" s="117">
        <f>'E. Human Resource Security'!F8</f>
        <v>0</v>
      </c>
      <c r="J259" s="117" t="str">
        <f>'E. Human Resource Security'!G8</f>
        <v>E.2 Background Investigation Policy Content</v>
      </c>
      <c r="K259" s="117" t="str">
        <f>'E. Human Resource Security'!H8</f>
        <v xml:space="preserve">7.1.1.e </v>
      </c>
      <c r="L259" s="117" t="str">
        <f>'E. Human Resource Security'!I8</f>
        <v>Screening</v>
      </c>
      <c r="M259" s="117"/>
      <c r="N259" s="117"/>
      <c r="O259" s="117"/>
      <c r="P259" s="120" t="s">
        <v>118</v>
      </c>
      <c r="Q259" s="117"/>
      <c r="R259" s="117" t="s">
        <v>3271</v>
      </c>
      <c r="S259" s="117">
        <v>0</v>
      </c>
      <c r="T259" s="191" t="s">
        <v>3049</v>
      </c>
    </row>
    <row r="260" spans="1:20" ht="12.75" customHeight="1">
      <c r="A260" s="117">
        <f>'E. Human Resource Security'!A9</f>
        <v>155</v>
      </c>
      <c r="B260" s="117">
        <f>'E. Human Resource Security'!J9</f>
        <v>3</v>
      </c>
      <c r="C260" s="117">
        <f>'E. Human Resource Security'!K9</f>
        <v>0</v>
      </c>
      <c r="D260" s="117">
        <f>'E. Human Resource Security'!Y9</f>
        <v>0</v>
      </c>
      <c r="E260" s="117" t="str">
        <f>'E. Human Resource Security'!B9</f>
        <v>E.1.2.2</v>
      </c>
      <c r="F260" s="117" t="str">
        <f>'E. Human Resource Security'!C9</f>
        <v>Credit?</v>
      </c>
      <c r="G260" s="117">
        <f>'E. Human Resource Security'!D9</f>
        <v>0</v>
      </c>
      <c r="H260" s="117">
        <f>'E. Human Resource Security'!E9</f>
        <v>0</v>
      </c>
      <c r="I260" s="117">
        <f>'E. Human Resource Security'!F9</f>
        <v>0</v>
      </c>
      <c r="J260" s="117" t="str">
        <f>'E. Human Resource Security'!G9</f>
        <v>E.2 Background Investigation Policy Content</v>
      </c>
      <c r="K260" s="117" t="str">
        <f>'E. Human Resource Security'!H9</f>
        <v xml:space="preserve">7.1.1.e </v>
      </c>
      <c r="L260" s="117" t="str">
        <f>'E. Human Resource Security'!I9</f>
        <v>Screening</v>
      </c>
      <c r="M260" s="117"/>
      <c r="N260" s="117"/>
      <c r="O260" s="117"/>
      <c r="P260" s="120" t="s">
        <v>118</v>
      </c>
      <c r="Q260" s="117"/>
      <c r="R260" s="117" t="s">
        <v>3271</v>
      </c>
      <c r="S260" s="117">
        <v>0</v>
      </c>
      <c r="T260" s="191" t="s">
        <v>3049</v>
      </c>
    </row>
    <row r="261" spans="1:20" ht="12.75" customHeight="1">
      <c r="A261" s="117">
        <f>'E. Human Resource Security'!A10</f>
        <v>162</v>
      </c>
      <c r="B261" s="117">
        <f>'E. Human Resource Security'!J10</f>
        <v>3</v>
      </c>
      <c r="C261" s="117">
        <f>'E. Human Resource Security'!K10</f>
        <v>0</v>
      </c>
      <c r="D261" s="117">
        <f>'E. Human Resource Security'!Y10</f>
        <v>0</v>
      </c>
      <c r="E261" s="117" t="str">
        <f>'E. Human Resource Security'!B10</f>
        <v>E.1.2.3</v>
      </c>
      <c r="F261" s="117" t="str">
        <f>'E. Human Resource Security'!C10</f>
        <v>Academic?</v>
      </c>
      <c r="G261" s="117">
        <f>'E. Human Resource Security'!D10</f>
        <v>0</v>
      </c>
      <c r="H261" s="117">
        <f>'E. Human Resource Security'!E10</f>
        <v>0</v>
      </c>
      <c r="I261" s="117">
        <f>'E. Human Resource Security'!F10</f>
        <v>0</v>
      </c>
      <c r="J261" s="117" t="str">
        <f>'E. Human Resource Security'!G10</f>
        <v>E.2 Background Investigation Policy Content</v>
      </c>
      <c r="K261" s="117" t="str">
        <f>'E. Human Resource Security'!H10</f>
        <v xml:space="preserve">7.1.1.e </v>
      </c>
      <c r="L261" s="117" t="str">
        <f>'E. Human Resource Security'!I10</f>
        <v>Screening</v>
      </c>
      <c r="M261" s="117"/>
      <c r="N261" s="117"/>
      <c r="O261" s="117"/>
      <c r="P261" s="120" t="s">
        <v>118</v>
      </c>
      <c r="Q261" s="117"/>
      <c r="R261" s="117" t="s">
        <v>3271</v>
      </c>
      <c r="S261" s="117">
        <v>0</v>
      </c>
      <c r="T261" s="191" t="s">
        <v>3049</v>
      </c>
    </row>
    <row r="262" spans="1:20" ht="12.75" customHeight="1">
      <c r="A262" s="117">
        <f>'E. Human Resource Security'!A11</f>
        <v>169</v>
      </c>
      <c r="B262" s="117">
        <f>'E. Human Resource Security'!J11</f>
        <v>3</v>
      </c>
      <c r="C262" s="117">
        <f>'E. Human Resource Security'!K11</f>
        <v>0</v>
      </c>
      <c r="D262" s="117">
        <f>'E. Human Resource Security'!Y11</f>
        <v>0</v>
      </c>
      <c r="E262" s="117" t="str">
        <f>'E. Human Resource Security'!B11</f>
        <v>E.1.2.4</v>
      </c>
      <c r="F262" s="117" t="str">
        <f>'E. Human Resource Security'!C11</f>
        <v>Reference?</v>
      </c>
      <c r="G262" s="117">
        <f>'E. Human Resource Security'!D11</f>
        <v>0</v>
      </c>
      <c r="H262" s="117">
        <f>'E. Human Resource Security'!E11</f>
        <v>0</v>
      </c>
      <c r="I262" s="117">
        <f>'E. Human Resource Security'!F11</f>
        <v>0</v>
      </c>
      <c r="J262" s="117" t="str">
        <f>'E. Human Resource Security'!G11</f>
        <v>E.2 Background Investigation Policy Content</v>
      </c>
      <c r="K262" s="117" t="str">
        <f>'E. Human Resource Security'!H11</f>
        <v xml:space="preserve">7.1.1.e </v>
      </c>
      <c r="L262" s="117" t="str">
        <f>'E. Human Resource Security'!I11</f>
        <v>Screening</v>
      </c>
      <c r="M262" s="117"/>
      <c r="N262" s="117"/>
      <c r="O262" s="117"/>
      <c r="P262" s="120" t="s">
        <v>118</v>
      </c>
      <c r="Q262" s="117"/>
      <c r="R262" s="117" t="s">
        <v>3271</v>
      </c>
      <c r="S262" s="117">
        <v>0</v>
      </c>
      <c r="T262" s="191" t="s">
        <v>3049</v>
      </c>
    </row>
    <row r="263" spans="1:20" ht="12.75" customHeight="1">
      <c r="A263" s="117">
        <f>'E. Human Resource Security'!A12</f>
        <v>2539</v>
      </c>
      <c r="B263" s="117">
        <f>'E. Human Resource Security'!J12</f>
        <v>3</v>
      </c>
      <c r="C263" s="117">
        <f>'E. Human Resource Security'!K12</f>
        <v>0</v>
      </c>
      <c r="D263" s="117">
        <f>'E. Human Resource Security'!Y12</f>
        <v>0</v>
      </c>
      <c r="E263" s="117" t="str">
        <f>'E. Human Resource Security'!B12</f>
        <v>E.1.2.5</v>
      </c>
      <c r="F263" s="117" t="str">
        <f>'E. Human Resource Security'!C12</f>
        <v>Resume or curriculum vitae?</v>
      </c>
      <c r="G263" s="117">
        <f>'E. Human Resource Security'!D12</f>
        <v>0</v>
      </c>
      <c r="H263" s="117">
        <f>'E. Human Resource Security'!E12</f>
        <v>0</v>
      </c>
      <c r="I263" s="117">
        <f>'E. Human Resource Security'!F12</f>
        <v>0</v>
      </c>
      <c r="J263" s="117" t="str">
        <f>'E. Human Resource Security'!G12</f>
        <v>E.2 Background Investigation Policy Content</v>
      </c>
      <c r="K263" s="117" t="str">
        <f>'E. Human Resource Security'!H12</f>
        <v xml:space="preserve">7.1.1.e </v>
      </c>
      <c r="L263" s="117" t="str">
        <f>'E. Human Resource Security'!I12</f>
        <v>Screening</v>
      </c>
      <c r="M263" s="117"/>
      <c r="N263" s="117"/>
      <c r="O263" s="117"/>
      <c r="P263" s="120" t="s">
        <v>118</v>
      </c>
      <c r="Q263" s="117"/>
      <c r="R263" s="117" t="s">
        <v>3271</v>
      </c>
      <c r="S263" s="117">
        <v>0</v>
      </c>
      <c r="T263" s="191" t="s">
        <v>3049</v>
      </c>
    </row>
    <row r="264" spans="1:20" ht="12.75" customHeight="1">
      <c r="A264" s="117">
        <f>'E. Human Resource Security'!A13</f>
        <v>176</v>
      </c>
      <c r="B264" s="117">
        <f>'E. Human Resource Security'!J13</f>
        <v>3</v>
      </c>
      <c r="C264" s="117">
        <f>'E. Human Resource Security'!K13</f>
        <v>0</v>
      </c>
      <c r="D264" s="117">
        <f>'E. Human Resource Security'!Y13</f>
        <v>0</v>
      </c>
      <c r="E264" s="117" t="str">
        <f>'E. Human Resource Security'!B13</f>
        <v>E.1.2.6</v>
      </c>
      <c r="F264" s="117" t="str">
        <f>'E. Human Resource Security'!C13</f>
        <v>Drug Screening?</v>
      </c>
      <c r="G264" s="117">
        <f>'E. Human Resource Security'!D13</f>
        <v>0</v>
      </c>
      <c r="H264" s="117">
        <f>'E. Human Resource Security'!E13</f>
        <v>0</v>
      </c>
      <c r="I264" s="117">
        <f>'E. Human Resource Security'!F13</f>
        <v>0</v>
      </c>
      <c r="J264" s="117" t="str">
        <f>'E. Human Resource Security'!G13</f>
        <v>E.2 Background Investigation Policy Content</v>
      </c>
      <c r="K264" s="117">
        <f>'E. Human Resource Security'!H13</f>
        <v>0</v>
      </c>
      <c r="L264" s="117">
        <f>'E. Human Resource Security'!I13</f>
        <v>0</v>
      </c>
      <c r="M264" s="117"/>
      <c r="N264" s="117"/>
      <c r="O264" s="117"/>
      <c r="P264" s="120" t="s">
        <v>118</v>
      </c>
      <c r="Q264" s="117"/>
      <c r="R264" s="117" t="s">
        <v>118</v>
      </c>
      <c r="S264" s="117">
        <v>0</v>
      </c>
      <c r="T264" s="191" t="s">
        <v>3049</v>
      </c>
    </row>
    <row r="265" spans="1:20" ht="12.75" customHeight="1">
      <c r="A265" s="117">
        <f>'E. Human Resource Security'!A14</f>
        <v>183</v>
      </c>
      <c r="B265" s="117">
        <f>'E. Human Resource Security'!J14</f>
        <v>2</v>
      </c>
      <c r="C265" s="117">
        <f>'E. Human Resource Security'!K14</f>
        <v>0</v>
      </c>
      <c r="D265" s="117">
        <f>'E. Human Resource Security'!Y14</f>
        <v>1</v>
      </c>
      <c r="E265" s="117" t="str">
        <f>'E. Human Resource Security'!B14</f>
        <v>E.1.3</v>
      </c>
      <c r="F265" s="117" t="str">
        <f>'E. Human Resource Security'!C14</f>
        <v>Employment agreements? If yes, do they include:</v>
      </c>
      <c r="G265" s="117">
        <f>'E. Human Resource Security'!D14</f>
        <v>0</v>
      </c>
      <c r="H265" s="117">
        <f>'E. Human Resource Security'!E14</f>
        <v>0</v>
      </c>
      <c r="I265" s="117">
        <f>'E. Human Resource Security'!F14</f>
        <v>0</v>
      </c>
      <c r="J265" s="117" t="str">
        <f>'E. Human Resource Security'!G14</f>
        <v>E.3 - Agreements for Constituents</v>
      </c>
      <c r="K265" s="117" t="str">
        <f>'E. Human Resource Security'!H14</f>
        <v>7.1.2</v>
      </c>
      <c r="L265" s="117" t="str">
        <f>'E. Human Resource Security'!I14</f>
        <v>Terms and conditions of employment</v>
      </c>
      <c r="M265" s="117"/>
      <c r="N265" s="117"/>
      <c r="O265" s="117"/>
      <c r="P265" s="120" t="s">
        <v>3050</v>
      </c>
      <c r="Q265" s="117"/>
      <c r="R265" s="117" t="s">
        <v>3051</v>
      </c>
      <c r="S265" s="117">
        <v>0</v>
      </c>
      <c r="T265" s="191" t="s">
        <v>3049</v>
      </c>
    </row>
    <row r="266" spans="1:20" ht="12.75" customHeight="1">
      <c r="A266" s="117">
        <f>'E. Human Resource Security'!A15</f>
        <v>184</v>
      </c>
      <c r="B266" s="117">
        <f>'E. Human Resource Security'!J15</f>
        <v>3</v>
      </c>
      <c r="C266" s="117">
        <f>'E. Human Resource Security'!K15</f>
        <v>0</v>
      </c>
      <c r="D266" s="117">
        <f>'E. Human Resource Security'!Y15</f>
        <v>0</v>
      </c>
      <c r="E266" s="117" t="str">
        <f>'E. Human Resource Security'!B15</f>
        <v>E.1.3.1</v>
      </c>
      <c r="F266" s="117" t="str">
        <f>'E. Human Resource Security'!C15</f>
        <v>Acceptable Use?</v>
      </c>
      <c r="G266" s="117">
        <f>'E. Human Resource Security'!D15</f>
        <v>0</v>
      </c>
      <c r="H266" s="117">
        <f>'E. Human Resource Security'!E15</f>
        <v>0</v>
      </c>
      <c r="I266" s="117">
        <f>'E. Human Resource Security'!F15</f>
        <v>0</v>
      </c>
      <c r="J266" s="117" t="str">
        <f>'E. Human Resource Security'!G15</f>
        <v>E.3 - Agreements for Constituents</v>
      </c>
      <c r="K266" s="117" t="str">
        <f>'E. Human Resource Security'!H15</f>
        <v>8.1.3</v>
      </c>
      <c r="L266" s="117" t="str">
        <f>'E. Human Resource Security'!I15</f>
        <v>Acceptable use of assets</v>
      </c>
      <c r="M266" s="117"/>
      <c r="N266" s="117"/>
      <c r="O266" s="117"/>
      <c r="P266" s="120" t="s">
        <v>3272</v>
      </c>
      <c r="Q266" s="117"/>
      <c r="R266" s="117" t="s">
        <v>3091</v>
      </c>
      <c r="S266" s="117">
        <v>0</v>
      </c>
      <c r="T266" s="191" t="s">
        <v>3049</v>
      </c>
    </row>
    <row r="267" spans="1:20" ht="12.75" customHeight="1">
      <c r="A267" s="117">
        <f>'E. Human Resource Security'!A16</f>
        <v>191</v>
      </c>
      <c r="B267" s="117">
        <f>'E. Human Resource Security'!J16</f>
        <v>3</v>
      </c>
      <c r="C267" s="117">
        <f>'E. Human Resource Security'!K16</f>
        <v>0</v>
      </c>
      <c r="D267" s="117">
        <f>'E. Human Resource Security'!Y16</f>
        <v>0</v>
      </c>
      <c r="E267" s="117" t="str">
        <f>'E. Human Resource Security'!B16</f>
        <v>E.1.3.2</v>
      </c>
      <c r="F267" s="117" t="str">
        <f>'E. Human Resource Security'!C16</f>
        <v>Code of Conduct / Ethics?</v>
      </c>
      <c r="G267" s="117">
        <f>'E. Human Resource Security'!D16</f>
        <v>0</v>
      </c>
      <c r="H267" s="117">
        <f>'E. Human Resource Security'!E16</f>
        <v>0</v>
      </c>
      <c r="I267" s="117">
        <f>'E. Human Resource Security'!F16</f>
        <v>0</v>
      </c>
      <c r="J267" s="117" t="str">
        <f>'E. Human Resource Security'!G16</f>
        <v>E.3 - Agreements for Constituents</v>
      </c>
      <c r="K267" s="117" t="str">
        <f>'E. Human Resource Security'!H16</f>
        <v>7.1.2</v>
      </c>
      <c r="L267" s="117" t="str">
        <f>'E. Human Resource Security'!I16</f>
        <v>Terms and conditions of employment</v>
      </c>
      <c r="M267" s="117"/>
      <c r="N267" s="117"/>
      <c r="O267" s="117"/>
      <c r="P267" s="120" t="s">
        <v>118</v>
      </c>
      <c r="Q267" s="117"/>
      <c r="R267" s="117" t="s">
        <v>3051</v>
      </c>
      <c r="S267" s="117">
        <v>0</v>
      </c>
      <c r="T267" s="191" t="s">
        <v>3049</v>
      </c>
    </row>
    <row r="268" spans="1:20" ht="12.75" customHeight="1">
      <c r="A268" s="117">
        <f>'E. Human Resource Security'!A17</f>
        <v>198</v>
      </c>
      <c r="B268" s="117">
        <f>'E. Human Resource Security'!J17</f>
        <v>3</v>
      </c>
      <c r="C268" s="117">
        <f>'E. Human Resource Security'!K17</f>
        <v>0</v>
      </c>
      <c r="D268" s="117">
        <f>'E. Human Resource Security'!Y17</f>
        <v>0</v>
      </c>
      <c r="E268" s="117" t="str">
        <f>'E. Human Resource Security'!B17</f>
        <v>E.1.3.3</v>
      </c>
      <c r="F268" s="117" t="str">
        <f>'E. Human Resource Security'!C17</f>
        <v>Non-Disclosure Agreement?</v>
      </c>
      <c r="G268" s="117">
        <f>'E. Human Resource Security'!D17</f>
        <v>0</v>
      </c>
      <c r="H268" s="117">
        <f>'E. Human Resource Security'!E17</f>
        <v>0</v>
      </c>
      <c r="I268" s="117">
        <f>'E. Human Resource Security'!F17</f>
        <v>0</v>
      </c>
      <c r="J268" s="117" t="str">
        <f>'E. Human Resource Security'!G17</f>
        <v>E.3 - Agreements for Constituents</v>
      </c>
      <c r="K268" s="117" t="str">
        <f>'E. Human Resource Security'!H17</f>
        <v>7.1.2</v>
      </c>
      <c r="L268" s="117" t="str">
        <f>'E. Human Resource Security'!I17</f>
        <v>Terms and conditions of employment</v>
      </c>
      <c r="M268" s="117"/>
      <c r="N268" s="117"/>
      <c r="O268" s="117"/>
      <c r="P268" s="120" t="s">
        <v>118</v>
      </c>
      <c r="Q268" s="117"/>
      <c r="R268" s="117" t="s">
        <v>3051</v>
      </c>
      <c r="S268" s="117">
        <v>0</v>
      </c>
      <c r="T268" s="191" t="s">
        <v>3049</v>
      </c>
    </row>
    <row r="269" spans="1:20" ht="12.75" customHeight="1">
      <c r="A269" s="117">
        <f>'E. Human Resource Security'!A18</f>
        <v>205</v>
      </c>
      <c r="B269" s="117">
        <f>'E. Human Resource Security'!J18</f>
        <v>3</v>
      </c>
      <c r="C269" s="117">
        <f>'E. Human Resource Security'!K18</f>
        <v>0</v>
      </c>
      <c r="D269" s="117">
        <f>'E. Human Resource Security'!Y18</f>
        <v>0</v>
      </c>
      <c r="E269" s="117" t="str">
        <f>'E. Human Resource Security'!B18</f>
        <v>E.1.3.4</v>
      </c>
      <c r="F269" s="117" t="str">
        <f>'E. Human Resource Security'!C18</f>
        <v>Confidentiality Agreement?</v>
      </c>
      <c r="G269" s="117">
        <f>'E. Human Resource Security'!D18</f>
        <v>0</v>
      </c>
      <c r="H269" s="117">
        <f>'E. Human Resource Security'!E18</f>
        <v>0</v>
      </c>
      <c r="I269" s="117">
        <f>'E. Human Resource Security'!F18</f>
        <v>0</v>
      </c>
      <c r="J269" s="117" t="str">
        <f>'E. Human Resource Security'!G18</f>
        <v>E.3 - Agreements for Constituents</v>
      </c>
      <c r="K269" s="117" t="str">
        <f>'E. Human Resource Security'!H18</f>
        <v>7.1.2</v>
      </c>
      <c r="L269" s="117" t="str">
        <f>'E. Human Resource Security'!I18</f>
        <v>Terms and conditions of employment</v>
      </c>
      <c r="M269" s="117"/>
      <c r="N269" s="117"/>
      <c r="O269" s="117"/>
      <c r="P269" s="120" t="s">
        <v>118</v>
      </c>
      <c r="Q269" s="117"/>
      <c r="R269" s="117" t="s">
        <v>3051</v>
      </c>
      <c r="S269" s="117">
        <v>0</v>
      </c>
      <c r="T269" s="191" t="s">
        <v>3049</v>
      </c>
    </row>
    <row r="270" spans="1:20" ht="12.75" customHeight="1">
      <c r="A270" s="117">
        <f>'E. Human Resource Security'!A19</f>
        <v>212</v>
      </c>
      <c r="B270" s="117">
        <f>'E. Human Resource Security'!J19</f>
        <v>2</v>
      </c>
      <c r="C270" s="117">
        <f>'E. Human Resource Security'!K19</f>
        <v>0</v>
      </c>
      <c r="D270" s="117">
        <f>'E. Human Resource Security'!Y19</f>
        <v>1</v>
      </c>
      <c r="E270" s="117" t="str">
        <f>'E. Human Resource Security'!B19</f>
        <v>E.1.4</v>
      </c>
      <c r="F270" s="117" t="str">
        <f>'E. Human Resource Security'!C19</f>
        <v>Security awareness training? If yes, does it include:</v>
      </c>
      <c r="G270" s="117">
        <f>'E. Human Resource Security'!D19</f>
        <v>0</v>
      </c>
      <c r="H270" s="117">
        <f>'E. Human Resource Security'!E19</f>
        <v>0</v>
      </c>
      <c r="I270" s="117">
        <f>'E. Human Resource Security'!F19</f>
        <v>0</v>
      </c>
      <c r="J270" s="117" t="str">
        <f>'E. Human Resource Security'!G19</f>
        <v>E.1 Security Awareness Training Program</v>
      </c>
      <c r="K270" s="117" t="str">
        <f>'E. Human Resource Security'!H19</f>
        <v>7.2.2</v>
      </c>
      <c r="L270" s="117" t="str">
        <f>'E. Human Resource Security'!I19</f>
        <v>Information security awareness, education, and training</v>
      </c>
      <c r="M270" s="117"/>
      <c r="N270" s="117" t="s">
        <v>3052</v>
      </c>
      <c r="O270" s="117" t="s">
        <v>3053</v>
      </c>
      <c r="P270" s="120">
        <v>12.6</v>
      </c>
      <c r="Q270" s="117" t="s">
        <v>3054</v>
      </c>
      <c r="R270" s="117" t="s">
        <v>3055</v>
      </c>
      <c r="S270" s="117" t="s">
        <v>3056</v>
      </c>
      <c r="T270" s="191" t="s">
        <v>2952</v>
      </c>
    </row>
    <row r="271" spans="1:20" ht="12.75" customHeight="1">
      <c r="A271" s="117">
        <f>'E. Human Resource Security'!A20</f>
        <v>214</v>
      </c>
      <c r="B271" s="117">
        <f>'E. Human Resource Security'!J20</f>
        <v>3</v>
      </c>
      <c r="C271" s="117">
        <f>'E. Human Resource Security'!K20</f>
        <v>0</v>
      </c>
      <c r="D271" s="117">
        <f>'E. Human Resource Security'!Y20</f>
        <v>0</v>
      </c>
      <c r="E271" s="117" t="str">
        <f>'E. Human Resource Security'!B20</f>
        <v>E.1.4.1</v>
      </c>
      <c r="F271" s="117" t="str">
        <f>'E. Human Resource Security'!C20</f>
        <v>Security policies, procedures and processes?</v>
      </c>
      <c r="G271" s="117">
        <f>'E. Human Resource Security'!D20</f>
        <v>0</v>
      </c>
      <c r="H271" s="117">
        <f>'E. Human Resource Security'!E20</f>
        <v>0</v>
      </c>
      <c r="I271" s="117">
        <f>'E. Human Resource Security'!F20</f>
        <v>0</v>
      </c>
      <c r="J271" s="117" t="str">
        <f>'E. Human Resource Security'!G20</f>
        <v>E.1 Security Awareness Training Program</v>
      </c>
      <c r="K271" s="117" t="str">
        <f>'E. Human Resource Security'!H20</f>
        <v>7.2.2</v>
      </c>
      <c r="L271" s="117" t="str">
        <f>'E. Human Resource Security'!I20</f>
        <v>Information security awareness, education, and training</v>
      </c>
      <c r="M271" s="117"/>
      <c r="N271" s="117" t="s">
        <v>3052</v>
      </c>
      <c r="O271" s="117" t="s">
        <v>3053</v>
      </c>
      <c r="P271" s="120" t="s">
        <v>3273</v>
      </c>
      <c r="Q271" s="117"/>
      <c r="R271" s="117" t="s">
        <v>3055</v>
      </c>
      <c r="S271" s="117">
        <v>0</v>
      </c>
      <c r="T271" s="191" t="s">
        <v>2952</v>
      </c>
    </row>
    <row r="272" spans="1:20" ht="12.75" customHeight="1">
      <c r="A272" s="117">
        <f>'E. Human Resource Security'!A21</f>
        <v>215</v>
      </c>
      <c r="B272" s="117">
        <f>'E. Human Resource Security'!J21</f>
        <v>3</v>
      </c>
      <c r="C272" s="117">
        <f>'E. Human Resource Security'!K21</f>
        <v>0</v>
      </c>
      <c r="D272" s="117">
        <f>'E. Human Resource Security'!Y21</f>
        <v>0</v>
      </c>
      <c r="E272" s="117" t="str">
        <f>'E. Human Resource Security'!B21</f>
        <v>E.1.4.2</v>
      </c>
      <c r="F272" s="117" t="str">
        <f>'E. Human Resource Security'!C21</f>
        <v>Scored test?</v>
      </c>
      <c r="G272" s="117">
        <f>'E. Human Resource Security'!D21</f>
        <v>0</v>
      </c>
      <c r="H272" s="117">
        <f>'E. Human Resource Security'!E21</f>
        <v>0</v>
      </c>
      <c r="I272" s="117">
        <f>'E. Human Resource Security'!F21</f>
        <v>0</v>
      </c>
      <c r="J272" s="117" t="str">
        <f>'E. Human Resource Security'!G21</f>
        <v>E.1 Security Awareness Training Program</v>
      </c>
      <c r="K272" s="117">
        <f>'E. Human Resource Security'!H21</f>
        <v>0</v>
      </c>
      <c r="L272" s="117">
        <f>'E. Human Resource Security'!I21</f>
        <v>0</v>
      </c>
      <c r="M272" s="117"/>
      <c r="N272" s="117"/>
      <c r="O272" s="117"/>
      <c r="P272" s="120" t="s">
        <v>956</v>
      </c>
      <c r="Q272" s="117"/>
      <c r="R272" s="117" t="s">
        <v>118</v>
      </c>
      <c r="S272" s="117">
        <v>0</v>
      </c>
      <c r="T272" s="191" t="s">
        <v>2952</v>
      </c>
    </row>
    <row r="273" spans="1:20" ht="12.75" customHeight="1">
      <c r="A273" s="117">
        <f>'E. Human Resource Security'!A22</f>
        <v>3302</v>
      </c>
      <c r="B273" s="117">
        <f>'E. Human Resource Security'!J22</f>
        <v>3</v>
      </c>
      <c r="C273" s="117">
        <f>'E. Human Resource Security'!K22</f>
        <v>0</v>
      </c>
      <c r="D273" s="117">
        <f>'E. Human Resource Security'!Y22</f>
        <v>0</v>
      </c>
      <c r="E273" s="117" t="str">
        <f>'E. Human Resource Security'!B22</f>
        <v>E.1.4.3</v>
      </c>
      <c r="F273" s="117" t="str">
        <f>'E. Human Resource Security'!C22</f>
        <v>New Hire and annual participation?</v>
      </c>
      <c r="G273" s="117">
        <f>'E. Human Resource Security'!D22</f>
        <v>0</v>
      </c>
      <c r="H273" s="117">
        <f>'E. Human Resource Security'!E22</f>
        <v>0</v>
      </c>
      <c r="I273" s="117">
        <f>'E. Human Resource Security'!F22</f>
        <v>0</v>
      </c>
      <c r="J273" s="117" t="str">
        <f>'E. Human Resource Security'!G22</f>
        <v>E.1 Security Awareness Training Program</v>
      </c>
      <c r="K273" s="117" t="str">
        <f>'E. Human Resource Security'!H22</f>
        <v>7.2.2</v>
      </c>
      <c r="L273" s="117" t="str">
        <f>'E. Human Resource Security'!I22</f>
        <v>Information security awareness, education, and training</v>
      </c>
      <c r="M273" s="117"/>
      <c r="N273" s="117"/>
      <c r="O273" s="117"/>
      <c r="P273" s="120" t="s">
        <v>3274</v>
      </c>
      <c r="Q273" s="117"/>
      <c r="R273" s="117" t="s">
        <v>3055</v>
      </c>
      <c r="S273" s="117">
        <v>0</v>
      </c>
      <c r="T273" s="191" t="s">
        <v>2952</v>
      </c>
    </row>
    <row r="274" spans="1:20" ht="12.75" customHeight="1">
      <c r="A274" s="117">
        <f>'E. Human Resource Security'!A23</f>
        <v>293</v>
      </c>
      <c r="B274" s="117">
        <f>'E. Human Resource Security'!J23</f>
        <v>2</v>
      </c>
      <c r="C274" s="117">
        <f>'E. Human Resource Security'!K23</f>
        <v>0</v>
      </c>
      <c r="D274" s="117">
        <f>'E. Human Resource Security'!Y23</f>
        <v>1</v>
      </c>
      <c r="E274" s="117" t="str">
        <f>'E. Human Resource Security'!B23</f>
        <v>E.1.5</v>
      </c>
      <c r="F274" s="117" t="str">
        <f>'E. Human Resource Security'!C23</f>
        <v>Disciplinary process for non-compliance?</v>
      </c>
      <c r="G274" s="117">
        <f>'E. Human Resource Security'!D23</f>
        <v>0</v>
      </c>
      <c r="H274" s="117">
        <f>'E. Human Resource Security'!E23</f>
        <v>0</v>
      </c>
      <c r="I274" s="117">
        <f>'E. Human Resource Security'!F23</f>
        <v>0</v>
      </c>
      <c r="J274" s="117">
        <f>'E. Human Resource Security'!G23</f>
        <v>0</v>
      </c>
      <c r="K274" s="117" t="str">
        <f>'E. Human Resource Security'!H23</f>
        <v>7.2.3</v>
      </c>
      <c r="L274" s="117" t="str">
        <f>'E. Human Resource Security'!I23</f>
        <v>Disciplinary process</v>
      </c>
      <c r="M274" s="117"/>
      <c r="N274" s="117" t="s">
        <v>3052</v>
      </c>
      <c r="O274" s="198" t="s">
        <v>3057</v>
      </c>
      <c r="P274" s="120" t="s">
        <v>118</v>
      </c>
      <c r="Q274" s="117"/>
      <c r="R274" s="117" t="s">
        <v>3058</v>
      </c>
      <c r="S274" s="117">
        <v>0</v>
      </c>
      <c r="T274" s="191" t="s">
        <v>3059</v>
      </c>
    </row>
    <row r="275" spans="1:20" ht="12.75" customHeight="1">
      <c r="A275" s="117">
        <f>'E. Human Resource Security'!A24</f>
        <v>2557</v>
      </c>
      <c r="B275" s="117">
        <f>'E. Human Resource Security'!J24</f>
        <v>2</v>
      </c>
      <c r="C275" s="117">
        <f>'E. Human Resource Security'!K24</f>
        <v>0</v>
      </c>
      <c r="D275" s="117">
        <f>'E. Human Resource Security'!Y24</f>
        <v>1</v>
      </c>
      <c r="E275" s="117" t="str">
        <f>'E. Human Resource Security'!B24</f>
        <v>E.1.6</v>
      </c>
      <c r="F275" s="117" t="str">
        <f>'E. Human Resource Security'!C24</f>
        <v>Termination or change of status process?</v>
      </c>
      <c r="G275" s="117">
        <f>'E. Human Resource Security'!D24</f>
        <v>0</v>
      </c>
      <c r="H275" s="117">
        <f>'E. Human Resource Security'!E24</f>
        <v>0</v>
      </c>
      <c r="I275" s="117">
        <f>'E. Human Resource Security'!F24</f>
        <v>0</v>
      </c>
      <c r="J275" s="117" t="str">
        <f>'E. Human Resource Security'!G24</f>
        <v>E.5 Separation Procedures</v>
      </c>
      <c r="K275" s="117">
        <f>'E. Human Resource Security'!H24</f>
        <v>7.3</v>
      </c>
      <c r="L275" s="117" t="str">
        <f>'E. Human Resource Security'!I24</f>
        <v>Termination responsibilities</v>
      </c>
      <c r="M275" s="117"/>
      <c r="N275" s="117" t="s">
        <v>3060</v>
      </c>
      <c r="O275" s="117" t="s">
        <v>3061</v>
      </c>
      <c r="P275" s="120" t="s">
        <v>118</v>
      </c>
      <c r="Q275" s="117"/>
      <c r="R275" s="117" t="s">
        <v>3058</v>
      </c>
      <c r="S275" s="117">
        <v>0</v>
      </c>
      <c r="T275" s="191" t="s">
        <v>3062</v>
      </c>
    </row>
    <row r="276" spans="1:20" ht="12.75" customHeight="1">
      <c r="A276" s="117">
        <f>'E. Human Resource Security'!A25</f>
        <v>299</v>
      </c>
      <c r="B276" s="117">
        <f>'E. Human Resource Security'!J25</f>
        <v>2</v>
      </c>
      <c r="C276" s="117">
        <f>'E. Human Resource Security'!K25</f>
        <v>0</v>
      </c>
      <c r="D276" s="117">
        <f>'E. Human Resource Security'!Y25</f>
        <v>0</v>
      </c>
      <c r="E276" s="117" t="str">
        <f>'E. Human Resource Security'!B25</f>
        <v>E.1.7</v>
      </c>
      <c r="F276" s="117" t="str">
        <f>'E. Human Resource Security'!C25</f>
        <v>Does HR notify security / access administration of constituent termination for access rights removal? If yes, is notification provided:</v>
      </c>
      <c r="G276" s="117">
        <f>'E. Human Resource Security'!D25</f>
        <v>0</v>
      </c>
      <c r="H276" s="117">
        <f>'E. Human Resource Security'!E25</f>
        <v>0</v>
      </c>
      <c r="I276" s="117">
        <f>'E. Human Resource Security'!F25</f>
        <v>0</v>
      </c>
      <c r="J276" s="117" t="str">
        <f>'E. Human Resource Security'!G25</f>
        <v>E.5 Separation Procedures
H.2 Revoke System and Physical Access</v>
      </c>
      <c r="K276" s="117">
        <f>'E. Human Resource Security'!H25</f>
        <v>0</v>
      </c>
      <c r="L276" s="117">
        <f>'E. Human Resource Security'!I25</f>
        <v>0</v>
      </c>
      <c r="M276" s="117"/>
      <c r="N276" s="117" t="s">
        <v>3060</v>
      </c>
      <c r="O276" s="117" t="s">
        <v>3061</v>
      </c>
      <c r="P276" s="120" t="s">
        <v>118</v>
      </c>
      <c r="Q276" s="117"/>
      <c r="R276" s="117" t="s">
        <v>3275</v>
      </c>
      <c r="S276" s="117">
        <v>0</v>
      </c>
      <c r="T276" s="191" t="s">
        <v>3062</v>
      </c>
    </row>
    <row r="277" spans="1:20" ht="12.75" customHeight="1">
      <c r="A277" s="117">
        <f>'E. Human Resource Security'!A26</f>
        <v>4196</v>
      </c>
      <c r="B277" s="117">
        <f>'E. Human Resource Security'!J26</f>
        <v>3</v>
      </c>
      <c r="C277" s="117">
        <f>'E. Human Resource Security'!K26</f>
        <v>0</v>
      </c>
      <c r="D277" s="117">
        <f>'E. Human Resource Security'!Y26</f>
        <v>0</v>
      </c>
      <c r="E277" s="117" t="str">
        <f>'E. Human Resource Security'!B26</f>
        <v>E.1.7.1</v>
      </c>
      <c r="F277" s="117" t="str">
        <f>'E. Human Resource Security'!C26</f>
        <v>Involuntary?</v>
      </c>
      <c r="G277" s="117">
        <f>'E. Human Resource Security'!D26</f>
        <v>0</v>
      </c>
      <c r="H277" s="117">
        <f>'E. Human Resource Security'!E26</f>
        <v>0</v>
      </c>
      <c r="I277" s="117">
        <f>'E. Human Resource Security'!F26</f>
        <v>0</v>
      </c>
      <c r="J277" s="117">
        <f>'E. Human Resource Security'!G26</f>
        <v>0</v>
      </c>
      <c r="K277" s="117">
        <f>'E. Human Resource Security'!H26</f>
        <v>0</v>
      </c>
      <c r="L277" s="117">
        <f>'E. Human Resource Security'!I26</f>
        <v>0</v>
      </c>
      <c r="M277" s="117"/>
      <c r="N277" s="117" t="s">
        <v>3060</v>
      </c>
      <c r="O277" s="117" t="s">
        <v>3061</v>
      </c>
      <c r="P277" s="120"/>
      <c r="Q277" s="117"/>
      <c r="R277" s="117"/>
      <c r="S277" s="117" t="s">
        <v>587</v>
      </c>
      <c r="T277" s="117"/>
    </row>
    <row r="278" spans="1:20" ht="12.75" customHeight="1">
      <c r="A278" s="117">
        <f>'E. Human Resource Security'!A27</f>
        <v>4197</v>
      </c>
      <c r="B278" s="117">
        <f>'E. Human Resource Security'!J27</f>
        <v>3</v>
      </c>
      <c r="C278" s="117">
        <f>'E. Human Resource Security'!K27</f>
        <v>0</v>
      </c>
      <c r="D278" s="117">
        <f>'E. Human Resource Security'!Y27</f>
        <v>0</v>
      </c>
      <c r="E278" s="117" t="str">
        <f>'E. Human Resource Security'!B27</f>
        <v>E.1.7.2</v>
      </c>
      <c r="F278" s="117" t="str">
        <f>'E. Human Resource Security'!C27</f>
        <v>Voluntary?</v>
      </c>
      <c r="G278" s="117">
        <f>'E. Human Resource Security'!D27</f>
        <v>0</v>
      </c>
      <c r="H278" s="117">
        <f>'E. Human Resource Security'!E27</f>
        <v>0</v>
      </c>
      <c r="I278" s="117">
        <f>'E. Human Resource Security'!F27</f>
        <v>0</v>
      </c>
      <c r="J278" s="117">
        <f>'E. Human Resource Security'!G27</f>
        <v>0</v>
      </c>
      <c r="K278" s="117">
        <f>'E. Human Resource Security'!H27</f>
        <v>0</v>
      </c>
      <c r="L278" s="117">
        <f>'E. Human Resource Security'!I27</f>
        <v>0</v>
      </c>
      <c r="M278" s="117"/>
      <c r="N278" s="117" t="s">
        <v>3060</v>
      </c>
      <c r="O278" s="117" t="s">
        <v>3061</v>
      </c>
      <c r="P278" s="120"/>
      <c r="Q278" s="117"/>
      <c r="R278" s="117"/>
      <c r="S278" s="117" t="s">
        <v>587</v>
      </c>
      <c r="T278" s="117"/>
    </row>
    <row r="279" spans="1:20" ht="12.75" customHeight="1">
      <c r="A279" s="117">
        <f>'E. Human Resource Security'!A28</f>
        <v>4198</v>
      </c>
      <c r="B279" s="117">
        <f>'E. Human Resource Security'!J28</f>
        <v>3</v>
      </c>
      <c r="C279" s="117">
        <f>'E. Human Resource Security'!K28</f>
        <v>0</v>
      </c>
      <c r="D279" s="117">
        <f>'E. Human Resource Security'!Y28</f>
        <v>0</v>
      </c>
      <c r="E279" s="117" t="str">
        <f>'E. Human Resource Security'!B28</f>
        <v>E.1.7.3</v>
      </c>
      <c r="F279" s="117" t="str">
        <f>'E. Human Resource Security'!C28</f>
        <v>Access for terminations removed within 24 hours?</v>
      </c>
      <c r="G279" s="117">
        <f>'E. Human Resource Security'!D28</f>
        <v>0</v>
      </c>
      <c r="H279" s="117">
        <f>'E. Human Resource Security'!E28</f>
        <v>0</v>
      </c>
      <c r="I279" s="117">
        <f>'E. Human Resource Security'!F28</f>
        <v>0</v>
      </c>
      <c r="J279" s="117">
        <f>'E. Human Resource Security'!G28</f>
        <v>0</v>
      </c>
      <c r="K279" s="117">
        <f>'E. Human Resource Security'!H28</f>
        <v>0</v>
      </c>
      <c r="L279" s="117">
        <f>'E. Human Resource Security'!I28</f>
        <v>0</v>
      </c>
      <c r="M279" s="117"/>
      <c r="N279" s="117"/>
      <c r="O279" s="117"/>
      <c r="P279" s="120"/>
      <c r="Q279" s="117"/>
      <c r="R279" s="117"/>
      <c r="S279" s="117" t="s">
        <v>587</v>
      </c>
      <c r="T279" s="117"/>
    </row>
    <row r="280" spans="1:20" ht="12.75" customHeight="1">
      <c r="A280" s="117">
        <f>'E. Human Resource Security'!A29</f>
        <v>4199</v>
      </c>
      <c r="B280" s="117">
        <f>'E. Human Resource Security'!J29</f>
        <v>2</v>
      </c>
      <c r="C280" s="117">
        <f>'E. Human Resource Security'!K29</f>
        <v>0</v>
      </c>
      <c r="D280" s="117">
        <f>'E. Human Resource Security'!Y29</f>
        <v>0</v>
      </c>
      <c r="E280" s="117" t="str">
        <f>'E. Human Resource Security'!B29</f>
        <v>E.1.8</v>
      </c>
      <c r="F280" s="117" t="str">
        <f>'E. Human Resource Security'!C29</f>
        <v>Process for the return of assets (computers, cell phones, access cards, tokens, smart cards, keys, etc.)?</v>
      </c>
      <c r="G280" s="117">
        <f>'E. Human Resource Security'!D29</f>
        <v>0</v>
      </c>
      <c r="H280" s="117">
        <f>'E. Human Resource Security'!E29</f>
        <v>0</v>
      </c>
      <c r="I280" s="117">
        <f>'E. Human Resource Security'!F29</f>
        <v>0</v>
      </c>
      <c r="J280" s="117">
        <f>'E. Human Resource Security'!G29</f>
        <v>0</v>
      </c>
      <c r="K280" s="117">
        <f>'E. Human Resource Security'!H29</f>
        <v>0</v>
      </c>
      <c r="L280" s="117">
        <f>'E. Human Resource Security'!I29</f>
        <v>0</v>
      </c>
      <c r="M280" s="117"/>
      <c r="N280" s="117"/>
      <c r="O280" s="117"/>
      <c r="P280" s="120"/>
      <c r="Q280" s="117"/>
      <c r="R280" s="117"/>
      <c r="S280" s="117" t="s">
        <v>587</v>
      </c>
      <c r="T280" s="117"/>
    </row>
    <row r="281" spans="1:20" ht="12.75" customHeight="1">
      <c r="A281" s="117">
        <f>'E. Human Resource Security'!A30</f>
        <v>3517</v>
      </c>
      <c r="B281" s="117">
        <f>'E. Human Resource Security'!J30</f>
        <v>1</v>
      </c>
      <c r="C281" s="117">
        <f>'E. Human Resource Security'!K30</f>
        <v>0</v>
      </c>
      <c r="D281" s="117">
        <f>'E. Human Resource Security'!Y30</f>
        <v>1</v>
      </c>
      <c r="E281" s="117" t="str">
        <f>'E. Human Resource Security'!B30</f>
        <v>E.2</v>
      </c>
      <c r="F281" s="117" t="str">
        <f>'E. Human Resource Security'!C30</f>
        <v>Are background checks performed for Service Provider Contractors and Subcontractors? If yes, are they performed:</v>
      </c>
      <c r="G281" s="117">
        <f>'E. Human Resource Security'!D30</f>
        <v>0</v>
      </c>
      <c r="H281" s="117">
        <f>'E. Human Resource Security'!E30</f>
        <v>0</v>
      </c>
      <c r="I281" s="117">
        <f>'E. Human Resource Security'!F30</f>
        <v>0</v>
      </c>
      <c r="J281" s="117" t="str">
        <f>'E. Human Resource Security'!G30</f>
        <v>E.2 Background Investigation Policy Content</v>
      </c>
      <c r="K281" s="117" t="str">
        <f>'E. Human Resource Security'!H30</f>
        <v>7.1.1 7.2.1</v>
      </c>
      <c r="L281" s="117" t="str">
        <f>'E. Human Resource Security'!I30</f>
        <v>Screening Management responsibilities</v>
      </c>
      <c r="M281" s="117"/>
      <c r="N281" s="117"/>
      <c r="O281" s="117"/>
      <c r="P281" s="120" t="s">
        <v>118</v>
      </c>
      <c r="Q281" s="117" t="s">
        <v>3063</v>
      </c>
      <c r="R281" s="117"/>
      <c r="S281" s="117"/>
      <c r="T281" s="117"/>
    </row>
    <row r="282" spans="1:20" ht="12.75" customHeight="1">
      <c r="A282" s="117">
        <f>'E. Human Resource Security'!A31</f>
        <v>3522</v>
      </c>
      <c r="B282" s="117">
        <f>'E. Human Resource Security'!J31</f>
        <v>2</v>
      </c>
      <c r="C282" s="117">
        <f>'E. Human Resource Security'!K31</f>
        <v>0</v>
      </c>
      <c r="D282" s="117">
        <f>'E. Human Resource Security'!Y31</f>
        <v>0</v>
      </c>
      <c r="E282" s="117" t="str">
        <f>'E. Human Resource Security'!B31</f>
        <v>E.2.1</v>
      </c>
      <c r="F282" s="117" t="str">
        <f>'E. Human Resource Security'!C31</f>
        <v>At time of hire?</v>
      </c>
      <c r="G282" s="117">
        <f>'E. Human Resource Security'!D31</f>
        <v>0</v>
      </c>
      <c r="H282" s="117">
        <f>'E. Human Resource Security'!E31</f>
        <v>0</v>
      </c>
      <c r="I282" s="117">
        <f>'E. Human Resource Security'!F31</f>
        <v>0</v>
      </c>
      <c r="J282" s="117">
        <f>'E. Human Resource Security'!G31</f>
        <v>0</v>
      </c>
      <c r="K282" s="117">
        <f>'E. Human Resource Security'!H31</f>
        <v>0</v>
      </c>
      <c r="L282" s="117">
        <f>'E. Human Resource Security'!I31</f>
        <v>0</v>
      </c>
      <c r="M282" s="117"/>
      <c r="N282" s="117"/>
      <c r="O282" s="117"/>
      <c r="P282" s="120" t="s">
        <v>118</v>
      </c>
      <c r="Q282" s="117"/>
      <c r="R282" s="117"/>
      <c r="S282" s="117"/>
      <c r="T282" s="117"/>
    </row>
    <row r="283" spans="1:20" ht="12.75" customHeight="1">
      <c r="A283" s="117">
        <f>'E. Human Resource Security'!A32</f>
        <v>3525</v>
      </c>
      <c r="B283" s="117">
        <f>'E. Human Resource Security'!J32</f>
        <v>2</v>
      </c>
      <c r="C283" s="117">
        <f>'E. Human Resource Security'!K32</f>
        <v>0</v>
      </c>
      <c r="D283" s="117">
        <f>'E. Human Resource Security'!Y32</f>
        <v>0</v>
      </c>
      <c r="E283" s="117" t="str">
        <f>'E. Human Resource Security'!B32</f>
        <v>E.2.2</v>
      </c>
      <c r="F283" s="117" t="str">
        <f>'E. Human Resource Security'!C32</f>
        <v>Annually?</v>
      </c>
      <c r="G283" s="117">
        <f>'E. Human Resource Security'!D32</f>
        <v>0</v>
      </c>
      <c r="H283" s="117">
        <f>'E. Human Resource Security'!E32</f>
        <v>0</v>
      </c>
      <c r="I283" s="117">
        <f>'E. Human Resource Security'!F32</f>
        <v>0</v>
      </c>
      <c r="J283" s="117">
        <f>'E. Human Resource Security'!G32</f>
        <v>0</v>
      </c>
      <c r="K283" s="117">
        <f>'E. Human Resource Security'!H32</f>
        <v>0</v>
      </c>
      <c r="L283" s="117">
        <f>'E. Human Resource Security'!I32</f>
        <v>0</v>
      </c>
      <c r="M283" s="117"/>
      <c r="N283" s="117"/>
      <c r="O283" s="117"/>
      <c r="P283" s="120" t="s">
        <v>118</v>
      </c>
      <c r="Q283" s="117"/>
      <c r="R283" s="117"/>
      <c r="S283" s="117"/>
      <c r="T283" s="117"/>
    </row>
    <row r="284" spans="1:20" ht="12.75" customHeight="1">
      <c r="A284" s="117">
        <f>'E. Human Resource Security'!A33</f>
        <v>4007</v>
      </c>
      <c r="B284" s="117">
        <f>'E. Human Resource Security'!J33</f>
        <v>2</v>
      </c>
      <c r="C284" s="117">
        <f>'E. Human Resource Security'!K33</f>
        <v>0</v>
      </c>
      <c r="D284" s="117">
        <f>'E. Human Resource Security'!Y33</f>
        <v>0</v>
      </c>
      <c r="E284" s="117" t="str">
        <f>'E. Human Resource Security'!B33</f>
        <v>E.2.3</v>
      </c>
      <c r="F284" s="117" t="str">
        <f>'E. Human Resource Security'!C33</f>
        <v>Prior to allowing access to Scoped Systems and Data?</v>
      </c>
      <c r="G284" s="117">
        <f>'E. Human Resource Security'!D33</f>
        <v>0</v>
      </c>
      <c r="H284" s="117">
        <f>'E. Human Resource Security'!E33</f>
        <v>0</v>
      </c>
      <c r="I284" s="117">
        <f>'E. Human Resource Security'!F33</f>
        <v>0</v>
      </c>
      <c r="J284" s="117" t="str">
        <f>'E. Human Resource Security'!G33</f>
        <v>E.2 Background Investigation Policy Content</v>
      </c>
      <c r="K284" s="117" t="str">
        <f>'E. Human Resource Security'!H33</f>
        <v>7.1.1</v>
      </c>
      <c r="L284" s="117" t="str">
        <f>'E. Human Resource Security'!I33</f>
        <v>Screening</v>
      </c>
      <c r="M284" s="117"/>
      <c r="N284" s="117"/>
      <c r="O284" s="117"/>
      <c r="P284" s="120"/>
      <c r="Q284" s="117"/>
      <c r="R284" s="117"/>
      <c r="S284" s="117"/>
      <c r="T284" s="191" t="s">
        <v>3049</v>
      </c>
    </row>
    <row r="285" spans="1:20" ht="12.75" customHeight="1">
      <c r="A285" s="117">
        <f>'E. Human Resource Security'!A34</f>
        <v>3532</v>
      </c>
      <c r="B285" s="117">
        <f>'E. Human Resource Security'!J34</f>
        <v>2</v>
      </c>
      <c r="C285" s="117">
        <f>'E. Human Resource Security'!K34</f>
        <v>1</v>
      </c>
      <c r="D285" s="117">
        <f>'E. Human Resource Security'!Y34</f>
        <v>0</v>
      </c>
      <c r="E285" s="117" t="str">
        <f>'E. Human Resource Security'!B34</f>
        <v>E.2.4</v>
      </c>
      <c r="F285" s="117" t="str">
        <f>'E. Human Resource Security'!C34</f>
        <v>Who performs background checks on direct contractors?</v>
      </c>
      <c r="G285" s="117">
        <f>'E. Human Resource Security'!D34</f>
        <v>0</v>
      </c>
      <c r="H285" s="117">
        <f>'E. Human Resource Security'!E34</f>
        <v>0</v>
      </c>
      <c r="I285" s="117">
        <f>'E. Human Resource Security'!F34</f>
        <v>0</v>
      </c>
      <c r="J285" s="117">
        <f>'E. Human Resource Security'!G34</f>
        <v>0</v>
      </c>
      <c r="K285" s="117" t="str">
        <f>'E. Human Resource Security'!H34</f>
        <v>7.1.1 7.2.1</v>
      </c>
      <c r="L285" s="117" t="str">
        <f>'E. Human Resource Security'!I34</f>
        <v>Screening Management responsibilities</v>
      </c>
      <c r="M285" s="117"/>
      <c r="N285" s="117"/>
      <c r="O285" s="117"/>
      <c r="P285" s="120" t="s">
        <v>118</v>
      </c>
      <c r="Q285" s="117"/>
      <c r="R285" s="117"/>
      <c r="S285" s="117"/>
      <c r="T285" s="117"/>
    </row>
    <row r="286" spans="1:20" ht="12.75" customHeight="1">
      <c r="A286" s="117">
        <f>'E. Human Resource Security'!A35</f>
        <v>3533</v>
      </c>
      <c r="B286" s="117">
        <f>'E. Human Resource Security'!J35</f>
        <v>3</v>
      </c>
      <c r="C286" s="117">
        <f>'E. Human Resource Security'!K35</f>
        <v>0</v>
      </c>
      <c r="D286" s="117">
        <f>'E. Human Resource Security'!Y35</f>
        <v>0</v>
      </c>
      <c r="E286" s="117" t="str">
        <f>'E. Human Resource Security'!B35</f>
        <v>E.2.4.1</v>
      </c>
      <c r="F286" s="117" t="str">
        <f>'E. Human Resource Security'!C35</f>
        <v>Direct contracting firm?</v>
      </c>
      <c r="G286" s="117">
        <f>'E. Human Resource Security'!D35</f>
        <v>0</v>
      </c>
      <c r="H286" s="117">
        <f>'E. Human Resource Security'!E35</f>
        <v>0</v>
      </c>
      <c r="I286" s="117">
        <f>'E. Human Resource Security'!F35</f>
        <v>0</v>
      </c>
      <c r="J286" s="117">
        <f>'E. Human Resource Security'!G35</f>
        <v>0</v>
      </c>
      <c r="K286" s="117">
        <f>'E. Human Resource Security'!H35</f>
        <v>0</v>
      </c>
      <c r="L286" s="117">
        <f>'E. Human Resource Security'!I35</f>
        <v>0</v>
      </c>
      <c r="M286" s="117"/>
      <c r="N286" s="117"/>
      <c r="O286" s="117"/>
      <c r="P286" s="120" t="s">
        <v>118</v>
      </c>
      <c r="Q286" s="117"/>
      <c r="R286" s="117"/>
      <c r="S286" s="117"/>
      <c r="T286" s="117"/>
    </row>
    <row r="287" spans="1:20" ht="12.75" customHeight="1">
      <c r="A287" s="117">
        <f>'E. Human Resource Security'!A36</f>
        <v>3534</v>
      </c>
      <c r="B287" s="117">
        <f>'E. Human Resource Security'!J36</f>
        <v>3</v>
      </c>
      <c r="C287" s="117">
        <f>'E. Human Resource Security'!K36</f>
        <v>0</v>
      </c>
      <c r="D287" s="117">
        <f>'E. Human Resource Security'!Y36</f>
        <v>0</v>
      </c>
      <c r="E287" s="117" t="str">
        <f>'E. Human Resource Security'!B36</f>
        <v>E.2.4.2</v>
      </c>
      <c r="F287" s="117" t="str">
        <f>'E. Human Resource Security'!C36</f>
        <v>Subcontracting firm?</v>
      </c>
      <c r="G287" s="117">
        <f>'E. Human Resource Security'!D36</f>
        <v>0</v>
      </c>
      <c r="H287" s="117">
        <f>'E. Human Resource Security'!E36</f>
        <v>0</v>
      </c>
      <c r="I287" s="117">
        <f>'E. Human Resource Security'!F36</f>
        <v>0</v>
      </c>
      <c r="J287" s="117">
        <f>'E. Human Resource Security'!G36</f>
        <v>0</v>
      </c>
      <c r="K287" s="117">
        <f>'E. Human Resource Security'!H36</f>
        <v>0</v>
      </c>
      <c r="L287" s="117">
        <f>'E. Human Resource Security'!I36</f>
        <v>0</v>
      </c>
      <c r="M287" s="117"/>
      <c r="N287" s="117"/>
      <c r="O287" s="117"/>
      <c r="P287" s="120" t="s">
        <v>118</v>
      </c>
      <c r="Q287" s="117"/>
      <c r="R287" s="117"/>
      <c r="S287" s="117"/>
      <c r="T287" s="117"/>
    </row>
    <row r="288" spans="1:20" ht="12.75" customHeight="1">
      <c r="A288" s="117">
        <f>'E. Human Resource Security'!A37</f>
        <v>3535</v>
      </c>
      <c r="B288" s="117">
        <f>'E. Human Resource Security'!J37</f>
        <v>3</v>
      </c>
      <c r="C288" s="117">
        <f>'E. Human Resource Security'!K37</f>
        <v>0</v>
      </c>
      <c r="D288" s="117">
        <f>'E. Human Resource Security'!Y37</f>
        <v>0</v>
      </c>
      <c r="E288" s="117" t="str">
        <f>'E. Human Resource Security'!B37</f>
        <v>E.2.4.3</v>
      </c>
      <c r="F288" s="117" t="str">
        <f>'E. Human Resource Security'!C37</f>
        <v>Cloud provider?</v>
      </c>
      <c r="G288" s="117">
        <f>'E. Human Resource Security'!D37</f>
        <v>0</v>
      </c>
      <c r="H288" s="117">
        <f>'E. Human Resource Security'!E37</f>
        <v>0</v>
      </c>
      <c r="I288" s="117">
        <f>'E. Human Resource Security'!F37</f>
        <v>0</v>
      </c>
      <c r="J288" s="117">
        <f>'E. Human Resource Security'!G37</f>
        <v>0</v>
      </c>
      <c r="K288" s="117">
        <f>'E. Human Resource Security'!H37</f>
        <v>0</v>
      </c>
      <c r="L288" s="117">
        <f>'E. Human Resource Security'!I37</f>
        <v>0</v>
      </c>
      <c r="M288" s="117"/>
      <c r="N288" s="117"/>
      <c r="O288" s="117"/>
      <c r="P288" s="120" t="s">
        <v>118</v>
      </c>
      <c r="Q288" s="117"/>
      <c r="R288" s="117"/>
      <c r="S288" s="117"/>
      <c r="T288" s="117"/>
    </row>
    <row r="289" spans="1:20" ht="12.75" customHeight="1">
      <c r="A289" s="117">
        <f>'E. Human Resource Security'!A38</f>
        <v>3536</v>
      </c>
      <c r="B289" s="117">
        <f>'E. Human Resource Security'!J38</f>
        <v>3</v>
      </c>
      <c r="C289" s="117">
        <f>'E. Human Resource Security'!K38</f>
        <v>0</v>
      </c>
      <c r="D289" s="117">
        <f>'E. Human Resource Security'!Y38</f>
        <v>0</v>
      </c>
      <c r="E289" s="117" t="str">
        <f>'E. Human Resource Security'!B38</f>
        <v>E.2.4.4</v>
      </c>
      <c r="F289" s="117" t="str">
        <f>'E. Human Resource Security'!C38</f>
        <v>Client?</v>
      </c>
      <c r="G289" s="117">
        <f>'E. Human Resource Security'!D38</f>
        <v>0</v>
      </c>
      <c r="H289" s="117">
        <f>'E. Human Resource Security'!E38</f>
        <v>0</v>
      </c>
      <c r="I289" s="117">
        <f>'E. Human Resource Security'!F38</f>
        <v>0</v>
      </c>
      <c r="J289" s="117">
        <f>'E. Human Resource Security'!G38</f>
        <v>0</v>
      </c>
      <c r="K289" s="117">
        <f>'E. Human Resource Security'!H38</f>
        <v>0</v>
      </c>
      <c r="L289" s="117">
        <f>'E. Human Resource Security'!I38</f>
        <v>0</v>
      </c>
      <c r="M289" s="117"/>
      <c r="N289" s="117"/>
      <c r="O289" s="117"/>
      <c r="P289" s="120" t="s">
        <v>118</v>
      </c>
      <c r="Q289" s="117"/>
      <c r="R289" s="117"/>
      <c r="S289" s="117"/>
      <c r="T289" s="117"/>
    </row>
    <row r="290" spans="1:20" ht="12.75" customHeight="1">
      <c r="A290" s="117">
        <f>'E. Human Resource Security'!A39</f>
        <v>3537</v>
      </c>
      <c r="B290" s="117">
        <f>'E. Human Resource Security'!J39</f>
        <v>3</v>
      </c>
      <c r="C290" s="117">
        <f>'E. Human Resource Security'!K39</f>
        <v>0</v>
      </c>
      <c r="D290" s="117">
        <f>'E. Human Resource Security'!Y39</f>
        <v>0</v>
      </c>
      <c r="E290" s="117" t="str">
        <f>'E. Human Resource Security'!B39</f>
        <v>E.2.4.5</v>
      </c>
      <c r="F290" s="117" t="str">
        <f>'E. Human Resource Security'!C39</f>
        <v>Other?</v>
      </c>
      <c r="G290" s="117">
        <f>'E. Human Resource Security'!D39</f>
        <v>0</v>
      </c>
      <c r="H290" s="117">
        <f>'E. Human Resource Security'!E39</f>
        <v>0</v>
      </c>
      <c r="I290" s="117">
        <f>'E. Human Resource Security'!F39</f>
        <v>0</v>
      </c>
      <c r="J290" s="117">
        <f>'E. Human Resource Security'!G39</f>
        <v>0</v>
      </c>
      <c r="K290" s="117">
        <f>'E. Human Resource Security'!H39</f>
        <v>0</v>
      </c>
      <c r="L290" s="117">
        <f>'E. Human Resource Security'!I39</f>
        <v>0</v>
      </c>
      <c r="M290" s="117"/>
      <c r="N290" s="117"/>
      <c r="O290" s="117"/>
      <c r="P290" s="120" t="s">
        <v>118</v>
      </c>
      <c r="Q290" s="117"/>
      <c r="R290" s="117"/>
      <c r="S290" s="117"/>
      <c r="T290" s="117"/>
    </row>
    <row r="291" spans="1:20" ht="12.75" customHeight="1">
      <c r="A291" s="117">
        <f>'E. Human Resource Security'!A40</f>
        <v>220</v>
      </c>
      <c r="B291" s="117">
        <f>'E. Human Resource Security'!J40</f>
        <v>1</v>
      </c>
      <c r="C291" s="117">
        <f>'E. Human Resource Security'!K40</f>
        <v>0</v>
      </c>
      <c r="D291" s="117">
        <f>'E. Human Resource Security'!Y40</f>
        <v>1</v>
      </c>
      <c r="E291" s="117" t="str">
        <f>'E. Human Resource Security'!B40</f>
        <v>E.3</v>
      </c>
      <c r="F291" s="117" t="str">
        <f>'E. Human Resource Security'!C40</f>
        <v>Do information security personnel have professional security certifications?</v>
      </c>
      <c r="G291" s="117">
        <f>'E. Human Resource Security'!D40</f>
        <v>0</v>
      </c>
      <c r="H291" s="117">
        <f>'E. Human Resource Security'!E40</f>
        <v>0</v>
      </c>
      <c r="I291" s="117">
        <f>'E. Human Resource Security'!F40</f>
        <v>0</v>
      </c>
      <c r="J291" s="117">
        <f>'E. Human Resource Security'!G40</f>
        <v>0</v>
      </c>
      <c r="K291" s="117" t="str">
        <f>'E. Human Resource Security'!H40</f>
        <v>6.1.4</v>
      </c>
      <c r="L291" s="117" t="str">
        <f>'E. Human Resource Security'!I40</f>
        <v>Contact with special interest groups</v>
      </c>
      <c r="M291" s="117"/>
      <c r="N291" s="117"/>
      <c r="O291" s="117"/>
      <c r="P291" s="120"/>
      <c r="Q291" s="117" t="s">
        <v>3064</v>
      </c>
      <c r="R291" s="117"/>
      <c r="S291" s="117">
        <v>0</v>
      </c>
      <c r="T291" s="117"/>
    </row>
    <row r="292" spans="1:20" ht="12.75" customHeight="1">
      <c r="A292" s="117">
        <f>'E. Human Resource Security'!A41</f>
        <v>4200</v>
      </c>
      <c r="B292" s="117">
        <f>'E. Human Resource Security'!J41</f>
        <v>1</v>
      </c>
      <c r="C292" s="117">
        <f>'E. Human Resource Security'!K41</f>
        <v>0</v>
      </c>
      <c r="D292" s="117">
        <f>'E. Human Resource Security'!Y41</f>
        <v>0</v>
      </c>
      <c r="E292" s="117" t="str">
        <f>'E. Human Resource Security'!B41</f>
        <v>E.4</v>
      </c>
      <c r="F292" s="117" t="str">
        <f>'E. Human Resource Security'!C41</f>
        <v>Do Information security personnel participate in continuing education programs e.g., online training, webinars, seminars, etc.?</v>
      </c>
      <c r="G292" s="117">
        <f>'E. Human Resource Security'!D41</f>
        <v>0</v>
      </c>
      <c r="H292" s="117">
        <f>'E. Human Resource Security'!E41</f>
        <v>0</v>
      </c>
      <c r="I292" s="117">
        <f>'E. Human Resource Security'!F41</f>
        <v>0</v>
      </c>
      <c r="J292" s="117">
        <f>'E. Human Resource Security'!G41</f>
        <v>0</v>
      </c>
      <c r="K292" s="117">
        <f>'E. Human Resource Security'!H41</f>
        <v>0</v>
      </c>
      <c r="L292" s="117">
        <f>'E. Human Resource Security'!I41</f>
        <v>0</v>
      </c>
      <c r="M292" s="117"/>
      <c r="N292" s="117" t="s">
        <v>3276</v>
      </c>
      <c r="O292" s="117" t="s">
        <v>3277</v>
      </c>
      <c r="P292" s="120"/>
      <c r="Q292" s="117"/>
      <c r="R292" s="117"/>
      <c r="S292" s="117" t="s">
        <v>587</v>
      </c>
      <c r="T292" s="117"/>
    </row>
    <row r="293" spans="1:20" ht="12.75" customHeight="1">
      <c r="A293" s="117">
        <f>'E. Human Resource Security'!A52</f>
        <v>0</v>
      </c>
      <c r="B293" s="117">
        <f>'E. Human Resource Security'!J52</f>
        <v>0</v>
      </c>
      <c r="C293" s="117">
        <f>'E. Human Resource Security'!K52</f>
        <v>0</v>
      </c>
      <c r="D293" s="117">
        <f>'E. Human Resource Security'!Y52</f>
        <v>0</v>
      </c>
      <c r="E293" s="117">
        <f>'E. Human Resource Security'!B52</f>
        <v>0</v>
      </c>
      <c r="F293" s="117">
        <f>'E. Human Resource Security'!C52</f>
        <v>0</v>
      </c>
      <c r="G293" s="117">
        <f>'E. Human Resource Security'!D52</f>
        <v>0</v>
      </c>
      <c r="H293" s="117">
        <f>'E. Human Resource Security'!E52</f>
        <v>0</v>
      </c>
      <c r="I293" s="117">
        <f>'E. Human Resource Security'!F52</f>
        <v>0</v>
      </c>
      <c r="J293" s="117">
        <f>'E. Human Resource Security'!G52</f>
        <v>0</v>
      </c>
      <c r="K293" s="117">
        <f>'E. Human Resource Security'!H52</f>
        <v>0</v>
      </c>
      <c r="L293" s="117">
        <f>'E. Human Resource Security'!I52</f>
        <v>0</v>
      </c>
      <c r="M293" s="188"/>
      <c r="N293" s="188"/>
      <c r="O293" s="188"/>
      <c r="P293" s="177"/>
      <c r="Q293" s="188"/>
      <c r="R293" s="188"/>
      <c r="S293" s="188">
        <v>0</v>
      </c>
      <c r="T293" s="188"/>
    </row>
    <row r="294" spans="1:20" ht="12.75" customHeight="1">
      <c r="A294" s="193"/>
      <c r="B294" s="193"/>
      <c r="C294" s="193"/>
      <c r="D294" s="193"/>
      <c r="E294" s="188">
        <f>'E. Human Resource Security'!B62</f>
        <v>0</v>
      </c>
      <c r="F294" s="188">
        <f>'E. Human Resource Security'!C62</f>
        <v>0</v>
      </c>
      <c r="G294" s="188">
        <f>'E. Human Resource Security'!D62</f>
        <v>0</v>
      </c>
      <c r="H294" s="188">
        <f>'E. Human Resource Security'!E62</f>
        <v>0</v>
      </c>
      <c r="I294" s="188">
        <f>'E. Human Resource Security'!F62</f>
        <v>0</v>
      </c>
      <c r="J294" s="188">
        <f>'E. Human Resource Security'!G62</f>
        <v>0</v>
      </c>
      <c r="K294" s="188">
        <f>'E. Human Resource Security'!H62</f>
        <v>0</v>
      </c>
      <c r="L294" s="188">
        <f>'E. Human Resource Security'!I62</f>
        <v>0</v>
      </c>
      <c r="M294" s="188"/>
      <c r="N294" s="188"/>
      <c r="O294" s="188"/>
      <c r="P294" s="177"/>
      <c r="Q294" s="188"/>
      <c r="R294" s="188"/>
      <c r="S294" s="188">
        <v>0</v>
      </c>
      <c r="T294" s="188"/>
    </row>
    <row r="295" spans="1:20" ht="12.75" customHeight="1">
      <c r="A295" s="189" t="str">
        <f>'F. Physical and Environmental'!B1</f>
        <v>F. Physical and Environmental Security</v>
      </c>
      <c r="B295" s="190"/>
      <c r="C295" s="190"/>
      <c r="D295" s="190"/>
      <c r="E295" s="190" t="str">
        <f>'F. Physical and Environmental'!B1</f>
        <v>F. Physical and Environmental Security</v>
      </c>
      <c r="F295" s="192"/>
      <c r="G295" s="190"/>
      <c r="H295" s="190"/>
      <c r="I295" s="190"/>
      <c r="J295" s="192"/>
      <c r="K295" s="194"/>
      <c r="L295" s="192"/>
      <c r="M295" s="190"/>
      <c r="N295" s="192"/>
      <c r="O295" s="192"/>
      <c r="P295" s="194"/>
      <c r="Q295" s="192"/>
      <c r="R295" s="192"/>
      <c r="S295" s="195">
        <v>0</v>
      </c>
      <c r="T295" s="195"/>
    </row>
    <row r="296" spans="1:20" ht="12.75" customHeight="1">
      <c r="A296" s="117">
        <f>'F. Physical and Environmental'!A5</f>
        <v>2559</v>
      </c>
      <c r="B296" s="117">
        <f>'F. Physical and Environmental'!J5</f>
        <v>1</v>
      </c>
      <c r="C296" s="117">
        <f>'F. Physical and Environmental'!K5</f>
        <v>0</v>
      </c>
      <c r="D296" s="117">
        <f>'F. Physical and Environmental'!Y5</f>
        <v>1</v>
      </c>
      <c r="E296" s="117" t="str">
        <f>'F. Physical and Environmental'!B5</f>
        <v>F.1</v>
      </c>
      <c r="F296" s="117" t="str">
        <f>'F. Physical and Environmental'!C5</f>
        <v>Is there a physical security program?</v>
      </c>
      <c r="G296" s="117">
        <f>'F. Physical and Environmental'!D5</f>
        <v>0</v>
      </c>
      <c r="H296" s="117">
        <f>'F. Physical and Environmental'!E5</f>
        <v>0</v>
      </c>
      <c r="I296" s="117">
        <f>'F. Physical and Environmental'!F5</f>
        <v>0</v>
      </c>
      <c r="J296" s="117" t="str">
        <f>'F. Physical and Environmental'!G5</f>
        <v>F.2 Physical Security Controls - Scoped Data</v>
      </c>
      <c r="K296" s="117" t="str">
        <f>'F. Physical and Environmental'!H5</f>
        <v>5.1.1</v>
      </c>
      <c r="L296" s="117" t="str">
        <f>'F. Physical and Environmental'!I5</f>
        <v>Policies for information security</v>
      </c>
      <c r="M296" s="117"/>
      <c r="N296" s="117"/>
      <c r="O296" s="117"/>
      <c r="P296" s="120">
        <v>12.1</v>
      </c>
      <c r="Q296" s="117"/>
      <c r="R296" s="117" t="s">
        <v>3003</v>
      </c>
      <c r="S296" s="117">
        <v>0</v>
      </c>
      <c r="T296" s="191" t="s">
        <v>3065</v>
      </c>
    </row>
    <row r="297" spans="1:20" ht="12.75" customHeight="1">
      <c r="A297" s="117">
        <f>'F. Physical and Environmental'!A6</f>
        <v>312</v>
      </c>
      <c r="B297" s="117">
        <f>'F. Physical and Environmental'!J6</f>
        <v>2</v>
      </c>
      <c r="C297" s="117">
        <f>'F. Physical and Environmental'!K6</f>
        <v>0</v>
      </c>
      <c r="D297" s="117">
        <f>'F. Physical and Environmental'!Y6</f>
        <v>0</v>
      </c>
      <c r="E297" s="117" t="str">
        <f>'F. Physical and Environmental'!B6</f>
        <v>F.1.1</v>
      </c>
      <c r="F297" s="117" t="str">
        <f>'F. Physical and Environmental'!C6</f>
        <v>Is there a physical security policy approved by management, communicated to constituents and an owner assigned to maintain and review? If yes, does it iclude:</v>
      </c>
      <c r="G297" s="117">
        <f>'F. Physical and Environmental'!D6</f>
        <v>0</v>
      </c>
      <c r="H297" s="117">
        <f>'F. Physical and Environmental'!E6</f>
        <v>0</v>
      </c>
      <c r="I297" s="117">
        <f>'F. Physical and Environmental'!F6</f>
        <v>0</v>
      </c>
      <c r="J297" s="117" t="str">
        <f>'F. Physical and Environmental'!G6</f>
        <v>B.1 Information Security Policy Maintenance</v>
      </c>
      <c r="K297" s="117" t="str">
        <f>'F. Physical and Environmental'!H6</f>
        <v>5.1.1</v>
      </c>
      <c r="L297" s="117" t="str">
        <f>'F. Physical and Environmental'!I6</f>
        <v>Policies for information security</v>
      </c>
      <c r="M297" s="117"/>
      <c r="N297" s="117"/>
      <c r="O297" s="117"/>
      <c r="P297" s="199">
        <v>9.1</v>
      </c>
      <c r="Q297" s="117"/>
      <c r="R297" s="117" t="s">
        <v>3003</v>
      </c>
      <c r="S297" s="117">
        <v>0</v>
      </c>
      <c r="T297" s="191" t="s">
        <v>3065</v>
      </c>
    </row>
    <row r="298" spans="1:20" ht="12.75" customHeight="1">
      <c r="A298" s="117">
        <f>'F. Physical and Environmental'!A7</f>
        <v>2561</v>
      </c>
      <c r="B298" s="117">
        <f>'F. Physical and Environmental'!J7</f>
        <v>3</v>
      </c>
      <c r="C298" s="117">
        <f>'F. Physical and Environmental'!K7</f>
        <v>0</v>
      </c>
      <c r="D298" s="117">
        <f>'F. Physical and Environmental'!Y7</f>
        <v>0</v>
      </c>
      <c r="E298" s="117" t="str">
        <f>'F. Physical and Environmental'!B7</f>
        <v>F.1.1.1</v>
      </c>
      <c r="F298" s="117" t="str">
        <f>'F. Physical and Environmental'!C7</f>
        <v>Signage to identify the operations of the facility (data center)?</v>
      </c>
      <c r="G298" s="117">
        <f>'F. Physical and Environmental'!D7</f>
        <v>0</v>
      </c>
      <c r="H298" s="117">
        <f>'F. Physical and Environmental'!E7</f>
        <v>0</v>
      </c>
      <c r="I298" s="117">
        <f>'F. Physical and Environmental'!F7</f>
        <v>0</v>
      </c>
      <c r="J298" s="117" t="str">
        <f>'F. Physical and Environmental'!G7</f>
        <v>F.2 Physical Security Controls - Scoped Data</v>
      </c>
      <c r="K298" s="117" t="str">
        <f>'F. Physical and Environmental'!H7</f>
        <v>11.1.3</v>
      </c>
      <c r="L298" s="117" t="str">
        <f>'F. Physical and Environmental'!I7</f>
        <v>Securing offices, rooms, and facilities</v>
      </c>
      <c r="M298" s="117"/>
      <c r="N298" s="117"/>
      <c r="O298" s="117"/>
      <c r="P298" s="120" t="s">
        <v>118</v>
      </c>
      <c r="Q298" s="117"/>
      <c r="R298" s="117" t="s">
        <v>3278</v>
      </c>
      <c r="S298" s="117">
        <v>0</v>
      </c>
      <c r="T298" s="191" t="s">
        <v>3065</v>
      </c>
    </row>
    <row r="299" spans="1:20" ht="12.75" customHeight="1">
      <c r="A299" s="117">
        <f>'F. Physical and Environmental'!A8</f>
        <v>351</v>
      </c>
      <c r="B299" s="117">
        <f>'F. Physical and Environmental'!J8</f>
        <v>3</v>
      </c>
      <c r="C299" s="117">
        <f>'F. Physical and Environmental'!K8</f>
        <v>0</v>
      </c>
      <c r="D299" s="117">
        <f>'F. Physical and Environmental'!Y8</f>
        <v>0</v>
      </c>
      <c r="E299" s="117" t="str">
        <f>'F. Physical and Environmental'!B8</f>
        <v>F.1.1.2</v>
      </c>
      <c r="F299" s="117" t="str">
        <f>'F. Physical and Environmental'!C8</f>
        <v>Other tenants using the building?</v>
      </c>
      <c r="G299" s="117">
        <f>'F. Physical and Environmental'!D8</f>
        <v>0</v>
      </c>
      <c r="H299" s="117">
        <f>'F. Physical and Environmental'!E8</f>
        <v>0</v>
      </c>
      <c r="I299" s="117">
        <f>'F. Physical and Environmental'!F8</f>
        <v>0</v>
      </c>
      <c r="J299" s="117">
        <f>'F. Physical and Environmental'!G8</f>
        <v>0</v>
      </c>
      <c r="K299" s="117">
        <f>'F. Physical and Environmental'!H8</f>
        <v>0</v>
      </c>
      <c r="L299" s="117">
        <f>'F. Physical and Environmental'!I8</f>
        <v>0</v>
      </c>
      <c r="M299" s="117"/>
      <c r="N299" s="117"/>
      <c r="O299" s="117"/>
      <c r="P299" s="120" t="s">
        <v>118</v>
      </c>
      <c r="Q299" s="117"/>
      <c r="R299" s="117" t="s">
        <v>3278</v>
      </c>
      <c r="S299" s="117">
        <v>0</v>
      </c>
      <c r="T299" s="191" t="s">
        <v>3070</v>
      </c>
    </row>
    <row r="300" spans="1:20" ht="12.75" customHeight="1">
      <c r="A300" s="117">
        <f>'F. Physical and Environmental'!A9</f>
        <v>2560</v>
      </c>
      <c r="B300" s="117">
        <f>'F. Physical and Environmental'!J9</f>
        <v>2</v>
      </c>
      <c r="C300" s="117">
        <f>'F. Physical and Environmental'!K9</f>
        <v>0</v>
      </c>
      <c r="D300" s="117">
        <f>'F. Physical and Environmental'!Y9</f>
        <v>1</v>
      </c>
      <c r="E300" s="117" t="str">
        <f>'F. Physical and Environmental'!B9</f>
        <v>F.1.2</v>
      </c>
      <c r="F300" s="117" t="str">
        <f>'F. Physical and Environmental'!C9</f>
        <v>Are physical security and environmental controls in the data center and office buildings? If yes, does it include:</v>
      </c>
      <c r="G300" s="117">
        <f>'F. Physical and Environmental'!D9</f>
        <v>0</v>
      </c>
      <c r="H300" s="117">
        <f>'F. Physical and Environmental'!E9</f>
        <v>0</v>
      </c>
      <c r="I300" s="117">
        <f>'F. Physical and Environmental'!F9</f>
        <v>0</v>
      </c>
      <c r="J300" s="117" t="str">
        <f>'F. Physical and Environmental'!G9</f>
        <v>F. Physical and Environmental Security</v>
      </c>
      <c r="K300" s="117">
        <f>'F. Physical and Environmental'!H9</f>
        <v>11.1</v>
      </c>
      <c r="L300" s="117" t="str">
        <f>'F. Physical and Environmental'!I9</f>
        <v>Secure areas</v>
      </c>
      <c r="M300" s="117"/>
      <c r="N300" s="117" t="s">
        <v>3066</v>
      </c>
      <c r="O300" s="117" t="s">
        <v>3067</v>
      </c>
      <c r="P300" s="120">
        <v>9.3000000000000007</v>
      </c>
      <c r="Q300" s="117"/>
      <c r="R300" s="117" t="s">
        <v>118</v>
      </c>
      <c r="S300" s="117" t="s">
        <v>3068</v>
      </c>
      <c r="T300" s="191" t="s">
        <v>3065</v>
      </c>
    </row>
    <row r="301" spans="1:20" ht="12.75" customHeight="1">
      <c r="A301" s="117">
        <f>'F. Physical and Environmental'!A10</f>
        <v>381</v>
      </c>
      <c r="B301" s="117">
        <f>'F. Physical and Environmental'!J10</f>
        <v>3</v>
      </c>
      <c r="C301" s="117">
        <f>'F. Physical and Environmental'!K10</f>
        <v>0</v>
      </c>
      <c r="D301" s="117">
        <f>'F. Physical and Environmental'!Y10</f>
        <v>0</v>
      </c>
      <c r="E301" s="117" t="str">
        <f>'F. Physical and Environmental'!B10</f>
        <v>F.1.2.1</v>
      </c>
      <c r="F301" s="117" t="str">
        <f>'F. Physical and Environmental'!C10</f>
        <v>Restricted access and logs kept of all access?</v>
      </c>
      <c r="G301" s="117">
        <f>'F. Physical and Environmental'!D10</f>
        <v>0</v>
      </c>
      <c r="H301" s="117">
        <f>'F. Physical and Environmental'!E10</f>
        <v>0</v>
      </c>
      <c r="I301" s="117">
        <f>'F. Physical and Environmental'!F10</f>
        <v>0</v>
      </c>
      <c r="J301" s="117" t="str">
        <f>'F. Physical and Environmental'!G10</f>
        <v>F.5 Secure Workspace Access Reporting</v>
      </c>
      <c r="K301" s="117" t="str">
        <f>'F. Physical and Environmental'!H10</f>
        <v>11.1.2</v>
      </c>
      <c r="L301" s="117" t="str">
        <f>'F. Physical and Environmental'!I10</f>
        <v>Physical entry controls</v>
      </c>
      <c r="M301" s="117"/>
      <c r="N301" s="117" t="s">
        <v>3066</v>
      </c>
      <c r="O301" s="117" t="s">
        <v>3067</v>
      </c>
      <c r="P301" s="120">
        <v>9.3000000000000007</v>
      </c>
      <c r="Q301" s="117"/>
      <c r="R301" s="117" t="s">
        <v>3069</v>
      </c>
      <c r="S301" s="117" t="s">
        <v>3279</v>
      </c>
      <c r="T301" s="191" t="s">
        <v>3070</v>
      </c>
    </row>
    <row r="302" spans="1:20" ht="12.75" customHeight="1">
      <c r="A302" s="117">
        <f>'F. Physical and Environmental'!A11</f>
        <v>387</v>
      </c>
      <c r="B302" s="117">
        <f>'F. Physical and Environmental'!J11</f>
        <v>3</v>
      </c>
      <c r="C302" s="117">
        <f>'F. Physical and Environmental'!K11</f>
        <v>0</v>
      </c>
      <c r="D302" s="117">
        <f>'F. Physical and Environmental'!Y11</f>
        <v>0</v>
      </c>
      <c r="E302" s="117" t="str">
        <f>'F. Physical and Environmental'!B11</f>
        <v>F.1.2.2</v>
      </c>
      <c r="F302" s="117" t="str">
        <f>'F. Physical and Environmental'!C11</f>
        <v>Electronic controlled access system (key card, token, fob, biometric reader, etc.)?</v>
      </c>
      <c r="G302" s="117">
        <f>'F. Physical and Environmental'!D11</f>
        <v>0</v>
      </c>
      <c r="H302" s="117">
        <f>'F. Physical and Environmental'!E11</f>
        <v>0</v>
      </c>
      <c r="I302" s="117">
        <f>'F. Physical and Environmental'!F11</f>
        <v>0</v>
      </c>
      <c r="J302" s="117" t="str">
        <f>'F. Physical and Environmental'!G11</f>
        <v>F.4 Secure Workspace Perimeter</v>
      </c>
      <c r="K302" s="117" t="str">
        <f>'F. Physical and Environmental'!H11</f>
        <v>11.1.2</v>
      </c>
      <c r="L302" s="117" t="str">
        <f>'F. Physical and Environmental'!I11</f>
        <v>Physical entry controls</v>
      </c>
      <c r="M302" s="117"/>
      <c r="N302" s="117" t="s">
        <v>3066</v>
      </c>
      <c r="O302" s="117" t="s">
        <v>3067</v>
      </c>
      <c r="P302" s="120">
        <v>9.1</v>
      </c>
      <c r="Q302" s="117"/>
      <c r="R302" s="117" t="s">
        <v>3069</v>
      </c>
      <c r="S302" s="117" t="s">
        <v>3279</v>
      </c>
      <c r="T302" s="191" t="s">
        <v>3070</v>
      </c>
    </row>
    <row r="303" spans="1:20" ht="12.75" customHeight="1">
      <c r="A303" s="117">
        <f>'F. Physical and Environmental'!A12</f>
        <v>391</v>
      </c>
      <c r="B303" s="117">
        <f>'F. Physical and Environmental'!J12</f>
        <v>3</v>
      </c>
      <c r="C303" s="117">
        <f>'F. Physical and Environmental'!K12</f>
        <v>0</v>
      </c>
      <c r="D303" s="117">
        <f>'F. Physical and Environmental'!Y12</f>
        <v>0</v>
      </c>
      <c r="E303" s="117" t="str">
        <f>'F. Physical and Environmental'!B12</f>
        <v>F.1.2.3</v>
      </c>
      <c r="F303" s="117" t="str">
        <f>'F. Physical and Environmental'!C12</f>
        <v>Cipher locks (electronic or mechanical) to control access within or to the facility? If yes, is there a process to:</v>
      </c>
      <c r="G303" s="117">
        <f>'F. Physical and Environmental'!D12</f>
        <v>0</v>
      </c>
      <c r="H303" s="117">
        <f>'F. Physical and Environmental'!E12</f>
        <v>0</v>
      </c>
      <c r="I303" s="117">
        <f>'F. Physical and Environmental'!F12</f>
        <v>0</v>
      </c>
      <c r="J303" s="117" t="str">
        <f>'F. Physical and Environmental'!G12</f>
        <v>F.2 Physical Security Controls - Scoped Data</v>
      </c>
      <c r="K303" s="117" t="str">
        <f>'F. Physical and Environmental'!H12</f>
        <v>11.1.2</v>
      </c>
      <c r="L303" s="117" t="str">
        <f>'F. Physical and Environmental'!I12</f>
        <v>Physical entry controls</v>
      </c>
      <c r="M303" s="117"/>
      <c r="N303" s="117" t="s">
        <v>3066</v>
      </c>
      <c r="O303" s="117" t="s">
        <v>3067</v>
      </c>
      <c r="P303" s="120">
        <v>9.1</v>
      </c>
      <c r="Q303" s="117"/>
      <c r="R303" s="117" t="s">
        <v>3069</v>
      </c>
      <c r="S303" s="117">
        <v>0</v>
      </c>
      <c r="T303" s="191" t="s">
        <v>3070</v>
      </c>
    </row>
    <row r="304" spans="1:20" ht="12.75" customHeight="1">
      <c r="A304" s="117">
        <f>'F. Physical and Environmental'!A13</f>
        <v>374</v>
      </c>
      <c r="B304" s="117">
        <f>'F. Physical and Environmental'!J13</f>
        <v>3</v>
      </c>
      <c r="C304" s="117">
        <f>'F. Physical and Environmental'!K13</f>
        <v>0</v>
      </c>
      <c r="D304" s="117">
        <f>'F. Physical and Environmental'!Y13</f>
        <v>0</v>
      </c>
      <c r="E304" s="117" t="str">
        <f>'F. Physical and Environmental'!B13</f>
        <v>F.1.2.4</v>
      </c>
      <c r="F304" s="117" t="str">
        <f>'F. Physical and Environmental'!C13</f>
        <v>Security guards that provide onsite security services?</v>
      </c>
      <c r="G304" s="117">
        <f>'F. Physical and Environmental'!D13</f>
        <v>0</v>
      </c>
      <c r="H304" s="117">
        <f>'F. Physical and Environmental'!E13</f>
        <v>0</v>
      </c>
      <c r="I304" s="117">
        <f>'F. Physical and Environmental'!F13</f>
        <v>0</v>
      </c>
      <c r="J304" s="117" t="str">
        <f>'F. Physical and Environmental'!G13</f>
        <v>F.2 Physical Security Controls - Scoped Data</v>
      </c>
      <c r="K304" s="117" t="str">
        <f>'F. Physical and Environmental'!H13</f>
        <v xml:space="preserve">11.1.1.c </v>
      </c>
      <c r="L304" s="117" t="str">
        <f>'F. Physical and Environmental'!I13</f>
        <v>Physical security perimeter</v>
      </c>
      <c r="M304" s="117"/>
      <c r="N304" s="117" t="s">
        <v>3066</v>
      </c>
      <c r="O304" s="117" t="s">
        <v>3067</v>
      </c>
      <c r="P304" s="120" t="s">
        <v>118</v>
      </c>
      <c r="Q304" s="117"/>
      <c r="R304" s="117" t="s">
        <v>3278</v>
      </c>
      <c r="S304" s="117">
        <v>0</v>
      </c>
      <c r="T304" s="191" t="s">
        <v>3065</v>
      </c>
    </row>
    <row r="305" spans="1:20" ht="12.75" customHeight="1">
      <c r="A305" s="117">
        <f>'F. Physical and Environmental'!A14</f>
        <v>3288</v>
      </c>
      <c r="B305" s="117">
        <f>'F. Physical and Environmental'!J14</f>
        <v>3</v>
      </c>
      <c r="C305" s="117">
        <f>'F. Physical and Environmental'!K14</f>
        <v>0</v>
      </c>
      <c r="D305" s="117">
        <f>'F. Physical and Environmental'!Y14</f>
        <v>0</v>
      </c>
      <c r="E305" s="117" t="str">
        <f>'F. Physical and Environmental'!B14</f>
        <v>F.1.2.5</v>
      </c>
      <c r="F305" s="117" t="str">
        <f>'F. Physical and Environmental'!C14</f>
        <v>Perimeter physical barrier (such as fence or walls)?</v>
      </c>
      <c r="G305" s="117">
        <f>'F. Physical and Environmental'!D14</f>
        <v>0</v>
      </c>
      <c r="H305" s="117">
        <f>'F. Physical and Environmental'!E14</f>
        <v>0</v>
      </c>
      <c r="I305" s="117">
        <f>'F. Physical and Environmental'!F14</f>
        <v>0</v>
      </c>
      <c r="J305" s="117" t="str">
        <f>'F. Physical and Environmental'!G14</f>
        <v>F.2 Physical Security Controls - Scoped Data</v>
      </c>
      <c r="K305" s="117" t="str">
        <f>'F. Physical and Environmental'!H14</f>
        <v xml:space="preserve">11.1.1.d </v>
      </c>
      <c r="L305" s="117" t="str">
        <f>'F. Physical and Environmental'!I14</f>
        <v>Physical security perimeter</v>
      </c>
      <c r="M305" s="117"/>
      <c r="N305" s="117" t="s">
        <v>3066</v>
      </c>
      <c r="O305" s="117" t="s">
        <v>3067</v>
      </c>
      <c r="P305" s="120" t="s">
        <v>118</v>
      </c>
      <c r="Q305" s="117"/>
      <c r="R305" s="117" t="s">
        <v>3278</v>
      </c>
      <c r="S305" s="117">
        <v>0</v>
      </c>
      <c r="T305" s="191" t="s">
        <v>3065</v>
      </c>
    </row>
    <row r="306" spans="1:20" ht="12.75" customHeight="1">
      <c r="A306" s="117">
        <f>'F. Physical and Environmental'!A15</f>
        <v>371</v>
      </c>
      <c r="B306" s="117">
        <f>'F. Physical and Environmental'!J15</f>
        <v>3</v>
      </c>
      <c r="C306" s="117">
        <f>'F. Physical and Environmental'!K15</f>
        <v>0</v>
      </c>
      <c r="D306" s="117">
        <f>'F. Physical and Environmental'!Y15</f>
        <v>0</v>
      </c>
      <c r="E306" s="117" t="str">
        <f>'F. Physical and Environmental'!B15</f>
        <v>F.1.2.6</v>
      </c>
      <c r="F306" s="117" t="str">
        <f>'F. Physical and Environmental'!C15</f>
        <v>Entry and exit doors alarmed (forced entry, propped open) and/or monitored by security guards?</v>
      </c>
      <c r="G306" s="117">
        <f>'F. Physical and Environmental'!D15</f>
        <v>0</v>
      </c>
      <c r="H306" s="117">
        <f>'F. Physical and Environmental'!E15</f>
        <v>0</v>
      </c>
      <c r="I306" s="117">
        <f>'F. Physical and Environmental'!F15</f>
        <v>0</v>
      </c>
      <c r="J306" s="117" t="str">
        <f>'F. Physical and Environmental'!G15</f>
        <v>F.2 Physical Security Controls - Scoped Data</v>
      </c>
      <c r="K306" s="117" t="str">
        <f>'F. Physical and Environmental'!H15</f>
        <v xml:space="preserve">11.1.1.e </v>
      </c>
      <c r="L306" s="117" t="str">
        <f>'F. Physical and Environmental'!I15</f>
        <v>Physical security perimeter</v>
      </c>
      <c r="M306" s="117"/>
      <c r="N306" s="117" t="s">
        <v>3066</v>
      </c>
      <c r="O306" s="117" t="s">
        <v>3067</v>
      </c>
      <c r="P306" s="120" t="s">
        <v>1160</v>
      </c>
      <c r="Q306" s="117"/>
      <c r="R306" s="117" t="s">
        <v>3278</v>
      </c>
      <c r="S306" s="117">
        <v>0</v>
      </c>
      <c r="T306" s="191" t="s">
        <v>3065</v>
      </c>
    </row>
    <row r="307" spans="1:20" ht="12.75" customHeight="1">
      <c r="A307" s="117">
        <f>'F. Physical and Environmental'!A16</f>
        <v>395</v>
      </c>
      <c r="B307" s="117">
        <f>'F. Physical and Environmental'!J16</f>
        <v>3</v>
      </c>
      <c r="C307" s="117">
        <f>'F. Physical and Environmental'!K16</f>
        <v>0</v>
      </c>
      <c r="D307" s="117">
        <f>'F. Physical and Environmental'!Y16</f>
        <v>0</v>
      </c>
      <c r="E307" s="117" t="str">
        <f>'F. Physical and Environmental'!B16</f>
        <v>F.1.2.7</v>
      </c>
      <c r="F307" s="117" t="str">
        <f>'F. Physical and Environmental'!C16</f>
        <v>A mechanism to prevent tailgating / piggybacking?</v>
      </c>
      <c r="G307" s="117">
        <f>'F. Physical and Environmental'!D16</f>
        <v>0</v>
      </c>
      <c r="H307" s="117">
        <f>'F. Physical and Environmental'!E16</f>
        <v>0</v>
      </c>
      <c r="I307" s="117">
        <f>'F. Physical and Environmental'!F16</f>
        <v>0</v>
      </c>
      <c r="J307" s="117" t="str">
        <f>'F. Physical and Environmental'!G16</f>
        <v>F.2 Physical Security Controls - Scoped Data</v>
      </c>
      <c r="K307" s="117" t="str">
        <f>'F. Physical and Environmental'!H16</f>
        <v xml:space="preserve">11.1.1.c </v>
      </c>
      <c r="L307" s="117" t="str">
        <f>'F. Physical and Environmental'!I16</f>
        <v>Physical entry controls</v>
      </c>
      <c r="M307" s="117"/>
      <c r="N307" s="117" t="s">
        <v>3066</v>
      </c>
      <c r="O307" s="117" t="s">
        <v>3067</v>
      </c>
      <c r="P307" s="120" t="s">
        <v>118</v>
      </c>
      <c r="Q307" s="117"/>
      <c r="R307" s="117" t="s">
        <v>3069</v>
      </c>
      <c r="S307" s="117">
        <v>0</v>
      </c>
      <c r="T307" s="191" t="s">
        <v>3065</v>
      </c>
    </row>
    <row r="308" spans="1:20" ht="12.75" customHeight="1">
      <c r="A308" s="117">
        <f>'F. Physical and Environmental'!A17</f>
        <v>360</v>
      </c>
      <c r="B308" s="117">
        <f>'F. Physical and Environmental'!J17</f>
        <v>3</v>
      </c>
      <c r="C308" s="117">
        <f>'F. Physical and Environmental'!K17</f>
        <v>0</v>
      </c>
      <c r="D308" s="117">
        <f>'F. Physical and Environmental'!Y17</f>
        <v>0</v>
      </c>
      <c r="E308" s="117" t="str">
        <f>'F. Physical and Environmental'!B17</f>
        <v>F.1.2.8</v>
      </c>
      <c r="F308" s="117" t="str">
        <f>'F. Physical and Environmental'!C17</f>
        <v>External lighting?</v>
      </c>
      <c r="G308" s="117">
        <f>'F. Physical and Environmental'!D17</f>
        <v>0</v>
      </c>
      <c r="H308" s="117">
        <f>'F. Physical and Environmental'!E17</f>
        <v>0</v>
      </c>
      <c r="I308" s="117">
        <f>'F. Physical and Environmental'!F17</f>
        <v>0</v>
      </c>
      <c r="J308" s="117" t="str">
        <f>'F. Physical and Environmental'!G17</f>
        <v>F.2 Physical Security Controls - Scoped Data</v>
      </c>
      <c r="K308" s="117">
        <f>'F. Physical and Environmental'!H17</f>
        <v>0</v>
      </c>
      <c r="L308" s="117">
        <f>'F. Physical and Environmental'!I17</f>
        <v>0</v>
      </c>
      <c r="M308" s="117"/>
      <c r="N308" s="117" t="s">
        <v>3066</v>
      </c>
      <c r="O308" s="117" t="s">
        <v>3067</v>
      </c>
      <c r="P308" s="120" t="s">
        <v>118</v>
      </c>
      <c r="Q308" s="117"/>
      <c r="R308" s="117" t="s">
        <v>3278</v>
      </c>
      <c r="S308" s="117">
        <v>0</v>
      </c>
      <c r="T308" s="191" t="s">
        <v>3065</v>
      </c>
    </row>
    <row r="309" spans="1:20" ht="12.75" customHeight="1">
      <c r="A309" s="117">
        <f>'F. Physical and Environmental'!A18</f>
        <v>364</v>
      </c>
      <c r="B309" s="117">
        <f>'F. Physical and Environmental'!J18</f>
        <v>3</v>
      </c>
      <c r="C309" s="117">
        <f>'F. Physical and Environmental'!K18</f>
        <v>0</v>
      </c>
      <c r="D309" s="117">
        <f>'F. Physical and Environmental'!Y18</f>
        <v>0</v>
      </c>
      <c r="E309" s="117" t="str">
        <f>'F. Physical and Environmental'!B18</f>
        <v>F.1.2.9</v>
      </c>
      <c r="F309" s="117" t="str">
        <f>'F. Physical and Environmental'!C18</f>
        <v>Lighting on all doors?</v>
      </c>
      <c r="G309" s="117">
        <f>'F. Physical and Environmental'!D18</f>
        <v>0</v>
      </c>
      <c r="H309" s="117">
        <f>'F. Physical and Environmental'!E18</f>
        <v>0</v>
      </c>
      <c r="I309" s="117">
        <f>'F. Physical and Environmental'!F18</f>
        <v>0</v>
      </c>
      <c r="J309" s="117">
        <f>'F. Physical and Environmental'!G18</f>
        <v>0</v>
      </c>
      <c r="K309" s="117">
        <f>'F. Physical and Environmental'!H18</f>
        <v>0</v>
      </c>
      <c r="L309" s="117">
        <f>'F. Physical and Environmental'!I18</f>
        <v>0</v>
      </c>
      <c r="M309" s="117"/>
      <c r="N309" s="117" t="s">
        <v>3066</v>
      </c>
      <c r="O309" s="117" t="s">
        <v>3067</v>
      </c>
      <c r="P309" s="120" t="s">
        <v>118</v>
      </c>
      <c r="Q309" s="117"/>
      <c r="R309" s="117" t="s">
        <v>3278</v>
      </c>
      <c r="S309" s="117">
        <v>0</v>
      </c>
      <c r="T309" s="191" t="s">
        <v>3065</v>
      </c>
    </row>
    <row r="310" spans="1:20" ht="12.75" customHeight="1">
      <c r="A310" s="117">
        <f>'F. Physical and Environmental'!A19</f>
        <v>365</v>
      </c>
      <c r="B310" s="117">
        <f>'F. Physical and Environmental'!J19</f>
        <v>3</v>
      </c>
      <c r="C310" s="117">
        <f>'F. Physical and Environmental'!K19</f>
        <v>0</v>
      </c>
      <c r="D310" s="117">
        <f>'F. Physical and Environmental'!Y19</f>
        <v>0</v>
      </c>
      <c r="E310" s="117" t="str">
        <f>'F. Physical and Environmental'!B19</f>
        <v>F.1.2.10</v>
      </c>
      <c r="F310" s="117" t="str">
        <f>'F. Physical and Environmental'!C19</f>
        <v>Exterior doors with external hinge pins?</v>
      </c>
      <c r="G310" s="117">
        <f>'F. Physical and Environmental'!D19</f>
        <v>0</v>
      </c>
      <c r="H310" s="117">
        <f>'F. Physical and Environmental'!E19</f>
        <v>0</v>
      </c>
      <c r="I310" s="117">
        <f>'F. Physical and Environmental'!F19</f>
        <v>0</v>
      </c>
      <c r="J310" s="117">
        <f>'F. Physical and Environmental'!G19</f>
        <v>0</v>
      </c>
      <c r="K310" s="117" t="str">
        <f>'F. Physical and Environmental'!H19</f>
        <v xml:space="preserve">11.1.1.b </v>
      </c>
      <c r="L310" s="117" t="str">
        <f>'F. Physical and Environmental'!I19</f>
        <v>Physical security perimeter</v>
      </c>
      <c r="M310" s="117"/>
      <c r="N310" s="117" t="s">
        <v>3066</v>
      </c>
      <c r="O310" s="117" t="s">
        <v>3067</v>
      </c>
      <c r="P310" s="120" t="s">
        <v>118</v>
      </c>
      <c r="Q310" s="117"/>
      <c r="R310" s="117" t="s">
        <v>118</v>
      </c>
      <c r="S310" s="117">
        <v>0</v>
      </c>
      <c r="T310" s="191" t="s">
        <v>3065</v>
      </c>
    </row>
    <row r="311" spans="1:20" ht="12.75" customHeight="1">
      <c r="A311" s="117">
        <f>'F. Physical and Environmental'!A20</f>
        <v>358</v>
      </c>
      <c r="B311" s="117">
        <f>'F. Physical and Environmental'!J20</f>
        <v>3</v>
      </c>
      <c r="C311" s="117">
        <f>'F. Physical and Environmental'!K20</f>
        <v>0</v>
      </c>
      <c r="D311" s="117">
        <f>'F. Physical and Environmental'!Y20</f>
        <v>0</v>
      </c>
      <c r="E311" s="117" t="str">
        <f>'F. Physical and Environmental'!B20</f>
        <v>F.1.2.11</v>
      </c>
      <c r="F311" s="117" t="str">
        <f>'F. Physical and Environmental'!C20</f>
        <v>Windows with contact or break alarms on all windows?</v>
      </c>
      <c r="G311" s="117">
        <f>'F. Physical and Environmental'!D20</f>
        <v>0</v>
      </c>
      <c r="H311" s="117">
        <f>'F. Physical and Environmental'!E20</f>
        <v>0</v>
      </c>
      <c r="I311" s="117">
        <f>'F. Physical and Environmental'!F20</f>
        <v>0</v>
      </c>
      <c r="J311" s="117">
        <f>'F. Physical and Environmental'!G20</f>
        <v>0</v>
      </c>
      <c r="K311" s="117" t="str">
        <f>'F. Physical and Environmental'!H20</f>
        <v xml:space="preserve">11.1.1.b </v>
      </c>
      <c r="L311" s="117" t="str">
        <f>'F. Physical and Environmental'!I20</f>
        <v>Physical security perimeter</v>
      </c>
      <c r="M311" s="117"/>
      <c r="N311" s="117" t="s">
        <v>3066</v>
      </c>
      <c r="O311" s="117" t="s">
        <v>3067</v>
      </c>
      <c r="P311" s="120" t="s">
        <v>118</v>
      </c>
      <c r="Q311" s="117"/>
      <c r="R311" s="117" t="s">
        <v>3278</v>
      </c>
      <c r="S311" s="117">
        <v>0</v>
      </c>
      <c r="T311" s="191" t="s">
        <v>3065</v>
      </c>
    </row>
    <row r="312" spans="1:20" ht="12.75" customHeight="1">
      <c r="A312" s="117">
        <f>'F. Physical and Environmental'!A21</f>
        <v>366</v>
      </c>
      <c r="B312" s="117">
        <f>'F. Physical and Environmental'!J21</f>
        <v>3</v>
      </c>
      <c r="C312" s="117">
        <f>'F. Physical and Environmental'!K21</f>
        <v>0</v>
      </c>
      <c r="D312" s="117">
        <f>'F. Physical and Environmental'!Y21</f>
        <v>0</v>
      </c>
      <c r="E312" s="117" t="str">
        <f>'F. Physical and Environmental'!B21</f>
        <v>F.1.2.12</v>
      </c>
      <c r="F312" s="117" t="str">
        <f>'F. Physical and Environmental'!C21</f>
        <v>CCTV with video stored at least 90 days?</v>
      </c>
      <c r="G312" s="117">
        <f>'F. Physical and Environmental'!D21</f>
        <v>0</v>
      </c>
      <c r="H312" s="117">
        <f>'F. Physical and Environmental'!E21</f>
        <v>0</v>
      </c>
      <c r="I312" s="117">
        <f>'F. Physical and Environmental'!F21</f>
        <v>0</v>
      </c>
      <c r="J312" s="117" t="str">
        <f>'F. Physical and Environmental'!G21</f>
        <v>F.2 Physical Security Controls - Scoped Data</v>
      </c>
      <c r="K312" s="117">
        <f>'F. Physical and Environmental'!H21</f>
        <v>0</v>
      </c>
      <c r="L312" s="117">
        <f>'F. Physical and Environmental'!I21</f>
        <v>0</v>
      </c>
      <c r="M312" s="117"/>
      <c r="N312" s="117" t="s">
        <v>3066</v>
      </c>
      <c r="O312" s="117" t="s">
        <v>3067</v>
      </c>
      <c r="P312" s="120" t="s">
        <v>118</v>
      </c>
      <c r="Q312" s="117"/>
      <c r="R312" s="117" t="s">
        <v>118</v>
      </c>
      <c r="S312" s="117">
        <v>0</v>
      </c>
      <c r="T312" s="191" t="s">
        <v>3070</v>
      </c>
    </row>
    <row r="313" spans="1:20" ht="12.75" customHeight="1">
      <c r="A313" s="117">
        <f>'F. Physical and Environmental'!A22</f>
        <v>566</v>
      </c>
      <c r="B313" s="117">
        <f>'F. Physical and Environmental'!J22</f>
        <v>3</v>
      </c>
      <c r="C313" s="117">
        <f>'F. Physical and Environmental'!K22</f>
        <v>0</v>
      </c>
      <c r="D313" s="117">
        <f>'F. Physical and Environmental'!Y22</f>
        <v>0</v>
      </c>
      <c r="E313" s="117" t="str">
        <f>'F. Physical and Environmental'!B22</f>
        <v>F.1.2.13</v>
      </c>
      <c r="F313" s="117" t="str">
        <f>'F. Physical and Environmental'!C22</f>
        <v>Fluid sensor?</v>
      </c>
      <c r="G313" s="117">
        <f>'F. Physical and Environmental'!D22</f>
        <v>0</v>
      </c>
      <c r="H313" s="117">
        <f>'F. Physical and Environmental'!E22</f>
        <v>0</v>
      </c>
      <c r="I313" s="117">
        <f>'F. Physical and Environmental'!F22</f>
        <v>0</v>
      </c>
      <c r="J313" s="117" t="str">
        <f>'F. Physical and Environmental'!G22</f>
        <v>F.2 Physical Security Controls - Scoped Data</v>
      </c>
      <c r="K313" s="117" t="str">
        <f>'F. Physical and Environmental'!H22</f>
        <v>11.1.4</v>
      </c>
      <c r="L313" s="117" t="str">
        <f>'F. Physical and Environmental'!I22</f>
        <v>Protecting against external and environmental threats</v>
      </c>
      <c r="M313" s="117"/>
      <c r="N313" s="117"/>
      <c r="O313" s="117"/>
      <c r="P313" s="120" t="s">
        <v>118</v>
      </c>
      <c r="Q313" s="117"/>
      <c r="R313" s="117" t="s">
        <v>3280</v>
      </c>
      <c r="S313" s="117">
        <v>0</v>
      </c>
      <c r="T313" s="191" t="s">
        <v>3065</v>
      </c>
    </row>
    <row r="314" spans="1:20" ht="12.75" customHeight="1">
      <c r="A314" s="117">
        <f>'F. Physical and Environmental'!A23</f>
        <v>3297</v>
      </c>
      <c r="B314" s="117">
        <f>'F. Physical and Environmental'!J23</f>
        <v>3</v>
      </c>
      <c r="C314" s="117">
        <f>'F. Physical and Environmental'!K23</f>
        <v>0</v>
      </c>
      <c r="D314" s="117">
        <f>'F. Physical and Environmental'!Y23</f>
        <v>0</v>
      </c>
      <c r="E314" s="117" t="str">
        <f>'F. Physical and Environmental'!B23</f>
        <v>F.1.2.14</v>
      </c>
      <c r="F314" s="117" t="str">
        <f>'F. Physical and Environmental'!C23</f>
        <v>HVAC and humidity controls?</v>
      </c>
      <c r="G314" s="117">
        <f>'F. Physical and Environmental'!D23</f>
        <v>0</v>
      </c>
      <c r="H314" s="117">
        <f>'F. Physical and Environmental'!E23</f>
        <v>0</v>
      </c>
      <c r="I314" s="117">
        <f>'F. Physical and Environmental'!F23</f>
        <v>0</v>
      </c>
      <c r="J314" s="117" t="str">
        <f>'F. Physical and Environmental'!G23</f>
        <v>F.2 Physical Security Controls - Scoped Data</v>
      </c>
      <c r="K314" s="117" t="str">
        <f>'F. Physical and Environmental'!H23</f>
        <v>11.1.4</v>
      </c>
      <c r="L314" s="117" t="str">
        <f>'F. Physical and Environmental'!I23</f>
        <v>Protecting against external and environmental threats</v>
      </c>
      <c r="M314" s="117"/>
      <c r="N314" s="117"/>
      <c r="O314" s="117"/>
      <c r="P314" s="120" t="s">
        <v>118</v>
      </c>
      <c r="Q314" s="117"/>
      <c r="R314" s="117" t="s">
        <v>3280</v>
      </c>
      <c r="S314" s="117">
        <v>0</v>
      </c>
      <c r="T314" s="191" t="s">
        <v>3065</v>
      </c>
    </row>
    <row r="315" spans="1:20" ht="12.75" customHeight="1">
      <c r="A315" s="117">
        <f>'F. Physical and Environmental'!A24</f>
        <v>3298</v>
      </c>
      <c r="B315" s="117">
        <f>'F. Physical and Environmental'!J24</f>
        <v>3</v>
      </c>
      <c r="C315" s="117">
        <f>'F. Physical and Environmental'!K24</f>
        <v>0</v>
      </c>
      <c r="D315" s="117">
        <f>'F. Physical and Environmental'!Y24</f>
        <v>0</v>
      </c>
      <c r="E315" s="117" t="str">
        <f>'F. Physical and Environmental'!B24</f>
        <v>F.1.2.15</v>
      </c>
      <c r="F315" s="117" t="str">
        <f>'F. Physical and Environmental'!C24</f>
        <v>Heat detection?</v>
      </c>
      <c r="G315" s="117">
        <f>'F. Physical and Environmental'!D24</f>
        <v>0</v>
      </c>
      <c r="H315" s="117">
        <f>'F. Physical and Environmental'!E24</f>
        <v>0</v>
      </c>
      <c r="I315" s="117">
        <f>'F. Physical and Environmental'!F24</f>
        <v>0</v>
      </c>
      <c r="J315" s="117">
        <f>'F. Physical and Environmental'!G24</f>
        <v>0</v>
      </c>
      <c r="K315" s="117" t="str">
        <f>'F. Physical and Environmental'!H24</f>
        <v>11.1.4</v>
      </c>
      <c r="L315" s="117" t="str">
        <f>'F. Physical and Environmental'!I24</f>
        <v>Protecting against external and environmental threats</v>
      </c>
      <c r="M315" s="117"/>
      <c r="N315" s="117"/>
      <c r="O315" s="117"/>
      <c r="P315" s="120" t="s">
        <v>118</v>
      </c>
      <c r="Q315" s="117"/>
      <c r="R315" s="117" t="s">
        <v>3280</v>
      </c>
      <c r="S315" s="117">
        <v>0</v>
      </c>
      <c r="T315" s="191" t="s">
        <v>3065</v>
      </c>
    </row>
    <row r="316" spans="1:20" ht="12.75" customHeight="1">
      <c r="A316" s="117">
        <f>'F. Physical and Environmental'!A25</f>
        <v>569</v>
      </c>
      <c r="B316" s="117">
        <f>'F. Physical and Environmental'!J25</f>
        <v>3</v>
      </c>
      <c r="C316" s="117">
        <f>'F. Physical and Environmental'!K25</f>
        <v>0</v>
      </c>
      <c r="D316" s="117">
        <f>'F. Physical and Environmental'!Y25</f>
        <v>0</v>
      </c>
      <c r="E316" s="117" t="str">
        <f>'F. Physical and Environmental'!B25</f>
        <v>F.1.2.16</v>
      </c>
      <c r="F316" s="117" t="str">
        <f>'F. Physical and Environmental'!C25</f>
        <v>Smoke detection?</v>
      </c>
      <c r="G316" s="117">
        <f>'F. Physical and Environmental'!D25</f>
        <v>0</v>
      </c>
      <c r="H316" s="117">
        <f>'F. Physical and Environmental'!E25</f>
        <v>0</v>
      </c>
      <c r="I316" s="117">
        <f>'F. Physical and Environmental'!F25</f>
        <v>0</v>
      </c>
      <c r="J316" s="117">
        <f>'F. Physical and Environmental'!G25</f>
        <v>0</v>
      </c>
      <c r="K316" s="117" t="str">
        <f>'F. Physical and Environmental'!H25</f>
        <v>11.1.4</v>
      </c>
      <c r="L316" s="117" t="str">
        <f>'F. Physical and Environmental'!I25</f>
        <v>Protecting against external and environmental threats</v>
      </c>
      <c r="M316" s="117"/>
      <c r="N316" s="117"/>
      <c r="O316" s="117"/>
      <c r="P316" s="120" t="s">
        <v>118</v>
      </c>
      <c r="Q316" s="117"/>
      <c r="R316" s="117" t="s">
        <v>3280</v>
      </c>
      <c r="S316" s="117">
        <v>0</v>
      </c>
      <c r="T316" s="191" t="s">
        <v>3065</v>
      </c>
    </row>
    <row r="317" spans="1:20" ht="12.75" customHeight="1">
      <c r="A317" s="117">
        <f>'F. Physical and Environmental'!A26</f>
        <v>3303</v>
      </c>
      <c r="B317" s="117">
        <f>'F. Physical and Environmental'!J26</f>
        <v>3</v>
      </c>
      <c r="C317" s="117">
        <f>'F. Physical and Environmental'!K26</f>
        <v>0</v>
      </c>
      <c r="D317" s="117">
        <f>'F. Physical and Environmental'!Y26</f>
        <v>0</v>
      </c>
      <c r="E317" s="117" t="str">
        <f>'F. Physical and Environmental'!B26</f>
        <v>F.1.2.17</v>
      </c>
      <c r="F317" s="117" t="str">
        <f>'F. Physical and Environmental'!C26</f>
        <v>Fire suppression?</v>
      </c>
      <c r="G317" s="117">
        <f>'F. Physical and Environmental'!D26</f>
        <v>0</v>
      </c>
      <c r="H317" s="117">
        <f>'F. Physical and Environmental'!E26</f>
        <v>0</v>
      </c>
      <c r="I317" s="117">
        <f>'F. Physical and Environmental'!F26</f>
        <v>0</v>
      </c>
      <c r="J317" s="117" t="str">
        <f>'F. Physical and Environmental'!G26</f>
        <v>F.1 Environmental Controls - Computing Hardware</v>
      </c>
      <c r="K317" s="117" t="str">
        <f>'F. Physical and Environmental'!H26</f>
        <v>11.1.4</v>
      </c>
      <c r="L317" s="117" t="str">
        <f>'F. Physical and Environmental'!I26</f>
        <v>Protecting against external and environmental threats</v>
      </c>
      <c r="M317" s="117"/>
      <c r="N317" s="117"/>
      <c r="O317" s="117"/>
      <c r="P317" s="120" t="s">
        <v>118</v>
      </c>
      <c r="Q317" s="117"/>
      <c r="R317" s="117" t="s">
        <v>3281</v>
      </c>
      <c r="S317" s="117">
        <v>0</v>
      </c>
      <c r="T317" s="191" t="s">
        <v>3065</v>
      </c>
    </row>
    <row r="318" spans="1:20" ht="12.75" customHeight="1">
      <c r="A318" s="117">
        <f>'F. Physical and Environmental'!A27</f>
        <v>3289</v>
      </c>
      <c r="B318" s="117">
        <f>'F. Physical and Environmental'!J27</f>
        <v>3</v>
      </c>
      <c r="C318" s="117">
        <f>'F. Physical and Environmental'!K27</f>
        <v>0</v>
      </c>
      <c r="D318" s="117">
        <f>'F. Physical and Environmental'!Y27</f>
        <v>0</v>
      </c>
      <c r="E318" s="117" t="str">
        <f>'F. Physical and Environmental'!B27</f>
        <v>F.1.2.18</v>
      </c>
      <c r="F318" s="117" t="str">
        <f>'F. Physical and Environmental'!C27</f>
        <v>Multiple power feeds?</v>
      </c>
      <c r="G318" s="117">
        <f>'F. Physical and Environmental'!D27</f>
        <v>0</v>
      </c>
      <c r="H318" s="117">
        <f>'F. Physical and Environmental'!E27</f>
        <v>0</v>
      </c>
      <c r="I318" s="117">
        <f>'F. Physical and Environmental'!F27</f>
        <v>0</v>
      </c>
      <c r="J318" s="117">
        <f>'F. Physical and Environmental'!G27</f>
        <v>0</v>
      </c>
      <c r="K318" s="117" t="str">
        <f>'F. Physical and Environmental'!H27</f>
        <v>11.2.2</v>
      </c>
      <c r="L318" s="117" t="str">
        <f>'F. Physical and Environmental'!I27</f>
        <v>Supporting utilities</v>
      </c>
      <c r="M318" s="117"/>
      <c r="N318" s="117"/>
      <c r="O318" s="117"/>
      <c r="P318" s="120" t="s">
        <v>118</v>
      </c>
      <c r="Q318" s="117"/>
      <c r="R318" s="117" t="s">
        <v>3282</v>
      </c>
      <c r="S318" s="117">
        <v>0</v>
      </c>
      <c r="T318" s="191" t="s">
        <v>3065</v>
      </c>
    </row>
    <row r="319" spans="1:20" ht="12.75" customHeight="1">
      <c r="A319" s="117">
        <f>'F. Physical and Environmental'!A28</f>
        <v>3290</v>
      </c>
      <c r="B319" s="117">
        <f>'F. Physical and Environmental'!J28</f>
        <v>3</v>
      </c>
      <c r="C319" s="117">
        <f>'F. Physical and Environmental'!K28</f>
        <v>0</v>
      </c>
      <c r="D319" s="117">
        <f>'F. Physical and Environmental'!Y28</f>
        <v>0</v>
      </c>
      <c r="E319" s="117" t="str">
        <f>'F. Physical and Environmental'!B28</f>
        <v>F.1.2.19</v>
      </c>
      <c r="F319" s="117" t="str">
        <f>'F. Physical and Environmental'!C28</f>
        <v>Multiple communication feeds?</v>
      </c>
      <c r="G319" s="117">
        <f>'F. Physical and Environmental'!D28</f>
        <v>0</v>
      </c>
      <c r="H319" s="117">
        <f>'F. Physical and Environmental'!E28</f>
        <v>0</v>
      </c>
      <c r="I319" s="117">
        <f>'F. Physical and Environmental'!F28</f>
        <v>0</v>
      </c>
      <c r="J319" s="117">
        <f>'F. Physical and Environmental'!G28</f>
        <v>0</v>
      </c>
      <c r="K319" s="117" t="str">
        <f>'F. Physical and Environmental'!H28</f>
        <v>11.2.2</v>
      </c>
      <c r="L319" s="117" t="str">
        <f>'F. Physical and Environmental'!I28</f>
        <v>Supporting utilities</v>
      </c>
      <c r="M319" s="117"/>
      <c r="N319" s="117"/>
      <c r="O319" s="117"/>
      <c r="P319" s="120" t="s">
        <v>118</v>
      </c>
      <c r="Q319" s="117"/>
      <c r="R319" s="117" t="s">
        <v>3282</v>
      </c>
      <c r="S319" s="117">
        <v>0</v>
      </c>
      <c r="T319" s="191" t="s">
        <v>3065</v>
      </c>
    </row>
    <row r="320" spans="1:20" ht="12.75" customHeight="1">
      <c r="A320" s="117">
        <f>'F. Physical and Environmental'!A29</f>
        <v>430</v>
      </c>
      <c r="B320" s="117">
        <f>'F. Physical and Environmental'!J29</f>
        <v>3</v>
      </c>
      <c r="C320" s="117">
        <f>'F. Physical and Environmental'!K29</f>
        <v>0</v>
      </c>
      <c r="D320" s="117">
        <f>'F. Physical and Environmental'!Y29</f>
        <v>0</v>
      </c>
      <c r="E320" s="117" t="str">
        <f>'F. Physical and Environmental'!B29</f>
        <v>F.1.2.20</v>
      </c>
      <c r="F320" s="117" t="str">
        <f>'F. Physical and Environmental'!C29</f>
        <v>Walls extending from true floor to true ceiling?</v>
      </c>
      <c r="G320" s="117">
        <f>'F. Physical and Environmental'!D29</f>
        <v>0</v>
      </c>
      <c r="H320" s="117">
        <f>'F. Physical and Environmental'!E29</f>
        <v>0</v>
      </c>
      <c r="I320" s="117">
        <f>'F. Physical and Environmental'!F29</f>
        <v>0</v>
      </c>
      <c r="J320" s="117" t="str">
        <f>'F. Physical and Environmental'!G29</f>
        <v>F.2 Physical Security Controls - Scoped Data</v>
      </c>
      <c r="K320" s="117" t="str">
        <f>'F. Physical and Environmental'!H29</f>
        <v>11.1.1.b</v>
      </c>
      <c r="L320" s="117" t="str">
        <f>'F. Physical and Environmental'!I29</f>
        <v>Physical security perimeter</v>
      </c>
      <c r="M320" s="117"/>
      <c r="N320" s="117"/>
      <c r="O320" s="117"/>
      <c r="P320" s="120" t="s">
        <v>118</v>
      </c>
      <c r="Q320" s="117"/>
      <c r="R320" s="117" t="s">
        <v>3282</v>
      </c>
      <c r="S320" s="117">
        <v>0</v>
      </c>
      <c r="T320" s="191" t="s">
        <v>3065</v>
      </c>
    </row>
    <row r="321" spans="1:20" ht="12.75" customHeight="1">
      <c r="A321" s="117">
        <f>'F. Physical and Environmental'!A30</f>
        <v>432</v>
      </c>
      <c r="B321" s="117">
        <f>'F. Physical and Environmental'!J30</f>
        <v>3</v>
      </c>
      <c r="C321" s="117">
        <f>'F. Physical and Environmental'!K30</f>
        <v>0</v>
      </c>
      <c r="D321" s="117">
        <f>'F. Physical and Environmental'!Y30</f>
        <v>0</v>
      </c>
      <c r="E321" s="117" t="str">
        <f>'F. Physical and Environmental'!B30</f>
        <v>F.1.2.21</v>
      </c>
      <c r="F321" s="117" t="str">
        <f>'F. Physical and Environmental'!C30</f>
        <v>Windows or glass walls along the perimeter?</v>
      </c>
      <c r="G321" s="117">
        <f>'F. Physical and Environmental'!D30</f>
        <v>0</v>
      </c>
      <c r="H321" s="117">
        <f>'F. Physical and Environmental'!E30</f>
        <v>0</v>
      </c>
      <c r="I321" s="117">
        <f>'F. Physical and Environmental'!F30</f>
        <v>0</v>
      </c>
      <c r="J321" s="117" t="str">
        <f>'F. Physical and Environmental'!G30</f>
        <v>F.2 Physical Security Controls - Scoped Data</v>
      </c>
      <c r="K321" s="117" t="str">
        <f>'F. Physical and Environmental'!H30</f>
        <v>11.1.1.b</v>
      </c>
      <c r="L321" s="117" t="str">
        <f>'F. Physical and Environmental'!I30</f>
        <v>Physical security perimeter</v>
      </c>
      <c r="M321" s="117"/>
      <c r="N321" s="117"/>
      <c r="O321" s="117"/>
      <c r="P321" s="120" t="s">
        <v>118</v>
      </c>
      <c r="Q321" s="117"/>
      <c r="R321" s="117" t="s">
        <v>3278</v>
      </c>
      <c r="S321" s="117">
        <v>0</v>
      </c>
      <c r="T321" s="191" t="s">
        <v>3065</v>
      </c>
    </row>
    <row r="322" spans="1:20" ht="12.75" customHeight="1">
      <c r="A322" s="117">
        <f>'F. Physical and Environmental'!A31</f>
        <v>382</v>
      </c>
      <c r="B322" s="117">
        <f>'F. Physical and Environmental'!J31</f>
        <v>3</v>
      </c>
      <c r="C322" s="117">
        <f>'F. Physical and Environmental'!K31</f>
        <v>0</v>
      </c>
      <c r="D322" s="117">
        <f>'F. Physical and Environmental'!Y31</f>
        <v>0</v>
      </c>
      <c r="E322" s="117" t="str">
        <f>'F. Physical and Environmental'!B31</f>
        <v>F.1.2.22</v>
      </c>
      <c r="F322" s="117" t="str">
        <f>'F. Physical and Environmental'!C31</f>
        <v>Physical access control procedures? If yes, is there:</v>
      </c>
      <c r="G322" s="117">
        <f>'F. Physical and Environmental'!D31</f>
        <v>0</v>
      </c>
      <c r="H322" s="117">
        <f>'F. Physical and Environmental'!E31</f>
        <v>0</v>
      </c>
      <c r="I322" s="117">
        <f>'F. Physical and Environmental'!F31</f>
        <v>0</v>
      </c>
      <c r="J322" s="117">
        <f>'F. Physical and Environmental'!G31</f>
        <v>0</v>
      </c>
      <c r="K322" s="117" t="str">
        <f>'F. Physical and Environmental'!H31</f>
        <v xml:space="preserve">11.1.1.a </v>
      </c>
      <c r="L322" s="117" t="str">
        <f>'F. Physical and Environmental'!I31</f>
        <v>Physical security perimeter</v>
      </c>
      <c r="M322" s="117"/>
      <c r="N322" s="117" t="s">
        <v>3066</v>
      </c>
      <c r="O322" s="117" t="s">
        <v>3067</v>
      </c>
      <c r="P322" s="120" t="s">
        <v>118</v>
      </c>
      <c r="Q322" s="117"/>
      <c r="R322" s="117" t="s">
        <v>3278</v>
      </c>
      <c r="S322" s="117">
        <v>0</v>
      </c>
      <c r="T322" s="191" t="s">
        <v>3070</v>
      </c>
    </row>
    <row r="323" spans="1:20" ht="12.75" customHeight="1">
      <c r="A323" s="117">
        <f>'F. Physical and Environmental'!A32</f>
        <v>383</v>
      </c>
      <c r="B323" s="117">
        <f>'F. Physical and Environmental'!J32</f>
        <v>4</v>
      </c>
      <c r="C323" s="117">
        <f>'F. Physical and Environmental'!K32</f>
        <v>0</v>
      </c>
      <c r="D323" s="117">
        <f>'F. Physical and Environmental'!Y32</f>
        <v>0</v>
      </c>
      <c r="E323" s="117" t="str">
        <f>'F. Physical and Environmental'!B32</f>
        <v>F.1.2.22.1</v>
      </c>
      <c r="F323" s="117" t="str">
        <f>'F. Physical and Environmental'!C32</f>
        <v>Segregation of duties for issuing and approving access?</v>
      </c>
      <c r="G323" s="117">
        <f>'F. Physical and Environmental'!D32</f>
        <v>0</v>
      </c>
      <c r="H323" s="117">
        <f>'F. Physical and Environmental'!E32</f>
        <v>0</v>
      </c>
      <c r="I323" s="117">
        <f>'F. Physical and Environmental'!F32</f>
        <v>0</v>
      </c>
      <c r="J323" s="117">
        <f>'F. Physical and Environmental'!G32</f>
        <v>0</v>
      </c>
      <c r="K323" s="117" t="str">
        <f>'F. Physical and Environmental'!H32</f>
        <v xml:space="preserve">9.1.1.f </v>
      </c>
      <c r="L323" s="117" t="str">
        <f>'F. Physical and Environmental'!I32</f>
        <v>Access control policy</v>
      </c>
      <c r="M323" s="117"/>
      <c r="N323" s="117" t="s">
        <v>3066</v>
      </c>
      <c r="O323" s="117" t="s">
        <v>3067</v>
      </c>
      <c r="P323" s="120" t="s">
        <v>118</v>
      </c>
      <c r="Q323" s="117"/>
      <c r="R323" s="117" t="s">
        <v>2989</v>
      </c>
      <c r="S323" s="117">
        <v>0</v>
      </c>
      <c r="T323" s="191" t="s">
        <v>3070</v>
      </c>
    </row>
    <row r="324" spans="1:20" ht="12.75" customHeight="1">
      <c r="A324" s="117">
        <f>'F. Physical and Environmental'!A33</f>
        <v>384</v>
      </c>
      <c r="B324" s="117">
        <f>'F. Physical and Environmental'!J33</f>
        <v>4</v>
      </c>
      <c r="C324" s="117">
        <f>'F. Physical and Environmental'!K33</f>
        <v>0</v>
      </c>
      <c r="D324" s="117">
        <f>'F. Physical and Environmental'!Y33</f>
        <v>0</v>
      </c>
      <c r="E324" s="117" t="str">
        <f>'F. Physical and Environmental'!B33</f>
        <v>F.1.2.22.2</v>
      </c>
      <c r="F324" s="117" t="str">
        <f>'F. Physical and Environmental'!C33</f>
        <v>Access reviews at least every six months?</v>
      </c>
      <c r="G324" s="117">
        <f>'F. Physical and Environmental'!D33</f>
        <v>0</v>
      </c>
      <c r="H324" s="117">
        <f>'F. Physical and Environmental'!E33</f>
        <v>0</v>
      </c>
      <c r="I324" s="117">
        <f>'F. Physical and Environmental'!F33</f>
        <v>0</v>
      </c>
      <c r="J324" s="117">
        <f>'F. Physical and Environmental'!G33</f>
        <v>0</v>
      </c>
      <c r="K324" s="117" t="str">
        <f>'F. Physical and Environmental'!H33</f>
        <v>9.1.1.h 9.2.5</v>
      </c>
      <c r="L324" s="117" t="str">
        <f>'F. Physical and Environmental'!I33</f>
        <v>Access control policy, Review of user access rights</v>
      </c>
      <c r="M324" s="117"/>
      <c r="N324" s="117" t="s">
        <v>3066</v>
      </c>
      <c r="O324" s="117" t="s">
        <v>3067</v>
      </c>
      <c r="P324" s="120" t="s">
        <v>118</v>
      </c>
      <c r="Q324" s="117"/>
      <c r="R324" s="117" t="s">
        <v>3278</v>
      </c>
      <c r="S324" s="117">
        <v>0</v>
      </c>
      <c r="T324" s="191" t="s">
        <v>3070</v>
      </c>
    </row>
    <row r="325" spans="1:20" ht="12.75" customHeight="1">
      <c r="A325" s="117">
        <f>'F. Physical and Environmental'!A34</f>
        <v>389</v>
      </c>
      <c r="B325" s="117">
        <f>'F. Physical and Environmental'!J34</f>
        <v>4</v>
      </c>
      <c r="C325" s="117">
        <f>'F. Physical and Environmental'!K34</f>
        <v>0</v>
      </c>
      <c r="D325" s="117">
        <f>'F. Physical and Environmental'!Y34</f>
        <v>0</v>
      </c>
      <c r="E325" s="117" t="str">
        <f>'F. Physical and Environmental'!B34</f>
        <v>F.1.2.22.3</v>
      </c>
      <c r="F325" s="117" t="str">
        <f>'F. Physical and Environmental'!C34</f>
        <v>Collection of access equipment (badges, keys, change pin numbers, etc) upon termination or status change?</v>
      </c>
      <c r="G325" s="117">
        <f>'F. Physical and Environmental'!D34</f>
        <v>0</v>
      </c>
      <c r="H325" s="117">
        <f>'F. Physical and Environmental'!E34</f>
        <v>0</v>
      </c>
      <c r="I325" s="117">
        <f>'F. Physical and Environmental'!F34</f>
        <v>0</v>
      </c>
      <c r="J325" s="117">
        <f>'F. Physical and Environmental'!G34</f>
        <v>0</v>
      </c>
      <c r="K325" s="117" t="str">
        <f>'F. Physical and Environmental'!H34</f>
        <v xml:space="preserve">9.1.1.i </v>
      </c>
      <c r="L325" s="117" t="str">
        <f>'F. Physical and Environmental'!I34</f>
        <v>Access control policy</v>
      </c>
      <c r="M325" s="117"/>
      <c r="N325" s="117" t="s">
        <v>3066</v>
      </c>
      <c r="O325" s="117" t="s">
        <v>3067</v>
      </c>
      <c r="P325" s="120" t="s">
        <v>118</v>
      </c>
      <c r="Q325" s="117"/>
      <c r="R325" s="117" t="s">
        <v>3069</v>
      </c>
      <c r="S325" s="117">
        <v>0</v>
      </c>
      <c r="T325" s="191" t="s">
        <v>3070</v>
      </c>
    </row>
    <row r="326" spans="1:20" ht="12.75" customHeight="1">
      <c r="A326" s="117">
        <f>'F. Physical and Environmental'!A35</f>
        <v>390</v>
      </c>
      <c r="B326" s="117">
        <f>'F. Physical and Environmental'!J35</f>
        <v>4</v>
      </c>
      <c r="C326" s="117">
        <f>'F. Physical and Environmental'!K35</f>
        <v>0</v>
      </c>
      <c r="D326" s="117">
        <f>'F. Physical and Environmental'!Y35</f>
        <v>0</v>
      </c>
      <c r="E326" s="117" t="str">
        <f>'F. Physical and Environmental'!B35</f>
        <v>F.1.2.22.4</v>
      </c>
      <c r="F326" s="117" t="str">
        <f>'F. Physical and Environmental'!C35</f>
        <v>Lost or stolen access card/key reporting required?</v>
      </c>
      <c r="G326" s="117">
        <f>'F. Physical and Environmental'!D35</f>
        <v>0</v>
      </c>
      <c r="H326" s="117">
        <f>'F. Physical and Environmental'!E35</f>
        <v>0</v>
      </c>
      <c r="I326" s="117">
        <f>'F. Physical and Environmental'!F35</f>
        <v>0</v>
      </c>
      <c r="J326" s="117">
        <f>'F. Physical and Environmental'!G35</f>
        <v>0</v>
      </c>
      <c r="K326" s="117" t="str">
        <f>'F. Physical and Environmental'!H35</f>
        <v xml:space="preserve">11.1.2.d </v>
      </c>
      <c r="L326" s="117" t="str">
        <f>'F. Physical and Environmental'!I35</f>
        <v>Physical entry controls</v>
      </c>
      <c r="M326" s="117"/>
      <c r="N326" s="117" t="s">
        <v>3066</v>
      </c>
      <c r="O326" s="117" t="s">
        <v>3067</v>
      </c>
      <c r="P326" s="120" t="s">
        <v>118</v>
      </c>
      <c r="Q326" s="117"/>
      <c r="R326" s="117" t="s">
        <v>3069</v>
      </c>
      <c r="S326" s="117">
        <v>0</v>
      </c>
      <c r="T326" s="191" t="s">
        <v>3070</v>
      </c>
    </row>
    <row r="327" spans="1:20" ht="12.75" customHeight="1">
      <c r="A327" s="117">
        <f>'F. Physical and Environmental'!A36</f>
        <v>396</v>
      </c>
      <c r="B327" s="117">
        <f>'F. Physical and Environmental'!J36</f>
        <v>2</v>
      </c>
      <c r="C327" s="117">
        <f>'F. Physical and Environmental'!K36</f>
        <v>0</v>
      </c>
      <c r="D327" s="117">
        <f>'F. Physical and Environmental'!Y36</f>
        <v>1</v>
      </c>
      <c r="E327" s="117" t="str">
        <f>'F. Physical and Environmental'!B36</f>
        <v>F.1.3</v>
      </c>
      <c r="F327" s="117" t="str">
        <f>'F. Physical and Environmental'!C36</f>
        <v>Are visitors permitted in the facility? If yes, are they required to:</v>
      </c>
      <c r="G327" s="117">
        <f>'F. Physical and Environmental'!D36</f>
        <v>0</v>
      </c>
      <c r="H327" s="117">
        <f>'F. Physical and Environmental'!E36</f>
        <v>0</v>
      </c>
      <c r="I327" s="117">
        <f>'F. Physical and Environmental'!F36</f>
        <v>0</v>
      </c>
      <c r="J327" s="117" t="str">
        <f>'F. Physical and Environmental'!G36</f>
        <v>F.7 Visitor Management</v>
      </c>
      <c r="K327" s="117" t="str">
        <f>'F. Physical and Environmental'!H36</f>
        <v xml:space="preserve">11.1.2 </v>
      </c>
      <c r="L327" s="117" t="str">
        <f>'F. Physical and Environmental'!I36</f>
        <v>Physical entry controls</v>
      </c>
      <c r="M327" s="117"/>
      <c r="N327" s="117" t="s">
        <v>3066</v>
      </c>
      <c r="O327" s="117" t="s">
        <v>3067</v>
      </c>
      <c r="P327" s="120">
        <v>9.4</v>
      </c>
      <c r="Q327" s="117"/>
      <c r="R327" s="117" t="s">
        <v>3069</v>
      </c>
      <c r="S327" s="117">
        <v>0</v>
      </c>
      <c r="T327" s="191" t="s">
        <v>3070</v>
      </c>
    </row>
    <row r="328" spans="1:20" ht="12.75" customHeight="1">
      <c r="A328" s="117">
        <f>'F. Physical and Environmental'!A37</f>
        <v>397</v>
      </c>
      <c r="B328" s="117">
        <f>'F. Physical and Environmental'!J37</f>
        <v>3</v>
      </c>
      <c r="C328" s="117">
        <f>'F. Physical and Environmental'!K37</f>
        <v>0</v>
      </c>
      <c r="D328" s="117">
        <f>'F. Physical and Environmental'!Y37</f>
        <v>0</v>
      </c>
      <c r="E328" s="117" t="str">
        <f>'F. Physical and Environmental'!B37</f>
        <v>F.1.3.1</v>
      </c>
      <c r="F328" s="117" t="str">
        <f>'F. Physical and Environmental'!C37</f>
        <v>Sign in and out?</v>
      </c>
      <c r="G328" s="117">
        <f>'F. Physical and Environmental'!D37</f>
        <v>0</v>
      </c>
      <c r="H328" s="117">
        <f>'F. Physical and Environmental'!E37</f>
        <v>0</v>
      </c>
      <c r="I328" s="117">
        <f>'F. Physical and Environmental'!F37</f>
        <v>0</v>
      </c>
      <c r="J328" s="117" t="str">
        <f>'F. Physical and Environmental'!G37</f>
        <v>F.7 Visitor Management</v>
      </c>
      <c r="K328" s="117" t="str">
        <f>'F. Physical and Environmental'!H37</f>
        <v xml:space="preserve">11.1.2.a </v>
      </c>
      <c r="L328" s="117" t="str">
        <f>'F. Physical and Environmental'!I37</f>
        <v>Physical entry controls</v>
      </c>
      <c r="M328" s="117"/>
      <c r="N328" s="117" t="s">
        <v>3066</v>
      </c>
      <c r="O328" s="117" t="s">
        <v>3067</v>
      </c>
      <c r="P328" s="120" t="s">
        <v>1254</v>
      </c>
      <c r="Q328" s="117"/>
      <c r="R328" s="117" t="s">
        <v>3069</v>
      </c>
      <c r="S328" s="117">
        <v>0</v>
      </c>
      <c r="T328" s="191" t="s">
        <v>3070</v>
      </c>
    </row>
    <row r="329" spans="1:20" ht="12.75" customHeight="1">
      <c r="A329" s="117">
        <f>'F. Physical and Environmental'!A38</f>
        <v>398</v>
      </c>
      <c r="B329" s="117">
        <f>'F. Physical and Environmental'!J38</f>
        <v>3</v>
      </c>
      <c r="C329" s="117">
        <f>'F. Physical and Environmental'!K38</f>
        <v>0</v>
      </c>
      <c r="D329" s="117">
        <f>'F. Physical and Environmental'!Y38</f>
        <v>0</v>
      </c>
      <c r="E329" s="117" t="str">
        <f>'F. Physical and Environmental'!B38</f>
        <v>F.1.3.2</v>
      </c>
      <c r="F329" s="117" t="str">
        <f>'F. Physical and Environmental'!C38</f>
        <v>Provide a government issued ID?</v>
      </c>
      <c r="G329" s="117">
        <f>'F. Physical and Environmental'!D38</f>
        <v>0</v>
      </c>
      <c r="H329" s="117">
        <f>'F. Physical and Environmental'!E38</f>
        <v>0</v>
      </c>
      <c r="I329" s="117">
        <f>'F. Physical and Environmental'!F38</f>
        <v>0</v>
      </c>
      <c r="J329" s="117" t="str">
        <f>'F. Physical and Environmental'!G38</f>
        <v>F.7 Visitor Management</v>
      </c>
      <c r="K329" s="117" t="str">
        <f>'F. Physical and Environmental'!H38</f>
        <v xml:space="preserve">11.1.2.a </v>
      </c>
      <c r="L329" s="117" t="str">
        <f>'F. Physical and Environmental'!I38</f>
        <v>Physical entry controls</v>
      </c>
      <c r="M329" s="117"/>
      <c r="N329" s="117" t="s">
        <v>3066</v>
      </c>
      <c r="O329" s="117" t="s">
        <v>3067</v>
      </c>
      <c r="P329" s="120" t="s">
        <v>1945</v>
      </c>
      <c r="Q329" s="117"/>
      <c r="R329" s="117" t="s">
        <v>3069</v>
      </c>
      <c r="S329" s="117">
        <v>0</v>
      </c>
      <c r="T329" s="191" t="s">
        <v>3070</v>
      </c>
    </row>
    <row r="330" spans="1:20" ht="12.75" customHeight="1">
      <c r="A330" s="117">
        <f>'F. Physical and Environmental'!A39</f>
        <v>399</v>
      </c>
      <c r="B330" s="117">
        <f>'F. Physical and Environmental'!J39</f>
        <v>3</v>
      </c>
      <c r="C330" s="117">
        <f>'F. Physical and Environmental'!K39</f>
        <v>0</v>
      </c>
      <c r="D330" s="117">
        <f>'F. Physical and Environmental'!Y39</f>
        <v>0</v>
      </c>
      <c r="E330" s="117" t="str">
        <f>'F. Physical and Environmental'!B39</f>
        <v>F.1.3.3</v>
      </c>
      <c r="F330" s="117" t="str">
        <f>'F. Physical and Environmental'!C39</f>
        <v>Be escorted through secure areas?</v>
      </c>
      <c r="G330" s="117">
        <f>'F. Physical and Environmental'!D39</f>
        <v>0</v>
      </c>
      <c r="H330" s="117">
        <f>'F. Physical and Environmental'!E39</f>
        <v>0</v>
      </c>
      <c r="I330" s="117">
        <f>'F. Physical and Environmental'!F39</f>
        <v>0</v>
      </c>
      <c r="J330" s="117" t="str">
        <f>'F. Physical and Environmental'!G39</f>
        <v>F.7 Visitor Management</v>
      </c>
      <c r="K330" s="117">
        <f>'F. Physical and Environmental'!H39</f>
        <v>0</v>
      </c>
      <c r="L330" s="117">
        <f>'F. Physical and Environmental'!I39</f>
        <v>0</v>
      </c>
      <c r="M330" s="117"/>
      <c r="N330" s="117" t="s">
        <v>3066</v>
      </c>
      <c r="O330" s="117" t="s">
        <v>3067</v>
      </c>
      <c r="P330" s="120" t="s">
        <v>552</v>
      </c>
      <c r="Q330" s="117"/>
      <c r="R330" s="117" t="s">
        <v>3069</v>
      </c>
      <c r="S330" s="117">
        <v>0</v>
      </c>
      <c r="T330" s="191" t="s">
        <v>3070</v>
      </c>
    </row>
    <row r="331" spans="1:20" ht="12.75" customHeight="1">
      <c r="A331" s="117">
        <f>'F. Physical and Environmental'!A40</f>
        <v>2944</v>
      </c>
      <c r="B331" s="117">
        <f>'F. Physical and Environmental'!J40</f>
        <v>3</v>
      </c>
      <c r="C331" s="117">
        <f>'F. Physical and Environmental'!K40</f>
        <v>0</v>
      </c>
      <c r="D331" s="117">
        <f>'F. Physical and Environmental'!Y40</f>
        <v>0</v>
      </c>
      <c r="E331" s="117" t="str">
        <f>'F. Physical and Environmental'!B40</f>
        <v>F.1.3.4</v>
      </c>
      <c r="F331" s="117" t="str">
        <f>'F. Physical and Environmental'!C40</f>
        <v>Wear badge distinguishing them from employees?</v>
      </c>
      <c r="G331" s="117">
        <f>'F. Physical and Environmental'!D40</f>
        <v>0</v>
      </c>
      <c r="H331" s="117">
        <f>'F. Physical and Environmental'!E40</f>
        <v>0</v>
      </c>
      <c r="I331" s="117">
        <f>'F. Physical and Environmental'!F40</f>
        <v>0</v>
      </c>
      <c r="J331" s="117" t="str">
        <f>'F. Physical and Environmental'!G40</f>
        <v>F.7 Visitor Management</v>
      </c>
      <c r="K331" s="117" t="str">
        <f>'F. Physical and Environmental'!H40</f>
        <v xml:space="preserve">11.1.2.a </v>
      </c>
      <c r="L331" s="117" t="str">
        <f>'F. Physical and Environmental'!I40</f>
        <v>Physical entry controls</v>
      </c>
      <c r="M331" s="117"/>
      <c r="N331" s="117" t="s">
        <v>3066</v>
      </c>
      <c r="O331" s="117" t="s">
        <v>3067</v>
      </c>
      <c r="P331" s="120" t="s">
        <v>1945</v>
      </c>
      <c r="Q331" s="117"/>
      <c r="R331" s="117" t="s">
        <v>3069</v>
      </c>
      <c r="S331" s="117">
        <v>0</v>
      </c>
      <c r="T331" s="191" t="s">
        <v>3070</v>
      </c>
    </row>
    <row r="332" spans="1:20" ht="12.75" customHeight="1">
      <c r="A332" s="117">
        <f>'F. Physical and Environmental'!A41</f>
        <v>400</v>
      </c>
      <c r="B332" s="117">
        <f>'F. Physical and Environmental'!J41</f>
        <v>3</v>
      </c>
      <c r="C332" s="117">
        <f>'F. Physical and Environmental'!K41</f>
        <v>0</v>
      </c>
      <c r="D332" s="117">
        <f>'F. Physical and Environmental'!Y41</f>
        <v>0</v>
      </c>
      <c r="E332" s="117" t="str">
        <f>'F. Physical and Environmental'!B41</f>
        <v>F.1.3.5</v>
      </c>
      <c r="F332" s="117" t="str">
        <f>'F. Physical and Environmental'!C41</f>
        <v>Are visitor logs maintained for at least 90 days?</v>
      </c>
      <c r="G332" s="117">
        <f>'F. Physical and Environmental'!D41</f>
        <v>0</v>
      </c>
      <c r="H332" s="117">
        <f>'F. Physical and Environmental'!E41</f>
        <v>0</v>
      </c>
      <c r="I332" s="117">
        <f>'F. Physical and Environmental'!F41</f>
        <v>0</v>
      </c>
      <c r="J332" s="117" t="str">
        <f>'F. Physical and Environmental'!G41</f>
        <v>F.2 Physical Security Controls - Scoped Data</v>
      </c>
      <c r="K332" s="117">
        <f>'F. Physical and Environmental'!H41</f>
        <v>0</v>
      </c>
      <c r="L332" s="117">
        <f>'F. Physical and Environmental'!I41</f>
        <v>0</v>
      </c>
      <c r="M332" s="117"/>
      <c r="N332" s="117" t="s">
        <v>3066</v>
      </c>
      <c r="O332" s="117" t="s">
        <v>3067</v>
      </c>
      <c r="P332" s="120" t="s">
        <v>118</v>
      </c>
      <c r="Q332" s="117"/>
      <c r="R332" s="117" t="s">
        <v>3069</v>
      </c>
      <c r="S332" s="117">
        <v>0</v>
      </c>
      <c r="T332" s="191" t="s">
        <v>3070</v>
      </c>
    </row>
    <row r="333" spans="1:20" ht="12.75" customHeight="1">
      <c r="A333" s="117">
        <f>'F. Physical and Environmental'!A42</f>
        <v>492</v>
      </c>
      <c r="B333" s="117">
        <f>'F. Physical and Environmental'!J42</f>
        <v>2</v>
      </c>
      <c r="C333" s="117">
        <f>'F. Physical and Environmental'!K42</f>
        <v>0</v>
      </c>
      <c r="D333" s="117">
        <f>'F. Physical and Environmental'!Y42</f>
        <v>0</v>
      </c>
      <c r="E333" s="117" t="str">
        <f>'F. Physical and Environmental'!B42</f>
        <v>F.1.4</v>
      </c>
      <c r="F333" s="117" t="str">
        <f>'F. Physical and Environmental'!C42</f>
        <v>Is there a loading dock at the facility? If yes, is there:</v>
      </c>
      <c r="G333" s="117">
        <f>'F. Physical and Environmental'!D42</f>
        <v>0</v>
      </c>
      <c r="H333" s="117">
        <f>'F. Physical and Environmental'!E42</f>
        <v>0</v>
      </c>
      <c r="I333" s="117">
        <f>'F. Physical and Environmental'!F42</f>
        <v>0</v>
      </c>
      <c r="J333" s="117">
        <f>'F. Physical and Environmental'!G42</f>
        <v>0</v>
      </c>
      <c r="K333" s="117" t="str">
        <f>'F. Physical and Environmental'!H42</f>
        <v>11.1.6</v>
      </c>
      <c r="L333" s="117" t="str">
        <f>'F. Physical and Environmental'!I42</f>
        <v>Delivery and loading areas</v>
      </c>
      <c r="M333" s="117"/>
      <c r="N333" s="117"/>
      <c r="O333" s="117"/>
      <c r="P333" s="120" t="s">
        <v>118</v>
      </c>
      <c r="Q333" s="117"/>
      <c r="R333" s="117" t="s">
        <v>3283</v>
      </c>
      <c r="S333" s="117">
        <v>0</v>
      </c>
      <c r="T333" s="191" t="s">
        <v>3070</v>
      </c>
    </row>
    <row r="334" spans="1:20" ht="12.75" customHeight="1">
      <c r="A334" s="117">
        <f>'F. Physical and Environmental'!A43</f>
        <v>493</v>
      </c>
      <c r="B334" s="117">
        <f>'F. Physical and Environmental'!J43</f>
        <v>3</v>
      </c>
      <c r="C334" s="117">
        <f>'F. Physical and Environmental'!K43</f>
        <v>0</v>
      </c>
      <c r="D334" s="117">
        <f>'F. Physical and Environmental'!Y43</f>
        <v>0</v>
      </c>
      <c r="E334" s="117" t="str">
        <f>'F. Physical and Environmental'!B43</f>
        <v>F.1.4.1</v>
      </c>
      <c r="F334" s="117" t="str">
        <f>'F. Physical and Environmental'!C43</f>
        <v>Other tenants using the loading dock?</v>
      </c>
      <c r="G334" s="117">
        <f>'F. Physical and Environmental'!D43</f>
        <v>0</v>
      </c>
      <c r="H334" s="117">
        <f>'F. Physical and Environmental'!E43</f>
        <v>0</v>
      </c>
      <c r="I334" s="117">
        <f>'F. Physical and Environmental'!F43</f>
        <v>0</v>
      </c>
      <c r="J334" s="117">
        <f>'F. Physical and Environmental'!G43</f>
        <v>0</v>
      </c>
      <c r="K334" s="117">
        <f>'F. Physical and Environmental'!H43</f>
        <v>0</v>
      </c>
      <c r="L334" s="117">
        <f>'F. Physical and Environmental'!I43</f>
        <v>0</v>
      </c>
      <c r="M334" s="117"/>
      <c r="N334" s="117"/>
      <c r="O334" s="117"/>
      <c r="P334" s="120" t="s">
        <v>118</v>
      </c>
      <c r="Q334" s="117"/>
      <c r="R334" s="117" t="s">
        <v>3283</v>
      </c>
      <c r="S334" s="117">
        <v>0</v>
      </c>
      <c r="T334" s="191" t="s">
        <v>3070</v>
      </c>
    </row>
    <row r="335" spans="1:20" ht="12.75" customHeight="1">
      <c r="A335" s="117">
        <f>'F. Physical and Environmental'!A44</f>
        <v>495</v>
      </c>
      <c r="B335" s="117">
        <f>'F. Physical and Environmental'!J44</f>
        <v>3</v>
      </c>
      <c r="C335" s="117">
        <f>'F. Physical and Environmental'!K44</f>
        <v>0</v>
      </c>
      <c r="D335" s="117">
        <f>'F. Physical and Environmental'!Y44</f>
        <v>0</v>
      </c>
      <c r="E335" s="117" t="str">
        <f>'F. Physical and Environmental'!B44</f>
        <v>F.1.4.2</v>
      </c>
      <c r="F335" s="117" t="str">
        <f>'F. Physical and Environmental'!C44</f>
        <v>Security guard or CCTV at each point of entry?</v>
      </c>
      <c r="G335" s="117">
        <f>'F. Physical and Environmental'!D44</f>
        <v>0</v>
      </c>
      <c r="H335" s="117">
        <f>'F. Physical and Environmental'!E44</f>
        <v>0</v>
      </c>
      <c r="I335" s="117">
        <f>'F. Physical and Environmental'!F44</f>
        <v>0</v>
      </c>
      <c r="J335" s="117" t="str">
        <f>'F. Physical and Environmental'!G44</f>
        <v>F.2 Physical Security Controls - Scoped Data</v>
      </c>
      <c r="K335" s="117">
        <f>'F. Physical and Environmental'!H44</f>
        <v>0</v>
      </c>
      <c r="L335" s="117">
        <f>'F. Physical and Environmental'!I44</f>
        <v>0</v>
      </c>
      <c r="M335" s="117"/>
      <c r="N335" s="117"/>
      <c r="O335" s="117"/>
      <c r="P335" s="120" t="s">
        <v>118</v>
      </c>
      <c r="Q335" s="117"/>
      <c r="R335" s="117" t="s">
        <v>3283</v>
      </c>
      <c r="S335" s="117">
        <v>0</v>
      </c>
      <c r="T335" s="191" t="s">
        <v>3070</v>
      </c>
    </row>
    <row r="336" spans="1:20" ht="12.75" customHeight="1">
      <c r="A336" s="117">
        <f>'F. Physical and Environmental'!A45</f>
        <v>513</v>
      </c>
      <c r="B336" s="117">
        <f>'F. Physical and Environmental'!J45</f>
        <v>3</v>
      </c>
      <c r="C336" s="117">
        <f>'F. Physical and Environmental'!K45</f>
        <v>0</v>
      </c>
      <c r="D336" s="117">
        <f>'F. Physical and Environmental'!Y45</f>
        <v>0</v>
      </c>
      <c r="E336" s="117" t="str">
        <f>'F. Physical and Environmental'!B45</f>
        <v>F.1.4.3</v>
      </c>
      <c r="F336" s="117" t="str">
        <f>'F. Physical and Environmental'!C45</f>
        <v>Smoke detector?</v>
      </c>
      <c r="G336" s="117">
        <f>'F. Physical and Environmental'!D45</f>
        <v>0</v>
      </c>
      <c r="H336" s="117">
        <f>'F. Physical and Environmental'!E45</f>
        <v>0</v>
      </c>
      <c r="I336" s="117">
        <f>'F. Physical and Environmental'!F45</f>
        <v>0</v>
      </c>
      <c r="J336" s="117" t="str">
        <f>'F. Physical and Environmental'!G45</f>
        <v>F.1 Environmental Controls - Computing Hardware</v>
      </c>
      <c r="K336" s="117" t="str">
        <f>'F. Physical and Environmental'!H45</f>
        <v>11.1.4</v>
      </c>
      <c r="L336" s="117" t="str">
        <f>'F. Physical and Environmental'!I45</f>
        <v>Protecting against external and environmental threats</v>
      </c>
      <c r="M336" s="117"/>
      <c r="N336" s="117"/>
      <c r="O336" s="117"/>
      <c r="P336" s="120" t="s">
        <v>118</v>
      </c>
      <c r="Q336" s="117"/>
      <c r="R336" s="117" t="s">
        <v>3280</v>
      </c>
      <c r="S336" s="117">
        <v>0</v>
      </c>
      <c r="T336" s="191" t="s">
        <v>3065</v>
      </c>
    </row>
    <row r="337" spans="1:20" ht="12.75" customHeight="1">
      <c r="A337" s="117">
        <f>'F. Physical and Environmental'!A46</f>
        <v>514</v>
      </c>
      <c r="B337" s="117">
        <f>'F. Physical and Environmental'!J46</f>
        <v>3</v>
      </c>
      <c r="C337" s="117">
        <f>'F. Physical and Environmental'!K46</f>
        <v>0</v>
      </c>
      <c r="D337" s="117">
        <f>'F. Physical and Environmental'!Y46</f>
        <v>0</v>
      </c>
      <c r="E337" s="117" t="str">
        <f>'F. Physical and Environmental'!B46</f>
        <v>F.1.4.4</v>
      </c>
      <c r="F337" s="117" t="str">
        <f>'F. Physical and Environmental'!C46</f>
        <v>Fire alarm?</v>
      </c>
      <c r="G337" s="117">
        <f>'F. Physical and Environmental'!D46</f>
        <v>0</v>
      </c>
      <c r="H337" s="117">
        <f>'F. Physical and Environmental'!E46</f>
        <v>0</v>
      </c>
      <c r="I337" s="117">
        <f>'F. Physical and Environmental'!F46</f>
        <v>0</v>
      </c>
      <c r="J337" s="117">
        <f>'F. Physical and Environmental'!G46</f>
        <v>0</v>
      </c>
      <c r="K337" s="117" t="str">
        <f>'F. Physical and Environmental'!H46</f>
        <v>11.1.4</v>
      </c>
      <c r="L337" s="117" t="str">
        <f>'F. Physical and Environmental'!I46</f>
        <v>Protecting against external and environmental threats</v>
      </c>
      <c r="M337" s="117"/>
      <c r="N337" s="117"/>
      <c r="O337" s="117"/>
      <c r="P337" s="120" t="s">
        <v>118</v>
      </c>
      <c r="Q337" s="117"/>
      <c r="R337" s="117" t="s">
        <v>3280</v>
      </c>
      <c r="S337" s="117">
        <v>0</v>
      </c>
      <c r="T337" s="191" t="s">
        <v>3065</v>
      </c>
    </row>
    <row r="338" spans="1:20" ht="12.75" customHeight="1">
      <c r="A338" s="117">
        <f>'F. Physical and Environmental'!A47</f>
        <v>516</v>
      </c>
      <c r="B338" s="117">
        <f>'F. Physical and Environmental'!J47</f>
        <v>3</v>
      </c>
      <c r="C338" s="117">
        <f>'F. Physical and Environmental'!K47</f>
        <v>0</v>
      </c>
      <c r="D338" s="117">
        <f>'F. Physical and Environmental'!Y47</f>
        <v>0</v>
      </c>
      <c r="E338" s="117" t="str">
        <f>'F. Physical and Environmental'!B47</f>
        <v>F.1.4.5</v>
      </c>
      <c r="F338" s="117" t="str">
        <f>'F. Physical and Environmental'!C47</f>
        <v>Fire suppression?</v>
      </c>
      <c r="G338" s="117">
        <f>'F. Physical and Environmental'!D47</f>
        <v>0</v>
      </c>
      <c r="H338" s="117">
        <f>'F. Physical and Environmental'!E47</f>
        <v>0</v>
      </c>
      <c r="I338" s="117">
        <f>'F. Physical and Environmental'!F47</f>
        <v>0</v>
      </c>
      <c r="J338" s="117" t="str">
        <f>'F. Physical and Environmental'!G47</f>
        <v>F.1 Environmental Controls - Computing Hardware</v>
      </c>
      <c r="K338" s="117" t="str">
        <f>'F. Physical and Environmental'!H47</f>
        <v>11.1.4</v>
      </c>
      <c r="L338" s="117" t="str">
        <f>'F. Physical and Environmental'!I47</f>
        <v>Protecting against external and environmental threats</v>
      </c>
      <c r="M338" s="117"/>
      <c r="N338" s="117"/>
      <c r="O338" s="117"/>
      <c r="P338" s="120" t="s">
        <v>118</v>
      </c>
      <c r="Q338" s="117"/>
      <c r="R338" s="117" t="s">
        <v>3281</v>
      </c>
      <c r="S338" s="117">
        <v>0</v>
      </c>
      <c r="T338" s="191" t="s">
        <v>3065</v>
      </c>
    </row>
    <row r="339" spans="1:20" ht="12.75" customHeight="1">
      <c r="A339" s="117">
        <f>'F. Physical and Environmental'!A48</f>
        <v>508</v>
      </c>
      <c r="B339" s="117">
        <f>'F. Physical and Environmental'!J48</f>
        <v>3</v>
      </c>
      <c r="C339" s="117">
        <f>'F. Physical and Environmental'!K48</f>
        <v>0</v>
      </c>
      <c r="D339" s="117">
        <f>'F. Physical and Environmental'!Y48</f>
        <v>0</v>
      </c>
      <c r="E339" s="117" t="str">
        <f>'F. Physical and Environmental'!B48</f>
        <v>F.1.4.6</v>
      </c>
      <c r="F339" s="117" t="str">
        <f>'F. Physical and Environmental'!C48</f>
        <v>CCTV and the video stored for at least 90 days?</v>
      </c>
      <c r="G339" s="117">
        <f>'F. Physical and Environmental'!D48</f>
        <v>0</v>
      </c>
      <c r="H339" s="117">
        <f>'F. Physical and Environmental'!E48</f>
        <v>0</v>
      </c>
      <c r="I339" s="117">
        <f>'F. Physical and Environmental'!F48</f>
        <v>0</v>
      </c>
      <c r="J339" s="117" t="str">
        <f>'F. Physical and Environmental'!G48</f>
        <v>F.2 Physical Security Controls - Scoped Data</v>
      </c>
      <c r="K339" s="117">
        <f>'F. Physical and Environmental'!H48</f>
        <v>0</v>
      </c>
      <c r="L339" s="117">
        <f>'F. Physical and Environmental'!I48</f>
        <v>0</v>
      </c>
      <c r="M339" s="117"/>
      <c r="N339" s="117"/>
      <c r="O339" s="117"/>
      <c r="P339" s="120" t="s">
        <v>118</v>
      </c>
      <c r="Q339" s="117"/>
      <c r="R339" s="117" t="s">
        <v>3278</v>
      </c>
      <c r="S339" s="117">
        <v>0</v>
      </c>
      <c r="T339" s="191" t="s">
        <v>3070</v>
      </c>
    </row>
    <row r="340" spans="1:20" ht="12.75" customHeight="1">
      <c r="A340" s="117">
        <f>'F. Physical and Environmental'!A49</f>
        <v>3203</v>
      </c>
      <c r="B340" s="117">
        <f>'F. Physical and Environmental'!J49</f>
        <v>3</v>
      </c>
      <c r="C340" s="117">
        <f>'F. Physical and Environmental'!K49</f>
        <v>0</v>
      </c>
      <c r="D340" s="117">
        <f>'F. Physical and Environmental'!Y49</f>
        <v>0</v>
      </c>
      <c r="E340" s="117" t="str">
        <f>'F. Physical and Environmental'!B49</f>
        <v>F.1.4.7</v>
      </c>
      <c r="F340" s="117" t="str">
        <f>'F. Physical and Environmental'!C49</f>
        <v>Restricted access and logs kept of all access?</v>
      </c>
      <c r="G340" s="117">
        <f>'F. Physical and Environmental'!D49</f>
        <v>0</v>
      </c>
      <c r="H340" s="117">
        <f>'F. Physical and Environmental'!E49</f>
        <v>0</v>
      </c>
      <c r="I340" s="117">
        <f>'F. Physical and Environmental'!F49</f>
        <v>0</v>
      </c>
      <c r="J340" s="117">
        <f>'F. Physical and Environmental'!G49</f>
        <v>0</v>
      </c>
      <c r="K340" s="117" t="str">
        <f>'F. Physical and Environmental'!H49</f>
        <v xml:space="preserve">11.1.2.c </v>
      </c>
      <c r="L340" s="117" t="str">
        <f>'F. Physical and Environmental'!I49</f>
        <v>Physical entry controls</v>
      </c>
      <c r="M340" s="117"/>
      <c r="N340" s="117"/>
      <c r="O340" s="117"/>
      <c r="P340" s="120" t="s">
        <v>118</v>
      </c>
      <c r="Q340" s="117"/>
      <c r="R340" s="117" t="s">
        <v>3069</v>
      </c>
      <c r="S340" s="117">
        <v>0</v>
      </c>
      <c r="T340" s="191" t="s">
        <v>3070</v>
      </c>
    </row>
    <row r="341" spans="1:20" ht="12.75" customHeight="1">
      <c r="A341" s="117">
        <f>'F. Physical and Environmental'!A50</f>
        <v>541</v>
      </c>
      <c r="B341" s="117">
        <f>'F. Physical and Environmental'!J50</f>
        <v>2</v>
      </c>
      <c r="C341" s="117">
        <f>'F. Physical and Environmental'!K50</f>
        <v>0</v>
      </c>
      <c r="D341" s="117">
        <f>'F. Physical and Environmental'!Y50</f>
        <v>0</v>
      </c>
      <c r="E341" s="117" t="str">
        <f>'F. Physical and Environmental'!B50</f>
        <v>F.1.5</v>
      </c>
      <c r="F341" s="117" t="str">
        <f>'F. Physical and Environmental'!C50</f>
        <v>Is there a battery/UPS room? If yes, does it contain:</v>
      </c>
      <c r="G341" s="117">
        <f>'F. Physical and Environmental'!D50</f>
        <v>0</v>
      </c>
      <c r="H341" s="117">
        <f>'F. Physical and Environmental'!E50</f>
        <v>0</v>
      </c>
      <c r="I341" s="117">
        <f>'F. Physical and Environmental'!F50</f>
        <v>0</v>
      </c>
      <c r="J341" s="117" t="str">
        <f>'F. Physical and Environmental'!G50</f>
        <v>F.1 Environmental Controls - Computing Hardware</v>
      </c>
      <c r="K341" s="117" t="str">
        <f>'F. Physical and Environmental'!H50</f>
        <v xml:space="preserve">11.2.2 </v>
      </c>
      <c r="L341" s="117" t="str">
        <f>'F. Physical and Environmental'!I50</f>
        <v>Supporting utilities</v>
      </c>
      <c r="M341" s="117"/>
      <c r="N341" s="117"/>
      <c r="O341" s="117"/>
      <c r="P341" s="120" t="s">
        <v>118</v>
      </c>
      <c r="Q341" s="117"/>
      <c r="R341" s="117" t="s">
        <v>118</v>
      </c>
      <c r="S341" s="117">
        <v>0</v>
      </c>
      <c r="T341" s="191" t="s">
        <v>3065</v>
      </c>
    </row>
    <row r="342" spans="1:20" ht="12.75" customHeight="1">
      <c r="A342" s="117">
        <f>'F. Physical and Environmental'!A51</f>
        <v>543</v>
      </c>
      <c r="B342" s="117">
        <f>'F. Physical and Environmental'!J51</f>
        <v>3</v>
      </c>
      <c r="C342" s="117">
        <f>'F. Physical and Environmental'!K51</f>
        <v>0</v>
      </c>
      <c r="D342" s="117">
        <f>'F. Physical and Environmental'!Y51</f>
        <v>0</v>
      </c>
      <c r="E342" s="117" t="str">
        <f>'F. Physical and Environmental'!B51</f>
        <v>F.1.5.1</v>
      </c>
      <c r="F342" s="117" t="str">
        <f>'F. Physical and Environmental'!C51</f>
        <v>Hydrogen sensors?</v>
      </c>
      <c r="G342" s="117">
        <f>'F. Physical and Environmental'!D51</f>
        <v>0</v>
      </c>
      <c r="H342" s="117">
        <f>'F. Physical and Environmental'!E51</f>
        <v>0</v>
      </c>
      <c r="I342" s="117">
        <f>'F. Physical and Environmental'!F51</f>
        <v>0</v>
      </c>
      <c r="J342" s="117" t="str">
        <f>'F. Physical and Environmental'!G51</f>
        <v>F.1 Environmental Controls - Computing Hardware</v>
      </c>
      <c r="K342" s="117" t="str">
        <f>'F. Physical and Environmental'!H51</f>
        <v>11.1.4</v>
      </c>
      <c r="L342" s="117" t="str">
        <f>'F. Physical and Environmental'!I51</f>
        <v>Protecting against external and environmental threats</v>
      </c>
      <c r="M342" s="117"/>
      <c r="N342" s="117"/>
      <c r="O342" s="117"/>
      <c r="P342" s="120" t="s">
        <v>118</v>
      </c>
      <c r="Q342" s="117"/>
      <c r="R342" s="117" t="s">
        <v>3280</v>
      </c>
      <c r="S342" s="117">
        <v>0</v>
      </c>
      <c r="T342" s="191" t="s">
        <v>3065</v>
      </c>
    </row>
    <row r="343" spans="1:20" ht="12.75" customHeight="1">
      <c r="A343" s="117">
        <f>'F. Physical and Environmental'!A52</f>
        <v>570</v>
      </c>
      <c r="B343" s="117">
        <f>'F. Physical and Environmental'!J52</f>
        <v>3</v>
      </c>
      <c r="C343" s="117">
        <f>'F. Physical and Environmental'!K52</f>
        <v>0</v>
      </c>
      <c r="D343" s="117">
        <f>'F. Physical and Environmental'!Y52</f>
        <v>0</v>
      </c>
      <c r="E343" s="117" t="str">
        <f>'F. Physical and Environmental'!B52</f>
        <v>F.1.5.2</v>
      </c>
      <c r="F343" s="117" t="str">
        <f>'F. Physical and Environmental'!C52</f>
        <v>Fire alarm?</v>
      </c>
      <c r="G343" s="117">
        <f>'F. Physical and Environmental'!D52</f>
        <v>0</v>
      </c>
      <c r="H343" s="117">
        <f>'F. Physical and Environmental'!E52</f>
        <v>0</v>
      </c>
      <c r="I343" s="117">
        <f>'F. Physical and Environmental'!F52</f>
        <v>0</v>
      </c>
      <c r="J343" s="117" t="str">
        <f>'F. Physical and Environmental'!G52</f>
        <v>F.1 Environmental Controls - Computing Hardware</v>
      </c>
      <c r="K343" s="117" t="str">
        <f>'F. Physical and Environmental'!H52</f>
        <v>11.1.4</v>
      </c>
      <c r="L343" s="117" t="str">
        <f>'F. Physical and Environmental'!I52</f>
        <v>Protecting against external and environmental threats</v>
      </c>
      <c r="M343" s="117"/>
      <c r="N343" s="117"/>
      <c r="O343" s="117"/>
      <c r="P343" s="120" t="s">
        <v>118</v>
      </c>
      <c r="Q343" s="117"/>
      <c r="R343" s="117" t="s">
        <v>3280</v>
      </c>
      <c r="S343" s="117">
        <v>0</v>
      </c>
      <c r="T343" s="191" t="s">
        <v>3065</v>
      </c>
    </row>
    <row r="344" spans="1:20" ht="12.75" customHeight="1">
      <c r="A344" s="117">
        <f>'F. Physical and Environmental'!A53</f>
        <v>3204</v>
      </c>
      <c r="B344" s="117">
        <f>'F. Physical and Environmental'!J53</f>
        <v>3</v>
      </c>
      <c r="C344" s="117">
        <f>'F. Physical and Environmental'!K53</f>
        <v>0</v>
      </c>
      <c r="D344" s="117">
        <f>'F. Physical and Environmental'!Y53</f>
        <v>0</v>
      </c>
      <c r="E344" s="117" t="str">
        <f>'F. Physical and Environmental'!B53</f>
        <v>F.1.5.3</v>
      </c>
      <c r="F344" s="117" t="str">
        <f>'F. Physical and Environmental'!C53</f>
        <v>Fire suppression?</v>
      </c>
      <c r="G344" s="117">
        <f>'F. Physical and Environmental'!D53</f>
        <v>0</v>
      </c>
      <c r="H344" s="117">
        <f>'F. Physical and Environmental'!E53</f>
        <v>0</v>
      </c>
      <c r="I344" s="117">
        <f>'F. Physical and Environmental'!F53</f>
        <v>0</v>
      </c>
      <c r="J344" s="117" t="str">
        <f>'F. Physical and Environmental'!G53</f>
        <v>F.1 Environmental Controls - Computing Hardware</v>
      </c>
      <c r="K344" s="117" t="str">
        <f>'F. Physical and Environmental'!H53</f>
        <v>11.1.4</v>
      </c>
      <c r="L344" s="117" t="str">
        <f>'F. Physical and Environmental'!I53</f>
        <v>Protecting against external and environmental threats</v>
      </c>
      <c r="M344" s="117"/>
      <c r="N344" s="117"/>
      <c r="O344" s="117"/>
      <c r="P344" s="120" t="s">
        <v>118</v>
      </c>
      <c r="Q344" s="117"/>
      <c r="R344" s="117" t="s">
        <v>3281</v>
      </c>
      <c r="S344" s="117">
        <v>0</v>
      </c>
      <c r="T344" s="191" t="s">
        <v>3065</v>
      </c>
    </row>
    <row r="345" spans="1:20" ht="12.75" customHeight="1">
      <c r="A345" s="117">
        <f>'F. Physical and Environmental'!A54</f>
        <v>560</v>
      </c>
      <c r="B345" s="117">
        <f>'F. Physical and Environmental'!J54</f>
        <v>3</v>
      </c>
      <c r="C345" s="117">
        <f>'F. Physical and Environmental'!K54</f>
        <v>0</v>
      </c>
      <c r="D345" s="117">
        <f>'F. Physical and Environmental'!Y54</f>
        <v>0</v>
      </c>
      <c r="E345" s="117" t="str">
        <f>'F. Physical and Environmental'!B54</f>
        <v>F.1.5.4</v>
      </c>
      <c r="F345" s="117" t="str">
        <f>'F. Physical and Environmental'!C54</f>
        <v>CCTV and the video stored for at least 90 days?</v>
      </c>
      <c r="G345" s="117">
        <f>'F. Physical and Environmental'!D54</f>
        <v>0</v>
      </c>
      <c r="H345" s="117">
        <f>'F. Physical and Environmental'!E54</f>
        <v>0</v>
      </c>
      <c r="I345" s="117">
        <f>'F. Physical and Environmental'!F54</f>
        <v>0</v>
      </c>
      <c r="J345" s="117" t="str">
        <f>'F. Physical and Environmental'!G54</f>
        <v>F.2 Physical Security Controls - Scoped Data</v>
      </c>
      <c r="K345" s="117">
        <f>'F. Physical and Environmental'!H54</f>
        <v>0</v>
      </c>
      <c r="L345" s="117">
        <f>'F. Physical and Environmental'!I54</f>
        <v>0</v>
      </c>
      <c r="M345" s="117"/>
      <c r="N345" s="117"/>
      <c r="O345" s="117"/>
      <c r="P345" s="120" t="s">
        <v>118</v>
      </c>
      <c r="Q345" s="117"/>
      <c r="R345" s="117" t="s">
        <v>3278</v>
      </c>
      <c r="S345" s="117">
        <v>0</v>
      </c>
      <c r="T345" s="191" t="s">
        <v>3070</v>
      </c>
    </row>
    <row r="346" spans="1:20" ht="12.75" customHeight="1">
      <c r="A346" s="117">
        <f>'F. Physical and Environmental'!A55</f>
        <v>546</v>
      </c>
      <c r="B346" s="117">
        <f>'F. Physical and Environmental'!J55</f>
        <v>3</v>
      </c>
      <c r="C346" s="117">
        <f>'F. Physical and Environmental'!K55</f>
        <v>0</v>
      </c>
      <c r="D346" s="117">
        <f>'F. Physical and Environmental'!Y55</f>
        <v>0</v>
      </c>
      <c r="E346" s="117" t="str">
        <f>'F. Physical and Environmental'!B55</f>
        <v>F.1.5.5</v>
      </c>
      <c r="F346" s="117" t="str">
        <f>'F. Physical and Environmental'!C55</f>
        <v>Restricted access and logs kept of all access?</v>
      </c>
      <c r="G346" s="117">
        <f>'F. Physical and Environmental'!D55</f>
        <v>0</v>
      </c>
      <c r="H346" s="117">
        <f>'F. Physical and Environmental'!E55</f>
        <v>0</v>
      </c>
      <c r="I346" s="117">
        <f>'F. Physical and Environmental'!F55</f>
        <v>0</v>
      </c>
      <c r="J346" s="117" t="str">
        <f>'F. Physical and Environmental'!G55</f>
        <v>F.1 Environmental Controls - Computing Hardware</v>
      </c>
      <c r="K346" s="117" t="str">
        <f>'F. Physical and Environmental'!H55</f>
        <v>11.1.2.c</v>
      </c>
      <c r="L346" s="117" t="str">
        <f>'F. Physical and Environmental'!I55</f>
        <v>Physical entry controls</v>
      </c>
      <c r="M346" s="117"/>
      <c r="N346" s="117"/>
      <c r="O346" s="117"/>
      <c r="P346" s="120" t="s">
        <v>118</v>
      </c>
      <c r="Q346" s="117"/>
      <c r="R346" s="117" t="s">
        <v>3069</v>
      </c>
      <c r="S346" s="117">
        <v>0</v>
      </c>
      <c r="T346" s="191" t="s">
        <v>3070</v>
      </c>
    </row>
    <row r="347" spans="1:20" ht="12.75" customHeight="1">
      <c r="A347" s="117">
        <f>'F. Physical and Environmental'!A56</f>
        <v>621</v>
      </c>
      <c r="B347" s="117">
        <f>'F. Physical and Environmental'!J56</f>
        <v>2</v>
      </c>
      <c r="C347" s="117">
        <f>'F. Physical and Environmental'!K56</f>
        <v>0</v>
      </c>
      <c r="D347" s="117">
        <f>'F. Physical and Environmental'!Y56</f>
        <v>0</v>
      </c>
      <c r="E347" s="117" t="str">
        <f>'F. Physical and Environmental'!B56</f>
        <v>F.1.6</v>
      </c>
      <c r="F347" s="117" t="str">
        <f>'F. Physical and Environmental'!C56</f>
        <v>Is there a generator or generator area? If yes, is there:</v>
      </c>
      <c r="G347" s="117">
        <f>'F. Physical and Environmental'!D56</f>
        <v>0</v>
      </c>
      <c r="H347" s="117">
        <f>'F. Physical and Environmental'!E56</f>
        <v>0</v>
      </c>
      <c r="I347" s="117">
        <f>'F. Physical and Environmental'!F56</f>
        <v>0</v>
      </c>
      <c r="J347" s="117" t="str">
        <f>'F. Physical and Environmental'!G56</f>
        <v>F.1 Environmental Controls - Computing Hardware</v>
      </c>
      <c r="K347" s="117" t="str">
        <f>'F. Physical and Environmental'!H56</f>
        <v xml:space="preserve">11.2.2 </v>
      </c>
      <c r="L347" s="117" t="str">
        <f>'F. Physical and Environmental'!I56</f>
        <v>Supporting utilities</v>
      </c>
      <c r="M347" s="117"/>
      <c r="N347" s="117"/>
      <c r="O347" s="117"/>
      <c r="P347" s="120" t="s">
        <v>118</v>
      </c>
      <c r="Q347" s="117"/>
      <c r="R347" s="117" t="s">
        <v>118</v>
      </c>
      <c r="S347" s="117">
        <v>0</v>
      </c>
      <c r="T347" s="191" t="s">
        <v>3065</v>
      </c>
    </row>
    <row r="348" spans="1:20" ht="12.75" customHeight="1">
      <c r="A348" s="117">
        <f>'F. Physical and Environmental'!A57</f>
        <v>627</v>
      </c>
      <c r="B348" s="117">
        <f>'F. Physical and Environmental'!J57</f>
        <v>3</v>
      </c>
      <c r="C348" s="117">
        <f>'F. Physical and Environmental'!K57</f>
        <v>0</v>
      </c>
      <c r="D348" s="117">
        <f>'F. Physical and Environmental'!Y57</f>
        <v>0</v>
      </c>
      <c r="E348" s="117" t="str">
        <f>'F. Physical and Environmental'!B57</f>
        <v>F.1.6.1</v>
      </c>
      <c r="F348" s="117" t="str">
        <f>'F. Physical and Environmental'!C57</f>
        <v>A fuel supply readily available?</v>
      </c>
      <c r="G348" s="117">
        <f>'F. Physical and Environmental'!D57</f>
        <v>0</v>
      </c>
      <c r="H348" s="117">
        <f>'F. Physical and Environmental'!E57</f>
        <v>0</v>
      </c>
      <c r="I348" s="117">
        <f>'F. Physical and Environmental'!F57</f>
        <v>0</v>
      </c>
      <c r="J348" s="117" t="str">
        <f>'F. Physical and Environmental'!G57</f>
        <v>F.1 Environmental Controls - Computing Hardware</v>
      </c>
      <c r="K348" s="117" t="str">
        <f>'F. Physical and Environmental'!H57</f>
        <v xml:space="preserve">11.2.2 </v>
      </c>
      <c r="L348" s="117" t="str">
        <f>'F. Physical and Environmental'!I57</f>
        <v>Supporting utilities</v>
      </c>
      <c r="M348" s="117"/>
      <c r="N348" s="117"/>
      <c r="O348" s="117"/>
      <c r="P348" s="120" t="s">
        <v>118</v>
      </c>
      <c r="Q348" s="117"/>
      <c r="R348" s="117" t="s">
        <v>118</v>
      </c>
      <c r="S348" s="117">
        <v>0</v>
      </c>
      <c r="T348" s="191" t="s">
        <v>3065</v>
      </c>
    </row>
    <row r="349" spans="1:20" ht="12.75" customHeight="1">
      <c r="A349" s="117">
        <f>'F. Physical and Environmental'!A58</f>
        <v>628</v>
      </c>
      <c r="B349" s="117">
        <f>'F. Physical and Environmental'!J58</f>
        <v>3</v>
      </c>
      <c r="C349" s="117">
        <f>'F. Physical and Environmental'!K58</f>
        <v>0</v>
      </c>
      <c r="D349" s="117">
        <f>'F. Physical and Environmental'!Y58</f>
        <v>0</v>
      </c>
      <c r="E349" s="117" t="str">
        <f>'F. Physical and Environmental'!B58</f>
        <v>F.1.6.2</v>
      </c>
      <c r="F349" s="117" t="str">
        <f>'F. Physical and Environmental'!C58</f>
        <v>Power supply for at least 48 hours?</v>
      </c>
      <c r="G349" s="117">
        <f>'F. Physical and Environmental'!D58</f>
        <v>0</v>
      </c>
      <c r="H349" s="117">
        <f>'F. Physical and Environmental'!E58</f>
        <v>0</v>
      </c>
      <c r="I349" s="117">
        <f>'F. Physical and Environmental'!F58</f>
        <v>0</v>
      </c>
      <c r="J349" s="117" t="str">
        <f>'F. Physical and Environmental'!G58</f>
        <v>F.1 Environmental Controls - Computing Hardware</v>
      </c>
      <c r="K349" s="117" t="str">
        <f>'F. Physical and Environmental'!H58</f>
        <v xml:space="preserve">11.2.2 </v>
      </c>
      <c r="L349" s="117" t="str">
        <f>'F. Physical and Environmental'!I58</f>
        <v>Supporting utilities</v>
      </c>
      <c r="M349" s="117"/>
      <c r="N349" s="117"/>
      <c r="O349" s="117"/>
      <c r="P349" s="120" t="s">
        <v>118</v>
      </c>
      <c r="Q349" s="117"/>
      <c r="R349" s="117" t="s">
        <v>118</v>
      </c>
      <c r="S349" s="117">
        <v>0</v>
      </c>
      <c r="T349" s="191" t="s">
        <v>3065</v>
      </c>
    </row>
    <row r="350" spans="1:20" ht="12.75" customHeight="1">
      <c r="A350" s="117">
        <f>'F. Physical and Environmental'!A59</f>
        <v>629</v>
      </c>
      <c r="B350" s="117">
        <f>'F. Physical and Environmental'!J59</f>
        <v>3</v>
      </c>
      <c r="C350" s="117">
        <f>'F. Physical and Environmental'!K59</f>
        <v>0</v>
      </c>
      <c r="D350" s="117">
        <f>'F. Physical and Environmental'!Y59</f>
        <v>0</v>
      </c>
      <c r="E350" s="117" t="str">
        <f>'F. Physical and Environmental'!B59</f>
        <v>F.1.6.3</v>
      </c>
      <c r="F350" s="117" t="str">
        <f>'F. Physical and Environmental'!C59</f>
        <v>Restricted access and logs kept of all access?</v>
      </c>
      <c r="G350" s="117">
        <f>'F. Physical and Environmental'!D59</f>
        <v>0</v>
      </c>
      <c r="H350" s="117">
        <f>'F. Physical and Environmental'!E59</f>
        <v>0</v>
      </c>
      <c r="I350" s="117">
        <f>'F. Physical and Environmental'!F59</f>
        <v>0</v>
      </c>
      <c r="J350" s="117" t="str">
        <f>'F. Physical and Environmental'!G59</f>
        <v>F.1 Environmental Controls - Computing Hardware</v>
      </c>
      <c r="K350" s="117" t="str">
        <f>'F. Physical and Environmental'!H59</f>
        <v>11.1.2.c</v>
      </c>
      <c r="L350" s="117" t="str">
        <f>'F. Physical and Environmental'!I59</f>
        <v>Physical Entry Controls</v>
      </c>
      <c r="M350" s="117"/>
      <c r="N350" s="117"/>
      <c r="O350" s="117"/>
      <c r="P350" s="120" t="s">
        <v>118</v>
      </c>
      <c r="Q350" s="117"/>
      <c r="R350" s="117" t="s">
        <v>3278</v>
      </c>
      <c r="S350" s="117">
        <v>0</v>
      </c>
      <c r="T350" s="191" t="s">
        <v>3070</v>
      </c>
    </row>
    <row r="351" spans="1:20" ht="12.75" customHeight="1">
      <c r="A351" s="117">
        <f>'F. Physical and Environmental'!A60</f>
        <v>640</v>
      </c>
      <c r="B351" s="117">
        <f>'F. Physical and Environmental'!J60</f>
        <v>3</v>
      </c>
      <c r="C351" s="117">
        <f>'F. Physical and Environmental'!K60</f>
        <v>0</v>
      </c>
      <c r="D351" s="117">
        <f>'F. Physical and Environmental'!Y60</f>
        <v>0</v>
      </c>
      <c r="E351" s="117" t="str">
        <f>'F. Physical and Environmental'!B60</f>
        <v>F.1.6.4</v>
      </c>
      <c r="F351" s="117" t="str">
        <f>'F. Physical and Environmental'!C60</f>
        <v>CCTV and the video stored for at least 90 days?</v>
      </c>
      <c r="G351" s="117">
        <f>'F. Physical and Environmental'!D60</f>
        <v>0</v>
      </c>
      <c r="H351" s="117">
        <f>'F. Physical and Environmental'!E60</f>
        <v>0</v>
      </c>
      <c r="I351" s="117">
        <f>'F. Physical and Environmental'!F60</f>
        <v>0</v>
      </c>
      <c r="J351" s="117" t="str">
        <f>'F. Physical and Environmental'!G60</f>
        <v>F.2 Physical Security Controls - Scoped Data</v>
      </c>
      <c r="K351" s="117">
        <f>'F. Physical and Environmental'!H60</f>
        <v>0</v>
      </c>
      <c r="L351" s="117">
        <f>'F. Physical and Environmental'!I60</f>
        <v>0</v>
      </c>
      <c r="M351" s="117"/>
      <c r="N351" s="117"/>
      <c r="O351" s="117"/>
      <c r="P351" s="120" t="s">
        <v>118</v>
      </c>
      <c r="Q351" s="117"/>
      <c r="R351" s="117" t="s">
        <v>3278</v>
      </c>
      <c r="S351" s="117">
        <v>0</v>
      </c>
      <c r="T351" s="191" t="s">
        <v>3070</v>
      </c>
    </row>
    <row r="352" spans="1:20" ht="12.75" customHeight="1">
      <c r="A352" s="117">
        <f>'F. Physical and Environmental'!A61</f>
        <v>656</v>
      </c>
      <c r="B352" s="117">
        <f>'F. Physical and Environmental'!J61</f>
        <v>2</v>
      </c>
      <c r="C352" s="117">
        <f>'F. Physical and Environmental'!K61</f>
        <v>0</v>
      </c>
      <c r="D352" s="117">
        <f>'F. Physical and Environmental'!Y61</f>
        <v>0</v>
      </c>
      <c r="E352" s="117" t="str">
        <f>'F. Physical and Environmental'!B61</f>
        <v>F.1.7</v>
      </c>
      <c r="F352" s="117" t="str">
        <f>'F. Physical and Environmental'!C61</f>
        <v>Is there a mailroom that handles Scoped Data? If yes, is there:</v>
      </c>
      <c r="G352" s="117">
        <f>'F. Physical and Environmental'!D61</f>
        <v>0</v>
      </c>
      <c r="H352" s="117">
        <f>'F. Physical and Environmental'!E61</f>
        <v>0</v>
      </c>
      <c r="I352" s="117">
        <f>'F. Physical and Environmental'!F61</f>
        <v>0</v>
      </c>
      <c r="J352" s="117">
        <f>'F. Physical and Environmental'!G61</f>
        <v>0</v>
      </c>
      <c r="K352" s="117" t="str">
        <f>'F. Physical and Environmental'!H61</f>
        <v>12.1.1</v>
      </c>
      <c r="L352" s="117" t="str">
        <f>'F. Physical and Environmental'!I61</f>
        <v>Documented operating procedures</v>
      </c>
      <c r="M352" s="117"/>
      <c r="N352" s="117"/>
      <c r="O352" s="117"/>
      <c r="P352" s="120" t="s">
        <v>118</v>
      </c>
      <c r="Q352" s="117"/>
      <c r="R352" s="117" t="s">
        <v>3071</v>
      </c>
      <c r="S352" s="117">
        <v>0</v>
      </c>
      <c r="T352" s="191" t="s">
        <v>3070</v>
      </c>
    </row>
    <row r="353" spans="1:20" ht="12.75" customHeight="1">
      <c r="A353" s="117">
        <f>'F. Physical and Environmental'!A62</f>
        <v>660</v>
      </c>
      <c r="B353" s="117">
        <f>'F. Physical and Environmental'!J62</f>
        <v>3</v>
      </c>
      <c r="C353" s="117">
        <f>'F. Physical and Environmental'!K62</f>
        <v>0</v>
      </c>
      <c r="D353" s="117">
        <f>'F. Physical and Environmental'!Y62</f>
        <v>0</v>
      </c>
      <c r="E353" s="117" t="str">
        <f>'F. Physical and Environmental'!B62</f>
        <v>F.1.7.1</v>
      </c>
      <c r="F353" s="117" t="str">
        <f>'F. Physical and Environmental'!C62</f>
        <v>Restricted access and logs kept of all access?</v>
      </c>
      <c r="G353" s="117">
        <f>'F. Physical and Environmental'!D62</f>
        <v>0</v>
      </c>
      <c r="H353" s="117">
        <f>'F. Physical and Environmental'!E62</f>
        <v>0</v>
      </c>
      <c r="I353" s="117">
        <f>'F. Physical and Environmental'!F62</f>
        <v>0</v>
      </c>
      <c r="J353" s="117">
        <f>'F. Physical and Environmental'!G62</f>
        <v>0</v>
      </c>
      <c r="K353" s="117" t="str">
        <f>'F. Physical and Environmental'!H62</f>
        <v>11.1.2.c</v>
      </c>
      <c r="L353" s="117" t="str">
        <f>'F. Physical and Environmental'!I62</f>
        <v>Physical entry controls</v>
      </c>
      <c r="M353" s="117"/>
      <c r="N353" s="117"/>
      <c r="O353" s="117"/>
      <c r="P353" s="120" t="s">
        <v>118</v>
      </c>
      <c r="Q353" s="117"/>
      <c r="R353" s="117" t="s">
        <v>3278</v>
      </c>
      <c r="S353" s="117">
        <v>0</v>
      </c>
      <c r="T353" s="191" t="s">
        <v>3070</v>
      </c>
    </row>
    <row r="354" spans="1:20" ht="12.75" customHeight="1">
      <c r="A354" s="117">
        <f>'F. Physical and Environmental'!A63</f>
        <v>3291</v>
      </c>
      <c r="B354" s="117">
        <f>'F. Physical and Environmental'!J63</f>
        <v>3</v>
      </c>
      <c r="C354" s="117">
        <f>'F. Physical and Environmental'!K63</f>
        <v>0</v>
      </c>
      <c r="D354" s="117">
        <f>'F. Physical and Environmental'!Y63</f>
        <v>0</v>
      </c>
      <c r="E354" s="117" t="str">
        <f>'F. Physical and Environmental'!B63</f>
        <v>F.1.7.2</v>
      </c>
      <c r="F354" s="117" t="str">
        <f>'F. Physical and Environmental'!C63</f>
        <v>CCTV and the video stored for at least 90 days?</v>
      </c>
      <c r="G354" s="117">
        <f>'F. Physical and Environmental'!D63</f>
        <v>0</v>
      </c>
      <c r="H354" s="117">
        <f>'F. Physical and Environmental'!E63</f>
        <v>0</v>
      </c>
      <c r="I354" s="117">
        <f>'F. Physical and Environmental'!F63</f>
        <v>0</v>
      </c>
      <c r="J354" s="117" t="str">
        <f>'F. Physical and Environmental'!G63</f>
        <v>F.2 Physical Security Controls - Scoped Data</v>
      </c>
      <c r="K354" s="117">
        <f>'F. Physical and Environmental'!H63</f>
        <v>0</v>
      </c>
      <c r="L354" s="117">
        <f>'F. Physical and Environmental'!I63</f>
        <v>0</v>
      </c>
      <c r="M354" s="117"/>
      <c r="N354" s="117"/>
      <c r="O354" s="117"/>
      <c r="P354" s="120" t="s">
        <v>118</v>
      </c>
      <c r="Q354" s="117"/>
      <c r="R354" s="117" t="s">
        <v>3278</v>
      </c>
      <c r="S354" s="117">
        <v>0</v>
      </c>
      <c r="T354" s="191" t="s">
        <v>3070</v>
      </c>
    </row>
    <row r="355" spans="1:20" ht="12.75" customHeight="1">
      <c r="A355" s="117">
        <f>'F. Physical and Environmental'!A64</f>
        <v>685</v>
      </c>
      <c r="B355" s="117">
        <f>'F. Physical and Environmental'!J64</f>
        <v>2</v>
      </c>
      <c r="C355" s="117">
        <f>'F. Physical and Environmental'!K64</f>
        <v>0</v>
      </c>
      <c r="D355" s="117">
        <f>'F. Physical and Environmental'!Y64</f>
        <v>0</v>
      </c>
      <c r="E355" s="117" t="str">
        <f>'F. Physical and Environmental'!B64</f>
        <v>F.1.8</v>
      </c>
      <c r="F355" s="117" t="str">
        <f>'F. Physical and Environmental'!C64</f>
        <v>Is there a media library to store Scoped Data? If yes, is access:</v>
      </c>
      <c r="G355" s="117">
        <f>'F. Physical and Environmental'!D64</f>
        <v>0</v>
      </c>
      <c r="H355" s="117">
        <f>'F. Physical and Environmental'!E64</f>
        <v>0</v>
      </c>
      <c r="I355" s="117">
        <f>'F. Physical and Environmental'!F64</f>
        <v>0</v>
      </c>
      <c r="J355" s="117">
        <f>'F. Physical and Environmental'!G64</f>
        <v>0</v>
      </c>
      <c r="K355" s="117" t="str">
        <f>'F. Physical and Environmental'!H64</f>
        <v>12.1.1</v>
      </c>
      <c r="L355" s="117" t="str">
        <f>'F. Physical and Environmental'!I64</f>
        <v>Documented operating procedures</v>
      </c>
      <c r="M355" s="117"/>
      <c r="N355" s="117"/>
      <c r="O355" s="117"/>
      <c r="P355" s="120" t="s">
        <v>118</v>
      </c>
      <c r="Q355" s="117"/>
      <c r="R355" s="117" t="s">
        <v>118</v>
      </c>
      <c r="S355" s="117">
        <v>0</v>
      </c>
      <c r="T355" s="191" t="s">
        <v>3070</v>
      </c>
    </row>
    <row r="356" spans="1:20" ht="12.75" customHeight="1">
      <c r="A356" s="117">
        <f>'F. Physical and Environmental'!A65</f>
        <v>694</v>
      </c>
      <c r="B356" s="117">
        <f>'F. Physical and Environmental'!J65</f>
        <v>3</v>
      </c>
      <c r="C356" s="117">
        <f>'F. Physical and Environmental'!K65</f>
        <v>0</v>
      </c>
      <c r="D356" s="117">
        <f>'F. Physical and Environmental'!Y65</f>
        <v>0</v>
      </c>
      <c r="E356" s="117" t="str">
        <f>'F. Physical and Environmental'!B65</f>
        <v>F.1.8.1</v>
      </c>
      <c r="F356" s="117" t="str">
        <f>'F. Physical and Environmental'!C65</f>
        <v>Restricted and logs kept of all access?</v>
      </c>
      <c r="G356" s="117">
        <f>'F. Physical and Environmental'!D65</f>
        <v>0</v>
      </c>
      <c r="H356" s="117">
        <f>'F. Physical and Environmental'!E65</f>
        <v>0</v>
      </c>
      <c r="I356" s="117">
        <f>'F. Physical and Environmental'!F65</f>
        <v>0</v>
      </c>
      <c r="J356" s="117">
        <f>'F. Physical and Environmental'!G65</f>
        <v>0</v>
      </c>
      <c r="K356" s="117" t="str">
        <f>'F. Physical and Environmental'!H65</f>
        <v>11.1.2.c</v>
      </c>
      <c r="L356" s="117" t="str">
        <f>'F. Physical and Environmental'!I65</f>
        <v>Physical entry controls</v>
      </c>
      <c r="M356" s="117"/>
      <c r="N356" s="117"/>
      <c r="O356" s="117"/>
      <c r="P356" s="120" t="s">
        <v>118</v>
      </c>
      <c r="Q356" s="117"/>
      <c r="R356" s="117" t="s">
        <v>3278</v>
      </c>
      <c r="S356" s="117">
        <v>0</v>
      </c>
      <c r="T356" s="191" t="s">
        <v>3070</v>
      </c>
    </row>
    <row r="357" spans="1:20" ht="12.75" customHeight="1">
      <c r="A357" s="117">
        <f>'F. Physical and Environmental'!A66</f>
        <v>3292</v>
      </c>
      <c r="B357" s="117">
        <f>'F. Physical and Environmental'!J66</f>
        <v>3</v>
      </c>
      <c r="C357" s="117">
        <f>'F. Physical and Environmental'!K66</f>
        <v>0</v>
      </c>
      <c r="D357" s="117">
        <f>'F. Physical and Environmental'!Y66</f>
        <v>0</v>
      </c>
      <c r="E357" s="117" t="str">
        <f>'F. Physical and Environmental'!B66</f>
        <v>F.1.8.2</v>
      </c>
      <c r="F357" s="117" t="str">
        <f>'F. Physical and Environmental'!C66</f>
        <v>CCTV and the video stored for at least 90 days?</v>
      </c>
      <c r="G357" s="117">
        <f>'F. Physical and Environmental'!D66</f>
        <v>0</v>
      </c>
      <c r="H357" s="117">
        <f>'F. Physical and Environmental'!E66</f>
        <v>0</v>
      </c>
      <c r="I357" s="117">
        <f>'F. Physical and Environmental'!F66</f>
        <v>0</v>
      </c>
      <c r="J357" s="117" t="str">
        <f>'F. Physical and Environmental'!G66</f>
        <v>F.2 Physical Security Controls - Scoped Data</v>
      </c>
      <c r="K357" s="117">
        <f>'F. Physical and Environmental'!H66</f>
        <v>0</v>
      </c>
      <c r="L357" s="117">
        <f>'F. Physical and Environmental'!I66</f>
        <v>0</v>
      </c>
      <c r="M357" s="117"/>
      <c r="N357" s="117"/>
      <c r="O357" s="117"/>
      <c r="P357" s="120" t="s">
        <v>118</v>
      </c>
      <c r="Q357" s="117"/>
      <c r="R357" s="117" t="s">
        <v>3278</v>
      </c>
      <c r="S357" s="117">
        <v>0</v>
      </c>
      <c r="T357" s="191" t="s">
        <v>3070</v>
      </c>
    </row>
    <row r="358" spans="1:20" ht="12.75" customHeight="1">
      <c r="A358" s="117">
        <f>'F. Physical and Environmental'!A67</f>
        <v>778</v>
      </c>
      <c r="B358" s="117">
        <f>'F. Physical and Environmental'!J67</f>
        <v>2</v>
      </c>
      <c r="C358" s="117">
        <f>'F. Physical and Environmental'!K67</f>
        <v>0</v>
      </c>
      <c r="D358" s="117">
        <f>'F. Physical and Environmental'!Y67</f>
        <v>0</v>
      </c>
      <c r="E358" s="117" t="str">
        <f>'F. Physical and Environmental'!B67</f>
        <v>F.1.9</v>
      </c>
      <c r="F358" s="117" t="str">
        <f>'F. Physical and Environmental'!C67</f>
        <v>Is there a telecom quipment room? If yes, is there:</v>
      </c>
      <c r="G358" s="117">
        <f>'F. Physical and Environmental'!D67</f>
        <v>0</v>
      </c>
      <c r="H358" s="117">
        <f>'F. Physical and Environmental'!E67</f>
        <v>0</v>
      </c>
      <c r="I358" s="117">
        <f>'F. Physical and Environmental'!F67</f>
        <v>0</v>
      </c>
      <c r="J358" s="117">
        <f>'F. Physical and Environmental'!G67</f>
        <v>0</v>
      </c>
      <c r="K358" s="117" t="str">
        <f>'F. Physical and Environmental'!H67</f>
        <v>12.1.1</v>
      </c>
      <c r="L358" s="117" t="str">
        <f>'F. Physical and Environmental'!I67</f>
        <v>Documented operating procedures</v>
      </c>
      <c r="M358" s="117"/>
      <c r="N358" s="117"/>
      <c r="O358" s="117"/>
      <c r="P358" s="120" t="s">
        <v>118</v>
      </c>
      <c r="Q358" s="117"/>
      <c r="R358" s="117" t="s">
        <v>118</v>
      </c>
      <c r="S358" s="117">
        <v>0</v>
      </c>
      <c r="T358" s="191" t="s">
        <v>3070</v>
      </c>
    </row>
    <row r="359" spans="1:20" ht="12.75" customHeight="1">
      <c r="A359" s="117">
        <f>'F. Physical and Environmental'!A68</f>
        <v>781</v>
      </c>
      <c r="B359" s="117">
        <f>'F. Physical and Environmental'!J68</f>
        <v>3</v>
      </c>
      <c r="C359" s="117">
        <f>'F. Physical and Environmental'!K68</f>
        <v>0</v>
      </c>
      <c r="D359" s="117">
        <f>'F. Physical and Environmental'!Y68</f>
        <v>0</v>
      </c>
      <c r="E359" s="117" t="str">
        <f>'F. Physical and Environmental'!B68</f>
        <v>F.1.9.1</v>
      </c>
      <c r="F359" s="117" t="str">
        <f>'F. Physical and Environmental'!C68</f>
        <v>Monitored with CCTV and the video stored for 90 days?</v>
      </c>
      <c r="G359" s="117">
        <f>'F. Physical and Environmental'!D68</f>
        <v>0</v>
      </c>
      <c r="H359" s="117">
        <f>'F. Physical and Environmental'!E68</f>
        <v>0</v>
      </c>
      <c r="I359" s="117">
        <f>'F. Physical and Environmental'!F68</f>
        <v>0</v>
      </c>
      <c r="J359" s="117" t="str">
        <f>'F. Physical and Environmental'!G68</f>
        <v>F.2 Physical Security Controls - Scoped Data</v>
      </c>
      <c r="K359" s="117">
        <f>'F. Physical and Environmental'!H68</f>
        <v>0</v>
      </c>
      <c r="L359" s="117">
        <f>'F. Physical and Environmental'!I68</f>
        <v>0</v>
      </c>
      <c r="M359" s="117"/>
      <c r="N359" s="117"/>
      <c r="O359" s="117"/>
      <c r="P359" s="120" t="s">
        <v>118</v>
      </c>
      <c r="Q359" s="117"/>
      <c r="R359" s="117" t="s">
        <v>3278</v>
      </c>
      <c r="S359" s="117">
        <v>0</v>
      </c>
      <c r="T359" s="191" t="s">
        <v>3070</v>
      </c>
    </row>
    <row r="360" spans="1:20" ht="12.75" customHeight="1">
      <c r="A360" s="117">
        <f>'F. Physical and Environmental'!A69</f>
        <v>786</v>
      </c>
      <c r="B360" s="117">
        <f>'F. Physical and Environmental'!J69</f>
        <v>3</v>
      </c>
      <c r="C360" s="117">
        <f>'F. Physical and Environmental'!K69</f>
        <v>0</v>
      </c>
      <c r="D360" s="117">
        <f>'F. Physical and Environmental'!Y69</f>
        <v>0</v>
      </c>
      <c r="E360" s="117" t="str">
        <f>'F. Physical and Environmental'!B69</f>
        <v>F.1.9.2</v>
      </c>
      <c r="F360" s="117" t="str">
        <f>'F. Physical and Environmental'!C69</f>
        <v>Restricted and logs kept of all access?</v>
      </c>
      <c r="G360" s="117">
        <f>'F. Physical and Environmental'!D69</f>
        <v>0</v>
      </c>
      <c r="H360" s="117">
        <f>'F. Physical and Environmental'!E69</f>
        <v>0</v>
      </c>
      <c r="I360" s="117">
        <f>'F. Physical and Environmental'!F69</f>
        <v>0</v>
      </c>
      <c r="J360" s="117">
        <f>'F. Physical and Environmental'!G69</f>
        <v>0</v>
      </c>
      <c r="K360" s="117" t="str">
        <f>'F. Physical and Environmental'!H69</f>
        <v>11.1.2.c</v>
      </c>
      <c r="L360" s="117" t="str">
        <f>'F. Physical and Environmental'!I69</f>
        <v>Physical entry controls</v>
      </c>
      <c r="M360" s="117"/>
      <c r="N360" s="117"/>
      <c r="O360" s="117"/>
      <c r="P360" s="120" t="s">
        <v>118</v>
      </c>
      <c r="Q360" s="117"/>
      <c r="R360" s="117" t="s">
        <v>3280</v>
      </c>
      <c r="S360" s="117">
        <v>0</v>
      </c>
      <c r="T360" s="191" t="s">
        <v>3070</v>
      </c>
    </row>
    <row r="361" spans="1:20" ht="12.75" customHeight="1">
      <c r="A361" s="117">
        <f>'F. Physical and Environmental'!A70</f>
        <v>401</v>
      </c>
      <c r="B361" s="117">
        <f>'F. Physical and Environmental'!J70</f>
        <v>1</v>
      </c>
      <c r="C361" s="117">
        <f>'F. Physical and Environmental'!K70</f>
        <v>0</v>
      </c>
      <c r="D361" s="117">
        <f>'F. Physical and Environmental'!Y70</f>
        <v>0</v>
      </c>
      <c r="E361" s="117" t="str">
        <f>'F. Physical and Environmental'!B70</f>
        <v>F.2</v>
      </c>
      <c r="F361" s="117" t="str">
        <f>'F. Physical and Environmental'!C70</f>
        <v>Do the Scoped Systems and Data reside in a data center? If yes, is there:</v>
      </c>
      <c r="G361" s="117">
        <f>'F. Physical and Environmental'!D70</f>
        <v>0</v>
      </c>
      <c r="H361" s="117">
        <f>'F. Physical and Environmental'!E70</f>
        <v>0</v>
      </c>
      <c r="I361" s="117">
        <f>'F. Physical and Environmental'!F70</f>
        <v>0</v>
      </c>
      <c r="J361" s="117" t="str">
        <f>'F. Physical and Environmental'!G70</f>
        <v>F.1 Environmental Controls - Computing Hardware</v>
      </c>
      <c r="K361" s="117" t="str">
        <f>'F. Physical and Environmental'!H70</f>
        <v>11.2.1.b</v>
      </c>
      <c r="L361" s="117" t="str">
        <f>'F. Physical and Environmental'!I70</f>
        <v>Equipment siting and protection</v>
      </c>
      <c r="M361" s="117"/>
      <c r="N361" s="117"/>
      <c r="O361" s="117"/>
      <c r="P361" s="120" t="s">
        <v>118</v>
      </c>
      <c r="Q361" s="117"/>
      <c r="R361" s="117" t="s">
        <v>118</v>
      </c>
      <c r="S361" s="117" t="s">
        <v>3284</v>
      </c>
      <c r="T361" s="191" t="s">
        <v>3065</v>
      </c>
    </row>
    <row r="362" spans="1:20" ht="12.75" customHeight="1">
      <c r="A362" s="117">
        <f>'F. Physical and Environmental'!A71</f>
        <v>457</v>
      </c>
      <c r="B362" s="117">
        <f>'F. Physical and Environmental'!J71</f>
        <v>2</v>
      </c>
      <c r="C362" s="117">
        <f>'F. Physical and Environmental'!K71</f>
        <v>0</v>
      </c>
      <c r="D362" s="117">
        <f>'F. Physical and Environmental'!Y71</f>
        <v>0</v>
      </c>
      <c r="E362" s="117" t="str">
        <f>'F. Physical and Environmental'!B71</f>
        <v>F.2.1</v>
      </c>
      <c r="F362" s="117" t="str">
        <f>'F. Physical and Environmental'!C71</f>
        <v>Is there a locked cabinet within the data center? If yes, is there:</v>
      </c>
      <c r="G362" s="117">
        <f>'F. Physical and Environmental'!D71</f>
        <v>0</v>
      </c>
      <c r="H362" s="117">
        <f>'F. Physical and Environmental'!E71</f>
        <v>0</v>
      </c>
      <c r="I362" s="117">
        <f>'F. Physical and Environmental'!F71</f>
        <v>0</v>
      </c>
      <c r="J362" s="117" t="str">
        <f>'F. Physical and Environmental'!G71</f>
        <v>F.2 Physical Security Controls - Scoped Data</v>
      </c>
      <c r="K362" s="117">
        <f>'F. Physical and Environmental'!H71</f>
        <v>0</v>
      </c>
      <c r="L362" s="117">
        <f>'F. Physical and Environmental'!I71</f>
        <v>0</v>
      </c>
      <c r="M362" s="117"/>
      <c r="N362" s="117"/>
      <c r="O362" s="117"/>
      <c r="P362" s="120" t="s">
        <v>118</v>
      </c>
      <c r="Q362" s="117"/>
      <c r="R362" s="117" t="s">
        <v>118</v>
      </c>
      <c r="S362" s="117" t="s">
        <v>3030</v>
      </c>
      <c r="T362" s="191" t="s">
        <v>3065</v>
      </c>
    </row>
    <row r="363" spans="1:20" ht="12.75" customHeight="1">
      <c r="A363" s="117">
        <f>'F. Physical and Environmental'!A72</f>
        <v>479</v>
      </c>
      <c r="B363" s="117">
        <f>'F. Physical and Environmental'!J72</f>
        <v>3</v>
      </c>
      <c r="C363" s="117">
        <f>'F. Physical and Environmental'!K72</f>
        <v>0</v>
      </c>
      <c r="D363" s="117">
        <f>'F. Physical and Environmental'!Y72</f>
        <v>0</v>
      </c>
      <c r="E363" s="117" t="str">
        <f>'F. Physical and Environmental'!B72</f>
        <v>F.2.1.1</v>
      </c>
      <c r="F363" s="117" t="str">
        <f>'F. Physical and Environmental'!C72</f>
        <v>Restricted access and logs kept of all access?</v>
      </c>
      <c r="G363" s="117">
        <f>'F. Physical and Environmental'!D72</f>
        <v>0</v>
      </c>
      <c r="H363" s="117">
        <f>'F. Physical and Environmental'!E72</f>
        <v>0</v>
      </c>
      <c r="I363" s="117">
        <f>'F. Physical and Environmental'!F72</f>
        <v>0</v>
      </c>
      <c r="J363" s="117" t="str">
        <f>'F. Physical and Environmental'!G72</f>
        <v>F.2 Physical Security Controls - Scoped Data</v>
      </c>
      <c r="K363" s="117" t="str">
        <f>'F. Physical and Environmental'!H72</f>
        <v>11.1.2.c</v>
      </c>
      <c r="L363" s="117" t="str">
        <f>'F. Physical and Environmental'!I72</f>
        <v>Physical entry controls</v>
      </c>
      <c r="M363" s="117"/>
      <c r="N363" s="117"/>
      <c r="O363" s="117"/>
      <c r="P363" s="120">
        <v>9.3000000000000007</v>
      </c>
      <c r="Q363" s="117"/>
      <c r="R363" s="117" t="s">
        <v>3278</v>
      </c>
      <c r="S363" s="117">
        <v>0</v>
      </c>
      <c r="T363" s="191" t="s">
        <v>3070</v>
      </c>
    </row>
    <row r="364" spans="1:20" ht="12.75" customHeight="1">
      <c r="A364" s="117">
        <f>'F. Physical and Environmental'!A73</f>
        <v>474</v>
      </c>
      <c r="B364" s="117">
        <f>'F. Physical and Environmental'!J73</f>
        <v>3</v>
      </c>
      <c r="C364" s="117">
        <f>'F. Physical and Environmental'!K73</f>
        <v>0</v>
      </c>
      <c r="D364" s="117">
        <f>'F. Physical and Environmental'!Y73</f>
        <v>0</v>
      </c>
      <c r="E364" s="117" t="str">
        <f>'F. Physical and Environmental'!B73</f>
        <v>F.2.1.2</v>
      </c>
      <c r="F364" s="117" t="str">
        <f>'F. Physical and Environmental'!C73</f>
        <v>CCTV and video stored at least 90 days?</v>
      </c>
      <c r="G364" s="117">
        <f>'F. Physical and Environmental'!D73</f>
        <v>0</v>
      </c>
      <c r="H364" s="117">
        <f>'F. Physical and Environmental'!E73</f>
        <v>0</v>
      </c>
      <c r="I364" s="117">
        <f>'F. Physical and Environmental'!F73</f>
        <v>0</v>
      </c>
      <c r="J364" s="117" t="str">
        <f>'F. Physical and Environmental'!G73</f>
        <v>F.2 Physical Security Controls - Scoped Data</v>
      </c>
      <c r="K364" s="117">
        <f>'F. Physical and Environmental'!H73</f>
        <v>0</v>
      </c>
      <c r="L364" s="117">
        <f>'F. Physical and Environmental'!I73</f>
        <v>0</v>
      </c>
      <c r="M364" s="117"/>
      <c r="N364" s="117"/>
      <c r="O364" s="117"/>
      <c r="P364" s="120" t="s">
        <v>1160</v>
      </c>
      <c r="Q364" s="117"/>
      <c r="R364" s="117" t="s">
        <v>3278</v>
      </c>
      <c r="S364" s="117">
        <v>0</v>
      </c>
      <c r="T364" s="191" t="s">
        <v>3070</v>
      </c>
    </row>
    <row r="365" spans="1:20" ht="12.75" customHeight="1">
      <c r="A365" s="117">
        <f>'F. Physical and Environmental'!A74</f>
        <v>4201</v>
      </c>
      <c r="B365" s="117">
        <f>'F. Physical and Environmental'!J74</f>
        <v>2</v>
      </c>
      <c r="C365" s="117">
        <f>'F. Physical and Environmental'!K74</f>
        <v>0</v>
      </c>
      <c r="D365" s="117">
        <f>'F. Physical and Environmental'!Y74</f>
        <v>0</v>
      </c>
      <c r="E365" s="117" t="str">
        <f>'F. Physical and Environmental'!B74</f>
        <v>F.2.2</v>
      </c>
      <c r="F365" s="117" t="str">
        <f>'F. Physical and Environmental'!C74</f>
        <v>Are locking screensavers on unattended system displays or locks on consoles required within the data center?</v>
      </c>
      <c r="G365" s="117">
        <f>'F. Physical and Environmental'!D74</f>
        <v>0</v>
      </c>
      <c r="H365" s="117">
        <f>'F. Physical and Environmental'!E74</f>
        <v>0</v>
      </c>
      <c r="I365" s="117">
        <f>'F. Physical and Environmental'!F74</f>
        <v>0</v>
      </c>
      <c r="J365" s="117">
        <f>'F. Physical and Environmental'!G74</f>
        <v>0</v>
      </c>
      <c r="K365" s="117">
        <f>'F. Physical and Environmental'!H74</f>
        <v>0</v>
      </c>
      <c r="L365" s="117">
        <f>'F. Physical and Environmental'!I74</f>
        <v>0</v>
      </c>
      <c r="M365" s="117"/>
      <c r="N365" s="117" t="s">
        <v>3238</v>
      </c>
      <c r="O365" s="117" t="s">
        <v>3285</v>
      </c>
      <c r="P365" s="120"/>
      <c r="Q365" s="117"/>
      <c r="R365" s="117"/>
      <c r="S365" s="117" t="s">
        <v>587</v>
      </c>
      <c r="T365" s="117"/>
    </row>
    <row r="366" spans="1:20" ht="12.75" customHeight="1">
      <c r="A366" s="117">
        <f>'F. Physical and Environmental'!A75</f>
        <v>491</v>
      </c>
      <c r="B366" s="117">
        <f>'F. Physical and Environmental'!J75</f>
        <v>2</v>
      </c>
      <c r="C366" s="117">
        <f>'F. Physical and Environmental'!K75</f>
        <v>0</v>
      </c>
      <c r="D366" s="117">
        <f>'F. Physical and Environmental'!Y75</f>
        <v>0</v>
      </c>
      <c r="E366" s="117" t="str">
        <f>'F. Physical and Environmental'!B75</f>
        <v>F.2.3</v>
      </c>
      <c r="F366" s="117" t="str">
        <f>'F. Physical and Environmental'!C75</f>
        <v>Is there a procedure for equipment removal from the data center?</v>
      </c>
      <c r="G366" s="117">
        <f>'F. Physical and Environmental'!D75</f>
        <v>0</v>
      </c>
      <c r="H366" s="117">
        <f>'F. Physical and Environmental'!E75</f>
        <v>0</v>
      </c>
      <c r="I366" s="117">
        <f>'F. Physical and Environmental'!F75</f>
        <v>0</v>
      </c>
      <c r="J366" s="117" t="str">
        <f>'F. Physical and Environmental'!G75</f>
        <v>F.2 Physical Security Controls - Scoped Data</v>
      </c>
      <c r="K366" s="117" t="str">
        <f>'F. Physical and Environmental'!H75</f>
        <v>11.2.6</v>
      </c>
      <c r="L366" s="117" t="str">
        <f>'F. Physical and Environmental'!I75</f>
        <v>Security of equipment and assets off-premises</v>
      </c>
      <c r="M366" s="117"/>
      <c r="N366" s="117"/>
      <c r="O366" s="117"/>
      <c r="P366" s="120" t="s">
        <v>118</v>
      </c>
      <c r="Q366" s="117"/>
      <c r="R366" s="117" t="s">
        <v>3286</v>
      </c>
      <c r="S366" s="117">
        <v>0</v>
      </c>
      <c r="T366" s="191" t="s">
        <v>3019</v>
      </c>
    </row>
    <row r="367" spans="1:20" ht="12.75" customHeight="1">
      <c r="A367" s="117">
        <f>'F. Physical and Environmental'!A76</f>
        <v>526</v>
      </c>
      <c r="B367" s="117">
        <f>'F. Physical and Environmental'!J76</f>
        <v>2</v>
      </c>
      <c r="C367" s="117">
        <f>'F. Physical and Environmental'!K76</f>
        <v>1</v>
      </c>
      <c r="D367" s="117">
        <f>'F. Physical and Environmental'!Y76</f>
        <v>0</v>
      </c>
      <c r="E367" s="117" t="str">
        <f>'F. Physical and Environmental'!B76</f>
        <v>F.2.4</v>
      </c>
      <c r="F367" s="117" t="str">
        <f>'F. Physical and Environmental'!C76</f>
        <v>Is there a maintenance contract for?</v>
      </c>
      <c r="G367" s="117">
        <f>'F. Physical and Environmental'!D76</f>
        <v>0</v>
      </c>
      <c r="H367" s="117">
        <f>'F. Physical and Environmental'!E76</f>
        <v>0</v>
      </c>
      <c r="I367" s="117">
        <f>'F. Physical and Environmental'!F76</f>
        <v>0</v>
      </c>
      <c r="J367" s="117" t="str">
        <f>'F. Physical and Environmental'!G76</f>
        <v>F.2 Physical Security Controls - Scoped Data</v>
      </c>
      <c r="K367" s="117" t="str">
        <f>'F. Physical and Environmental'!H76</f>
        <v>11.2.4</v>
      </c>
      <c r="L367" s="117" t="str">
        <f>'F. Physical and Environmental'!I76</f>
        <v>Equipment maintenance</v>
      </c>
      <c r="M367" s="117"/>
      <c r="N367" s="117"/>
      <c r="O367" s="117"/>
      <c r="P367" s="120" t="s">
        <v>118</v>
      </c>
      <c r="Q367" s="117"/>
      <c r="R367" s="117" t="s">
        <v>118</v>
      </c>
      <c r="S367" s="117">
        <v>0</v>
      </c>
      <c r="T367" s="191" t="s">
        <v>3287</v>
      </c>
    </row>
    <row r="368" spans="1:20" ht="12.75" customHeight="1">
      <c r="A368" s="117">
        <f>'F. Physical and Environmental'!A77</f>
        <v>527</v>
      </c>
      <c r="B368" s="117">
        <f>'F. Physical and Environmental'!J77</f>
        <v>3</v>
      </c>
      <c r="C368" s="117">
        <f>'F. Physical and Environmental'!K77</f>
        <v>0</v>
      </c>
      <c r="D368" s="117">
        <f>'F. Physical and Environmental'!Y77</f>
        <v>0</v>
      </c>
      <c r="E368" s="117" t="str">
        <f>'F. Physical and Environmental'!B77</f>
        <v>F.2.4.1</v>
      </c>
      <c r="F368" s="117" t="str">
        <f>'F. Physical and Environmental'!C77</f>
        <v>UPS system?</v>
      </c>
      <c r="G368" s="117">
        <f>'F. Physical and Environmental'!D77</f>
        <v>0</v>
      </c>
      <c r="H368" s="117">
        <f>'F. Physical and Environmental'!E77</f>
        <v>0</v>
      </c>
      <c r="I368" s="117">
        <f>'F. Physical and Environmental'!F77</f>
        <v>0</v>
      </c>
      <c r="J368" s="117" t="str">
        <f>'F. Physical and Environmental'!G77</f>
        <v>F.1 Environmental Controls - Computing Hardware</v>
      </c>
      <c r="K368" s="117" t="str">
        <f>'F. Physical and Environmental'!H77</f>
        <v>11.2.4</v>
      </c>
      <c r="L368" s="117" t="str">
        <f>'F. Physical and Environmental'!I77</f>
        <v>Equipment maintenance</v>
      </c>
      <c r="M368" s="117"/>
      <c r="N368" s="117"/>
      <c r="O368" s="117"/>
      <c r="P368" s="120" t="s">
        <v>118</v>
      </c>
      <c r="Q368" s="117"/>
      <c r="R368" s="117" t="s">
        <v>3288</v>
      </c>
      <c r="S368" s="117">
        <v>0</v>
      </c>
      <c r="T368" s="191" t="s">
        <v>3287</v>
      </c>
    </row>
    <row r="369" spans="1:20" ht="12.75" customHeight="1">
      <c r="A369" s="117">
        <f>'F. Physical and Environmental'!A78</f>
        <v>528</v>
      </c>
      <c r="B369" s="117">
        <f>'F. Physical and Environmental'!J78</f>
        <v>3</v>
      </c>
      <c r="C369" s="117">
        <f>'F. Physical and Environmental'!K78</f>
        <v>0</v>
      </c>
      <c r="D369" s="117">
        <f>'F. Physical and Environmental'!Y78</f>
        <v>0</v>
      </c>
      <c r="E369" s="117" t="str">
        <f>'F. Physical and Environmental'!B78</f>
        <v>F.2.4.2</v>
      </c>
      <c r="F369" s="117" t="str">
        <f>'F. Physical and Environmental'!C78</f>
        <v>Security system?</v>
      </c>
      <c r="G369" s="117">
        <f>'F. Physical and Environmental'!D78</f>
        <v>0</v>
      </c>
      <c r="H369" s="117">
        <f>'F. Physical and Environmental'!E78</f>
        <v>0</v>
      </c>
      <c r="I369" s="117">
        <f>'F. Physical and Environmental'!F78</f>
        <v>0</v>
      </c>
      <c r="J369" s="117" t="str">
        <f>'F. Physical and Environmental'!G78</f>
        <v>F.2 Physical Security Controls - Scoped Data</v>
      </c>
      <c r="K369" s="117" t="str">
        <f>'F. Physical and Environmental'!H78</f>
        <v>11.2.4</v>
      </c>
      <c r="L369" s="117" t="str">
        <f>'F. Physical and Environmental'!I78</f>
        <v>Equipment maintenance</v>
      </c>
      <c r="M369" s="117"/>
      <c r="N369" s="117"/>
      <c r="O369" s="117"/>
      <c r="P369" s="120" t="s">
        <v>118</v>
      </c>
      <c r="Q369" s="117"/>
      <c r="R369" s="117" t="s">
        <v>3288</v>
      </c>
      <c r="S369" s="117">
        <v>0</v>
      </c>
      <c r="T369" s="191" t="s">
        <v>3287</v>
      </c>
    </row>
    <row r="370" spans="1:20" ht="12.75" customHeight="1">
      <c r="A370" s="117">
        <f>'F. Physical and Environmental'!A79</f>
        <v>529</v>
      </c>
      <c r="B370" s="117">
        <f>'F. Physical and Environmental'!J79</f>
        <v>3</v>
      </c>
      <c r="C370" s="117">
        <f>'F. Physical and Environmental'!K79</f>
        <v>0</v>
      </c>
      <c r="D370" s="117">
        <f>'F. Physical and Environmental'!Y79</f>
        <v>0</v>
      </c>
      <c r="E370" s="117" t="str">
        <f>'F. Physical and Environmental'!B79</f>
        <v>F.2.4.3</v>
      </c>
      <c r="F370" s="117" t="str">
        <f>'F. Physical and Environmental'!C79</f>
        <v>Generator?</v>
      </c>
      <c r="G370" s="117">
        <f>'F. Physical and Environmental'!D79</f>
        <v>0</v>
      </c>
      <c r="H370" s="117">
        <f>'F. Physical and Environmental'!E79</f>
        <v>0</v>
      </c>
      <c r="I370" s="117">
        <f>'F. Physical and Environmental'!F79</f>
        <v>0</v>
      </c>
      <c r="J370" s="117" t="str">
        <f>'F. Physical and Environmental'!G79</f>
        <v>F.1 Environmental Controls - Computing Hardware</v>
      </c>
      <c r="K370" s="117" t="str">
        <f>'F. Physical and Environmental'!H79</f>
        <v>11.2.4</v>
      </c>
      <c r="L370" s="117" t="str">
        <f>'F. Physical and Environmental'!I79</f>
        <v>Equipment maintenance</v>
      </c>
      <c r="M370" s="117"/>
      <c r="N370" s="117"/>
      <c r="O370" s="117"/>
      <c r="P370" s="120" t="s">
        <v>118</v>
      </c>
      <c r="Q370" s="117"/>
      <c r="R370" s="117" t="s">
        <v>3288</v>
      </c>
      <c r="S370" s="117">
        <v>0</v>
      </c>
      <c r="T370" s="191" t="s">
        <v>3287</v>
      </c>
    </row>
    <row r="371" spans="1:20" ht="12.75" customHeight="1">
      <c r="A371" s="117">
        <f>'F. Physical and Environmental'!A80</f>
        <v>530</v>
      </c>
      <c r="B371" s="117">
        <f>'F. Physical and Environmental'!J80</f>
        <v>3</v>
      </c>
      <c r="C371" s="117">
        <f>'F. Physical and Environmental'!K80</f>
        <v>0</v>
      </c>
      <c r="D371" s="117">
        <f>'F. Physical and Environmental'!Y80</f>
        <v>0</v>
      </c>
      <c r="E371" s="117" t="str">
        <f>'F. Physical and Environmental'!B80</f>
        <v>F.2.4.4</v>
      </c>
      <c r="F371" s="117" t="str">
        <f>'F. Physical and Environmental'!C80</f>
        <v>Batteries?</v>
      </c>
      <c r="G371" s="117">
        <f>'F. Physical and Environmental'!D80</f>
        <v>0</v>
      </c>
      <c r="H371" s="117">
        <f>'F. Physical and Environmental'!E80</f>
        <v>0</v>
      </c>
      <c r="I371" s="117">
        <f>'F. Physical and Environmental'!F80</f>
        <v>0</v>
      </c>
      <c r="J371" s="117" t="str">
        <f>'F. Physical and Environmental'!G80</f>
        <v>F.1 Environmental Controls - Computing Hardware</v>
      </c>
      <c r="K371" s="117" t="str">
        <f>'F. Physical and Environmental'!H80</f>
        <v>11.2.4</v>
      </c>
      <c r="L371" s="117" t="str">
        <f>'F. Physical and Environmental'!I80</f>
        <v>Equipment maintenance</v>
      </c>
      <c r="M371" s="117"/>
      <c r="N371" s="117"/>
      <c r="O371" s="117"/>
      <c r="P371" s="120" t="s">
        <v>118</v>
      </c>
      <c r="Q371" s="117"/>
      <c r="R371" s="117" t="s">
        <v>3288</v>
      </c>
      <c r="S371" s="117">
        <v>0</v>
      </c>
      <c r="T371" s="191" t="s">
        <v>3287</v>
      </c>
    </row>
    <row r="372" spans="1:20" ht="12.75" customHeight="1">
      <c r="A372" s="117">
        <f>'F. Physical and Environmental'!A81</f>
        <v>531</v>
      </c>
      <c r="B372" s="117">
        <f>'F. Physical and Environmental'!J81</f>
        <v>3</v>
      </c>
      <c r="C372" s="117">
        <f>'F. Physical and Environmental'!K81</f>
        <v>0</v>
      </c>
      <c r="D372" s="117">
        <f>'F. Physical and Environmental'!Y81</f>
        <v>0</v>
      </c>
      <c r="E372" s="117" t="str">
        <f>'F. Physical and Environmental'!B81</f>
        <v>F.2.4.5</v>
      </c>
      <c r="F372" s="117" t="str">
        <f>'F. Physical and Environmental'!C81</f>
        <v>Monitored fire alarm?</v>
      </c>
      <c r="G372" s="117">
        <f>'F. Physical and Environmental'!D81</f>
        <v>0</v>
      </c>
      <c r="H372" s="117">
        <f>'F. Physical and Environmental'!E81</f>
        <v>0</v>
      </c>
      <c r="I372" s="117">
        <f>'F. Physical and Environmental'!F81</f>
        <v>0</v>
      </c>
      <c r="J372" s="117" t="str">
        <f>'F. Physical and Environmental'!G81</f>
        <v>F.1 Environmental Controls - Computing Hardware</v>
      </c>
      <c r="K372" s="117" t="str">
        <f>'F. Physical and Environmental'!H81</f>
        <v>11.2.4</v>
      </c>
      <c r="L372" s="117" t="str">
        <f>'F. Physical and Environmental'!I81</f>
        <v>Equipment maintenance</v>
      </c>
      <c r="M372" s="117"/>
      <c r="N372" s="117"/>
      <c r="O372" s="117"/>
      <c r="P372" s="120" t="s">
        <v>118</v>
      </c>
      <c r="Q372" s="117"/>
      <c r="R372" s="117" t="s">
        <v>3288</v>
      </c>
      <c r="S372" s="117">
        <v>0</v>
      </c>
      <c r="T372" s="191" t="s">
        <v>3287</v>
      </c>
    </row>
    <row r="373" spans="1:20" ht="12.75" customHeight="1">
      <c r="A373" s="117">
        <f>'F. Physical and Environmental'!A82</f>
        <v>532</v>
      </c>
      <c r="B373" s="117">
        <f>'F. Physical and Environmental'!J82</f>
        <v>3</v>
      </c>
      <c r="C373" s="117">
        <f>'F. Physical and Environmental'!K82</f>
        <v>0</v>
      </c>
      <c r="D373" s="117">
        <f>'F. Physical and Environmental'!Y82</f>
        <v>0</v>
      </c>
      <c r="E373" s="117" t="str">
        <f>'F. Physical and Environmental'!B82</f>
        <v>F.2.4.6</v>
      </c>
      <c r="F373" s="117" t="str">
        <f>'F. Physical and Environmental'!C82</f>
        <v>Fire suppression systems?</v>
      </c>
      <c r="G373" s="117">
        <f>'F. Physical and Environmental'!D82</f>
        <v>0</v>
      </c>
      <c r="H373" s="117">
        <f>'F. Physical and Environmental'!E82</f>
        <v>0</v>
      </c>
      <c r="I373" s="117">
        <f>'F. Physical and Environmental'!F82</f>
        <v>0</v>
      </c>
      <c r="J373" s="117" t="str">
        <f>'F. Physical and Environmental'!G82</f>
        <v>F.1 Environmental Controls - Computing Hardware</v>
      </c>
      <c r="K373" s="117" t="str">
        <f>'F. Physical and Environmental'!H82</f>
        <v>11.2.4</v>
      </c>
      <c r="L373" s="117" t="str">
        <f>'F. Physical and Environmental'!I82</f>
        <v>Equipment maintenance</v>
      </c>
      <c r="M373" s="117"/>
      <c r="N373" s="117"/>
      <c r="O373" s="117"/>
      <c r="P373" s="120" t="s">
        <v>118</v>
      </c>
      <c r="Q373" s="117"/>
      <c r="R373" s="117" t="s">
        <v>3288</v>
      </c>
      <c r="S373" s="117">
        <v>0</v>
      </c>
      <c r="T373" s="191" t="s">
        <v>3287</v>
      </c>
    </row>
    <row r="374" spans="1:20" ht="12.75" customHeight="1">
      <c r="A374" s="117">
        <f>'F. Physical and Environmental'!A83</f>
        <v>533</v>
      </c>
      <c r="B374" s="117">
        <f>'F. Physical and Environmental'!J83</f>
        <v>3</v>
      </c>
      <c r="C374" s="117">
        <f>'F. Physical and Environmental'!K83</f>
        <v>0</v>
      </c>
      <c r="D374" s="117">
        <f>'F. Physical and Environmental'!Y83</f>
        <v>0</v>
      </c>
      <c r="E374" s="117" t="str">
        <f>'F. Physical and Environmental'!B83</f>
        <v>F.2.4.7</v>
      </c>
      <c r="F374" s="117" t="str">
        <f>'F. Physical and Environmental'!C83</f>
        <v>HVAC?</v>
      </c>
      <c r="G374" s="117">
        <f>'F. Physical and Environmental'!D83</f>
        <v>0</v>
      </c>
      <c r="H374" s="117">
        <f>'F. Physical and Environmental'!E83</f>
        <v>0</v>
      </c>
      <c r="I374" s="117">
        <f>'F. Physical and Environmental'!F83</f>
        <v>0</v>
      </c>
      <c r="J374" s="117" t="str">
        <f>'F. Physical and Environmental'!G83</f>
        <v>F.1 Environmental Controls - Computing Hardware</v>
      </c>
      <c r="K374" s="117" t="str">
        <f>'F. Physical and Environmental'!H83</f>
        <v>11.2.4</v>
      </c>
      <c r="L374" s="117" t="str">
        <f>'F. Physical and Environmental'!I83</f>
        <v>Equipment maintenance</v>
      </c>
      <c r="M374" s="117"/>
      <c r="N374" s="117"/>
      <c r="O374" s="117"/>
      <c r="P374" s="120" t="s">
        <v>118</v>
      </c>
      <c r="Q374" s="117"/>
      <c r="R374" s="117" t="s">
        <v>3288</v>
      </c>
      <c r="S374" s="117">
        <v>0</v>
      </c>
      <c r="T374" s="191" t="s">
        <v>3287</v>
      </c>
    </row>
    <row r="375" spans="1:20" ht="12.75" customHeight="1">
      <c r="A375" s="117">
        <f>'F. Physical and Environmental'!A84</f>
        <v>534</v>
      </c>
      <c r="B375" s="117">
        <f>'F. Physical and Environmental'!J84</f>
        <v>2</v>
      </c>
      <c r="C375" s="117">
        <f>'F. Physical and Environmental'!K84</f>
        <v>1</v>
      </c>
      <c r="D375" s="117">
        <f>'F. Physical and Environmental'!Y84</f>
        <v>0</v>
      </c>
      <c r="E375" s="117" t="str">
        <f>'F. Physical and Environmental'!B84</f>
        <v>F.2.5</v>
      </c>
      <c r="F375" s="117" t="str">
        <f>'F. Physical and Environmental'!C84</f>
        <v>Are the following tested:</v>
      </c>
      <c r="G375" s="117">
        <f>'F. Physical and Environmental'!D84</f>
        <v>0</v>
      </c>
      <c r="H375" s="117">
        <f>'F. Physical and Environmental'!E84</f>
        <v>0</v>
      </c>
      <c r="I375" s="117">
        <f>'F. Physical and Environmental'!F84</f>
        <v>0</v>
      </c>
      <c r="J375" s="117" t="str">
        <f>'F. Physical and Environmental'!G84</f>
        <v>F.2 Physical Security Controls - Scoped Data</v>
      </c>
      <c r="K375" s="117">
        <f>'F. Physical and Environmental'!H84</f>
        <v>0</v>
      </c>
      <c r="L375" s="117">
        <f>'F. Physical and Environmental'!I84</f>
        <v>0</v>
      </c>
      <c r="M375" s="117"/>
      <c r="N375" s="117"/>
      <c r="O375" s="117"/>
      <c r="P375" s="120" t="s">
        <v>118</v>
      </c>
      <c r="Q375" s="117"/>
      <c r="R375" s="117" t="s">
        <v>118</v>
      </c>
      <c r="S375" s="117">
        <v>0</v>
      </c>
      <c r="T375" s="191" t="s">
        <v>3287</v>
      </c>
    </row>
    <row r="376" spans="1:20" ht="12.75" customHeight="1">
      <c r="A376" s="117">
        <f>'F. Physical and Environmental'!A85</f>
        <v>535</v>
      </c>
      <c r="B376" s="117">
        <f>'F. Physical and Environmental'!J85</f>
        <v>3</v>
      </c>
      <c r="C376" s="117">
        <f>'F. Physical and Environmental'!K85</f>
        <v>0</v>
      </c>
      <c r="D376" s="117">
        <f>'F. Physical and Environmental'!Y85</f>
        <v>0</v>
      </c>
      <c r="E376" s="117" t="str">
        <f>'F. Physical and Environmental'!B85</f>
        <v>F.2.5.1</v>
      </c>
      <c r="F376" s="117" t="str">
        <f>'F. Physical and Environmental'!C85</f>
        <v>UPS system - annually?</v>
      </c>
      <c r="G376" s="117">
        <f>'F. Physical and Environmental'!D85</f>
        <v>0</v>
      </c>
      <c r="H376" s="117">
        <f>'F. Physical and Environmental'!E85</f>
        <v>0</v>
      </c>
      <c r="I376" s="117">
        <f>'F. Physical and Environmental'!F85</f>
        <v>0</v>
      </c>
      <c r="J376" s="117" t="str">
        <f>'F. Physical and Environmental'!G85</f>
        <v>F.1 Environmental Controls - Computing Hardware</v>
      </c>
      <c r="K376" s="117">
        <f>'F. Physical and Environmental'!H85</f>
        <v>0</v>
      </c>
      <c r="L376" s="117">
        <f>'F. Physical and Environmental'!I85</f>
        <v>0</v>
      </c>
      <c r="M376" s="117"/>
      <c r="N376" s="117"/>
      <c r="O376" s="117"/>
      <c r="P376" s="120" t="s">
        <v>118</v>
      </c>
      <c r="Q376" s="117"/>
      <c r="R376" s="117" t="s">
        <v>118</v>
      </c>
      <c r="S376" s="117">
        <v>0</v>
      </c>
      <c r="T376" s="191" t="s">
        <v>3287</v>
      </c>
    </row>
    <row r="377" spans="1:20" ht="12.75" customHeight="1">
      <c r="A377" s="117">
        <f>'F. Physical and Environmental'!A86</f>
        <v>536</v>
      </c>
      <c r="B377" s="117">
        <f>'F. Physical and Environmental'!J86</f>
        <v>3</v>
      </c>
      <c r="C377" s="117">
        <f>'F. Physical and Environmental'!K86</f>
        <v>0</v>
      </c>
      <c r="D377" s="117">
        <f>'F. Physical and Environmental'!Y86</f>
        <v>0</v>
      </c>
      <c r="E377" s="117" t="str">
        <f>'F. Physical and Environmental'!B86</f>
        <v>F.2.5.2</v>
      </c>
      <c r="F377" s="117" t="str">
        <f>'F. Physical and Environmental'!C86</f>
        <v>Security alarm system - annually?</v>
      </c>
      <c r="G377" s="117">
        <f>'F. Physical and Environmental'!D86</f>
        <v>0</v>
      </c>
      <c r="H377" s="117">
        <f>'F. Physical and Environmental'!E86</f>
        <v>0</v>
      </c>
      <c r="I377" s="117">
        <f>'F. Physical and Environmental'!F86</f>
        <v>0</v>
      </c>
      <c r="J377" s="117" t="str">
        <f>'F. Physical and Environmental'!G86</f>
        <v>F.2 Physical Security Controls - Scoped Data</v>
      </c>
      <c r="K377" s="117">
        <f>'F. Physical and Environmental'!H86</f>
        <v>0</v>
      </c>
      <c r="L377" s="117">
        <f>'F. Physical and Environmental'!I86</f>
        <v>0</v>
      </c>
      <c r="M377" s="117"/>
      <c r="N377" s="117"/>
      <c r="O377" s="117"/>
      <c r="P377" s="120" t="s">
        <v>118</v>
      </c>
      <c r="Q377" s="117"/>
      <c r="R377" s="117" t="s">
        <v>118</v>
      </c>
      <c r="S377" s="117">
        <v>0</v>
      </c>
      <c r="T377" s="191" t="s">
        <v>3287</v>
      </c>
    </row>
    <row r="378" spans="1:20" ht="12.75" customHeight="1">
      <c r="A378" s="117">
        <f>'F. Physical and Environmental'!A87</f>
        <v>537</v>
      </c>
      <c r="B378" s="117">
        <f>'F. Physical and Environmental'!J87</f>
        <v>3</v>
      </c>
      <c r="C378" s="117">
        <f>'F. Physical and Environmental'!K87</f>
        <v>0</v>
      </c>
      <c r="D378" s="117">
        <f>'F. Physical and Environmental'!Y87</f>
        <v>0</v>
      </c>
      <c r="E378" s="117" t="str">
        <f>'F. Physical and Environmental'!B87</f>
        <v>F.2.5.3</v>
      </c>
      <c r="F378" s="117" t="str">
        <f>'F. Physical and Environmental'!C87</f>
        <v>Fire alarms - annually?</v>
      </c>
      <c r="G378" s="117">
        <f>'F. Physical and Environmental'!D87</f>
        <v>0</v>
      </c>
      <c r="H378" s="117">
        <f>'F. Physical and Environmental'!E87</f>
        <v>0</v>
      </c>
      <c r="I378" s="117">
        <f>'F. Physical and Environmental'!F87</f>
        <v>0</v>
      </c>
      <c r="J378" s="117" t="str">
        <f>'F. Physical and Environmental'!G87</f>
        <v>F.1 Environmental Controls - Computing Hardware</v>
      </c>
      <c r="K378" s="117">
        <f>'F. Physical and Environmental'!H87</f>
        <v>0</v>
      </c>
      <c r="L378" s="117">
        <f>'F. Physical and Environmental'!I87</f>
        <v>0</v>
      </c>
      <c r="M378" s="117"/>
      <c r="N378" s="117"/>
      <c r="O378" s="117"/>
      <c r="P378" s="120" t="s">
        <v>118</v>
      </c>
      <c r="Q378" s="117"/>
      <c r="R378" s="117" t="s">
        <v>118</v>
      </c>
      <c r="S378" s="117">
        <v>0</v>
      </c>
      <c r="T378" s="191" t="s">
        <v>3287</v>
      </c>
    </row>
    <row r="379" spans="1:20" ht="12.75" customHeight="1">
      <c r="A379" s="117">
        <f>'F. Physical and Environmental'!A88</f>
        <v>538</v>
      </c>
      <c r="B379" s="117">
        <f>'F. Physical and Environmental'!J88</f>
        <v>3</v>
      </c>
      <c r="C379" s="117">
        <f>'F. Physical and Environmental'!K88</f>
        <v>0</v>
      </c>
      <c r="D379" s="117">
        <f>'F. Physical and Environmental'!Y88</f>
        <v>0</v>
      </c>
      <c r="E379" s="117" t="str">
        <f>'F. Physical and Environmental'!B88</f>
        <v>F.2.5.4</v>
      </c>
      <c r="F379" s="117" t="str">
        <f>'F. Physical and Environmental'!C88</f>
        <v>Fire suppression system - annually?</v>
      </c>
      <c r="G379" s="117">
        <f>'F. Physical and Environmental'!D88</f>
        <v>0</v>
      </c>
      <c r="H379" s="117">
        <f>'F. Physical and Environmental'!E88</f>
        <v>0</v>
      </c>
      <c r="I379" s="117">
        <f>'F. Physical and Environmental'!F88</f>
        <v>0</v>
      </c>
      <c r="J379" s="117" t="str">
        <f>'F. Physical and Environmental'!G88</f>
        <v>F.1 Environmental Controls - Computing Hardware</v>
      </c>
      <c r="K379" s="117">
        <f>'F. Physical and Environmental'!H88</f>
        <v>0</v>
      </c>
      <c r="L379" s="117">
        <f>'F. Physical and Environmental'!I88</f>
        <v>0</v>
      </c>
      <c r="M379" s="117"/>
      <c r="N379" s="117"/>
      <c r="O379" s="117"/>
      <c r="P379" s="120" t="s">
        <v>118</v>
      </c>
      <c r="Q379" s="117"/>
      <c r="R379" s="117" t="s">
        <v>118</v>
      </c>
      <c r="S379" s="117">
        <v>0</v>
      </c>
      <c r="T379" s="191" t="s">
        <v>3287</v>
      </c>
    </row>
    <row r="380" spans="1:20" ht="12.75" customHeight="1">
      <c r="A380" s="117">
        <f>'F. Physical and Environmental'!A89</f>
        <v>539</v>
      </c>
      <c r="B380" s="117">
        <f>'F. Physical and Environmental'!J89</f>
        <v>3</v>
      </c>
      <c r="C380" s="117">
        <f>'F. Physical and Environmental'!K89</f>
        <v>0</v>
      </c>
      <c r="D380" s="117">
        <f>'F. Physical and Environmental'!Y89</f>
        <v>0</v>
      </c>
      <c r="E380" s="117" t="str">
        <f>'F. Physical and Environmental'!B89</f>
        <v>F.2.5.5</v>
      </c>
      <c r="F380" s="117" t="str">
        <f>'F. Physical and Environmental'!C89</f>
        <v>Generators - monthly?</v>
      </c>
      <c r="G380" s="117">
        <f>'F. Physical and Environmental'!D89</f>
        <v>0</v>
      </c>
      <c r="H380" s="117">
        <f>'F. Physical and Environmental'!E89</f>
        <v>0</v>
      </c>
      <c r="I380" s="117">
        <f>'F. Physical and Environmental'!F89</f>
        <v>0</v>
      </c>
      <c r="J380" s="117" t="str">
        <f>'F. Physical and Environmental'!G89</f>
        <v>F.1 Environmental Controls - Computing Hardware</v>
      </c>
      <c r="K380" s="117">
        <f>'F. Physical and Environmental'!H89</f>
        <v>0</v>
      </c>
      <c r="L380" s="117">
        <f>'F. Physical and Environmental'!I89</f>
        <v>0</v>
      </c>
      <c r="M380" s="117"/>
      <c r="N380" s="117"/>
      <c r="O380" s="117"/>
      <c r="P380" s="120" t="s">
        <v>118</v>
      </c>
      <c r="Q380" s="117"/>
      <c r="R380" s="117" t="s">
        <v>118</v>
      </c>
      <c r="S380" s="117">
        <v>0</v>
      </c>
      <c r="T380" s="191" t="s">
        <v>3287</v>
      </c>
    </row>
    <row r="381" spans="1:20" ht="12.75" customHeight="1">
      <c r="A381" s="117">
        <f>'F. Physical and Environmental'!A90</f>
        <v>540</v>
      </c>
      <c r="B381" s="117">
        <f>'F. Physical and Environmental'!J90</f>
        <v>3</v>
      </c>
      <c r="C381" s="117">
        <f>'F. Physical and Environmental'!K90</f>
        <v>0</v>
      </c>
      <c r="D381" s="117">
        <f>'F. Physical and Environmental'!Y90</f>
        <v>0</v>
      </c>
      <c r="E381" s="117" t="str">
        <f>'F. Physical and Environmental'!B90</f>
        <v>F.2.5.6</v>
      </c>
      <c r="F381" s="117" t="str">
        <f>'F. Physical and Environmental'!C90</f>
        <v>Generators full load tested - monthly?</v>
      </c>
      <c r="G381" s="117">
        <f>'F. Physical and Environmental'!D90</f>
        <v>0</v>
      </c>
      <c r="H381" s="117">
        <f>'F. Physical and Environmental'!E90</f>
        <v>0</v>
      </c>
      <c r="I381" s="117">
        <f>'F. Physical and Environmental'!F90</f>
        <v>0</v>
      </c>
      <c r="J381" s="117" t="str">
        <f>'F. Physical and Environmental'!G90</f>
        <v>F.1 Environmental Controls - Computing Hardware</v>
      </c>
      <c r="K381" s="117">
        <f>'F. Physical and Environmental'!H90</f>
        <v>0</v>
      </c>
      <c r="L381" s="117">
        <f>'F. Physical and Environmental'!I90</f>
        <v>0</v>
      </c>
      <c r="M381" s="117"/>
      <c r="N381" s="117"/>
      <c r="O381" s="117"/>
      <c r="P381" s="120" t="s">
        <v>118</v>
      </c>
      <c r="Q381" s="117"/>
      <c r="R381" s="117" t="s">
        <v>118</v>
      </c>
      <c r="S381" s="117">
        <v>0</v>
      </c>
      <c r="T381" s="191" t="s">
        <v>3287</v>
      </c>
    </row>
    <row r="382" spans="1:20" ht="12.75" customHeight="1">
      <c r="A382" s="117">
        <f>'F. Physical and Environmental'!A91</f>
        <v>0</v>
      </c>
      <c r="B382" s="117">
        <f>'F. Physical and Environmental'!J91</f>
        <v>0</v>
      </c>
      <c r="C382" s="117">
        <f>'F. Physical and Environmental'!K91</f>
        <v>0</v>
      </c>
      <c r="D382" s="117">
        <f>'F. Physical and Environmental'!Y91</f>
        <v>0</v>
      </c>
      <c r="E382" s="117">
        <f>'F. Physical and Environmental'!B91</f>
        <v>0</v>
      </c>
      <c r="F382" s="117">
        <f>'F. Physical and Environmental'!C91</f>
        <v>0</v>
      </c>
      <c r="G382" s="117">
        <f>'F. Physical and Environmental'!D91</f>
        <v>0</v>
      </c>
      <c r="H382" s="117">
        <f>'F. Physical and Environmental'!E91</f>
        <v>0</v>
      </c>
      <c r="I382" s="117">
        <f>'F. Physical and Environmental'!F91</f>
        <v>0</v>
      </c>
      <c r="J382" s="117">
        <f>'F. Physical and Environmental'!G91</f>
        <v>0</v>
      </c>
      <c r="K382" s="117">
        <f>'F. Physical and Environmental'!H91</f>
        <v>0</v>
      </c>
      <c r="L382" s="117">
        <f>'F. Physical and Environmental'!I91</f>
        <v>0</v>
      </c>
      <c r="M382" s="117"/>
      <c r="N382" s="117"/>
      <c r="O382" s="117"/>
      <c r="P382" s="120"/>
      <c r="Q382" s="117"/>
      <c r="R382" s="117"/>
      <c r="S382" s="117">
        <v>0</v>
      </c>
      <c r="T382" s="117"/>
    </row>
    <row r="383" spans="1:20" ht="12.75" customHeight="1">
      <c r="A383" s="188"/>
      <c r="B383" s="188"/>
      <c r="C383" s="188"/>
      <c r="D383" s="188"/>
      <c r="E383" s="188"/>
      <c r="F383" s="188"/>
      <c r="G383" s="188"/>
      <c r="H383" s="188"/>
      <c r="I383" s="188"/>
      <c r="J383" s="188"/>
      <c r="K383" s="188"/>
      <c r="L383" s="188"/>
      <c r="M383" s="188"/>
      <c r="N383" s="188"/>
      <c r="O383" s="188"/>
      <c r="P383" s="177"/>
      <c r="Q383" s="188"/>
      <c r="R383" s="188"/>
      <c r="S383" s="188">
        <v>0</v>
      </c>
      <c r="T383" s="188"/>
    </row>
    <row r="384" spans="1:20" ht="12.75" customHeight="1">
      <c r="A384" s="189" t="str">
        <f>'G. Operations Mgmt'!B1</f>
        <v>G. Operations Management</v>
      </c>
      <c r="B384" s="190"/>
      <c r="C384" s="190"/>
      <c r="D384" s="190"/>
      <c r="E384" s="190" t="str">
        <f>'G. Operations Mgmt'!B1</f>
        <v>G. Operations Management</v>
      </c>
      <c r="F384" s="192"/>
      <c r="G384" s="190"/>
      <c r="H384" s="190"/>
      <c r="I384" s="190"/>
      <c r="J384" s="192"/>
      <c r="K384" s="194"/>
      <c r="L384" s="192"/>
      <c r="M384" s="190"/>
      <c r="N384" s="192"/>
      <c r="O384" s="192"/>
      <c r="P384" s="194"/>
      <c r="Q384" s="192"/>
      <c r="R384" s="192"/>
      <c r="S384" s="195" t="s">
        <v>587</v>
      </c>
      <c r="T384" s="195"/>
    </row>
    <row r="385" spans="1:20" ht="12.75" customHeight="1">
      <c r="A385" s="117">
        <f>'G. Operations Mgmt'!A5</f>
        <v>2582</v>
      </c>
      <c r="B385" s="117">
        <f>'G. Operations Mgmt'!J5</f>
        <v>1</v>
      </c>
      <c r="C385" s="117">
        <f>'G. Operations Mgmt'!K5</f>
        <v>0</v>
      </c>
      <c r="D385" s="117">
        <f>'G. Operations Mgmt'!Y5</f>
        <v>1</v>
      </c>
      <c r="E385" s="117" t="str">
        <f>'G. Operations Mgmt'!B5</f>
        <v>G.1</v>
      </c>
      <c r="F385" s="117" t="str">
        <f>'G. Operations Mgmt'!C5</f>
        <v>Are management approved operating procedures utilized? If yes, are they:</v>
      </c>
      <c r="G385" s="117">
        <f>'G. Operations Mgmt'!D5</f>
        <v>0</v>
      </c>
      <c r="H385" s="117">
        <f>'G. Operations Mgmt'!E5</f>
        <v>0</v>
      </c>
      <c r="I385" s="117">
        <f>'G. Operations Mgmt'!F5</f>
        <v>0</v>
      </c>
      <c r="J385" s="117" t="str">
        <f>'G. Operations Mgmt'!G5</f>
        <v>G. Operations Management</v>
      </c>
      <c r="K385" s="117" t="str">
        <f>'G. Operations Mgmt'!H5</f>
        <v>12.1.1</v>
      </c>
      <c r="L385" s="117" t="str">
        <f>'G. Operations Mgmt'!I5</f>
        <v>Documented Operating Procedure</v>
      </c>
      <c r="M385" s="117"/>
      <c r="N385" s="117"/>
      <c r="O385" s="117"/>
      <c r="P385" s="120">
        <v>11.6</v>
      </c>
      <c r="Q385" s="117"/>
      <c r="R385" s="117" t="s">
        <v>3071</v>
      </c>
      <c r="S385" s="117">
        <v>0</v>
      </c>
      <c r="T385" s="191" t="s">
        <v>3072</v>
      </c>
    </row>
    <row r="386" spans="1:20" ht="12.75" customHeight="1">
      <c r="A386" s="117">
        <f>'G. Operations Mgmt'!A6</f>
        <v>2583</v>
      </c>
      <c r="B386" s="117">
        <f>'G. Operations Mgmt'!J6</f>
        <v>2</v>
      </c>
      <c r="C386" s="117">
        <f>'G. Operations Mgmt'!K6</f>
        <v>0</v>
      </c>
      <c r="D386" s="117">
        <f>'G. Operations Mgmt'!Y6</f>
        <v>0</v>
      </c>
      <c r="E386" s="117" t="str">
        <f>'G. Operations Mgmt'!B6</f>
        <v>G.1.1</v>
      </c>
      <c r="F386" s="117" t="str">
        <f>'G. Operations Mgmt'!C6</f>
        <v>Documented, maintained, and made available to all users?</v>
      </c>
      <c r="G386" s="117">
        <f>'G. Operations Mgmt'!D6</f>
        <v>0</v>
      </c>
      <c r="H386" s="117">
        <f>'G. Operations Mgmt'!E6</f>
        <v>0</v>
      </c>
      <c r="I386" s="117">
        <f>'G. Operations Mgmt'!F6</f>
        <v>0</v>
      </c>
      <c r="J386" s="117" t="str">
        <f>'G. Operations Mgmt'!G6</f>
        <v>G. Operations Management</v>
      </c>
      <c r="K386" s="117" t="str">
        <f>'G. Operations Mgmt'!H6</f>
        <v>12.1.1</v>
      </c>
      <c r="L386" s="117" t="str">
        <f>'G. Operations Mgmt'!I6</f>
        <v>Documented Operating Procedure</v>
      </c>
      <c r="M386" s="117"/>
      <c r="N386" s="117"/>
      <c r="O386" s="117"/>
      <c r="P386" s="120">
        <v>11.6</v>
      </c>
      <c r="Q386" s="117"/>
      <c r="R386" s="117" t="s">
        <v>3071</v>
      </c>
      <c r="S386" s="117">
        <v>0</v>
      </c>
      <c r="T386" s="191" t="s">
        <v>3289</v>
      </c>
    </row>
    <row r="387" spans="1:20" ht="12.75" customHeight="1">
      <c r="A387" s="117">
        <f>'G. Operations Mgmt'!A7</f>
        <v>816</v>
      </c>
      <c r="B387" s="117">
        <f>'G. Operations Mgmt'!J7</f>
        <v>1</v>
      </c>
      <c r="C387" s="117">
        <f>'G. Operations Mgmt'!K7</f>
        <v>0</v>
      </c>
      <c r="D387" s="117">
        <f>'G. Operations Mgmt'!Y7</f>
        <v>1</v>
      </c>
      <c r="E387" s="117" t="str">
        <f>'G. Operations Mgmt'!B7</f>
        <v>G.2</v>
      </c>
      <c r="F387" s="117" t="str">
        <f>'G. Operations Mgmt'!C7</f>
        <v>Is there an operational change management/change control policy or program that has been approved by management, communicated to appropriate constituents and an owner to maintain and review the policy? If yes, does it include:</v>
      </c>
      <c r="G387" s="117">
        <f>'G. Operations Mgmt'!D7</f>
        <v>0</v>
      </c>
      <c r="H387" s="117">
        <f>'G. Operations Mgmt'!E7</f>
        <v>0</v>
      </c>
      <c r="I387" s="117">
        <f>'G. Operations Mgmt'!F7</f>
        <v>0</v>
      </c>
      <c r="J387" s="117" t="str">
        <f>'G. Operations Mgmt'!G7</f>
        <v>G.1 Change Control</v>
      </c>
      <c r="K387" s="117" t="str">
        <f>'G. Operations Mgmt'!H7</f>
        <v>12.1.2</v>
      </c>
      <c r="L387" s="117" t="str">
        <f>'G. Operations Mgmt'!I7</f>
        <v>Change Management</v>
      </c>
      <c r="M387" s="117"/>
      <c r="N387" s="117" t="s">
        <v>3010</v>
      </c>
      <c r="O387" s="117" t="s">
        <v>3074</v>
      </c>
      <c r="P387" s="120">
        <v>6.4</v>
      </c>
      <c r="Q387" s="117" t="s">
        <v>3075</v>
      </c>
      <c r="R387" s="117" t="s">
        <v>3076</v>
      </c>
      <c r="S387" s="117">
        <v>0</v>
      </c>
      <c r="T387" s="191" t="s">
        <v>3077</v>
      </c>
    </row>
    <row r="388" spans="1:20" ht="12.75" customHeight="1">
      <c r="A388" s="117">
        <f>'G. Operations Mgmt'!A8</f>
        <v>828</v>
      </c>
      <c r="B388" s="117">
        <f>'G. Operations Mgmt'!J8</f>
        <v>2</v>
      </c>
      <c r="C388" s="117">
        <f>'G. Operations Mgmt'!K8</f>
        <v>0</v>
      </c>
      <c r="D388" s="117">
        <f>'G. Operations Mgmt'!Y8</f>
        <v>0</v>
      </c>
      <c r="E388" s="117" t="str">
        <f>'G. Operations Mgmt'!B8</f>
        <v>G.2.1</v>
      </c>
      <c r="F388" s="117" t="str">
        <f>'G. Operations Mgmt'!C8</f>
        <v>Documentation of changes?</v>
      </c>
      <c r="G388" s="117">
        <f>'G. Operations Mgmt'!D8</f>
        <v>0</v>
      </c>
      <c r="H388" s="117">
        <f>'G. Operations Mgmt'!E8</f>
        <v>0</v>
      </c>
      <c r="I388" s="117">
        <f>'G. Operations Mgmt'!F8</f>
        <v>0</v>
      </c>
      <c r="J388" s="117" t="str">
        <f>'G. Operations Mgmt'!G8</f>
        <v>G.1 Change Control</v>
      </c>
      <c r="K388" s="117" t="str">
        <f>'G. Operations Mgmt'!H8</f>
        <v>12.1.2.a</v>
      </c>
      <c r="L388" s="117" t="str">
        <f>'G. Operations Mgmt'!I8</f>
        <v>Change Management</v>
      </c>
      <c r="M388" s="117"/>
      <c r="N388" s="117" t="s">
        <v>3010</v>
      </c>
      <c r="O388" s="117" t="s">
        <v>3074</v>
      </c>
      <c r="P388" s="120" t="s">
        <v>3290</v>
      </c>
      <c r="Q388" s="117"/>
      <c r="R388" s="117" t="s">
        <v>3076</v>
      </c>
      <c r="S388" s="117">
        <v>0</v>
      </c>
      <c r="T388" s="191" t="s">
        <v>3291</v>
      </c>
    </row>
    <row r="389" spans="1:20" ht="12.75" customHeight="1">
      <c r="A389" s="117">
        <f>'G. Operations Mgmt'!A9</f>
        <v>823</v>
      </c>
      <c r="B389" s="117">
        <f>'G. Operations Mgmt'!J9</f>
        <v>2</v>
      </c>
      <c r="C389" s="117">
        <f>'G. Operations Mgmt'!K9</f>
        <v>0</v>
      </c>
      <c r="D389" s="117">
        <f>'G. Operations Mgmt'!Y9</f>
        <v>0</v>
      </c>
      <c r="E389" s="117" t="str">
        <f>'G. Operations Mgmt'!B9</f>
        <v>G.2.2</v>
      </c>
      <c r="F389" s="117" t="str">
        <f>'G. Operations Mgmt'!C9</f>
        <v>Request, review and approval of proposed changes?</v>
      </c>
      <c r="G389" s="117">
        <f>'G. Operations Mgmt'!D9</f>
        <v>0</v>
      </c>
      <c r="H389" s="117">
        <f>'G. Operations Mgmt'!E9</f>
        <v>0</v>
      </c>
      <c r="I389" s="117">
        <f>'G. Operations Mgmt'!F9</f>
        <v>0</v>
      </c>
      <c r="J389" s="117" t="str">
        <f>'G. Operations Mgmt'!G9</f>
        <v>G.1 Change Control</v>
      </c>
      <c r="K389" s="117" t="str">
        <f>'G. Operations Mgmt'!H9</f>
        <v>12.1.2.d</v>
      </c>
      <c r="L389" s="117" t="str">
        <f>'G. Operations Mgmt'!I9</f>
        <v>Change Management</v>
      </c>
      <c r="M389" s="117"/>
      <c r="N389" s="117" t="s">
        <v>3010</v>
      </c>
      <c r="O389" s="117" t="s">
        <v>3074</v>
      </c>
      <c r="P389" s="120" t="s">
        <v>3292</v>
      </c>
      <c r="Q389" s="117"/>
      <c r="R389" s="117" t="s">
        <v>3076</v>
      </c>
      <c r="S389" s="117">
        <v>0</v>
      </c>
      <c r="T389" s="191" t="s">
        <v>3291</v>
      </c>
    </row>
    <row r="390" spans="1:20" ht="12.75" customHeight="1">
      <c r="A390" s="117">
        <f>'G. Operations Mgmt'!A10</f>
        <v>829</v>
      </c>
      <c r="B390" s="117">
        <f>'G. Operations Mgmt'!J10</f>
        <v>2</v>
      </c>
      <c r="C390" s="117">
        <f>'G. Operations Mgmt'!K10</f>
        <v>0</v>
      </c>
      <c r="D390" s="117">
        <f>'G. Operations Mgmt'!Y10</f>
        <v>0</v>
      </c>
      <c r="E390" s="117" t="str">
        <f>'G. Operations Mgmt'!B10</f>
        <v>G.2.3</v>
      </c>
      <c r="F390" s="117" t="str">
        <f>'G. Operations Mgmt'!C10</f>
        <v>Pre-implementation testing?</v>
      </c>
      <c r="G390" s="117">
        <f>'G. Operations Mgmt'!D10</f>
        <v>0</v>
      </c>
      <c r="H390" s="117">
        <f>'G. Operations Mgmt'!E10</f>
        <v>0</v>
      </c>
      <c r="I390" s="117">
        <f>'G. Operations Mgmt'!F10</f>
        <v>0</v>
      </c>
      <c r="J390" s="117" t="str">
        <f>'G. Operations Mgmt'!G10</f>
        <v>G.1 Change Control</v>
      </c>
      <c r="K390" s="117" t="str">
        <f>'G. Operations Mgmt'!H10</f>
        <v>12.1.2.b</v>
      </c>
      <c r="L390" s="117" t="str">
        <f>'G. Operations Mgmt'!I10</f>
        <v>Change Management</v>
      </c>
      <c r="M390" s="117"/>
      <c r="N390" s="117" t="s">
        <v>3010</v>
      </c>
      <c r="O390" s="117" t="s">
        <v>3074</v>
      </c>
      <c r="P390" s="120" t="s">
        <v>3293</v>
      </c>
      <c r="Q390" s="117"/>
      <c r="R390" s="117" t="s">
        <v>3076</v>
      </c>
      <c r="S390" s="117" t="s">
        <v>3294</v>
      </c>
      <c r="T390" s="191" t="s">
        <v>3291</v>
      </c>
    </row>
    <row r="391" spans="1:20" ht="12.75" customHeight="1">
      <c r="A391" s="117">
        <f>'G. Operations Mgmt'!A11</f>
        <v>830</v>
      </c>
      <c r="B391" s="117">
        <f>'G. Operations Mgmt'!J11</f>
        <v>2</v>
      </c>
      <c r="C391" s="117">
        <f>'G. Operations Mgmt'!K11</f>
        <v>0</v>
      </c>
      <c r="D391" s="117">
        <f>'G. Operations Mgmt'!Y11</f>
        <v>0</v>
      </c>
      <c r="E391" s="117" t="str">
        <f>'G. Operations Mgmt'!B11</f>
        <v>G.2.4</v>
      </c>
      <c r="F391" s="117" t="str">
        <f>'G. Operations Mgmt'!C11</f>
        <v>Post-implementation testing?</v>
      </c>
      <c r="G391" s="117">
        <f>'G. Operations Mgmt'!D11</f>
        <v>0</v>
      </c>
      <c r="H391" s="117">
        <f>'G. Operations Mgmt'!E11</f>
        <v>0</v>
      </c>
      <c r="I391" s="117">
        <f>'G. Operations Mgmt'!F11</f>
        <v>0</v>
      </c>
      <c r="J391" s="117" t="str">
        <f>'G. Operations Mgmt'!G11</f>
        <v>G.1 Change Control</v>
      </c>
      <c r="K391" s="117" t="str">
        <f>'G. Operations Mgmt'!H11</f>
        <v>12.1.2.b</v>
      </c>
      <c r="L391" s="117" t="str">
        <f>'G. Operations Mgmt'!I11</f>
        <v>Change Management</v>
      </c>
      <c r="M391" s="117"/>
      <c r="N391" s="117" t="s">
        <v>3010</v>
      </c>
      <c r="O391" s="117" t="s">
        <v>3074</v>
      </c>
      <c r="P391" s="120" t="s">
        <v>3293</v>
      </c>
      <c r="Q391" s="117"/>
      <c r="R391" s="117" t="s">
        <v>3076</v>
      </c>
      <c r="S391" s="117" t="s">
        <v>3294</v>
      </c>
      <c r="T391" s="191" t="s">
        <v>3291</v>
      </c>
    </row>
    <row r="392" spans="1:20" ht="12.75" customHeight="1">
      <c r="A392" s="117">
        <f>'G. Operations Mgmt'!A12</f>
        <v>824</v>
      </c>
      <c r="B392" s="117">
        <f>'G. Operations Mgmt'!J12</f>
        <v>2</v>
      </c>
      <c r="C392" s="117">
        <f>'G. Operations Mgmt'!K12</f>
        <v>0</v>
      </c>
      <c r="D392" s="117">
        <f>'G. Operations Mgmt'!Y12</f>
        <v>0</v>
      </c>
      <c r="E392" s="117" t="str">
        <f>'G. Operations Mgmt'!B12</f>
        <v>G.2.5</v>
      </c>
      <c r="F392" s="117" t="str">
        <f>'G. Operations Mgmt'!C12</f>
        <v>Review for potential security impact?</v>
      </c>
      <c r="G392" s="117">
        <f>'G. Operations Mgmt'!D12</f>
        <v>0</v>
      </c>
      <c r="H392" s="117">
        <f>'G. Operations Mgmt'!E12</f>
        <v>0</v>
      </c>
      <c r="I392" s="117">
        <f>'G. Operations Mgmt'!F12</f>
        <v>0</v>
      </c>
      <c r="J392" s="117" t="str">
        <f>'G. Operations Mgmt'!G12</f>
        <v>G.1 Change Control</v>
      </c>
      <c r="K392" s="117" t="str">
        <f>'G. Operations Mgmt'!H12</f>
        <v>12.1.2.c</v>
      </c>
      <c r="L392" s="117" t="str">
        <f>'G. Operations Mgmt'!I12</f>
        <v>Change Management</v>
      </c>
      <c r="M392" s="117"/>
      <c r="N392" s="117" t="s">
        <v>3010</v>
      </c>
      <c r="O392" s="117" t="s">
        <v>3074</v>
      </c>
      <c r="P392" s="120" t="s">
        <v>3295</v>
      </c>
      <c r="Q392" s="117"/>
      <c r="R392" s="117" t="s">
        <v>3076</v>
      </c>
      <c r="S392" s="117">
        <v>0</v>
      </c>
      <c r="T392" s="191" t="s">
        <v>3291</v>
      </c>
    </row>
    <row r="393" spans="1:20" ht="12.75" customHeight="1">
      <c r="A393" s="117">
        <f>'G. Operations Mgmt'!A13</f>
        <v>826</v>
      </c>
      <c r="B393" s="117">
        <f>'G. Operations Mgmt'!J13</f>
        <v>2</v>
      </c>
      <c r="C393" s="117">
        <f>'G. Operations Mgmt'!K13</f>
        <v>0</v>
      </c>
      <c r="D393" s="117">
        <f>'G. Operations Mgmt'!Y13</f>
        <v>0</v>
      </c>
      <c r="E393" s="117" t="str">
        <f>'G. Operations Mgmt'!B13</f>
        <v>G.2.6</v>
      </c>
      <c r="F393" s="117" t="str">
        <f>'G. Operations Mgmt'!C13</f>
        <v>Review for potential operational impact?</v>
      </c>
      <c r="G393" s="117">
        <f>'G. Operations Mgmt'!D13</f>
        <v>0</v>
      </c>
      <c r="H393" s="117">
        <f>'G. Operations Mgmt'!E13</f>
        <v>0</v>
      </c>
      <c r="I393" s="117">
        <f>'G. Operations Mgmt'!F13</f>
        <v>0</v>
      </c>
      <c r="J393" s="117" t="str">
        <f>'G. Operations Mgmt'!G13</f>
        <v>G.1 Change Control</v>
      </c>
      <c r="K393" s="117" t="str">
        <f>'G. Operations Mgmt'!H13</f>
        <v>12.1.2.c</v>
      </c>
      <c r="L393" s="117" t="str">
        <f>'G. Operations Mgmt'!I13</f>
        <v>Change Management</v>
      </c>
      <c r="M393" s="117"/>
      <c r="N393" s="117" t="s">
        <v>3010</v>
      </c>
      <c r="O393" s="117" t="s">
        <v>3074</v>
      </c>
      <c r="P393" s="120" t="s">
        <v>3295</v>
      </c>
      <c r="Q393" s="117"/>
      <c r="R393" s="117" t="s">
        <v>3076</v>
      </c>
      <c r="S393" s="117">
        <v>0</v>
      </c>
      <c r="T393" s="191" t="s">
        <v>3291</v>
      </c>
    </row>
    <row r="394" spans="1:20" ht="12.75" customHeight="1">
      <c r="A394" s="117">
        <f>'G. Operations Mgmt'!A14</f>
        <v>2593</v>
      </c>
      <c r="B394" s="117">
        <f>'G. Operations Mgmt'!J14</f>
        <v>2</v>
      </c>
      <c r="C394" s="117">
        <f>'G. Operations Mgmt'!K14</f>
        <v>0</v>
      </c>
      <c r="D394" s="117">
        <f>'G. Operations Mgmt'!Y14</f>
        <v>0</v>
      </c>
      <c r="E394" s="117" t="str">
        <f>'G. Operations Mgmt'!B14</f>
        <v>G.2.7</v>
      </c>
      <c r="F394" s="117" t="str">
        <f>'G. Operations Mgmt'!C14</f>
        <v>Communication of changes to all relevant constituents?</v>
      </c>
      <c r="G394" s="117">
        <f>'G. Operations Mgmt'!D14</f>
        <v>0</v>
      </c>
      <c r="H394" s="117">
        <f>'G. Operations Mgmt'!E14</f>
        <v>0</v>
      </c>
      <c r="I394" s="117">
        <f>'G. Operations Mgmt'!F14</f>
        <v>0</v>
      </c>
      <c r="J394" s="117" t="str">
        <f>'G. Operations Mgmt'!G14</f>
        <v>G.1 Change Control</v>
      </c>
      <c r="K394" s="117" t="str">
        <f>'G. Operations Mgmt'!H14</f>
        <v>12.1.2.f</v>
      </c>
      <c r="L394" s="117" t="str">
        <f>'G. Operations Mgmt'!I14</f>
        <v>Change Management</v>
      </c>
      <c r="M394" s="117"/>
      <c r="N394" s="117" t="s">
        <v>3010</v>
      </c>
      <c r="O394" s="117" t="s">
        <v>3074</v>
      </c>
      <c r="P394" s="120" t="s">
        <v>118</v>
      </c>
      <c r="Q394" s="117"/>
      <c r="R394" s="117" t="s">
        <v>3076</v>
      </c>
      <c r="S394" s="117">
        <v>0</v>
      </c>
      <c r="T394" s="191" t="s">
        <v>3291</v>
      </c>
    </row>
    <row r="395" spans="1:20" ht="12.75" customHeight="1">
      <c r="A395" s="117">
        <f>'G. Operations Mgmt'!A15</f>
        <v>831</v>
      </c>
      <c r="B395" s="117">
        <f>'G. Operations Mgmt'!J15</f>
        <v>2</v>
      </c>
      <c r="C395" s="117">
        <f>'G. Operations Mgmt'!K15</f>
        <v>0</v>
      </c>
      <c r="D395" s="117">
        <f>'G. Operations Mgmt'!Y15</f>
        <v>0</v>
      </c>
      <c r="E395" s="117" t="str">
        <f>'G. Operations Mgmt'!B15</f>
        <v>G.2.8</v>
      </c>
      <c r="F395" s="117" t="str">
        <f>'G. Operations Mgmt'!C15</f>
        <v>Rollback procedures?</v>
      </c>
      <c r="G395" s="117">
        <f>'G. Operations Mgmt'!D15</f>
        <v>0</v>
      </c>
      <c r="H395" s="117">
        <f>'G. Operations Mgmt'!E15</f>
        <v>0</v>
      </c>
      <c r="I395" s="117">
        <f>'G. Operations Mgmt'!F15</f>
        <v>0</v>
      </c>
      <c r="J395" s="117" t="str">
        <f>'G. Operations Mgmt'!G15</f>
        <v>G.1 Change Control</v>
      </c>
      <c r="K395" s="117" t="str">
        <f>'G. Operations Mgmt'!H15</f>
        <v>12.1.2.g</v>
      </c>
      <c r="L395" s="117" t="str">
        <f>'G. Operations Mgmt'!I15</f>
        <v>Change Management</v>
      </c>
      <c r="M395" s="117"/>
      <c r="N395" s="117" t="s">
        <v>3010</v>
      </c>
      <c r="O395" s="117" t="s">
        <v>3074</v>
      </c>
      <c r="P395" s="120" t="s">
        <v>3296</v>
      </c>
      <c r="Q395" s="117"/>
      <c r="R395" s="117" t="s">
        <v>3076</v>
      </c>
      <c r="S395" s="117">
        <v>0</v>
      </c>
      <c r="T395" s="191" t="s">
        <v>3291</v>
      </c>
    </row>
    <row r="396" spans="1:20" ht="12.75" customHeight="1">
      <c r="A396" s="117">
        <f>'G. Operations Mgmt'!A16</f>
        <v>841</v>
      </c>
      <c r="B396" s="117">
        <f>'G. Operations Mgmt'!J16</f>
        <v>2</v>
      </c>
      <c r="C396" s="117">
        <f>'G. Operations Mgmt'!K16</f>
        <v>0</v>
      </c>
      <c r="D396" s="117">
        <f>'G. Operations Mgmt'!Y16</f>
        <v>0</v>
      </c>
      <c r="E396" s="117" t="str">
        <f>'G. Operations Mgmt'!B16</f>
        <v>G.2.9</v>
      </c>
      <c r="F396" s="117" t="str">
        <f>'G. Operations Mgmt'!C16</f>
        <v>Maintenance of change control logs?</v>
      </c>
      <c r="G396" s="117">
        <f>'G. Operations Mgmt'!D16</f>
        <v>0</v>
      </c>
      <c r="H396" s="117">
        <f>'G. Operations Mgmt'!E16</f>
        <v>0</v>
      </c>
      <c r="I396" s="117">
        <f>'G. Operations Mgmt'!F16</f>
        <v>0</v>
      </c>
      <c r="J396" s="117" t="str">
        <f>'G. Operations Mgmt'!G16</f>
        <v>G.1 Change Control</v>
      </c>
      <c r="K396" s="117" t="str">
        <f>'G. Operations Mgmt'!H16</f>
        <v>14.2.2.j</v>
      </c>
      <c r="L396" s="117" t="str">
        <f>'G. Operations Mgmt'!I16</f>
        <v>System change control procedures</v>
      </c>
      <c r="M396" s="117"/>
      <c r="N396" s="117" t="s">
        <v>3010</v>
      </c>
      <c r="O396" s="117" t="s">
        <v>3074</v>
      </c>
      <c r="P396" s="120" t="s">
        <v>118</v>
      </c>
      <c r="Q396" s="117"/>
      <c r="R396" s="117" t="s">
        <v>3076</v>
      </c>
      <c r="S396" s="117">
        <v>0</v>
      </c>
      <c r="T396" s="191" t="s">
        <v>3291</v>
      </c>
    </row>
    <row r="397" spans="1:20" ht="12.75" customHeight="1">
      <c r="A397" s="117">
        <f>'G. Operations Mgmt'!A17</f>
        <v>837</v>
      </c>
      <c r="B397" s="117">
        <f>'G. Operations Mgmt'!J17</f>
        <v>2</v>
      </c>
      <c r="C397" s="117">
        <f>'G. Operations Mgmt'!K17</f>
        <v>0</v>
      </c>
      <c r="D397" s="117">
        <f>'G. Operations Mgmt'!Y17</f>
        <v>0</v>
      </c>
      <c r="E397" s="117" t="str">
        <f>'G. Operations Mgmt'!B17</f>
        <v>G.2.10</v>
      </c>
      <c r="F397" s="117" t="str">
        <f>'G. Operations Mgmt'!C17</f>
        <v>Secure Code Analysis performed by qualified personnel, other than the author of the relevant code, prior to introduction to the production environment?</v>
      </c>
      <c r="G397" s="117">
        <f>'G. Operations Mgmt'!D17</f>
        <v>0</v>
      </c>
      <c r="H397" s="117">
        <f>'G. Operations Mgmt'!E17</f>
        <v>0</v>
      </c>
      <c r="I397" s="117">
        <f>'G. Operations Mgmt'!F17</f>
        <v>0</v>
      </c>
      <c r="J397" s="117" t="str">
        <f>'G. Operations Mgmt'!G17</f>
        <v>G.1 Change Control</v>
      </c>
      <c r="K397" s="117" t="str">
        <f>'G. Operations Mgmt'!H17</f>
        <v>14.2.2.e</v>
      </c>
      <c r="L397" s="117" t="str">
        <f>'G. Operations Mgmt'!I17</f>
        <v>System change control procedures</v>
      </c>
      <c r="M397" s="117"/>
      <c r="N397" s="117" t="s">
        <v>3010</v>
      </c>
      <c r="O397" s="117" t="s">
        <v>3074</v>
      </c>
      <c r="P397" s="120" t="s">
        <v>3297</v>
      </c>
      <c r="Q397" s="117"/>
      <c r="R397" s="117" t="s">
        <v>3154</v>
      </c>
      <c r="S397" s="117">
        <v>0</v>
      </c>
      <c r="T397" s="191" t="s">
        <v>3291</v>
      </c>
    </row>
    <row r="398" spans="1:20" ht="12.75" customHeight="1">
      <c r="A398" s="117">
        <f>'G. Operations Mgmt'!A18</f>
        <v>839</v>
      </c>
      <c r="B398" s="117">
        <f>'G. Operations Mgmt'!J18</f>
        <v>2</v>
      </c>
      <c r="C398" s="117">
        <f>'G. Operations Mgmt'!K18</f>
        <v>0</v>
      </c>
      <c r="D398" s="117">
        <f>'G. Operations Mgmt'!Y18</f>
        <v>0</v>
      </c>
      <c r="E398" s="117" t="str">
        <f>'G. Operations Mgmt'!B18</f>
        <v>G.2.11</v>
      </c>
      <c r="F398" s="117" t="str">
        <f>'G. Operations Mgmt'!C18</f>
        <v>Is Information security's approval required prior to implementing changes?</v>
      </c>
      <c r="G398" s="117">
        <f>'G. Operations Mgmt'!D18</f>
        <v>0</v>
      </c>
      <c r="H398" s="117">
        <f>'G. Operations Mgmt'!E18</f>
        <v>0</v>
      </c>
      <c r="I398" s="117">
        <f>'G. Operations Mgmt'!F18</f>
        <v>0</v>
      </c>
      <c r="J398" s="117" t="str">
        <f>'G. Operations Mgmt'!G18</f>
        <v>G.1 Change Control</v>
      </c>
      <c r="K398" s="117" t="str">
        <f>'G. Operations Mgmt'!H18</f>
        <v>14.2.2.f</v>
      </c>
      <c r="L398" s="117" t="str">
        <f>'G. Operations Mgmt'!I18</f>
        <v>System change control procedures</v>
      </c>
      <c r="M398" s="117"/>
      <c r="N398" s="117" t="s">
        <v>3010</v>
      </c>
      <c r="O398" s="117" t="s">
        <v>3074</v>
      </c>
      <c r="P398" s="120" t="s">
        <v>3292</v>
      </c>
      <c r="Q398" s="117"/>
      <c r="R398" s="117" t="s">
        <v>118</v>
      </c>
      <c r="S398" s="117">
        <v>0</v>
      </c>
      <c r="T398" s="191" t="s">
        <v>3291</v>
      </c>
    </row>
    <row r="399" spans="1:20" ht="12.75" customHeight="1">
      <c r="A399" s="117">
        <f>'G. Operations Mgmt'!A19</f>
        <v>832</v>
      </c>
      <c r="B399" s="117">
        <f>'G. Operations Mgmt'!J19</f>
        <v>2</v>
      </c>
      <c r="C399" s="117">
        <f>'G. Operations Mgmt'!K19</f>
        <v>0</v>
      </c>
      <c r="D399" s="117">
        <f>'G. Operations Mgmt'!Y19</f>
        <v>0</v>
      </c>
      <c r="E399" s="117" t="str">
        <f>'G. Operations Mgmt'!B19</f>
        <v>G.2.12</v>
      </c>
      <c r="F399" s="117" t="str">
        <f>'G. Operations Mgmt'!C19</f>
        <v>Are changes to the production environment subject to the change control process? If yes, do they include the following:</v>
      </c>
      <c r="G399" s="117">
        <f>'G. Operations Mgmt'!D19</f>
        <v>0</v>
      </c>
      <c r="H399" s="117">
        <f>'G. Operations Mgmt'!E19</f>
        <v>0</v>
      </c>
      <c r="I399" s="117">
        <f>'G. Operations Mgmt'!F19</f>
        <v>0</v>
      </c>
      <c r="J399" s="117" t="str">
        <f>'G. Operations Mgmt'!G19</f>
        <v>G.1 Change Control</v>
      </c>
      <c r="K399" s="117" t="str">
        <f>'G. Operations Mgmt'!H19</f>
        <v>12.1.2 14.2.2</v>
      </c>
      <c r="L399" s="117" t="str">
        <f>'G. Operations Mgmt'!I19</f>
        <v>Change Management System change control procedures</v>
      </c>
      <c r="M399" s="117"/>
      <c r="N399" s="117" t="s">
        <v>3298</v>
      </c>
      <c r="O399" s="117" t="s">
        <v>3299</v>
      </c>
      <c r="P399" s="120" t="s">
        <v>118</v>
      </c>
      <c r="Q399" s="117"/>
      <c r="R399" s="117" t="s">
        <v>3076</v>
      </c>
      <c r="S399" s="117">
        <v>0</v>
      </c>
      <c r="T399" s="191" t="s">
        <v>3291</v>
      </c>
    </row>
    <row r="400" spans="1:20" ht="12.75" customHeight="1">
      <c r="A400" s="117">
        <f>'G. Operations Mgmt'!A20</f>
        <v>833</v>
      </c>
      <c r="B400" s="117">
        <f>'G. Operations Mgmt'!J20</f>
        <v>3</v>
      </c>
      <c r="C400" s="117">
        <f>'G. Operations Mgmt'!K20</f>
        <v>0</v>
      </c>
      <c r="D400" s="117">
        <f>'G. Operations Mgmt'!Y20</f>
        <v>0</v>
      </c>
      <c r="E400" s="117" t="str">
        <f>'G. Operations Mgmt'!B20</f>
        <v>G.2.12.1</v>
      </c>
      <c r="F400" s="117" t="str">
        <f>'G. Operations Mgmt'!C20</f>
        <v>Network?</v>
      </c>
      <c r="G400" s="117">
        <f>'G. Operations Mgmt'!D20</f>
        <v>0</v>
      </c>
      <c r="H400" s="117">
        <f>'G. Operations Mgmt'!E20</f>
        <v>0</v>
      </c>
      <c r="I400" s="117">
        <f>'G. Operations Mgmt'!F20</f>
        <v>0</v>
      </c>
      <c r="J400" s="117" t="str">
        <f>'G. Operations Mgmt'!G20</f>
        <v>G.1 Change Control</v>
      </c>
      <c r="K400" s="117" t="str">
        <f>'G. Operations Mgmt'!H20</f>
        <v>14.2.2</v>
      </c>
      <c r="L400" s="117" t="str">
        <f>'G. Operations Mgmt'!I20</f>
        <v>System change control procedures</v>
      </c>
      <c r="M400" s="117"/>
      <c r="N400" s="117" t="s">
        <v>3298</v>
      </c>
      <c r="O400" s="117" t="s">
        <v>3299</v>
      </c>
      <c r="P400" s="120" t="s">
        <v>118</v>
      </c>
      <c r="Q400" s="117"/>
      <c r="R400" s="117" t="s">
        <v>118</v>
      </c>
      <c r="S400" s="117" t="s">
        <v>3300</v>
      </c>
      <c r="T400" s="191" t="s">
        <v>3291</v>
      </c>
    </row>
    <row r="401" spans="1:20" ht="12.75" customHeight="1">
      <c r="A401" s="117">
        <f>'G. Operations Mgmt'!A21</f>
        <v>834</v>
      </c>
      <c r="B401" s="117">
        <f>'G. Operations Mgmt'!J21</f>
        <v>3</v>
      </c>
      <c r="C401" s="117">
        <f>'G. Operations Mgmt'!K21</f>
        <v>0</v>
      </c>
      <c r="D401" s="117">
        <f>'G. Operations Mgmt'!Y21</f>
        <v>0</v>
      </c>
      <c r="E401" s="117" t="str">
        <f>'G. Operations Mgmt'!B21</f>
        <v>G.2.12.2</v>
      </c>
      <c r="F401" s="117" t="str">
        <f>'G. Operations Mgmt'!C21</f>
        <v>Systems?</v>
      </c>
      <c r="G401" s="117">
        <f>'G. Operations Mgmt'!D21</f>
        <v>0</v>
      </c>
      <c r="H401" s="117">
        <f>'G. Operations Mgmt'!E21</f>
        <v>0</v>
      </c>
      <c r="I401" s="117">
        <f>'G. Operations Mgmt'!F21</f>
        <v>0</v>
      </c>
      <c r="J401" s="117" t="str">
        <f>'G. Operations Mgmt'!G21</f>
        <v>G.1 Change Control</v>
      </c>
      <c r="K401" s="117" t="str">
        <f>'G. Operations Mgmt'!H21</f>
        <v>14.2.2</v>
      </c>
      <c r="L401" s="117" t="str">
        <f>'G. Operations Mgmt'!I21</f>
        <v>System change control procedures</v>
      </c>
      <c r="M401" s="117"/>
      <c r="N401" s="117" t="s">
        <v>3298</v>
      </c>
      <c r="O401" s="117" t="s">
        <v>3299</v>
      </c>
      <c r="P401" s="120" t="s">
        <v>118</v>
      </c>
      <c r="Q401" s="117"/>
      <c r="R401" s="117" t="s">
        <v>3076</v>
      </c>
      <c r="S401" s="117">
        <v>0</v>
      </c>
      <c r="T401" s="191" t="s">
        <v>3291</v>
      </c>
    </row>
    <row r="402" spans="1:20" ht="12.75" customHeight="1">
      <c r="A402" s="117">
        <f>'G. Operations Mgmt'!A22</f>
        <v>835</v>
      </c>
      <c r="B402" s="117">
        <f>'G. Operations Mgmt'!J22</f>
        <v>3</v>
      </c>
      <c r="C402" s="117">
        <f>'G. Operations Mgmt'!K22</f>
        <v>0</v>
      </c>
      <c r="D402" s="117">
        <f>'G. Operations Mgmt'!Y22</f>
        <v>0</v>
      </c>
      <c r="E402" s="117" t="str">
        <f>'G. Operations Mgmt'!B22</f>
        <v>G.2.12.3</v>
      </c>
      <c r="F402" s="117" t="str">
        <f>'G. Operations Mgmt'!C22</f>
        <v>Application updates?</v>
      </c>
      <c r="G402" s="117">
        <f>'G. Operations Mgmt'!D22</f>
        <v>0</v>
      </c>
      <c r="H402" s="117">
        <f>'G. Operations Mgmt'!E22</f>
        <v>0</v>
      </c>
      <c r="I402" s="117">
        <f>'G. Operations Mgmt'!F22</f>
        <v>0</v>
      </c>
      <c r="J402" s="117" t="str">
        <f>'G. Operations Mgmt'!G22</f>
        <v>G.1 Change Control</v>
      </c>
      <c r="K402" s="117" t="str">
        <f>'G. Operations Mgmt'!H22</f>
        <v>14.2.2</v>
      </c>
      <c r="L402" s="117" t="str">
        <f>'G. Operations Mgmt'!I22</f>
        <v>System change control procedures</v>
      </c>
      <c r="M402" s="117"/>
      <c r="N402" s="117" t="s">
        <v>3298</v>
      </c>
      <c r="O402" s="117" t="s">
        <v>3299</v>
      </c>
      <c r="P402" s="120" t="s">
        <v>118</v>
      </c>
      <c r="Q402" s="117"/>
      <c r="R402" s="117" t="s">
        <v>3076</v>
      </c>
      <c r="S402" s="117">
        <v>0</v>
      </c>
      <c r="T402" s="191" t="s">
        <v>3291</v>
      </c>
    </row>
    <row r="403" spans="1:20" ht="12.75" customHeight="1">
      <c r="A403" s="117">
        <f>'G. Operations Mgmt'!A23</f>
        <v>836</v>
      </c>
      <c r="B403" s="117">
        <f>'G. Operations Mgmt'!J23</f>
        <v>3</v>
      </c>
      <c r="C403" s="117">
        <f>'G. Operations Mgmt'!K23</f>
        <v>0</v>
      </c>
      <c r="D403" s="117">
        <f>'G. Operations Mgmt'!Y23</f>
        <v>0</v>
      </c>
      <c r="E403" s="117" t="str">
        <f>'G. Operations Mgmt'!B23</f>
        <v>G.2.12.4</v>
      </c>
      <c r="F403" s="117" t="str">
        <f>'G. Operations Mgmt'!C23</f>
        <v>Code changes?</v>
      </c>
      <c r="G403" s="117">
        <f>'G. Operations Mgmt'!D23</f>
        <v>0</v>
      </c>
      <c r="H403" s="117">
        <f>'G. Operations Mgmt'!E23</f>
        <v>0</v>
      </c>
      <c r="I403" s="117">
        <f>'G. Operations Mgmt'!F23</f>
        <v>0</v>
      </c>
      <c r="J403" s="117" t="str">
        <f>'G. Operations Mgmt'!G23</f>
        <v>G.1 Change Control</v>
      </c>
      <c r="K403" s="117" t="str">
        <f>'G. Operations Mgmt'!H23</f>
        <v>14.2.2</v>
      </c>
      <c r="L403" s="117" t="str">
        <f>'G. Operations Mgmt'!I23</f>
        <v>System change control procedures</v>
      </c>
      <c r="M403" s="117"/>
      <c r="N403" s="117" t="s">
        <v>3010</v>
      </c>
      <c r="O403" s="117" t="s">
        <v>3074</v>
      </c>
      <c r="P403" s="120" t="s">
        <v>118</v>
      </c>
      <c r="Q403" s="117"/>
      <c r="R403" s="117" t="s">
        <v>3076</v>
      </c>
      <c r="S403" s="117">
        <v>0</v>
      </c>
      <c r="T403" s="191" t="s">
        <v>3291</v>
      </c>
    </row>
    <row r="404" spans="1:20" ht="12.75" customHeight="1">
      <c r="A404" s="117">
        <f>'G. Operations Mgmt'!A24</f>
        <v>838</v>
      </c>
      <c r="B404" s="117">
        <f>'G. Operations Mgmt'!J24</f>
        <v>2</v>
      </c>
      <c r="C404" s="117">
        <f>'G. Operations Mgmt'!K24</f>
        <v>0</v>
      </c>
      <c r="D404" s="117">
        <f>'G. Operations Mgmt'!Y24</f>
        <v>0</v>
      </c>
      <c r="E404" s="117" t="str">
        <f>'G. Operations Mgmt'!B24</f>
        <v>G.2.13</v>
      </c>
      <c r="F404" s="117" t="str">
        <f>'G. Operations Mgmt'!C24</f>
        <v>Is there a segregation of duties between those requesting, approving and implementing a change?</v>
      </c>
      <c r="G404" s="117">
        <f>'G. Operations Mgmt'!D24</f>
        <v>0</v>
      </c>
      <c r="H404" s="117">
        <f>'G. Operations Mgmt'!E24</f>
        <v>0</v>
      </c>
      <c r="I404" s="117">
        <f>'G. Operations Mgmt'!F24</f>
        <v>0</v>
      </c>
      <c r="J404" s="117" t="str">
        <f>'G. Operations Mgmt'!G24</f>
        <v>G.1 Change Control</v>
      </c>
      <c r="K404" s="117" t="str">
        <f>'G. Operations Mgmt'!H24</f>
        <v>6.1.2</v>
      </c>
      <c r="L404" s="117" t="str">
        <f>'G. Operations Mgmt'!I24</f>
        <v>Segregation of Duties</v>
      </c>
      <c r="M404" s="117"/>
      <c r="N404" s="117" t="s">
        <v>3010</v>
      </c>
      <c r="O404" s="117" t="s">
        <v>3074</v>
      </c>
      <c r="P404" s="120" t="s">
        <v>3301</v>
      </c>
      <c r="Q404" s="117"/>
      <c r="R404" s="117" t="s">
        <v>3264</v>
      </c>
      <c r="S404" s="117">
        <v>0</v>
      </c>
      <c r="T404" s="191" t="s">
        <v>3291</v>
      </c>
    </row>
    <row r="405" spans="1:20" ht="12.75" customHeight="1">
      <c r="A405" s="117">
        <f>'G. Operations Mgmt'!A25</f>
        <v>4202</v>
      </c>
      <c r="B405" s="117">
        <f>'G. Operations Mgmt'!J25</f>
        <v>1</v>
      </c>
      <c r="C405" s="117">
        <f>'G. Operations Mgmt'!K25</f>
        <v>0</v>
      </c>
      <c r="D405" s="117">
        <f>'G. Operations Mgmt'!Y25</f>
        <v>0</v>
      </c>
      <c r="E405" s="117" t="str">
        <f>'G. Operations Mgmt'!B25</f>
        <v>G.3</v>
      </c>
      <c r="F405" s="117" t="str">
        <f>'G. Operations Mgmt'!C25</f>
        <v>Are criteria for accepting new information systems, upgrades, and new version established, approved by management, communicated to appropriate constituents and assigned an owner to maintain and regularly review? If yes:</v>
      </c>
      <c r="G405" s="117">
        <f>'G. Operations Mgmt'!D25</f>
        <v>0</v>
      </c>
      <c r="H405" s="117">
        <f>'G. Operations Mgmt'!E25</f>
        <v>0</v>
      </c>
      <c r="I405" s="117">
        <f>'G. Operations Mgmt'!F25</f>
        <v>0</v>
      </c>
      <c r="J405" s="117" t="str">
        <f>'G. Operations Mgmt'!G25</f>
        <v>G.3 Application Security Vulnerability Assessment and Remediation
I.1 Application Security Program Governance</v>
      </c>
      <c r="K405" s="117">
        <f>'G. Operations Mgmt'!H25</f>
        <v>0</v>
      </c>
      <c r="L405" s="117">
        <f>'G. Operations Mgmt'!I25</f>
        <v>0</v>
      </c>
      <c r="M405" s="117"/>
      <c r="N405" s="117"/>
      <c r="O405" s="117"/>
      <c r="P405" s="120"/>
      <c r="Q405" s="117"/>
      <c r="R405" s="117"/>
      <c r="S405" s="117" t="s">
        <v>587</v>
      </c>
      <c r="T405" s="117"/>
    </row>
    <row r="406" spans="1:20" ht="12.75" customHeight="1">
      <c r="A406" s="117">
        <f>'G. Operations Mgmt'!A26</f>
        <v>4203</v>
      </c>
      <c r="B406" s="117">
        <f>'G. Operations Mgmt'!J26</f>
        <v>2</v>
      </c>
      <c r="C406" s="117">
        <f>'G. Operations Mgmt'!K26</f>
        <v>0</v>
      </c>
      <c r="D406" s="117">
        <f>'G. Operations Mgmt'!Y26</f>
        <v>0</v>
      </c>
      <c r="E406" s="117" t="str">
        <f>'G. Operations Mgmt'!B26</f>
        <v>G.3.1</v>
      </c>
      <c r="F406" s="117" t="str">
        <f>'G. Operations Mgmt'!C26</f>
        <v>Is the procedure executed prior to the introduction of a new information system, application or technology to the environment?</v>
      </c>
      <c r="G406" s="117">
        <f>'G. Operations Mgmt'!D26</f>
        <v>0</v>
      </c>
      <c r="H406" s="117">
        <f>'G. Operations Mgmt'!E26</f>
        <v>0</v>
      </c>
      <c r="I406" s="117">
        <f>'G. Operations Mgmt'!F26</f>
        <v>0</v>
      </c>
      <c r="J406" s="117" t="str">
        <f>'G. Operations Mgmt'!G26</f>
        <v>G.3 Application Security Vulnerability Assessment and Remediation
I.1 Application Security Program Governance</v>
      </c>
      <c r="K406" s="117">
        <f>'G. Operations Mgmt'!H26</f>
        <v>0</v>
      </c>
      <c r="L406" s="117">
        <f>'G. Operations Mgmt'!I26</f>
        <v>0</v>
      </c>
      <c r="M406" s="117"/>
      <c r="N406" s="117"/>
      <c r="O406" s="117"/>
      <c r="P406" s="120"/>
      <c r="Q406" s="117"/>
      <c r="R406" s="117"/>
      <c r="S406" s="117" t="s">
        <v>587</v>
      </c>
      <c r="T406" s="117"/>
    </row>
    <row r="407" spans="1:20" ht="12.75" customHeight="1">
      <c r="A407" s="117">
        <f>'G. Operations Mgmt'!A27</f>
        <v>4204</v>
      </c>
      <c r="B407" s="117">
        <f>'G. Operations Mgmt'!J27</f>
        <v>2</v>
      </c>
      <c r="C407" s="117">
        <f>'G. Operations Mgmt'!K27</f>
        <v>0</v>
      </c>
      <c r="D407" s="117">
        <f>'G. Operations Mgmt'!Y27</f>
        <v>0</v>
      </c>
      <c r="E407" s="117" t="str">
        <f>'G. Operations Mgmt'!B27</f>
        <v>G.3.2</v>
      </c>
      <c r="F407" s="117" t="str">
        <f>'G. Operations Mgmt'!C27</f>
        <v>Are the identification of applicable policies and regulations required?</v>
      </c>
      <c r="G407" s="117">
        <f>'G. Operations Mgmt'!D27</f>
        <v>0</v>
      </c>
      <c r="H407" s="117">
        <f>'G. Operations Mgmt'!E27</f>
        <v>0</v>
      </c>
      <c r="I407" s="117">
        <f>'G. Operations Mgmt'!F27</f>
        <v>0</v>
      </c>
      <c r="J407" s="117">
        <f>'G. Operations Mgmt'!G27</f>
        <v>0</v>
      </c>
      <c r="K407" s="117">
        <f>'G. Operations Mgmt'!H27</f>
        <v>0</v>
      </c>
      <c r="L407" s="117">
        <f>'G. Operations Mgmt'!I27</f>
        <v>0</v>
      </c>
      <c r="M407" s="117"/>
      <c r="N407" s="117"/>
      <c r="O407" s="117"/>
      <c r="P407" s="120"/>
      <c r="Q407" s="117"/>
      <c r="R407" s="117"/>
      <c r="S407" s="117" t="s">
        <v>587</v>
      </c>
      <c r="T407" s="117"/>
    </row>
    <row r="408" spans="1:20" ht="12.75" customHeight="1">
      <c r="A408" s="117">
        <f>'G. Operations Mgmt'!A28</f>
        <v>4205</v>
      </c>
      <c r="B408" s="117">
        <f>'G. Operations Mgmt'!J28</f>
        <v>2</v>
      </c>
      <c r="C408" s="117">
        <f>'G. Operations Mgmt'!K28</f>
        <v>0</v>
      </c>
      <c r="D408" s="117">
        <f>'G. Operations Mgmt'!Y28</f>
        <v>0</v>
      </c>
      <c r="E408" s="117" t="str">
        <f>'G. Operations Mgmt'!B28</f>
        <v>G.3.3</v>
      </c>
      <c r="F408" s="117" t="str">
        <f>'G. Operations Mgmt'!C28</f>
        <v>Is the determination of security requirements, controls and associated processes required?</v>
      </c>
      <c r="G408" s="117">
        <f>'G. Operations Mgmt'!D28</f>
        <v>0</v>
      </c>
      <c r="H408" s="117">
        <f>'G. Operations Mgmt'!E28</f>
        <v>0</v>
      </c>
      <c r="I408" s="117">
        <f>'G. Operations Mgmt'!F28</f>
        <v>0</v>
      </c>
      <c r="J408" s="117" t="str">
        <f>'G. Operations Mgmt'!G28</f>
        <v>G.3 Application Security Vulnerability Assessment and Remediation</v>
      </c>
      <c r="K408" s="117">
        <f>'G. Operations Mgmt'!H28</f>
        <v>0</v>
      </c>
      <c r="L408" s="117">
        <f>'G. Operations Mgmt'!I28</f>
        <v>0</v>
      </c>
      <c r="M408" s="117"/>
      <c r="N408" s="117"/>
      <c r="O408" s="117"/>
      <c r="P408" s="120"/>
      <c r="Q408" s="117"/>
      <c r="R408" s="117"/>
      <c r="S408" s="117" t="s">
        <v>587</v>
      </c>
      <c r="T408" s="117"/>
    </row>
    <row r="409" spans="1:20" ht="12.75" customHeight="1">
      <c r="A409" s="117">
        <f>'G. Operations Mgmt'!A29</f>
        <v>4206</v>
      </c>
      <c r="B409" s="117">
        <f>'G. Operations Mgmt'!J29</f>
        <v>2</v>
      </c>
      <c r="C409" s="117">
        <f>'G. Operations Mgmt'!K29</f>
        <v>0</v>
      </c>
      <c r="D409" s="117">
        <f>'G. Operations Mgmt'!Y29</f>
        <v>0</v>
      </c>
      <c r="E409" s="117" t="str">
        <f>'G. Operations Mgmt'!B29</f>
        <v>G.3.4</v>
      </c>
      <c r="F409" s="117" t="str">
        <f>'G. Operations Mgmt'!C29</f>
        <v>Is the determination of integrity, availability and confidentiality requirements?</v>
      </c>
      <c r="G409" s="117">
        <f>'G. Operations Mgmt'!D29</f>
        <v>0</v>
      </c>
      <c r="H409" s="117">
        <f>'G. Operations Mgmt'!E29</f>
        <v>0</v>
      </c>
      <c r="I409" s="117">
        <f>'G. Operations Mgmt'!F29</f>
        <v>0</v>
      </c>
      <c r="J409" s="117">
        <f>'G. Operations Mgmt'!G29</f>
        <v>0</v>
      </c>
      <c r="K409" s="117">
        <f>'G. Operations Mgmt'!H29</f>
        <v>0</v>
      </c>
      <c r="L409" s="117">
        <f>'G. Operations Mgmt'!I29</f>
        <v>0</v>
      </c>
      <c r="M409" s="117"/>
      <c r="N409" s="117"/>
      <c r="O409" s="117"/>
      <c r="P409" s="120"/>
      <c r="Q409" s="117"/>
      <c r="R409" s="117"/>
      <c r="S409" s="117" t="s">
        <v>587</v>
      </c>
      <c r="T409" s="117"/>
    </row>
    <row r="410" spans="1:20" ht="12.75" customHeight="1">
      <c r="A410" s="117">
        <f>'G. Operations Mgmt'!A30</f>
        <v>4207</v>
      </c>
      <c r="B410" s="117">
        <f>'G. Operations Mgmt'!J30</f>
        <v>2</v>
      </c>
      <c r="C410" s="117">
        <f>'G. Operations Mgmt'!K30</f>
        <v>0</v>
      </c>
      <c r="D410" s="117">
        <f>'G. Operations Mgmt'!Y30</f>
        <v>0</v>
      </c>
      <c r="E410" s="117" t="str">
        <f>'G. Operations Mgmt'!B30</f>
        <v>G.3.5</v>
      </c>
      <c r="F410" s="117" t="str">
        <f>'G. Operations Mgmt'!C30</f>
        <v>Is the change control and approval process documented throughout the process?</v>
      </c>
      <c r="G410" s="117">
        <f>'G. Operations Mgmt'!D30</f>
        <v>0</v>
      </c>
      <c r="H410" s="117">
        <f>'G. Operations Mgmt'!E30</f>
        <v>0</v>
      </c>
      <c r="I410" s="117">
        <f>'G. Operations Mgmt'!F30</f>
        <v>0</v>
      </c>
      <c r="J410" s="117" t="str">
        <f>'G. Operations Mgmt'!G30</f>
        <v>G.1 Change Control</v>
      </c>
      <c r="K410" s="117">
        <f>'G. Operations Mgmt'!H30</f>
        <v>0</v>
      </c>
      <c r="L410" s="117">
        <f>'G. Operations Mgmt'!I30</f>
        <v>0</v>
      </c>
      <c r="M410" s="117"/>
      <c r="N410" s="117"/>
      <c r="O410" s="117"/>
      <c r="P410" s="120"/>
      <c r="Q410" s="117"/>
      <c r="R410" s="117"/>
      <c r="S410" s="117" t="s">
        <v>587</v>
      </c>
      <c r="T410" s="117"/>
    </row>
    <row r="411" spans="1:20" ht="12.75" customHeight="1">
      <c r="A411" s="117">
        <f>'G. Operations Mgmt'!A31</f>
        <v>4208</v>
      </c>
      <c r="B411" s="117">
        <f>'G. Operations Mgmt'!J31</f>
        <v>2</v>
      </c>
      <c r="C411" s="117">
        <f>'G. Operations Mgmt'!K31</f>
        <v>0</v>
      </c>
      <c r="D411" s="117">
        <f>'G. Operations Mgmt'!Y31</f>
        <v>0</v>
      </c>
      <c r="E411" s="117" t="str">
        <f>'G. Operations Mgmt'!B31</f>
        <v>G.3.6</v>
      </c>
      <c r="F411" s="117" t="str">
        <f>'G. Operations Mgmt'!C31</f>
        <v>Is a risk assessment required to analyze the impact of needed changes and specified security controls?</v>
      </c>
      <c r="G411" s="117">
        <f>'G. Operations Mgmt'!D31</f>
        <v>0</v>
      </c>
      <c r="H411" s="117">
        <f>'G. Operations Mgmt'!E31</f>
        <v>0</v>
      </c>
      <c r="I411" s="117">
        <f>'G. Operations Mgmt'!F31</f>
        <v>0</v>
      </c>
      <c r="J411" s="117" t="str">
        <f>'G. Operations Mgmt'!G31</f>
        <v>G.3 Application Security Vulnerability Assessment and Remediation</v>
      </c>
      <c r="K411" s="117">
        <f>'G. Operations Mgmt'!H31</f>
        <v>0</v>
      </c>
      <c r="L411" s="117">
        <f>'G. Operations Mgmt'!I31</f>
        <v>0</v>
      </c>
      <c r="M411" s="117"/>
      <c r="N411" s="117"/>
      <c r="O411" s="117"/>
      <c r="P411" s="120"/>
      <c r="Q411" s="117"/>
      <c r="R411" s="117"/>
      <c r="S411" s="117" t="s">
        <v>587</v>
      </c>
      <c r="T411" s="117"/>
    </row>
    <row r="412" spans="1:20" ht="12.75" customHeight="1">
      <c r="A412" s="117">
        <f>'G. Operations Mgmt'!A32</f>
        <v>4209</v>
      </c>
      <c r="B412" s="117">
        <f>'G. Operations Mgmt'!J32</f>
        <v>2</v>
      </c>
      <c r="C412" s="117">
        <f>'G. Operations Mgmt'!K32</f>
        <v>0</v>
      </c>
      <c r="D412" s="117">
        <f>'G. Operations Mgmt'!Y32</f>
        <v>0</v>
      </c>
      <c r="E412" s="117" t="str">
        <f>'G. Operations Mgmt'!B32</f>
        <v>G.3.7</v>
      </c>
      <c r="F412" s="117" t="str">
        <f>'G. Operations Mgmt'!C32</f>
        <v>Is testing for validation of all implemented controls required?</v>
      </c>
      <c r="G412" s="117">
        <f>'G. Operations Mgmt'!D32</f>
        <v>0</v>
      </c>
      <c r="H412" s="117">
        <f>'G. Operations Mgmt'!E32</f>
        <v>0</v>
      </c>
      <c r="I412" s="117">
        <f>'G. Operations Mgmt'!F32</f>
        <v>0</v>
      </c>
      <c r="J412" s="117" t="str">
        <f>'G. Operations Mgmt'!G32</f>
        <v>G.3 Application Security Vulnerability Assessment and Remediation</v>
      </c>
      <c r="K412" s="117">
        <f>'G. Operations Mgmt'!H32</f>
        <v>0</v>
      </c>
      <c r="L412" s="117">
        <f>'G. Operations Mgmt'!I32</f>
        <v>0</v>
      </c>
      <c r="M412" s="117"/>
      <c r="N412" s="117"/>
      <c r="O412" s="117"/>
      <c r="P412" s="120"/>
      <c r="Q412" s="117"/>
      <c r="R412" s="117"/>
      <c r="S412" s="117" t="s">
        <v>587</v>
      </c>
      <c r="T412" s="117"/>
    </row>
    <row r="413" spans="1:20" ht="12.75" customHeight="1">
      <c r="A413" s="117">
        <f>'G. Operations Mgmt'!A33</f>
        <v>4210</v>
      </c>
      <c r="B413" s="117">
        <f>'G. Operations Mgmt'!J33</f>
        <v>2</v>
      </c>
      <c r="C413" s="117">
        <f>'G. Operations Mgmt'!K33</f>
        <v>0</v>
      </c>
      <c r="D413" s="117">
        <f>'G. Operations Mgmt'!Y33</f>
        <v>0</v>
      </c>
      <c r="E413" s="117" t="str">
        <f>'G. Operations Mgmt'!B33</f>
        <v>G.3.8</v>
      </c>
      <c r="F413" s="117" t="str">
        <f>'G. Operations Mgmt'!C33</f>
        <v>Is the execution of a vulnerability scan and assessment required?</v>
      </c>
      <c r="G413" s="117">
        <f>'G. Operations Mgmt'!D33</f>
        <v>0</v>
      </c>
      <c r="H413" s="117">
        <f>'G. Operations Mgmt'!E33</f>
        <v>0</v>
      </c>
      <c r="I413" s="117">
        <f>'G. Operations Mgmt'!F33</f>
        <v>0</v>
      </c>
      <c r="J413" s="117" t="str">
        <f>'G. Operations Mgmt'!G33</f>
        <v>G.3 Application Security Vulnerability Assessment and Remediation</v>
      </c>
      <c r="K413" s="117">
        <f>'G. Operations Mgmt'!H33</f>
        <v>0</v>
      </c>
      <c r="L413" s="117">
        <f>'G. Operations Mgmt'!I33</f>
        <v>0</v>
      </c>
      <c r="M413" s="117"/>
      <c r="N413" s="117"/>
      <c r="O413" s="117"/>
      <c r="P413" s="120"/>
      <c r="Q413" s="117"/>
      <c r="R413" s="117"/>
      <c r="S413" s="117" t="s">
        <v>3302</v>
      </c>
      <c r="T413" s="117"/>
    </row>
    <row r="414" spans="1:20" ht="12.75" customHeight="1">
      <c r="A414" s="117">
        <f>'G. Operations Mgmt'!A34</f>
        <v>2874</v>
      </c>
      <c r="B414" s="117">
        <f>'G. Operations Mgmt'!J34</f>
        <v>2</v>
      </c>
      <c r="C414" s="117">
        <f>'G. Operations Mgmt'!K34</f>
        <v>0</v>
      </c>
      <c r="D414" s="117">
        <f>'G. Operations Mgmt'!Y34</f>
        <v>0</v>
      </c>
      <c r="E414" s="117" t="str">
        <f>'G. Operations Mgmt'!B34</f>
        <v>G.3.9</v>
      </c>
      <c r="F414" s="117" t="str">
        <f>'G. Operations Mgmt'!C34</f>
        <v>Performance and computer capacity requirements?</v>
      </c>
      <c r="G414" s="117">
        <f>'G. Operations Mgmt'!D34</f>
        <v>0</v>
      </c>
      <c r="H414" s="117">
        <f>'G. Operations Mgmt'!E34</f>
        <v>0</v>
      </c>
      <c r="I414" s="117">
        <f>'G. Operations Mgmt'!F34</f>
        <v>0</v>
      </c>
      <c r="J414" s="117">
        <f>'G. Operations Mgmt'!G34</f>
        <v>0</v>
      </c>
      <c r="K414" s="117">
        <f>'G. Operations Mgmt'!H34</f>
        <v>0</v>
      </c>
      <c r="L414" s="117">
        <f>'G. Operations Mgmt'!I34</f>
        <v>0</v>
      </c>
      <c r="M414" s="117"/>
      <c r="N414" s="117" t="s">
        <v>2963</v>
      </c>
      <c r="O414" s="117" t="s">
        <v>2964</v>
      </c>
      <c r="P414" s="120" t="s">
        <v>118</v>
      </c>
      <c r="Q414" s="117"/>
      <c r="R414" s="117" t="s">
        <v>3303</v>
      </c>
      <c r="S414" s="117">
        <v>0</v>
      </c>
      <c r="T414" s="117"/>
    </row>
    <row r="415" spans="1:20" ht="12.75" customHeight="1">
      <c r="A415" s="117">
        <f>'G. Operations Mgmt'!A35</f>
        <v>2875</v>
      </c>
      <c r="B415" s="117">
        <f>'G. Operations Mgmt'!J35</f>
        <v>2</v>
      </c>
      <c r="C415" s="117">
        <f>'G. Operations Mgmt'!K35</f>
        <v>0</v>
      </c>
      <c r="D415" s="117">
        <f>'G. Operations Mgmt'!Y35</f>
        <v>0</v>
      </c>
      <c r="E415" s="117" t="str">
        <f>'G. Operations Mgmt'!B35</f>
        <v>G.3.10</v>
      </c>
      <c r="F415" s="117" t="str">
        <f>'G. Operations Mgmt'!C35</f>
        <v>Error recovery and restart procedures?</v>
      </c>
      <c r="G415" s="117">
        <f>'G. Operations Mgmt'!D35</f>
        <v>0</v>
      </c>
      <c r="H415" s="117">
        <f>'G. Operations Mgmt'!E35</f>
        <v>0</v>
      </c>
      <c r="I415" s="117">
        <f>'G. Operations Mgmt'!F35</f>
        <v>0</v>
      </c>
      <c r="J415" s="117">
        <f>'G. Operations Mgmt'!G35</f>
        <v>0</v>
      </c>
      <c r="K415" s="117">
        <f>'G. Operations Mgmt'!H35</f>
        <v>0</v>
      </c>
      <c r="L415" s="117">
        <f>'G. Operations Mgmt'!I35</f>
        <v>0</v>
      </c>
      <c r="M415" s="117"/>
      <c r="N415" s="117"/>
      <c r="O415" s="117"/>
      <c r="P415" s="120" t="s">
        <v>118</v>
      </c>
      <c r="Q415" s="117"/>
      <c r="R415" s="117" t="s">
        <v>3303</v>
      </c>
      <c r="S415" s="117">
        <v>0</v>
      </c>
      <c r="T415" s="117"/>
    </row>
    <row r="416" spans="1:20" ht="12.75" customHeight="1">
      <c r="A416" s="117">
        <f>'G. Operations Mgmt'!A36</f>
        <v>2876</v>
      </c>
      <c r="B416" s="117">
        <f>'G. Operations Mgmt'!J36</f>
        <v>2</v>
      </c>
      <c r="C416" s="117">
        <f>'G. Operations Mgmt'!K36</f>
        <v>0</v>
      </c>
      <c r="D416" s="117">
        <f>'G. Operations Mgmt'!Y36</f>
        <v>0</v>
      </c>
      <c r="E416" s="117" t="str">
        <f>'G. Operations Mgmt'!B36</f>
        <v>G.3.11</v>
      </c>
      <c r="F416" s="117" t="str">
        <f>'G. Operations Mgmt'!C36</f>
        <v>Preparation and testing of operating procedures?</v>
      </c>
      <c r="G416" s="117">
        <f>'G. Operations Mgmt'!D36</f>
        <v>0</v>
      </c>
      <c r="H416" s="117">
        <f>'G. Operations Mgmt'!E36</f>
        <v>0</v>
      </c>
      <c r="I416" s="117">
        <f>'G. Operations Mgmt'!F36</f>
        <v>0</v>
      </c>
      <c r="J416" s="117">
        <f>'G. Operations Mgmt'!G36</f>
        <v>0</v>
      </c>
      <c r="K416" s="117">
        <f>'G. Operations Mgmt'!H36</f>
        <v>0</v>
      </c>
      <c r="L416" s="117">
        <f>'G. Operations Mgmt'!I36</f>
        <v>0</v>
      </c>
      <c r="M416" s="117"/>
      <c r="N416" s="117"/>
      <c r="O416" s="117"/>
      <c r="P416" s="120" t="s">
        <v>118</v>
      </c>
      <c r="Q416" s="117"/>
      <c r="R416" s="117" t="s">
        <v>3303</v>
      </c>
      <c r="S416" s="117">
        <v>0</v>
      </c>
      <c r="T416" s="117"/>
    </row>
    <row r="417" spans="1:20" ht="12.75" customHeight="1">
      <c r="A417" s="117">
        <f>'G. Operations Mgmt'!A37</f>
        <v>2877</v>
      </c>
      <c r="B417" s="117">
        <f>'G. Operations Mgmt'!J37</f>
        <v>2</v>
      </c>
      <c r="C417" s="117">
        <f>'G. Operations Mgmt'!K37</f>
        <v>0</v>
      </c>
      <c r="D417" s="117">
        <f>'G. Operations Mgmt'!Y37</f>
        <v>0</v>
      </c>
      <c r="E417" s="117" t="str">
        <f>'G. Operations Mgmt'!B37</f>
        <v>G.3.12</v>
      </c>
      <c r="F417" s="117" t="str">
        <f>'G. Operations Mgmt'!C37</f>
        <v>Agreed set of security controls?</v>
      </c>
      <c r="G417" s="117">
        <f>'G. Operations Mgmt'!D37</f>
        <v>0</v>
      </c>
      <c r="H417" s="117">
        <f>'G. Operations Mgmt'!E37</f>
        <v>0</v>
      </c>
      <c r="I417" s="117">
        <f>'G. Operations Mgmt'!F37</f>
        <v>0</v>
      </c>
      <c r="J417" s="117">
        <f>'G. Operations Mgmt'!G37</f>
        <v>0</v>
      </c>
      <c r="K417" s="117">
        <f>'G. Operations Mgmt'!H37</f>
        <v>0</v>
      </c>
      <c r="L417" s="117">
        <f>'G. Operations Mgmt'!I37</f>
        <v>0</v>
      </c>
      <c r="M417" s="117"/>
      <c r="N417" s="117"/>
      <c r="O417" s="117"/>
      <c r="P417" s="120" t="s">
        <v>118</v>
      </c>
      <c r="Q417" s="117"/>
      <c r="R417" s="117" t="s">
        <v>3303</v>
      </c>
      <c r="S417" s="117">
        <v>0</v>
      </c>
      <c r="T417" s="117"/>
    </row>
    <row r="418" spans="1:20" ht="12.75" customHeight="1">
      <c r="A418" s="117">
        <f>'G. Operations Mgmt'!A38</f>
        <v>2878</v>
      </c>
      <c r="B418" s="117">
        <f>'G. Operations Mgmt'!J38</f>
        <v>2</v>
      </c>
      <c r="C418" s="117">
        <f>'G. Operations Mgmt'!K38</f>
        <v>0</v>
      </c>
      <c r="D418" s="117">
        <f>'G. Operations Mgmt'!Y38</f>
        <v>0</v>
      </c>
      <c r="E418" s="117" t="str">
        <f>'G. Operations Mgmt'!B38</f>
        <v>G.3.13</v>
      </c>
      <c r="F418" s="117" t="str">
        <f>'G. Operations Mgmt'!C38</f>
        <v>Effective manual procedures?</v>
      </c>
      <c r="G418" s="117">
        <f>'G. Operations Mgmt'!D38</f>
        <v>0</v>
      </c>
      <c r="H418" s="117">
        <f>'G. Operations Mgmt'!E38</f>
        <v>0</v>
      </c>
      <c r="I418" s="117">
        <f>'G. Operations Mgmt'!F38</f>
        <v>0</v>
      </c>
      <c r="J418" s="117">
        <f>'G. Operations Mgmt'!G38</f>
        <v>0</v>
      </c>
      <c r="K418" s="117">
        <f>'G. Operations Mgmt'!H38</f>
        <v>0</v>
      </c>
      <c r="L418" s="117">
        <f>'G. Operations Mgmt'!I38</f>
        <v>0</v>
      </c>
      <c r="M418" s="117"/>
      <c r="N418" s="117"/>
      <c r="O418" s="117"/>
      <c r="P418" s="120" t="s">
        <v>118</v>
      </c>
      <c r="Q418" s="117"/>
      <c r="R418" s="117" t="s">
        <v>3236</v>
      </c>
      <c r="S418" s="117">
        <v>0</v>
      </c>
      <c r="T418" s="117"/>
    </row>
    <row r="419" spans="1:20" ht="12.75" customHeight="1">
      <c r="A419" s="117">
        <f>'G. Operations Mgmt'!A39</f>
        <v>2879</v>
      </c>
      <c r="B419" s="117">
        <f>'G. Operations Mgmt'!J39</f>
        <v>2</v>
      </c>
      <c r="C419" s="117">
        <f>'G. Operations Mgmt'!K39</f>
        <v>0</v>
      </c>
      <c r="D419" s="117">
        <f>'G. Operations Mgmt'!Y39</f>
        <v>0</v>
      </c>
      <c r="E419" s="117" t="str">
        <f>'G. Operations Mgmt'!B39</f>
        <v>G.3.14</v>
      </c>
      <c r="F419" s="117" t="str">
        <f>'G. Operations Mgmt'!C39</f>
        <v>Business continuity arrangements?</v>
      </c>
      <c r="G419" s="117">
        <f>'G. Operations Mgmt'!D39</f>
        <v>0</v>
      </c>
      <c r="H419" s="117">
        <f>'G. Operations Mgmt'!E39</f>
        <v>0</v>
      </c>
      <c r="I419" s="117">
        <f>'G. Operations Mgmt'!F39</f>
        <v>0</v>
      </c>
      <c r="J419" s="117">
        <f>'G. Operations Mgmt'!G39</f>
        <v>0</v>
      </c>
      <c r="K419" s="117">
        <f>'G. Operations Mgmt'!H39</f>
        <v>0</v>
      </c>
      <c r="L419" s="117">
        <f>'G. Operations Mgmt'!I39</f>
        <v>0</v>
      </c>
      <c r="M419" s="117"/>
      <c r="N419" s="117"/>
      <c r="O419" s="117"/>
      <c r="P419" s="120" t="s">
        <v>118</v>
      </c>
      <c r="Q419" s="117"/>
      <c r="R419" s="117" t="s">
        <v>3304</v>
      </c>
      <c r="S419" s="117">
        <v>0</v>
      </c>
      <c r="T419" s="117"/>
    </row>
    <row r="420" spans="1:20" ht="12.75" customHeight="1">
      <c r="A420" s="117">
        <f>'G. Operations Mgmt'!A40</f>
        <v>2880</v>
      </c>
      <c r="B420" s="117">
        <f>'G. Operations Mgmt'!J40</f>
        <v>2</v>
      </c>
      <c r="C420" s="117">
        <f>'G. Operations Mgmt'!K40</f>
        <v>0</v>
      </c>
      <c r="D420" s="117">
        <f>'G. Operations Mgmt'!Y40</f>
        <v>0</v>
      </c>
      <c r="E420" s="117" t="str">
        <f>'G. Operations Mgmt'!B40</f>
        <v>G.3.15</v>
      </c>
      <c r="F420" s="117" t="str">
        <f>'G. Operations Mgmt'!C40</f>
        <v>Evidence that new system will not adversely affect existing systems, particularly at peak processing times, such as month end?</v>
      </c>
      <c r="G420" s="117">
        <f>'G. Operations Mgmt'!D40</f>
        <v>0</v>
      </c>
      <c r="H420" s="117">
        <f>'G. Operations Mgmt'!E40</f>
        <v>0</v>
      </c>
      <c r="I420" s="117">
        <f>'G. Operations Mgmt'!F40</f>
        <v>0</v>
      </c>
      <c r="J420" s="117" t="str">
        <f>'G. Operations Mgmt'!G40</f>
        <v>G.3 Application Security Vulnerability Assessment and Remediation</v>
      </c>
      <c r="K420" s="117">
        <f>'G. Operations Mgmt'!H40</f>
        <v>0</v>
      </c>
      <c r="L420" s="117">
        <f>'G. Operations Mgmt'!I40</f>
        <v>0</v>
      </c>
      <c r="M420" s="117"/>
      <c r="N420" s="117"/>
      <c r="O420" s="117"/>
      <c r="P420" s="120" t="s">
        <v>118</v>
      </c>
      <c r="Q420" s="117"/>
      <c r="R420" s="117" t="s">
        <v>3304</v>
      </c>
      <c r="S420" s="117">
        <v>0</v>
      </c>
      <c r="T420" s="117"/>
    </row>
    <row r="421" spans="1:20" ht="12.75" customHeight="1">
      <c r="A421" s="117">
        <f>'G. Operations Mgmt'!A41</f>
        <v>2881</v>
      </c>
      <c r="B421" s="117">
        <f>'G. Operations Mgmt'!J41</f>
        <v>2</v>
      </c>
      <c r="C421" s="117">
        <f>'G. Operations Mgmt'!K41</f>
        <v>0</v>
      </c>
      <c r="D421" s="117">
        <f>'G. Operations Mgmt'!Y41</f>
        <v>0</v>
      </c>
      <c r="E421" s="117" t="str">
        <f>'G. Operations Mgmt'!B41</f>
        <v>G.3.16</v>
      </c>
      <c r="F421" s="117" t="str">
        <f>'G. Operations Mgmt'!C41</f>
        <v>Evidence of the effect on the overall security of the Assessee?</v>
      </c>
      <c r="G421" s="117">
        <f>'G. Operations Mgmt'!D41</f>
        <v>0</v>
      </c>
      <c r="H421" s="117">
        <f>'G. Operations Mgmt'!E41</f>
        <v>0</v>
      </c>
      <c r="I421" s="117">
        <f>'G. Operations Mgmt'!F41</f>
        <v>0</v>
      </c>
      <c r="J421" s="117">
        <f>'G. Operations Mgmt'!G41</f>
        <v>0</v>
      </c>
      <c r="K421" s="117">
        <f>'G. Operations Mgmt'!H41</f>
        <v>0</v>
      </c>
      <c r="L421" s="117">
        <f>'G. Operations Mgmt'!I41</f>
        <v>0</v>
      </c>
      <c r="M421" s="117"/>
      <c r="N421" s="117"/>
      <c r="O421" s="117"/>
      <c r="P421" s="120" t="s">
        <v>118</v>
      </c>
      <c r="Q421" s="117"/>
      <c r="R421" s="117" t="s">
        <v>118</v>
      </c>
      <c r="S421" s="117">
        <v>0</v>
      </c>
      <c r="T421" s="117"/>
    </row>
    <row r="422" spans="1:20" ht="12.75" customHeight="1">
      <c r="A422" s="117">
        <f>'G. Operations Mgmt'!A42</f>
        <v>2595</v>
      </c>
      <c r="B422" s="117">
        <f>'G. Operations Mgmt'!J42</f>
        <v>2</v>
      </c>
      <c r="C422" s="117">
        <f>'G. Operations Mgmt'!K42</f>
        <v>0</v>
      </c>
      <c r="D422" s="117">
        <f>'G. Operations Mgmt'!Y42</f>
        <v>0</v>
      </c>
      <c r="E422" s="117" t="str">
        <f>'G. Operations Mgmt'!B42</f>
        <v>G.3.17</v>
      </c>
      <c r="F422" s="117" t="str">
        <f>'G. Operations Mgmt'!C42</f>
        <v>Are system resources reviewed to ensure adequate capacity is maintained?</v>
      </c>
      <c r="G422" s="117">
        <f>'G. Operations Mgmt'!D42</f>
        <v>0</v>
      </c>
      <c r="H422" s="117">
        <f>'G. Operations Mgmt'!E42</f>
        <v>0</v>
      </c>
      <c r="I422" s="117">
        <f>'G. Operations Mgmt'!F42</f>
        <v>0</v>
      </c>
      <c r="J422" s="117" t="str">
        <f>'G. Operations Mgmt'!G42</f>
        <v>G.3 Application Security Vulnerability Assessment and Remediation</v>
      </c>
      <c r="K422" s="117">
        <f>'G. Operations Mgmt'!H42</f>
        <v>0</v>
      </c>
      <c r="L422" s="117">
        <f>'G. Operations Mgmt'!I42</f>
        <v>0</v>
      </c>
      <c r="M422" s="117"/>
      <c r="N422" s="117"/>
      <c r="O422" s="117"/>
      <c r="P422" s="120" t="s">
        <v>118</v>
      </c>
      <c r="Q422" s="117"/>
      <c r="R422" s="117" t="s">
        <v>118</v>
      </c>
      <c r="S422" s="117">
        <v>0</v>
      </c>
      <c r="T422" s="117"/>
    </row>
    <row r="423" spans="1:20" ht="12.75" customHeight="1">
      <c r="A423" s="117">
        <f>'G. Operations Mgmt'!A43</f>
        <v>922</v>
      </c>
      <c r="B423" s="117">
        <f>'G. Operations Mgmt'!J43</f>
        <v>1</v>
      </c>
      <c r="C423" s="117">
        <f>'G. Operations Mgmt'!K43</f>
        <v>0</v>
      </c>
      <c r="D423" s="117">
        <f>'G. Operations Mgmt'!Y43</f>
        <v>1</v>
      </c>
      <c r="E423" s="117" t="str">
        <f>'G. Operations Mgmt'!B43</f>
        <v>G.4</v>
      </c>
      <c r="F423" s="117" t="str">
        <f>'G. Operations Mgmt'!C43</f>
        <v>Are backups of Scoped Systems and Data performed?</v>
      </c>
      <c r="G423" s="117">
        <f>'G. Operations Mgmt'!D43</f>
        <v>0</v>
      </c>
      <c r="H423" s="117">
        <f>'G. Operations Mgmt'!E43</f>
        <v>0</v>
      </c>
      <c r="I423" s="117">
        <f>'G. Operations Mgmt'!F43</f>
        <v>0</v>
      </c>
      <c r="J423" s="117" t="str">
        <f>'G. Operations Mgmt'!G43</f>
        <v>K.5 Backup Media Restoration</v>
      </c>
      <c r="K423" s="117" t="str">
        <f>'G. Operations Mgmt'!H43</f>
        <v>12.3.1</v>
      </c>
      <c r="L423" s="117" t="str">
        <f>'G. Operations Mgmt'!I43</f>
        <v>Information Back-Up</v>
      </c>
      <c r="M423" s="117"/>
      <c r="N423" s="117" t="s">
        <v>3080</v>
      </c>
      <c r="O423" s="117" t="s">
        <v>3081</v>
      </c>
      <c r="P423" s="120" t="s">
        <v>3082</v>
      </c>
      <c r="Q423" s="117"/>
      <c r="R423" s="117" t="s">
        <v>3076</v>
      </c>
      <c r="S423" s="117" t="s">
        <v>3083</v>
      </c>
      <c r="T423" s="191" t="s">
        <v>3084</v>
      </c>
    </row>
    <row r="424" spans="1:20" ht="12.75" customHeight="1">
      <c r="A424" s="117">
        <f>'G. Operations Mgmt'!A44</f>
        <v>923</v>
      </c>
      <c r="B424" s="117">
        <f>'G. Operations Mgmt'!J44</f>
        <v>2</v>
      </c>
      <c r="C424" s="117">
        <f>'G. Operations Mgmt'!K44</f>
        <v>0</v>
      </c>
      <c r="D424" s="117">
        <f>'G. Operations Mgmt'!Y44</f>
        <v>0</v>
      </c>
      <c r="E424" s="117" t="str">
        <f>'G. Operations Mgmt'!B44</f>
        <v>G.4.1</v>
      </c>
      <c r="F424" s="117" t="str">
        <f>'G. Operations Mgmt'!C44</f>
        <v>Is there a policy or process for the backup of production data? If yes, does it include a requirement to:</v>
      </c>
      <c r="G424" s="117">
        <f>'G. Operations Mgmt'!D44</f>
        <v>0</v>
      </c>
      <c r="H424" s="117">
        <f>'G. Operations Mgmt'!E44</f>
        <v>0</v>
      </c>
      <c r="I424" s="117">
        <f>'G. Operations Mgmt'!F44</f>
        <v>0</v>
      </c>
      <c r="J424" s="117" t="str">
        <f>'G. Operations Mgmt'!G44</f>
        <v>K.5 Backup Media Restoration</v>
      </c>
      <c r="K424" s="117" t="str">
        <f>'G. Operations Mgmt'!H44</f>
        <v>12.3.1</v>
      </c>
      <c r="L424" s="117" t="str">
        <f>'G. Operations Mgmt'!I44</f>
        <v>Information Back-Up</v>
      </c>
      <c r="M424" s="117"/>
      <c r="N424" s="117" t="s">
        <v>3080</v>
      </c>
      <c r="O424" s="117" t="s">
        <v>3081</v>
      </c>
      <c r="P424" s="120" t="s">
        <v>3082</v>
      </c>
      <c r="Q424" s="117"/>
      <c r="R424" s="117" t="s">
        <v>3227</v>
      </c>
      <c r="S424" s="117">
        <v>0</v>
      </c>
      <c r="T424" s="191" t="s">
        <v>3084</v>
      </c>
    </row>
    <row r="425" spans="1:20" ht="12.75" customHeight="1">
      <c r="A425" s="117">
        <f>'G. Operations Mgmt'!A45</f>
        <v>2602</v>
      </c>
      <c r="B425" s="117">
        <f>'G. Operations Mgmt'!J45</f>
        <v>3</v>
      </c>
      <c r="C425" s="117">
        <f>'G. Operations Mgmt'!K45</f>
        <v>0</v>
      </c>
      <c r="D425" s="117">
        <f>'G. Operations Mgmt'!Y45</f>
        <v>0</v>
      </c>
      <c r="E425" s="117" t="str">
        <f>'G. Operations Mgmt'!B45</f>
        <v>G.4.1.1</v>
      </c>
      <c r="F425" s="117" t="str">
        <f>'G. Operations Mgmt'!C45</f>
        <v>Test backup media and restoration procedures at least annually?</v>
      </c>
      <c r="G425" s="117">
        <f>'G. Operations Mgmt'!D45</f>
        <v>0</v>
      </c>
      <c r="H425" s="117">
        <f>'G. Operations Mgmt'!E45</f>
        <v>0</v>
      </c>
      <c r="I425" s="117">
        <f>'G. Operations Mgmt'!F45</f>
        <v>0</v>
      </c>
      <c r="J425" s="117" t="str">
        <f>'G. Operations Mgmt'!G45</f>
        <v>K.5 Backup Media Restoration</v>
      </c>
      <c r="K425" s="117" t="str">
        <f>'G. Operations Mgmt'!H45</f>
        <v>12.3.1.e</v>
      </c>
      <c r="L425" s="117" t="str">
        <f>'G. Operations Mgmt'!I45</f>
        <v>Information Back-Up</v>
      </c>
      <c r="M425" s="117"/>
      <c r="N425" s="117" t="s">
        <v>3080</v>
      </c>
      <c r="O425" s="117" t="s">
        <v>3081</v>
      </c>
      <c r="P425" s="120" t="s">
        <v>3305</v>
      </c>
      <c r="Q425" s="117"/>
      <c r="R425" s="117" t="s">
        <v>3306</v>
      </c>
      <c r="S425" s="117">
        <v>0</v>
      </c>
      <c r="T425" s="191" t="s">
        <v>3084</v>
      </c>
    </row>
    <row r="426" spans="1:20" ht="12.75" customHeight="1">
      <c r="A426" s="117">
        <f>'G. Operations Mgmt'!A46</f>
        <v>4211</v>
      </c>
      <c r="B426" s="117">
        <f>'G. Operations Mgmt'!J46</f>
        <v>3</v>
      </c>
      <c r="C426" s="117">
        <f>'G. Operations Mgmt'!K46</f>
        <v>0</v>
      </c>
      <c r="D426" s="117">
        <f>'G. Operations Mgmt'!Y46</f>
        <v>0</v>
      </c>
      <c r="E426" s="117" t="str">
        <f>'G. Operations Mgmt'!B46</f>
        <v>G.4.1.2</v>
      </c>
      <c r="F426" s="117" t="str">
        <f>'G. Operations Mgmt'!C46</f>
        <v>Document data retention/destruction requirements, track and periodically review media for compliance to those requirements at least annually?</v>
      </c>
      <c r="G426" s="117">
        <f>'G. Operations Mgmt'!D46</f>
        <v>0</v>
      </c>
      <c r="H426" s="117">
        <f>'G. Operations Mgmt'!E46</f>
        <v>0</v>
      </c>
      <c r="I426" s="117">
        <f>'G. Operations Mgmt'!F46</f>
        <v>0</v>
      </c>
      <c r="J426" s="117">
        <f>'G. Operations Mgmt'!G46</f>
        <v>0</v>
      </c>
      <c r="K426" s="117">
        <f>'G. Operations Mgmt'!H46</f>
        <v>0</v>
      </c>
      <c r="L426" s="117">
        <f>'G. Operations Mgmt'!I46</f>
        <v>0</v>
      </c>
      <c r="M426" s="117"/>
      <c r="N426" s="117"/>
      <c r="O426" s="117"/>
      <c r="P426" s="120"/>
      <c r="Q426" s="117"/>
      <c r="R426" s="117"/>
      <c r="S426" s="117" t="s">
        <v>3307</v>
      </c>
      <c r="T426" s="117"/>
    </row>
    <row r="427" spans="1:20" ht="12.75" customHeight="1">
      <c r="A427" s="117">
        <f>'G. Operations Mgmt'!A47</f>
        <v>4212</v>
      </c>
      <c r="B427" s="117">
        <f>'G. Operations Mgmt'!J47</f>
        <v>2</v>
      </c>
      <c r="C427" s="117">
        <f>'G. Operations Mgmt'!K47</f>
        <v>0</v>
      </c>
      <c r="D427" s="117">
        <f>'G. Operations Mgmt'!Y47</f>
        <v>0</v>
      </c>
      <c r="E427" s="117" t="str">
        <f>'G. Operations Mgmt'!B47</f>
        <v>G.4.2</v>
      </c>
      <c r="F427" s="117" t="str">
        <f>'G. Operations Mgmt'!C47</f>
        <v>Are backup and replication errors reviewed and corrected at least weekly?</v>
      </c>
      <c r="G427" s="117">
        <f>'G. Operations Mgmt'!D47</f>
        <v>0</v>
      </c>
      <c r="H427" s="117">
        <f>'G. Operations Mgmt'!E47</f>
        <v>0</v>
      </c>
      <c r="I427" s="117">
        <f>'G. Operations Mgmt'!F47</f>
        <v>0</v>
      </c>
      <c r="J427" s="117">
        <f>'G. Operations Mgmt'!G47</f>
        <v>0</v>
      </c>
      <c r="K427" s="117">
        <f>'G. Operations Mgmt'!H47</f>
        <v>0</v>
      </c>
      <c r="L427" s="117">
        <f>'G. Operations Mgmt'!I47</f>
        <v>0</v>
      </c>
      <c r="M427" s="117"/>
      <c r="N427" s="117" t="s">
        <v>3129</v>
      </c>
      <c r="O427" s="117" t="s">
        <v>3308</v>
      </c>
      <c r="P427" s="120"/>
      <c r="Q427" s="117"/>
      <c r="R427" s="117"/>
      <c r="S427" s="117" t="s">
        <v>587</v>
      </c>
      <c r="T427" s="117"/>
    </row>
    <row r="428" spans="1:20" ht="12.75" customHeight="1">
      <c r="A428" s="117">
        <f>'G. Operations Mgmt'!A48</f>
        <v>951</v>
      </c>
      <c r="B428" s="117">
        <f>'G. Operations Mgmt'!J48</f>
        <v>2</v>
      </c>
      <c r="C428" s="117">
        <f>'G. Operations Mgmt'!K48</f>
        <v>0</v>
      </c>
      <c r="D428" s="117">
        <f>'G. Operations Mgmt'!Y48</f>
        <v>0</v>
      </c>
      <c r="E428" s="117" t="str">
        <f>'G. Operations Mgmt'!B48</f>
        <v>G.4.3</v>
      </c>
      <c r="F428" s="117" t="str">
        <f>'G. Operations Mgmt'!C48</f>
        <v>Is backup media stored offsite? If yes, is there:</v>
      </c>
      <c r="G428" s="117">
        <f>'G. Operations Mgmt'!D48</f>
        <v>0</v>
      </c>
      <c r="H428" s="117">
        <f>'G. Operations Mgmt'!E48</f>
        <v>0</v>
      </c>
      <c r="I428" s="117">
        <f>'G. Operations Mgmt'!F48</f>
        <v>0</v>
      </c>
      <c r="J428" s="117" t="str">
        <f>'G. Operations Mgmt'!G48</f>
        <v>K.5 Backup Media Restoration</v>
      </c>
      <c r="K428" s="117" t="str">
        <f>'G. Operations Mgmt'!H48</f>
        <v>12.3.1.c</v>
      </c>
      <c r="L428" s="117" t="str">
        <f>'G. Operations Mgmt'!I48</f>
        <v>Information Back-Up</v>
      </c>
      <c r="M428" s="117"/>
      <c r="N428" s="117"/>
      <c r="O428" s="117"/>
      <c r="P428" s="120">
        <v>1.2</v>
      </c>
      <c r="Q428" s="117"/>
      <c r="R428" s="117" t="s">
        <v>2988</v>
      </c>
      <c r="S428" s="117">
        <v>0</v>
      </c>
      <c r="T428" s="191" t="s">
        <v>3084</v>
      </c>
    </row>
    <row r="429" spans="1:20" ht="12.75" customHeight="1">
      <c r="A429" s="117">
        <f>'G. Operations Mgmt'!A49</f>
        <v>953</v>
      </c>
      <c r="B429" s="117">
        <f>'G. Operations Mgmt'!J49</f>
        <v>3</v>
      </c>
      <c r="C429" s="117">
        <f>'G. Operations Mgmt'!K49</f>
        <v>0</v>
      </c>
      <c r="D429" s="117">
        <f>'G. Operations Mgmt'!Y49</f>
        <v>0</v>
      </c>
      <c r="E429" s="117" t="str">
        <f>'G. Operations Mgmt'!B49</f>
        <v>G.4.3.1</v>
      </c>
      <c r="F429" s="117" t="str">
        <f>'G. Operations Mgmt'!C49</f>
        <v>Secure transport?</v>
      </c>
      <c r="G429" s="117">
        <f>'G. Operations Mgmt'!D49</f>
        <v>0</v>
      </c>
      <c r="H429" s="117">
        <f>'G. Operations Mgmt'!E49</f>
        <v>0</v>
      </c>
      <c r="I429" s="117">
        <f>'G. Operations Mgmt'!F49</f>
        <v>0</v>
      </c>
      <c r="J429" s="117" t="str">
        <f>'G. Operations Mgmt'!G49</f>
        <v>K.5 Backup Media Restoration</v>
      </c>
      <c r="K429" s="117" t="str">
        <f>'G. Operations Mgmt'!H49</f>
        <v>8.3.3</v>
      </c>
      <c r="L429" s="117" t="str">
        <f>'G. Operations Mgmt'!I49</f>
        <v>Physical media transfer</v>
      </c>
      <c r="M429" s="117"/>
      <c r="N429" s="117"/>
      <c r="O429" s="117"/>
      <c r="P429" s="120" t="s">
        <v>118</v>
      </c>
      <c r="Q429" s="117"/>
      <c r="R429" s="117" t="s">
        <v>2988</v>
      </c>
      <c r="S429" s="117" t="s">
        <v>3309</v>
      </c>
      <c r="T429" s="191" t="s">
        <v>3084</v>
      </c>
    </row>
    <row r="430" spans="1:20" ht="12.75" customHeight="1">
      <c r="A430" s="117">
        <f>'G. Operations Mgmt'!A50</f>
        <v>954</v>
      </c>
      <c r="B430" s="117">
        <f>'G. Operations Mgmt'!J50</f>
        <v>3</v>
      </c>
      <c r="C430" s="117">
        <f>'G. Operations Mgmt'!K50</f>
        <v>0</v>
      </c>
      <c r="D430" s="117">
        <f>'G. Operations Mgmt'!Y50</f>
        <v>0</v>
      </c>
      <c r="E430" s="117" t="str">
        <f>'G. Operations Mgmt'!B50</f>
        <v>G.4.3.2</v>
      </c>
      <c r="F430" s="117" t="str">
        <f>'G. Operations Mgmt'!C50</f>
        <v>Tracking shipments?</v>
      </c>
      <c r="G430" s="117">
        <f>'G. Operations Mgmt'!D50</f>
        <v>0</v>
      </c>
      <c r="H430" s="117">
        <f>'G. Operations Mgmt'!E50</f>
        <v>0</v>
      </c>
      <c r="I430" s="117">
        <f>'G. Operations Mgmt'!F50</f>
        <v>0</v>
      </c>
      <c r="J430" s="117" t="str">
        <f>'G. Operations Mgmt'!G50</f>
        <v>K.5 Backup Media Restoration</v>
      </c>
      <c r="K430" s="117" t="str">
        <f>'G. Operations Mgmt'!H50</f>
        <v>8.3.3.e</v>
      </c>
      <c r="L430" s="117" t="str">
        <f>'G. Operations Mgmt'!I50</f>
        <v>Exchange Agreements</v>
      </c>
      <c r="M430" s="117"/>
      <c r="N430" s="117"/>
      <c r="O430" s="117"/>
      <c r="P430" s="120" t="s">
        <v>3310</v>
      </c>
      <c r="Q430" s="117"/>
      <c r="R430" s="117" t="s">
        <v>2988</v>
      </c>
      <c r="S430" s="117">
        <v>0</v>
      </c>
      <c r="T430" s="191" t="s">
        <v>3084</v>
      </c>
    </row>
    <row r="431" spans="1:20" ht="12.75" customHeight="1">
      <c r="A431" s="117">
        <f>'G. Operations Mgmt'!A51</f>
        <v>955</v>
      </c>
      <c r="B431" s="117">
        <f>'G. Operations Mgmt'!J51</f>
        <v>3</v>
      </c>
      <c r="C431" s="117">
        <f>'G. Operations Mgmt'!K51</f>
        <v>0</v>
      </c>
      <c r="D431" s="117">
        <f>'G. Operations Mgmt'!Y51</f>
        <v>0</v>
      </c>
      <c r="E431" s="117" t="str">
        <f>'G. Operations Mgmt'!B51</f>
        <v>G.4.3.3</v>
      </c>
      <c r="F431" s="117" t="str">
        <f>'G. Operations Mgmt'!C51</f>
        <v>Verification of receipt?</v>
      </c>
      <c r="G431" s="117">
        <f>'G. Operations Mgmt'!D51</f>
        <v>0</v>
      </c>
      <c r="H431" s="117">
        <f>'G. Operations Mgmt'!E51</f>
        <v>0</v>
      </c>
      <c r="I431" s="117">
        <f>'G. Operations Mgmt'!F51</f>
        <v>0</v>
      </c>
      <c r="J431" s="117" t="str">
        <f>'G. Operations Mgmt'!G51</f>
        <v>K.5 Backup Media Restoration</v>
      </c>
      <c r="K431" s="117" t="str">
        <f>'G. Operations Mgmt'!H51</f>
        <v>8.3.3.e</v>
      </c>
      <c r="L431" s="117" t="str">
        <f>'G. Operations Mgmt'!I51</f>
        <v>Exchange Agreements</v>
      </c>
      <c r="M431" s="117"/>
      <c r="N431" s="117"/>
      <c r="O431" s="117"/>
      <c r="P431" s="120">
        <v>6.1</v>
      </c>
      <c r="Q431" s="117"/>
      <c r="R431" s="117" t="s">
        <v>3227</v>
      </c>
      <c r="S431" s="117">
        <v>0</v>
      </c>
      <c r="T431" s="191" t="s">
        <v>3084</v>
      </c>
    </row>
    <row r="432" spans="1:20" ht="12.75" customHeight="1">
      <c r="A432" s="117">
        <f>'G. Operations Mgmt'!A52</f>
        <v>4213</v>
      </c>
      <c r="B432" s="117">
        <f>'G. Operations Mgmt'!J52</f>
        <v>3</v>
      </c>
      <c r="C432" s="117">
        <f>'G. Operations Mgmt'!K52</f>
        <v>0</v>
      </c>
      <c r="D432" s="117">
        <f>'G. Operations Mgmt'!Y52</f>
        <v>0</v>
      </c>
      <c r="E432" s="117" t="str">
        <f>'G. Operations Mgmt'!B52</f>
        <v>G.4.3.4</v>
      </c>
      <c r="F432" s="117" t="str">
        <f>'G. Operations Mgmt'!C52</f>
        <v>Verifiable Chain of Custody?</v>
      </c>
      <c r="G432" s="117">
        <f>'G. Operations Mgmt'!D52</f>
        <v>0</v>
      </c>
      <c r="H432" s="117">
        <f>'G. Operations Mgmt'!E52</f>
        <v>0</v>
      </c>
      <c r="I432" s="117">
        <f>'G. Operations Mgmt'!F52</f>
        <v>0</v>
      </c>
      <c r="J432" s="117">
        <f>'G. Operations Mgmt'!G52</f>
        <v>0</v>
      </c>
      <c r="K432" s="117">
        <f>'G. Operations Mgmt'!H52</f>
        <v>0</v>
      </c>
      <c r="L432" s="117">
        <f>'G. Operations Mgmt'!I52</f>
        <v>0</v>
      </c>
      <c r="M432" s="117"/>
      <c r="N432" s="117"/>
      <c r="O432" s="117"/>
      <c r="P432" s="120"/>
      <c r="Q432" s="117"/>
      <c r="R432" s="117"/>
      <c r="S432" s="117" t="s">
        <v>587</v>
      </c>
      <c r="T432" s="117"/>
    </row>
    <row r="433" spans="1:20" ht="12.75" customHeight="1">
      <c r="A433" s="117">
        <f>'G. Operations Mgmt'!A53</f>
        <v>1272</v>
      </c>
      <c r="B433" s="117">
        <f>'G. Operations Mgmt'!J53</f>
        <v>1</v>
      </c>
      <c r="C433" s="117">
        <f>'G. Operations Mgmt'!K53</f>
        <v>0</v>
      </c>
      <c r="D433" s="117">
        <f>'G. Operations Mgmt'!Y53</f>
        <v>0</v>
      </c>
      <c r="E433" s="117" t="str">
        <f>'G. Operations Mgmt'!B53</f>
        <v>G.5</v>
      </c>
      <c r="F433" s="117" t="str">
        <f>'G. Operations Mgmt'!C53</f>
        <v>Do systems and network devices utilize a common time synchronization service?</v>
      </c>
      <c r="G433" s="117">
        <f>'G. Operations Mgmt'!D53</f>
        <v>0</v>
      </c>
      <c r="H433" s="117">
        <f>'G. Operations Mgmt'!E53</f>
        <v>0</v>
      </c>
      <c r="I433" s="117">
        <f>'G. Operations Mgmt'!F53</f>
        <v>0</v>
      </c>
      <c r="J433" s="117">
        <f>'G. Operations Mgmt'!G53</f>
        <v>0</v>
      </c>
      <c r="K433" s="117" t="str">
        <f>'G. Operations Mgmt'!H53</f>
        <v>12.4.4</v>
      </c>
      <c r="L433" s="117" t="str">
        <f>'G. Operations Mgmt'!I53</f>
        <v>Clock Synchronization</v>
      </c>
      <c r="M433" s="117"/>
      <c r="N433" s="117"/>
      <c r="O433" s="117"/>
      <c r="P433" s="120">
        <v>8.3000000000000007</v>
      </c>
      <c r="Q433" s="117"/>
      <c r="R433" s="117" t="s">
        <v>3222</v>
      </c>
      <c r="S433" s="117">
        <v>0</v>
      </c>
      <c r="T433" s="191" t="s">
        <v>3254</v>
      </c>
    </row>
    <row r="434" spans="1:20" ht="12.75" customHeight="1">
      <c r="A434" s="117">
        <f>'G. Operations Mgmt'!A54</f>
        <v>3313</v>
      </c>
      <c r="B434" s="117">
        <f>'G. Operations Mgmt'!J54</f>
        <v>1</v>
      </c>
      <c r="C434" s="117">
        <f>'G. Operations Mgmt'!K54</f>
        <v>1</v>
      </c>
      <c r="D434" s="117">
        <f>'G. Operations Mgmt'!Y54</f>
        <v>0</v>
      </c>
      <c r="E434" s="117" t="str">
        <f>'G. Operations Mgmt'!B54</f>
        <v>G.6</v>
      </c>
      <c r="F434" s="117" t="str">
        <f>'G. Operations Mgmt'!C54</f>
        <v>What service hosting models are provided as part of this service?</v>
      </c>
      <c r="G434" s="117">
        <f>'G. Operations Mgmt'!D54</f>
        <v>0</v>
      </c>
      <c r="H434" s="117">
        <f>'G. Operations Mgmt'!E54</f>
        <v>0</v>
      </c>
      <c r="I434" s="117">
        <f>'G. Operations Mgmt'!F54</f>
        <v>0</v>
      </c>
      <c r="J434" s="117">
        <f>'G. Operations Mgmt'!G54</f>
        <v>0</v>
      </c>
      <c r="K434" s="117">
        <f>'G. Operations Mgmt'!H54</f>
        <v>4.3</v>
      </c>
      <c r="L434" s="117" t="str">
        <f>'G. Operations Mgmt'!I54</f>
        <v>Determining the scope of the information management system</v>
      </c>
      <c r="M434" s="117"/>
      <c r="N434" s="117"/>
      <c r="O434" s="117"/>
      <c r="P434" s="120" t="s">
        <v>118</v>
      </c>
      <c r="Q434" s="117"/>
      <c r="R434" s="117"/>
      <c r="S434" s="117"/>
      <c r="T434" s="117"/>
    </row>
    <row r="435" spans="1:20" ht="12.75" customHeight="1">
      <c r="A435" s="117">
        <f>'G. Operations Mgmt'!A55</f>
        <v>3314</v>
      </c>
      <c r="B435" s="117">
        <f>'G. Operations Mgmt'!J55</f>
        <v>2</v>
      </c>
      <c r="C435" s="117">
        <f>'G. Operations Mgmt'!K55</f>
        <v>0</v>
      </c>
      <c r="D435" s="117">
        <f>'G. Operations Mgmt'!Y55</f>
        <v>0</v>
      </c>
      <c r="E435" s="117" t="str">
        <f>'G. Operations Mgmt'!B55</f>
        <v>G.6.1</v>
      </c>
      <c r="F435" s="117" t="str">
        <f>'G. Operations Mgmt'!C55</f>
        <v>Data center: single tenancy?</v>
      </c>
      <c r="G435" s="117">
        <f>'G. Operations Mgmt'!D55</f>
        <v>0</v>
      </c>
      <c r="H435" s="117">
        <f>'G. Operations Mgmt'!E55</f>
        <v>0</v>
      </c>
      <c r="I435" s="117">
        <f>'G. Operations Mgmt'!F55</f>
        <v>0</v>
      </c>
      <c r="J435" s="117">
        <f>'G. Operations Mgmt'!G55</f>
        <v>0</v>
      </c>
      <c r="K435" s="117">
        <f>'G. Operations Mgmt'!H55</f>
        <v>0</v>
      </c>
      <c r="L435" s="117">
        <f>'G. Operations Mgmt'!I55</f>
        <v>0</v>
      </c>
      <c r="M435" s="117"/>
      <c r="N435" s="117"/>
      <c r="O435" s="117"/>
      <c r="P435" s="120" t="s">
        <v>118</v>
      </c>
      <c r="Q435" s="117"/>
      <c r="R435" s="117"/>
      <c r="S435" s="117"/>
      <c r="T435" s="117"/>
    </row>
    <row r="436" spans="1:20" ht="12.75" customHeight="1">
      <c r="A436" s="117">
        <f>'G. Operations Mgmt'!A56</f>
        <v>3315</v>
      </c>
      <c r="B436" s="117">
        <f>'G. Operations Mgmt'!J56</f>
        <v>2</v>
      </c>
      <c r="C436" s="117">
        <f>'G. Operations Mgmt'!K56</f>
        <v>0</v>
      </c>
      <c r="D436" s="117">
        <f>'G. Operations Mgmt'!Y56</f>
        <v>0</v>
      </c>
      <c r="E436" s="117" t="str">
        <f>'G. Operations Mgmt'!B56</f>
        <v>G.6.2</v>
      </c>
      <c r="F436" s="117" t="str">
        <f>'G. Operations Mgmt'!C56</f>
        <v>Co-location: dedicated server?</v>
      </c>
      <c r="G436" s="117">
        <f>'G. Operations Mgmt'!D56</f>
        <v>0</v>
      </c>
      <c r="H436" s="117">
        <f>'G. Operations Mgmt'!E56</f>
        <v>0</v>
      </c>
      <c r="I436" s="117">
        <f>'G. Operations Mgmt'!F56</f>
        <v>0</v>
      </c>
      <c r="J436" s="117">
        <f>'G. Operations Mgmt'!G56</f>
        <v>0</v>
      </c>
      <c r="K436" s="117">
        <f>'G. Operations Mgmt'!H56</f>
        <v>0</v>
      </c>
      <c r="L436" s="117">
        <f>'G. Operations Mgmt'!I56</f>
        <v>0</v>
      </c>
      <c r="M436" s="117"/>
      <c r="N436" s="117"/>
      <c r="O436" s="117"/>
      <c r="P436" s="120" t="s">
        <v>118</v>
      </c>
      <c r="Q436" s="117"/>
      <c r="R436" s="117"/>
      <c r="S436" s="117"/>
      <c r="T436" s="117"/>
    </row>
    <row r="437" spans="1:20" ht="12.75" customHeight="1">
      <c r="A437" s="117">
        <f>'G. Operations Mgmt'!A57</f>
        <v>3320</v>
      </c>
      <c r="B437" s="117">
        <f>'G. Operations Mgmt'!J57</f>
        <v>2</v>
      </c>
      <c r="C437" s="117">
        <f>'G. Operations Mgmt'!K57</f>
        <v>0</v>
      </c>
      <c r="D437" s="117">
        <f>'G. Operations Mgmt'!Y57</f>
        <v>0</v>
      </c>
      <c r="E437" s="117" t="str">
        <f>'G. Operations Mgmt'!B57</f>
        <v>G.6.3</v>
      </c>
      <c r="F437" s="117" t="str">
        <f>'G. Operations Mgmt'!C57</f>
        <v>Cloud Hosting: (e.g., AWS, Azure, Google, etc.)?</v>
      </c>
      <c r="G437" s="117">
        <f>'G. Operations Mgmt'!D57</f>
        <v>0</v>
      </c>
      <c r="H437" s="117">
        <f>'G. Operations Mgmt'!E57</f>
        <v>0</v>
      </c>
      <c r="I437" s="117">
        <f>'G. Operations Mgmt'!F57</f>
        <v>0</v>
      </c>
      <c r="J437" s="117">
        <f>'G. Operations Mgmt'!G57</f>
        <v>0</v>
      </c>
      <c r="K437" s="117">
        <f>'G. Operations Mgmt'!H57</f>
        <v>0</v>
      </c>
      <c r="L437" s="117">
        <f>'G. Operations Mgmt'!I57</f>
        <v>0</v>
      </c>
      <c r="M437" s="117"/>
      <c r="N437" s="117"/>
      <c r="O437" s="117"/>
      <c r="P437" s="120" t="s">
        <v>118</v>
      </c>
      <c r="Q437" s="117"/>
      <c r="R437" s="117"/>
      <c r="S437" s="117"/>
      <c r="T437" s="117"/>
    </row>
    <row r="438" spans="1:20" ht="12.75" customHeight="1">
      <c r="A438" s="117">
        <f>'G. Operations Mgmt'!A58</f>
        <v>4214</v>
      </c>
      <c r="B438" s="117">
        <f>'G. Operations Mgmt'!J58</f>
        <v>2</v>
      </c>
      <c r="C438" s="117">
        <f>'G. Operations Mgmt'!K58</f>
        <v>0</v>
      </c>
      <c r="D438" s="117">
        <f>'G. Operations Mgmt'!Y58</f>
        <v>0</v>
      </c>
      <c r="E438" s="117" t="str">
        <f>'G. Operations Mgmt'!B58</f>
        <v>G.6.4</v>
      </c>
      <c r="F438" s="117" t="str">
        <f>'G. Operations Mgmt'!C58</f>
        <v>Web Hosting</v>
      </c>
      <c r="G438" s="117">
        <f>'G. Operations Mgmt'!D58</f>
        <v>0</v>
      </c>
      <c r="H438" s="117">
        <f>'G. Operations Mgmt'!E58</f>
        <v>0</v>
      </c>
      <c r="I438" s="117">
        <f>'G. Operations Mgmt'!F58</f>
        <v>0</v>
      </c>
      <c r="J438" s="117">
        <f>'G. Operations Mgmt'!G58</f>
        <v>0</v>
      </c>
      <c r="K438" s="117">
        <f>'G. Operations Mgmt'!H58</f>
        <v>0</v>
      </c>
      <c r="L438" s="117">
        <f>'G. Operations Mgmt'!I58</f>
        <v>0</v>
      </c>
      <c r="M438" s="117"/>
      <c r="N438" s="117"/>
      <c r="O438" s="117"/>
      <c r="P438" s="120"/>
      <c r="Q438" s="117"/>
      <c r="R438" s="117"/>
      <c r="S438" s="117"/>
      <c r="T438" s="117"/>
    </row>
    <row r="439" spans="1:20" ht="12.75" customHeight="1">
      <c r="A439" s="117">
        <f>'G. Operations Mgmt'!A59</f>
        <v>4215</v>
      </c>
      <c r="B439" s="117">
        <f>'G. Operations Mgmt'!J59</f>
        <v>2</v>
      </c>
      <c r="C439" s="117">
        <f>'G. Operations Mgmt'!K59</f>
        <v>0</v>
      </c>
      <c r="D439" s="117">
        <f>'G. Operations Mgmt'!Y59</f>
        <v>0</v>
      </c>
      <c r="E439" s="117" t="str">
        <f>'G. Operations Mgmt'!B59</f>
        <v>G.6.5</v>
      </c>
      <c r="F439" s="117" t="str">
        <f>'G. Operations Mgmt'!C59</f>
        <v>File Hosting</v>
      </c>
      <c r="G439" s="117">
        <f>'G. Operations Mgmt'!D59</f>
        <v>0</v>
      </c>
      <c r="H439" s="117">
        <f>'G. Operations Mgmt'!E59</f>
        <v>0</v>
      </c>
      <c r="I439" s="117">
        <f>'G. Operations Mgmt'!F59</f>
        <v>0</v>
      </c>
      <c r="J439" s="117">
        <f>'G. Operations Mgmt'!G59</f>
        <v>0</v>
      </c>
      <c r="K439" s="117">
        <f>'G. Operations Mgmt'!H59</f>
        <v>0</v>
      </c>
      <c r="L439" s="117">
        <f>'G. Operations Mgmt'!I59</f>
        <v>0</v>
      </c>
      <c r="M439" s="117"/>
      <c r="N439" s="117"/>
      <c r="O439" s="117"/>
      <c r="P439" s="120"/>
      <c r="Q439" s="117"/>
      <c r="R439" s="117"/>
      <c r="S439" s="117"/>
      <c r="T439" s="117"/>
    </row>
    <row r="440" spans="1:20" ht="12.75" customHeight="1">
      <c r="A440" s="117">
        <f>'G. Operations Mgmt'!A60</f>
        <v>4216</v>
      </c>
      <c r="B440" s="117">
        <f>'G. Operations Mgmt'!J60</f>
        <v>2</v>
      </c>
      <c r="C440" s="117">
        <f>'G. Operations Mgmt'!K60</f>
        <v>0</v>
      </c>
      <c r="D440" s="117">
        <f>'G. Operations Mgmt'!Y60</f>
        <v>0</v>
      </c>
      <c r="E440" s="117" t="str">
        <f>'G. Operations Mgmt'!B60</f>
        <v>G.6.6</v>
      </c>
      <c r="F440" s="117" t="str">
        <f>'G. Operations Mgmt'!C60</f>
        <v>Continuous?</v>
      </c>
      <c r="G440" s="117">
        <f>'G. Operations Mgmt'!D60</f>
        <v>0</v>
      </c>
      <c r="H440" s="117">
        <f>'G. Operations Mgmt'!E60</f>
        <v>0</v>
      </c>
      <c r="I440" s="117">
        <f>'G. Operations Mgmt'!F60</f>
        <v>0</v>
      </c>
      <c r="J440" s="117">
        <f>'G. Operations Mgmt'!G60</f>
        <v>0</v>
      </c>
      <c r="K440" s="117">
        <f>'G. Operations Mgmt'!H60</f>
        <v>0</v>
      </c>
      <c r="L440" s="117">
        <f>'G. Operations Mgmt'!I60</f>
        <v>0</v>
      </c>
      <c r="M440" s="117"/>
      <c r="N440" s="117"/>
      <c r="O440" s="117"/>
      <c r="P440" s="120"/>
      <c r="Q440" s="117"/>
      <c r="R440" s="117"/>
      <c r="S440" s="117"/>
      <c r="T440" s="117"/>
    </row>
    <row r="441" spans="1:20" ht="12.75" customHeight="1">
      <c r="A441" s="117">
        <f>'G. Operations Mgmt'!A61</f>
        <v>3304</v>
      </c>
      <c r="B441" s="117">
        <f>'G. Operations Mgmt'!J61</f>
        <v>1</v>
      </c>
      <c r="C441" s="117">
        <f>'G. Operations Mgmt'!K61</f>
        <v>0</v>
      </c>
      <c r="D441" s="117">
        <f>'G. Operations Mgmt'!Y61</f>
        <v>1</v>
      </c>
      <c r="E441" s="117" t="str">
        <f>'G. Operations Mgmt'!B61</f>
        <v>G.7</v>
      </c>
      <c r="F441" s="117" t="str">
        <f>'G. Operations Mgmt'!C61</f>
        <v>Are Cloud Services provided? If yes, what service model is provided (select all that apply):</v>
      </c>
      <c r="G441" s="117">
        <f>'G. Operations Mgmt'!D61</f>
        <v>0</v>
      </c>
      <c r="H441" s="117">
        <f>'G. Operations Mgmt'!E61</f>
        <v>0</v>
      </c>
      <c r="I441" s="117">
        <f>'G. Operations Mgmt'!F61</f>
        <v>0</v>
      </c>
      <c r="J441" s="117" t="str">
        <f>'G. Operations Mgmt'!G61</f>
        <v>V.1 Service and Deployment Models</v>
      </c>
      <c r="K441" s="117">
        <f>'G. Operations Mgmt'!H61</f>
        <v>4.3</v>
      </c>
      <c r="L441" s="117" t="str">
        <f>'G. Operations Mgmt'!I61</f>
        <v>Determining the scope of the information management system</v>
      </c>
      <c r="M441" s="117"/>
      <c r="N441" s="117"/>
      <c r="O441" s="117"/>
      <c r="P441" s="120" t="s">
        <v>118</v>
      </c>
      <c r="Q441" s="117"/>
      <c r="R441" s="117"/>
      <c r="S441" s="117"/>
      <c r="T441" s="117"/>
    </row>
    <row r="442" spans="1:20" ht="12.75" customHeight="1">
      <c r="A442" s="117">
        <f>'G. Operations Mgmt'!A62</f>
        <v>3305</v>
      </c>
      <c r="B442" s="117">
        <f>'G. Operations Mgmt'!J62</f>
        <v>2</v>
      </c>
      <c r="C442" s="117">
        <f>'G. Operations Mgmt'!K62</f>
        <v>0</v>
      </c>
      <c r="D442" s="117">
        <f>'G. Operations Mgmt'!Y62</f>
        <v>1</v>
      </c>
      <c r="E442" s="117" t="str">
        <f>'G. Operations Mgmt'!B62</f>
        <v>G.7.1</v>
      </c>
      <c r="F442" s="117" t="str">
        <f>'G. Operations Mgmt'!C62</f>
        <v>Software as a Service (SaaS)?</v>
      </c>
      <c r="G442" s="117">
        <f>'G. Operations Mgmt'!D62</f>
        <v>0</v>
      </c>
      <c r="H442" s="117">
        <f>'G. Operations Mgmt'!E62</f>
        <v>0</v>
      </c>
      <c r="I442" s="117">
        <f>'G. Operations Mgmt'!F62</f>
        <v>0</v>
      </c>
      <c r="J442" s="117" t="str">
        <f>'G. Operations Mgmt'!G62</f>
        <v>V.1 Service and Deployment Models</v>
      </c>
      <c r="K442" s="117">
        <f>'G. Operations Mgmt'!H62</f>
        <v>0</v>
      </c>
      <c r="L442" s="117">
        <f>'G. Operations Mgmt'!I62</f>
        <v>0</v>
      </c>
      <c r="M442" s="117"/>
      <c r="N442" s="117"/>
      <c r="O442" s="117"/>
      <c r="P442" s="120" t="s">
        <v>118</v>
      </c>
      <c r="Q442" s="117"/>
      <c r="R442" s="117"/>
      <c r="S442" s="117"/>
      <c r="T442" s="117"/>
    </row>
    <row r="443" spans="1:20" ht="12.75" customHeight="1">
      <c r="A443" s="117">
        <f>'G. Operations Mgmt'!A63</f>
        <v>3307</v>
      </c>
      <c r="B443" s="117">
        <f>'G. Operations Mgmt'!J63</f>
        <v>2</v>
      </c>
      <c r="C443" s="117">
        <f>'G. Operations Mgmt'!K63</f>
        <v>0</v>
      </c>
      <c r="D443" s="117">
        <f>'G. Operations Mgmt'!Y63</f>
        <v>1</v>
      </c>
      <c r="E443" s="117" t="str">
        <f>'G. Operations Mgmt'!B63</f>
        <v>G.7.2</v>
      </c>
      <c r="F443" s="117" t="str">
        <f>'G. Operations Mgmt'!C63</f>
        <v>Infrastructure as a Service (IaaS)?</v>
      </c>
      <c r="G443" s="117">
        <f>'G. Operations Mgmt'!D63</f>
        <v>0</v>
      </c>
      <c r="H443" s="117">
        <f>'G. Operations Mgmt'!E63</f>
        <v>0</v>
      </c>
      <c r="I443" s="117">
        <f>'G. Operations Mgmt'!F63</f>
        <v>0</v>
      </c>
      <c r="J443" s="117" t="str">
        <f>'G. Operations Mgmt'!G63</f>
        <v>V.1 Service and Deployment Models</v>
      </c>
      <c r="K443" s="117">
        <f>'G. Operations Mgmt'!H63</f>
        <v>0</v>
      </c>
      <c r="L443" s="117">
        <f>'G. Operations Mgmt'!I63</f>
        <v>0</v>
      </c>
      <c r="M443" s="117"/>
      <c r="N443" s="117"/>
      <c r="O443" s="117"/>
      <c r="P443" s="120" t="s">
        <v>118</v>
      </c>
      <c r="Q443" s="117"/>
      <c r="R443" s="117"/>
      <c r="S443" s="117"/>
      <c r="T443" s="117"/>
    </row>
    <row r="444" spans="1:20" ht="12.75" customHeight="1">
      <c r="A444" s="117">
        <f>'G. Operations Mgmt'!A64</f>
        <v>3308</v>
      </c>
      <c r="B444" s="117">
        <f>'G. Operations Mgmt'!J64</f>
        <v>2</v>
      </c>
      <c r="C444" s="117">
        <f>'G. Operations Mgmt'!K64</f>
        <v>1</v>
      </c>
      <c r="D444" s="117">
        <f>'G. Operations Mgmt'!Y64</f>
        <v>0</v>
      </c>
      <c r="E444" s="117" t="str">
        <f>'G. Operations Mgmt'!B64</f>
        <v>G.7.3</v>
      </c>
      <c r="F444" s="117" t="str">
        <f>'G. Operations Mgmt'!C64</f>
        <v>What deployment models are provided (select all that apply):</v>
      </c>
      <c r="G444" s="117">
        <f>'G. Operations Mgmt'!D64</f>
        <v>0</v>
      </c>
      <c r="H444" s="117">
        <f>'G. Operations Mgmt'!E64</f>
        <v>0</v>
      </c>
      <c r="I444" s="117">
        <f>'G. Operations Mgmt'!F64</f>
        <v>0</v>
      </c>
      <c r="J444" s="117" t="str">
        <f>'G. Operations Mgmt'!G64</f>
        <v>V.1 Service and Deployment Models</v>
      </c>
      <c r="K444" s="117">
        <f>'G. Operations Mgmt'!H64</f>
        <v>4.3</v>
      </c>
      <c r="L444" s="117" t="str">
        <f>'G. Operations Mgmt'!I64</f>
        <v>Determining the scope of the information management system</v>
      </c>
      <c r="M444" s="117"/>
      <c r="N444" s="117"/>
      <c r="O444" s="117"/>
      <c r="P444" s="120" t="s">
        <v>118</v>
      </c>
      <c r="Q444" s="117"/>
      <c r="R444" s="117"/>
      <c r="S444" s="117"/>
      <c r="T444" s="117"/>
    </row>
    <row r="445" spans="1:20" ht="12.75" customHeight="1">
      <c r="A445" s="117">
        <f>'G. Operations Mgmt'!A65</f>
        <v>3309</v>
      </c>
      <c r="B445" s="117">
        <f>'G. Operations Mgmt'!J65</f>
        <v>3</v>
      </c>
      <c r="C445" s="117">
        <f>'G. Operations Mgmt'!K65</f>
        <v>0</v>
      </c>
      <c r="D445" s="117">
        <f>'G. Operations Mgmt'!Y65</f>
        <v>1</v>
      </c>
      <c r="E445" s="117" t="str">
        <f>'G. Operations Mgmt'!B65</f>
        <v>G.7.3.1</v>
      </c>
      <c r="F445" s="117" t="str">
        <f>'G. Operations Mgmt'!C65</f>
        <v>Private cloud?</v>
      </c>
      <c r="G445" s="117">
        <f>'G. Operations Mgmt'!D65</f>
        <v>0</v>
      </c>
      <c r="H445" s="117">
        <f>'G. Operations Mgmt'!E65</f>
        <v>0</v>
      </c>
      <c r="I445" s="117">
        <f>'G. Operations Mgmt'!F65</f>
        <v>0</v>
      </c>
      <c r="J445" s="117" t="str">
        <f>'G. Operations Mgmt'!G65</f>
        <v>V.1 Service and Deployment Models</v>
      </c>
      <c r="K445" s="117">
        <f>'G. Operations Mgmt'!H65</f>
        <v>0</v>
      </c>
      <c r="L445" s="117">
        <f>'G. Operations Mgmt'!I65</f>
        <v>0</v>
      </c>
      <c r="M445" s="117"/>
      <c r="N445" s="117"/>
      <c r="O445" s="117"/>
      <c r="P445" s="120" t="s">
        <v>118</v>
      </c>
      <c r="Q445" s="117"/>
      <c r="R445" s="117"/>
      <c r="S445" s="117"/>
      <c r="T445" s="117"/>
    </row>
    <row r="446" spans="1:20" ht="12.75" customHeight="1">
      <c r="A446" s="117">
        <f>'G. Operations Mgmt'!A66</f>
        <v>3310</v>
      </c>
      <c r="B446" s="117">
        <f>'G. Operations Mgmt'!J66</f>
        <v>3</v>
      </c>
      <c r="C446" s="117">
        <f>'G. Operations Mgmt'!K66</f>
        <v>0</v>
      </c>
      <c r="D446" s="117">
        <f>'G. Operations Mgmt'!Y66</f>
        <v>1</v>
      </c>
      <c r="E446" s="117" t="str">
        <f>'G. Operations Mgmt'!B66</f>
        <v>G.7.3.2</v>
      </c>
      <c r="F446" s="117" t="str">
        <f>'G. Operations Mgmt'!C66</f>
        <v>Public cloud?</v>
      </c>
      <c r="G446" s="117">
        <f>'G. Operations Mgmt'!D66</f>
        <v>0</v>
      </c>
      <c r="H446" s="117">
        <f>'G. Operations Mgmt'!E66</f>
        <v>0</v>
      </c>
      <c r="I446" s="117">
        <f>'G. Operations Mgmt'!F66</f>
        <v>0</v>
      </c>
      <c r="J446" s="117" t="str">
        <f>'G. Operations Mgmt'!G66</f>
        <v>V.1 Service and Deployment Models</v>
      </c>
      <c r="K446" s="117">
        <f>'G. Operations Mgmt'!H66</f>
        <v>0</v>
      </c>
      <c r="L446" s="117">
        <f>'G. Operations Mgmt'!I66</f>
        <v>0</v>
      </c>
      <c r="M446" s="117"/>
      <c r="N446" s="117"/>
      <c r="O446" s="117"/>
      <c r="P446" s="120" t="s">
        <v>118</v>
      </c>
      <c r="Q446" s="117"/>
      <c r="R446" s="117"/>
      <c r="S446" s="117"/>
      <c r="T446" s="117"/>
    </row>
    <row r="447" spans="1:20" ht="12.75" customHeight="1">
      <c r="A447" s="117">
        <f>'G. Operations Mgmt'!A67</f>
        <v>3311</v>
      </c>
      <c r="B447" s="117">
        <f>'G. Operations Mgmt'!J67</f>
        <v>3</v>
      </c>
      <c r="C447" s="117">
        <f>'G. Operations Mgmt'!K67</f>
        <v>0</v>
      </c>
      <c r="D447" s="117">
        <f>'G. Operations Mgmt'!Y67</f>
        <v>1</v>
      </c>
      <c r="E447" s="117" t="str">
        <f>'G. Operations Mgmt'!B67</f>
        <v>G.7.3.3</v>
      </c>
      <c r="F447" s="117" t="str">
        <f>'G. Operations Mgmt'!C67</f>
        <v>Community cloud?</v>
      </c>
      <c r="G447" s="117">
        <f>'G. Operations Mgmt'!D67</f>
        <v>0</v>
      </c>
      <c r="H447" s="117">
        <f>'G. Operations Mgmt'!E67</f>
        <v>0</v>
      </c>
      <c r="I447" s="117">
        <f>'G. Operations Mgmt'!F67</f>
        <v>0</v>
      </c>
      <c r="J447" s="117" t="str">
        <f>'G. Operations Mgmt'!G67</f>
        <v>V.1 Service and Deployment Models</v>
      </c>
      <c r="K447" s="117">
        <f>'G. Operations Mgmt'!H67</f>
        <v>0</v>
      </c>
      <c r="L447" s="117">
        <f>'G. Operations Mgmt'!I67</f>
        <v>0</v>
      </c>
      <c r="M447" s="117"/>
      <c r="N447" s="117"/>
      <c r="O447" s="117"/>
      <c r="P447" s="120" t="s">
        <v>118</v>
      </c>
      <c r="Q447" s="117"/>
      <c r="R447" s="117"/>
      <c r="S447" s="117"/>
      <c r="T447" s="117"/>
    </row>
    <row r="448" spans="1:20" ht="12.75" customHeight="1">
      <c r="A448" s="117">
        <f>'G. Operations Mgmt'!A68</f>
        <v>3312</v>
      </c>
      <c r="B448" s="117">
        <f>'G. Operations Mgmt'!J68</f>
        <v>3</v>
      </c>
      <c r="C448" s="117">
        <f>'G. Operations Mgmt'!K68</f>
        <v>0</v>
      </c>
      <c r="D448" s="117">
        <f>'G. Operations Mgmt'!Y68</f>
        <v>1</v>
      </c>
      <c r="E448" s="117" t="str">
        <f>'G. Operations Mgmt'!B68</f>
        <v>G.7.3.4</v>
      </c>
      <c r="F448" s="117" t="str">
        <f>'G. Operations Mgmt'!C68</f>
        <v>Hybrid cloud?</v>
      </c>
      <c r="G448" s="117">
        <f>'G. Operations Mgmt'!D68</f>
        <v>0</v>
      </c>
      <c r="H448" s="117">
        <f>'G. Operations Mgmt'!E68</f>
        <v>0</v>
      </c>
      <c r="I448" s="117">
        <f>'G. Operations Mgmt'!F68</f>
        <v>0</v>
      </c>
      <c r="J448" s="117" t="str">
        <f>'G. Operations Mgmt'!G68</f>
        <v>V.1 Service and Deployment Models</v>
      </c>
      <c r="K448" s="117">
        <f>'G. Operations Mgmt'!H68</f>
        <v>0</v>
      </c>
      <c r="L448" s="117">
        <f>'G. Operations Mgmt'!I68</f>
        <v>0</v>
      </c>
      <c r="M448" s="117"/>
      <c r="N448" s="117"/>
      <c r="O448" s="117"/>
      <c r="P448" s="120" t="s">
        <v>118</v>
      </c>
      <c r="Q448" s="117"/>
      <c r="R448" s="117"/>
      <c r="S448" s="117"/>
      <c r="T448" s="117"/>
    </row>
    <row r="449" spans="1:20" ht="12.75" customHeight="1">
      <c r="A449" s="117">
        <f>'G. Operations Mgmt'!A69</f>
        <v>3384</v>
      </c>
      <c r="B449" s="117">
        <f>'G. Operations Mgmt'!J69</f>
        <v>2</v>
      </c>
      <c r="C449" s="117">
        <f>'G. Operations Mgmt'!K69</f>
        <v>0</v>
      </c>
      <c r="D449" s="117">
        <f>'G. Operations Mgmt'!Y69</f>
        <v>0</v>
      </c>
      <c r="E449" s="117" t="str">
        <f>'G. Operations Mgmt'!B69</f>
        <v>G.7.4</v>
      </c>
      <c r="F449" s="117" t="str">
        <f>'G. Operations Mgmt'!C69</f>
        <v>Is there a full time internal security team assigned to protecting the cloud infrastructure?</v>
      </c>
      <c r="G449" s="117">
        <f>'G. Operations Mgmt'!D69</f>
        <v>0</v>
      </c>
      <c r="H449" s="117">
        <f>'G. Operations Mgmt'!E69</f>
        <v>0</v>
      </c>
      <c r="I449" s="117">
        <f>'G. Operations Mgmt'!F69</f>
        <v>0</v>
      </c>
      <c r="J449" s="117" t="str">
        <f>'G. Operations Mgmt'!G69</f>
        <v>V.3 Cloud Audit Program</v>
      </c>
      <c r="K449" s="117" t="str">
        <f>'G. Operations Mgmt'!H69</f>
        <v xml:space="preserve">15.1.2 15.2.1 </v>
      </c>
      <c r="L449" s="117" t="str">
        <f>'G. Operations Mgmt'!I69</f>
        <v>Addressing security within supplier agreements, Monitoring and review of supplier services</v>
      </c>
      <c r="M449" s="117"/>
      <c r="N449" s="117"/>
      <c r="O449" s="117"/>
      <c r="P449" s="120" t="s">
        <v>118</v>
      </c>
      <c r="Q449" s="117"/>
      <c r="R449" s="117"/>
      <c r="S449" s="117">
        <v>0</v>
      </c>
      <c r="T449" s="117"/>
    </row>
    <row r="450" spans="1:20" ht="12.75" customHeight="1">
      <c r="A450" s="117">
        <f>'G. Operations Mgmt'!A70</f>
        <v>3516</v>
      </c>
      <c r="B450" s="117">
        <f>'G. Operations Mgmt'!J70</f>
        <v>2</v>
      </c>
      <c r="C450" s="117">
        <f>'G. Operations Mgmt'!K70</f>
        <v>0</v>
      </c>
      <c r="D450" s="117">
        <f>'G. Operations Mgmt'!Y70</f>
        <v>1</v>
      </c>
      <c r="E450" s="117" t="str">
        <f>'G. Operations Mgmt'!B70</f>
        <v>G.7.5</v>
      </c>
      <c r="F450" s="117" t="str">
        <f>'G. Operations Mgmt'!C70</f>
        <v>Is there a client management portal which allows distributed business accounts (business units/departments) to be managed under a single central corporate account?</v>
      </c>
      <c r="G450" s="117">
        <f>'G. Operations Mgmt'!D70</f>
        <v>0</v>
      </c>
      <c r="H450" s="117">
        <f>'G. Operations Mgmt'!E70</f>
        <v>0</v>
      </c>
      <c r="I450" s="117">
        <f>'G. Operations Mgmt'!F70</f>
        <v>0</v>
      </c>
      <c r="J450" s="117">
        <f>'G. Operations Mgmt'!G70</f>
        <v>0</v>
      </c>
      <c r="K450" s="117" t="str">
        <f>'G. Operations Mgmt'!H70</f>
        <v>15.2.1</v>
      </c>
      <c r="L450" s="117" t="str">
        <f>'G. Operations Mgmt'!I70</f>
        <v>Monitoring and review of supplier services</v>
      </c>
      <c r="M450" s="117"/>
      <c r="N450" s="117"/>
      <c r="O450" s="117"/>
      <c r="P450" s="120" t="s">
        <v>118</v>
      </c>
      <c r="Q450" s="117"/>
      <c r="R450" s="117"/>
      <c r="S450" s="117"/>
      <c r="T450" s="117"/>
    </row>
    <row r="451" spans="1:20" ht="12.75" customHeight="1">
      <c r="A451" s="117">
        <f>'G. Operations Mgmt'!A71</f>
        <v>3356</v>
      </c>
      <c r="B451" s="117">
        <f>'G. Operations Mgmt'!J71</f>
        <v>2</v>
      </c>
      <c r="C451" s="117">
        <f>'G. Operations Mgmt'!K71</f>
        <v>0</v>
      </c>
      <c r="D451" s="117">
        <f>'G. Operations Mgmt'!Y71</f>
        <v>1</v>
      </c>
      <c r="E451" s="117" t="str">
        <f>'G. Operations Mgmt'!B71</f>
        <v>G.7.6</v>
      </c>
      <c r="F451" s="117" t="str">
        <f>'G. Operations Mgmt'!C71</f>
        <v>Are application self service features or an Internet accessible self-service portal available to clients? If yes, are the following functions available:</v>
      </c>
      <c r="G451" s="117">
        <f>'G. Operations Mgmt'!D71</f>
        <v>0</v>
      </c>
      <c r="H451" s="117">
        <f>'G. Operations Mgmt'!E71</f>
        <v>0</v>
      </c>
      <c r="I451" s="117">
        <f>'G. Operations Mgmt'!F71</f>
        <v>0</v>
      </c>
      <c r="J451" s="117">
        <f>'G. Operations Mgmt'!G71</f>
        <v>0</v>
      </c>
      <c r="K451" s="117" t="str">
        <f>'G. Operations Mgmt'!H71</f>
        <v>9.4.1</v>
      </c>
      <c r="L451" s="117" t="str">
        <f>'G. Operations Mgmt'!I71</f>
        <v>Information access restriction</v>
      </c>
      <c r="M451" s="117"/>
      <c r="N451" s="117"/>
      <c r="O451" s="117"/>
      <c r="P451" s="120" t="s">
        <v>118</v>
      </c>
      <c r="Q451" s="117"/>
      <c r="R451" s="117"/>
      <c r="S451" s="117"/>
      <c r="T451" s="117"/>
    </row>
    <row r="452" spans="1:20" ht="12.75" customHeight="1">
      <c r="A452" s="117">
        <f>'G. Operations Mgmt'!A72</f>
        <v>3357</v>
      </c>
      <c r="B452" s="117">
        <f>'G. Operations Mgmt'!J72</f>
        <v>3</v>
      </c>
      <c r="C452" s="117">
        <f>'G. Operations Mgmt'!K72</f>
        <v>0</v>
      </c>
      <c r="D452" s="117">
        <f>'G. Operations Mgmt'!Y72</f>
        <v>0</v>
      </c>
      <c r="E452" s="117" t="str">
        <f>'G. Operations Mgmt'!B72</f>
        <v>G.7.6.1</v>
      </c>
      <c r="F452" s="117" t="str">
        <f>'G. Operations Mgmt'!C72</f>
        <v>Provision users?</v>
      </c>
      <c r="G452" s="117">
        <f>'G. Operations Mgmt'!D72</f>
        <v>0</v>
      </c>
      <c r="H452" s="117">
        <f>'G. Operations Mgmt'!E72</f>
        <v>0</v>
      </c>
      <c r="I452" s="117">
        <f>'G. Operations Mgmt'!F72</f>
        <v>0</v>
      </c>
      <c r="J452" s="117">
        <f>'G. Operations Mgmt'!G72</f>
        <v>0</v>
      </c>
      <c r="K452" s="117" t="str">
        <f>'G. Operations Mgmt'!H72</f>
        <v xml:space="preserve">9.2.2 </v>
      </c>
      <c r="L452" s="117" t="str">
        <f>'G. Operations Mgmt'!I72</f>
        <v>User access provisioning</v>
      </c>
      <c r="M452" s="117"/>
      <c r="N452" s="117"/>
      <c r="O452" s="117"/>
      <c r="P452" s="120" t="s">
        <v>118</v>
      </c>
      <c r="Q452" s="117"/>
      <c r="R452" s="117"/>
      <c r="S452" s="117"/>
      <c r="T452" s="117"/>
    </row>
    <row r="453" spans="1:20" ht="12.75" customHeight="1">
      <c r="A453" s="117">
        <f>'G. Operations Mgmt'!A73</f>
        <v>3358</v>
      </c>
      <c r="B453" s="117">
        <f>'G. Operations Mgmt'!J73</f>
        <v>3</v>
      </c>
      <c r="C453" s="117">
        <f>'G. Operations Mgmt'!K73</f>
        <v>0</v>
      </c>
      <c r="D453" s="117">
        <f>'G. Operations Mgmt'!Y73</f>
        <v>0</v>
      </c>
      <c r="E453" s="117" t="str">
        <f>'G. Operations Mgmt'!B73</f>
        <v>G.7.6.2</v>
      </c>
      <c r="F453" s="117" t="str">
        <f>'G. Operations Mgmt'!C73</f>
        <v>Audit, modify, and remove user entitlements?</v>
      </c>
      <c r="G453" s="117">
        <f>'G. Operations Mgmt'!D73</f>
        <v>0</v>
      </c>
      <c r="H453" s="117">
        <f>'G. Operations Mgmt'!E73</f>
        <v>0</v>
      </c>
      <c r="I453" s="117">
        <f>'G. Operations Mgmt'!F73</f>
        <v>0</v>
      </c>
      <c r="J453" s="117">
        <f>'G. Operations Mgmt'!G73</f>
        <v>0</v>
      </c>
      <c r="K453" s="117" t="str">
        <f>'G. Operations Mgmt'!H73</f>
        <v>9.2.5</v>
      </c>
      <c r="L453" s="117" t="str">
        <f>'G. Operations Mgmt'!I73</f>
        <v>Review of User Access Rights</v>
      </c>
      <c r="M453" s="117"/>
      <c r="N453" s="117"/>
      <c r="O453" s="117"/>
      <c r="P453" s="120" t="s">
        <v>118</v>
      </c>
      <c r="Q453" s="117"/>
      <c r="R453" s="117"/>
      <c r="S453" s="117"/>
      <c r="T453" s="117"/>
    </row>
    <row r="454" spans="1:20" ht="12.75" customHeight="1">
      <c r="A454" s="117">
        <f>'G. Operations Mgmt'!A74</f>
        <v>3359</v>
      </c>
      <c r="B454" s="117">
        <f>'G. Operations Mgmt'!J74</f>
        <v>3</v>
      </c>
      <c r="C454" s="117">
        <f>'G. Operations Mgmt'!K74</f>
        <v>0</v>
      </c>
      <c r="D454" s="117">
        <f>'G. Operations Mgmt'!Y74</f>
        <v>0</v>
      </c>
      <c r="E454" s="117" t="str">
        <f>'G. Operations Mgmt'!B74</f>
        <v>G.7.6.3</v>
      </c>
      <c r="F454" s="117" t="str">
        <f>'G. Operations Mgmt'!C74</f>
        <v>View uptime?</v>
      </c>
      <c r="G454" s="117">
        <f>'G. Operations Mgmt'!D74</f>
        <v>0</v>
      </c>
      <c r="H454" s="117">
        <f>'G. Operations Mgmt'!E74</f>
        <v>0</v>
      </c>
      <c r="I454" s="117">
        <f>'G. Operations Mgmt'!F74</f>
        <v>0</v>
      </c>
      <c r="J454" s="117">
        <f>'G. Operations Mgmt'!G74</f>
        <v>0</v>
      </c>
      <c r="K454" s="117" t="str">
        <f>'G. Operations Mgmt'!H74</f>
        <v>12.4.1 15.2.1</v>
      </c>
      <c r="L454" s="117" t="str">
        <f>'G. Operations Mgmt'!I74</f>
        <v>Event Logging,
Monitoring and Review of Supplier Services</v>
      </c>
      <c r="M454" s="117"/>
      <c r="N454" s="117"/>
      <c r="O454" s="117"/>
      <c r="P454" s="120" t="s">
        <v>118</v>
      </c>
      <c r="Q454" s="117"/>
      <c r="R454" s="117"/>
      <c r="S454" s="117"/>
      <c r="T454" s="117"/>
    </row>
    <row r="455" spans="1:20" ht="12.75" customHeight="1">
      <c r="A455" s="117">
        <f>'G. Operations Mgmt'!A75</f>
        <v>3360</v>
      </c>
      <c r="B455" s="117">
        <f>'G. Operations Mgmt'!J75</f>
        <v>3</v>
      </c>
      <c r="C455" s="117">
        <f>'G. Operations Mgmt'!K75</f>
        <v>0</v>
      </c>
      <c r="D455" s="117">
        <f>'G. Operations Mgmt'!Y75</f>
        <v>0</v>
      </c>
      <c r="E455" s="117" t="str">
        <f>'G. Operations Mgmt'!B75</f>
        <v>G.7.6.4</v>
      </c>
      <c r="F455" s="117" t="str">
        <f>'G. Operations Mgmt'!C75</f>
        <v>View real-time service interruptions?</v>
      </c>
      <c r="G455" s="117">
        <f>'G. Operations Mgmt'!D75</f>
        <v>0</v>
      </c>
      <c r="H455" s="117">
        <f>'G. Operations Mgmt'!E75</f>
        <v>0</v>
      </c>
      <c r="I455" s="117">
        <f>'G. Operations Mgmt'!F75</f>
        <v>0</v>
      </c>
      <c r="J455" s="117">
        <f>'G. Operations Mgmt'!G75</f>
        <v>0</v>
      </c>
      <c r="K455" s="117" t="str">
        <f>'G. Operations Mgmt'!H75</f>
        <v>12.4.1 15.2.1</v>
      </c>
      <c r="L455" s="117" t="str">
        <f>'G. Operations Mgmt'!I75</f>
        <v>Event Logging,
Monitoring and Review of Supplier Services</v>
      </c>
      <c r="M455" s="117"/>
      <c r="N455" s="117"/>
      <c r="O455" s="117"/>
      <c r="P455" s="120" t="s">
        <v>118</v>
      </c>
      <c r="Q455" s="117"/>
      <c r="R455" s="117"/>
      <c r="S455" s="117"/>
      <c r="T455" s="117"/>
    </row>
    <row r="456" spans="1:20" ht="12.75" customHeight="1">
      <c r="A456" s="117">
        <f>'G. Operations Mgmt'!A76</f>
        <v>3361</v>
      </c>
      <c r="B456" s="117">
        <f>'G. Operations Mgmt'!J76</f>
        <v>3</v>
      </c>
      <c r="C456" s="117">
        <f>'G. Operations Mgmt'!K76</f>
        <v>0</v>
      </c>
      <c r="D456" s="117">
        <f>'G. Operations Mgmt'!Y76</f>
        <v>0</v>
      </c>
      <c r="E456" s="117" t="str">
        <f>'G. Operations Mgmt'!B76</f>
        <v>G.7.6.5</v>
      </c>
      <c r="F456" s="117" t="str">
        <f>'G. Operations Mgmt'!C76</f>
        <v>View maintenance window information?</v>
      </c>
      <c r="G456" s="117">
        <f>'G. Operations Mgmt'!D76</f>
        <v>0</v>
      </c>
      <c r="H456" s="117">
        <f>'G. Operations Mgmt'!E76</f>
        <v>0</v>
      </c>
      <c r="I456" s="117">
        <f>'G. Operations Mgmt'!F76</f>
        <v>0</v>
      </c>
      <c r="J456" s="117">
        <f>'G. Operations Mgmt'!G76</f>
        <v>0</v>
      </c>
      <c r="K456" s="117" t="str">
        <f>'G. Operations Mgmt'!H76</f>
        <v>12.4.1 15.2.1</v>
      </c>
      <c r="L456" s="117" t="str">
        <f>'G. Operations Mgmt'!I76</f>
        <v>Event Logging,
Monitoring and Review of Supplier Services</v>
      </c>
      <c r="M456" s="117"/>
      <c r="N456" s="117"/>
      <c r="O456" s="117"/>
      <c r="P456" s="120" t="s">
        <v>118</v>
      </c>
      <c r="Q456" s="117"/>
      <c r="R456" s="117"/>
      <c r="S456" s="117"/>
      <c r="T456" s="117"/>
    </row>
    <row r="457" spans="1:20" ht="12.75" customHeight="1">
      <c r="A457" s="117">
        <f>'G. Operations Mgmt'!A77</f>
        <v>3362</v>
      </c>
      <c r="B457" s="117">
        <f>'G. Operations Mgmt'!J77</f>
        <v>3</v>
      </c>
      <c r="C457" s="117">
        <f>'G. Operations Mgmt'!K77</f>
        <v>0</v>
      </c>
      <c r="D457" s="117">
        <f>'G. Operations Mgmt'!Y77</f>
        <v>0</v>
      </c>
      <c r="E457" s="117" t="str">
        <f>'G. Operations Mgmt'!B77</f>
        <v>G.7.6.6</v>
      </c>
      <c r="F457" s="117" t="str">
        <f>'G. Operations Mgmt'!C77</f>
        <v>View access logs?</v>
      </c>
      <c r="G457" s="117">
        <f>'G. Operations Mgmt'!D77</f>
        <v>0</v>
      </c>
      <c r="H457" s="117">
        <f>'G. Operations Mgmt'!E77</f>
        <v>0</v>
      </c>
      <c r="I457" s="117">
        <f>'G. Operations Mgmt'!F77</f>
        <v>0</v>
      </c>
      <c r="J457" s="117">
        <f>'G. Operations Mgmt'!G77</f>
        <v>0</v>
      </c>
      <c r="K457" s="117" t="str">
        <f>'G. Operations Mgmt'!H77</f>
        <v>12.4.1 15.2.1</v>
      </c>
      <c r="L457" s="117" t="str">
        <f>'G. Operations Mgmt'!I77</f>
        <v>Event Logging,
Monitoring and Review of Supplier Services</v>
      </c>
      <c r="M457" s="117"/>
      <c r="N457" s="117"/>
      <c r="O457" s="117"/>
      <c r="P457" s="120" t="s">
        <v>118</v>
      </c>
      <c r="Q457" s="117"/>
      <c r="R457" s="117"/>
      <c r="S457" s="117"/>
      <c r="T457" s="117"/>
    </row>
    <row r="458" spans="1:20" ht="12.75" customHeight="1">
      <c r="A458" s="117">
        <f>'G. Operations Mgmt'!A78</f>
        <v>3363</v>
      </c>
      <c r="B458" s="117">
        <f>'G. Operations Mgmt'!J78</f>
        <v>3</v>
      </c>
      <c r="C458" s="117">
        <f>'G. Operations Mgmt'!K78</f>
        <v>0</v>
      </c>
      <c r="D458" s="117">
        <f>'G. Operations Mgmt'!Y78</f>
        <v>0</v>
      </c>
      <c r="E458" s="117" t="str">
        <f>'G. Operations Mgmt'!B78</f>
        <v>G.7.6.7</v>
      </c>
      <c r="F458" s="117" t="str">
        <f>'G. Operations Mgmt'!C78</f>
        <v>Create or modify a new cloud instance?</v>
      </c>
      <c r="G458" s="117">
        <f>'G. Operations Mgmt'!D78</f>
        <v>0</v>
      </c>
      <c r="H458" s="117">
        <f>'G. Operations Mgmt'!E78</f>
        <v>0</v>
      </c>
      <c r="I458" s="117">
        <f>'G. Operations Mgmt'!F78</f>
        <v>0</v>
      </c>
      <c r="J458" s="117">
        <f>'G. Operations Mgmt'!G78</f>
        <v>0</v>
      </c>
      <c r="K458" s="117" t="str">
        <f>'G. Operations Mgmt'!H78</f>
        <v xml:space="preserve">9.2.3.b </v>
      </c>
      <c r="L458" s="117" t="str">
        <f>'G. Operations Mgmt'!I78</f>
        <v>Management of privileged access rights</v>
      </c>
      <c r="M458" s="117"/>
      <c r="N458" s="117"/>
      <c r="O458" s="117"/>
      <c r="P458" s="120" t="s">
        <v>118</v>
      </c>
      <c r="Q458" s="117"/>
      <c r="R458" s="117"/>
      <c r="S458" s="117"/>
      <c r="T458" s="117"/>
    </row>
    <row r="459" spans="1:20" ht="12.75" customHeight="1">
      <c r="A459" s="117">
        <f>'G. Operations Mgmt'!A79</f>
        <v>3364</v>
      </c>
      <c r="B459" s="117">
        <f>'G. Operations Mgmt'!J79</f>
        <v>3</v>
      </c>
      <c r="C459" s="117">
        <f>'G. Operations Mgmt'!K79</f>
        <v>0</v>
      </c>
      <c r="D459" s="117">
        <f>'G. Operations Mgmt'!Y79</f>
        <v>0</v>
      </c>
      <c r="E459" s="117" t="str">
        <f>'G. Operations Mgmt'!B79</f>
        <v>G.7.6.8</v>
      </c>
      <c r="F459" s="117" t="str">
        <f>'G. Operations Mgmt'!C79</f>
        <v>View system health and status?</v>
      </c>
      <c r="G459" s="117">
        <f>'G. Operations Mgmt'!D79</f>
        <v>0</v>
      </c>
      <c r="H459" s="117">
        <f>'G. Operations Mgmt'!E79</f>
        <v>0</v>
      </c>
      <c r="I459" s="117">
        <f>'G. Operations Mgmt'!F79</f>
        <v>0</v>
      </c>
      <c r="J459" s="117">
        <f>'G. Operations Mgmt'!G79</f>
        <v>0</v>
      </c>
      <c r="K459" s="117" t="str">
        <f>'G. Operations Mgmt'!H79</f>
        <v>9.2.3</v>
      </c>
      <c r="L459" s="117" t="str">
        <f>'G. Operations Mgmt'!I79</f>
        <v>Management of privileged access rights</v>
      </c>
      <c r="M459" s="117"/>
      <c r="N459" s="117"/>
      <c r="O459" s="117"/>
      <c r="P459" s="120" t="s">
        <v>118</v>
      </c>
      <c r="Q459" s="117"/>
      <c r="R459" s="117"/>
      <c r="S459" s="117"/>
      <c r="T459" s="117"/>
    </row>
    <row r="460" spans="1:20" ht="12.75" customHeight="1">
      <c r="A460" s="117">
        <f>'G. Operations Mgmt'!A80</f>
        <v>3365</v>
      </c>
      <c r="B460" s="117">
        <f>'G. Operations Mgmt'!J80</f>
        <v>3</v>
      </c>
      <c r="C460" s="117">
        <f>'G. Operations Mgmt'!K80</f>
        <v>0</v>
      </c>
      <c r="D460" s="117">
        <f>'G. Operations Mgmt'!Y80</f>
        <v>0</v>
      </c>
      <c r="E460" s="117" t="str">
        <f>'G. Operations Mgmt'!B80</f>
        <v>G.7.6.9</v>
      </c>
      <c r="F460" s="117" t="str">
        <f>'G. Operations Mgmt'!C80</f>
        <v>Create IP access lists?</v>
      </c>
      <c r="G460" s="117">
        <f>'G. Operations Mgmt'!D80</f>
        <v>0</v>
      </c>
      <c r="H460" s="117">
        <f>'G. Operations Mgmt'!E80</f>
        <v>0</v>
      </c>
      <c r="I460" s="117">
        <f>'G. Operations Mgmt'!F80</f>
        <v>0</v>
      </c>
      <c r="J460" s="117">
        <f>'G. Operations Mgmt'!G80</f>
        <v>0</v>
      </c>
      <c r="K460" s="117" t="str">
        <f>'G. Operations Mgmt'!H80</f>
        <v>9.2.3</v>
      </c>
      <c r="L460" s="117" t="str">
        <f>'G. Operations Mgmt'!I80</f>
        <v>Management of privileged access rights</v>
      </c>
      <c r="M460" s="117"/>
      <c r="N460" s="117"/>
      <c r="O460" s="117"/>
      <c r="P460" s="120" t="s">
        <v>118</v>
      </c>
      <c r="Q460" s="117"/>
      <c r="R460" s="117"/>
      <c r="S460" s="117"/>
      <c r="T460" s="117"/>
    </row>
    <row r="461" spans="1:20" ht="12.75" customHeight="1">
      <c r="A461" s="117">
        <f>'G. Operations Mgmt'!A81</f>
        <v>3366</v>
      </c>
      <c r="B461" s="117">
        <f>'G. Operations Mgmt'!J81</f>
        <v>3</v>
      </c>
      <c r="C461" s="117">
        <f>'G. Operations Mgmt'!K81</f>
        <v>0</v>
      </c>
      <c r="D461" s="117">
        <f>'G. Operations Mgmt'!Y81</f>
        <v>0</v>
      </c>
      <c r="E461" s="117" t="str">
        <f>'G. Operations Mgmt'!B81</f>
        <v>G.7.6.10</v>
      </c>
      <c r="F461" s="117" t="str">
        <f>'G. Operations Mgmt'!C81</f>
        <v>View security events and alerts?</v>
      </c>
      <c r="G461" s="117">
        <f>'G. Operations Mgmt'!D81</f>
        <v>0</v>
      </c>
      <c r="H461" s="117">
        <f>'G. Operations Mgmt'!E81</f>
        <v>0</v>
      </c>
      <c r="I461" s="117">
        <f>'G. Operations Mgmt'!F81</f>
        <v>0</v>
      </c>
      <c r="J461" s="117">
        <f>'G. Operations Mgmt'!G81</f>
        <v>0</v>
      </c>
      <c r="K461" s="117" t="str">
        <f>'G. Operations Mgmt'!H81</f>
        <v>9.2.3</v>
      </c>
      <c r="L461" s="117" t="str">
        <f>'G. Operations Mgmt'!I81</f>
        <v>Management of privileged access rights</v>
      </c>
      <c r="M461" s="117"/>
      <c r="N461" s="117"/>
      <c r="O461" s="117"/>
      <c r="P461" s="120" t="s">
        <v>118</v>
      </c>
      <c r="Q461" s="117"/>
      <c r="R461" s="117"/>
      <c r="S461" s="117"/>
      <c r="T461" s="117"/>
    </row>
    <row r="462" spans="1:20" ht="12.75" customHeight="1">
      <c r="A462" s="117">
        <f>'G. Operations Mgmt'!A82</f>
        <v>3367</v>
      </c>
      <c r="B462" s="117">
        <f>'G. Operations Mgmt'!J82</f>
        <v>3</v>
      </c>
      <c r="C462" s="117">
        <f>'G. Operations Mgmt'!K82</f>
        <v>0</v>
      </c>
      <c r="D462" s="117">
        <f>'G. Operations Mgmt'!Y82</f>
        <v>0</v>
      </c>
      <c r="E462" s="117" t="str">
        <f>'G. Operations Mgmt'!B82</f>
        <v>G.7.6.11</v>
      </c>
      <c r="F462" s="117" t="str">
        <f>'G. Operations Mgmt'!C82</f>
        <v>Remote administrative access to the systems?</v>
      </c>
      <c r="G462" s="117">
        <f>'G. Operations Mgmt'!D82</f>
        <v>0</v>
      </c>
      <c r="H462" s="117">
        <f>'G. Operations Mgmt'!E82</f>
        <v>0</v>
      </c>
      <c r="I462" s="117">
        <f>'G. Operations Mgmt'!F82</f>
        <v>0</v>
      </c>
      <c r="J462" s="117">
        <f>'G. Operations Mgmt'!G82</f>
        <v>0</v>
      </c>
      <c r="K462" s="117" t="str">
        <f>'G. Operations Mgmt'!H82</f>
        <v>9.2.3</v>
      </c>
      <c r="L462" s="117" t="str">
        <f>'G. Operations Mgmt'!I82</f>
        <v>Management of privileged access rights</v>
      </c>
      <c r="M462" s="117"/>
      <c r="N462" s="117"/>
      <c r="O462" s="117"/>
      <c r="P462" s="120" t="s">
        <v>118</v>
      </c>
      <c r="Q462" s="117"/>
      <c r="R462" s="117"/>
      <c r="S462" s="117"/>
      <c r="T462" s="117"/>
    </row>
    <row r="463" spans="1:20" ht="12.75" customHeight="1">
      <c r="A463" s="117">
        <f>'G. Operations Mgmt'!A83</f>
        <v>3368</v>
      </c>
      <c r="B463" s="117">
        <f>'G. Operations Mgmt'!J83</f>
        <v>3</v>
      </c>
      <c r="C463" s="117">
        <f>'G. Operations Mgmt'!K83</f>
        <v>0</v>
      </c>
      <c r="D463" s="117">
        <f>'G. Operations Mgmt'!Y83</f>
        <v>0</v>
      </c>
      <c r="E463" s="117" t="str">
        <f>'G. Operations Mgmt'!B83</f>
        <v>G.7.6.12</v>
      </c>
      <c r="F463" s="117" t="str">
        <f>'G. Operations Mgmt'!C83</f>
        <v>View raw system and application logs?</v>
      </c>
      <c r="G463" s="117">
        <f>'G. Operations Mgmt'!D83</f>
        <v>0</v>
      </c>
      <c r="H463" s="117">
        <f>'G. Operations Mgmt'!E83</f>
        <v>0</v>
      </c>
      <c r="I463" s="117">
        <f>'G. Operations Mgmt'!F83</f>
        <v>0</v>
      </c>
      <c r="J463" s="117">
        <f>'G. Operations Mgmt'!G83</f>
        <v>0</v>
      </c>
      <c r="K463" s="117" t="str">
        <f>'G. Operations Mgmt'!H83</f>
        <v>9.2.3</v>
      </c>
      <c r="L463" s="117" t="str">
        <f>'G. Operations Mgmt'!I83</f>
        <v>Management of privileged access rights</v>
      </c>
      <c r="M463" s="117"/>
      <c r="N463" s="117"/>
      <c r="O463" s="117"/>
      <c r="P463" s="120" t="s">
        <v>118</v>
      </c>
      <c r="Q463" s="117"/>
      <c r="R463" s="117"/>
      <c r="S463" s="117"/>
      <c r="T463" s="117"/>
    </row>
    <row r="464" spans="1:20" ht="12.75" customHeight="1">
      <c r="A464" s="117">
        <f>'G. Operations Mgmt'!A84</f>
        <v>3369</v>
      </c>
      <c r="B464" s="117">
        <f>'G. Operations Mgmt'!J84</f>
        <v>3</v>
      </c>
      <c r="C464" s="117">
        <f>'G. Operations Mgmt'!K84</f>
        <v>0</v>
      </c>
      <c r="D464" s="117">
        <f>'G. Operations Mgmt'!Y84</f>
        <v>0</v>
      </c>
      <c r="E464" s="117" t="str">
        <f>'G. Operations Mgmt'!B84</f>
        <v>G.7.6.13</v>
      </c>
      <c r="F464" s="117" t="str">
        <f>'G. Operations Mgmt'!C84</f>
        <v>Specify data retention periods?</v>
      </c>
      <c r="G464" s="117">
        <f>'G. Operations Mgmt'!D84</f>
        <v>0</v>
      </c>
      <c r="H464" s="117">
        <f>'G. Operations Mgmt'!E84</f>
        <v>0</v>
      </c>
      <c r="I464" s="117">
        <f>'G. Operations Mgmt'!F84</f>
        <v>0</v>
      </c>
      <c r="J464" s="117">
        <f>'G. Operations Mgmt'!G84</f>
        <v>0</v>
      </c>
      <c r="K464" s="117" t="str">
        <f>'G. Operations Mgmt'!H84</f>
        <v>9.2.3</v>
      </c>
      <c r="L464" s="117" t="str">
        <f>'G. Operations Mgmt'!I84</f>
        <v>Management of privileged access rights</v>
      </c>
      <c r="M464" s="117"/>
      <c r="N464" s="117"/>
      <c r="O464" s="117"/>
      <c r="P464" s="120" t="s">
        <v>118</v>
      </c>
      <c r="Q464" s="117"/>
      <c r="R464" s="117"/>
      <c r="S464" s="117"/>
      <c r="T464" s="117"/>
    </row>
    <row r="465" spans="1:20" ht="12.75" customHeight="1">
      <c r="A465" s="117">
        <f>'G. Operations Mgmt'!A85</f>
        <v>3370</v>
      </c>
      <c r="B465" s="117">
        <f>'G. Operations Mgmt'!J85</f>
        <v>3</v>
      </c>
      <c r="C465" s="117">
        <f>'G. Operations Mgmt'!K85</f>
        <v>0</v>
      </c>
      <c r="D465" s="117">
        <f>'G. Operations Mgmt'!Y85</f>
        <v>0</v>
      </c>
      <c r="E465" s="117" t="str">
        <f>'G. Operations Mgmt'!B85</f>
        <v>G.7.6.14</v>
      </c>
      <c r="F465" s="117" t="str">
        <f>'G. Operations Mgmt'!C85</f>
        <v>Delete data on request?</v>
      </c>
      <c r="G465" s="117">
        <f>'G. Operations Mgmt'!D85</f>
        <v>0</v>
      </c>
      <c r="H465" s="117">
        <f>'G. Operations Mgmt'!E85</f>
        <v>0</v>
      </c>
      <c r="I465" s="117">
        <f>'G. Operations Mgmt'!F85</f>
        <v>0</v>
      </c>
      <c r="J465" s="117">
        <f>'G. Operations Mgmt'!G85</f>
        <v>0</v>
      </c>
      <c r="K465" s="117" t="str">
        <f>'G. Operations Mgmt'!H85</f>
        <v>9.2.3</v>
      </c>
      <c r="L465" s="117" t="str">
        <f>'G. Operations Mgmt'!I85</f>
        <v>Management of privileged access rights</v>
      </c>
      <c r="M465" s="117"/>
      <c r="N465" s="117"/>
      <c r="O465" s="117"/>
      <c r="P465" s="120" t="s">
        <v>118</v>
      </c>
      <c r="Q465" s="117"/>
      <c r="R465" s="117"/>
      <c r="S465" s="117" t="s">
        <v>3030</v>
      </c>
      <c r="T465" s="117"/>
    </row>
    <row r="466" spans="1:20" ht="12.75" customHeight="1">
      <c r="A466" s="117">
        <f>'G. Operations Mgmt'!A86</f>
        <v>3371</v>
      </c>
      <c r="B466" s="117">
        <f>'G. Operations Mgmt'!J86</f>
        <v>3</v>
      </c>
      <c r="C466" s="117">
        <f>'G. Operations Mgmt'!K86</f>
        <v>0</v>
      </c>
      <c r="D466" s="117">
        <f>'G. Operations Mgmt'!Y86</f>
        <v>0</v>
      </c>
      <c r="E466" s="117" t="str">
        <f>'G. Operations Mgmt'!B86</f>
        <v>G.7.6.15</v>
      </c>
      <c r="F466" s="117" t="str">
        <f>'G. Operations Mgmt'!C86</f>
        <v>Data extraction tool or process to allow retrieval of data?</v>
      </c>
      <c r="G466" s="117">
        <f>'G. Operations Mgmt'!D86</f>
        <v>0</v>
      </c>
      <c r="H466" s="117">
        <f>'G. Operations Mgmt'!E86</f>
        <v>0</v>
      </c>
      <c r="I466" s="117">
        <f>'G. Operations Mgmt'!F86</f>
        <v>0</v>
      </c>
      <c r="J466" s="117">
        <f>'G. Operations Mgmt'!G86</f>
        <v>0</v>
      </c>
      <c r="K466" s="117" t="str">
        <f>'G. Operations Mgmt'!H86</f>
        <v>9.2.3</v>
      </c>
      <c r="L466" s="117" t="str">
        <f>'G. Operations Mgmt'!I86</f>
        <v>Management of privileged access rights</v>
      </c>
      <c r="M466" s="117"/>
      <c r="N466" s="117"/>
      <c r="O466" s="117"/>
      <c r="P466" s="120" t="s">
        <v>118</v>
      </c>
      <c r="Q466" s="117"/>
      <c r="R466" s="117"/>
      <c r="S466" s="117"/>
      <c r="T466" s="117"/>
    </row>
    <row r="467" spans="1:20" ht="12.75" customHeight="1">
      <c r="A467" s="117">
        <f>'G. Operations Mgmt'!A87</f>
        <v>3372</v>
      </c>
      <c r="B467" s="117">
        <f>'G. Operations Mgmt'!J87</f>
        <v>3</v>
      </c>
      <c r="C467" s="117">
        <f>'G. Operations Mgmt'!K87</f>
        <v>0</v>
      </c>
      <c r="D467" s="117">
        <f>'G. Operations Mgmt'!Y87</f>
        <v>0</v>
      </c>
      <c r="E467" s="117" t="str">
        <f>'G. Operations Mgmt'!B87</f>
        <v>G.7.6.16</v>
      </c>
      <c r="F467" s="117" t="str">
        <f>'G. Operations Mgmt'!C87</f>
        <v>Create image snapshots?</v>
      </c>
      <c r="G467" s="117">
        <f>'G. Operations Mgmt'!D87</f>
        <v>0</v>
      </c>
      <c r="H467" s="117">
        <f>'G. Operations Mgmt'!E87</f>
        <v>0</v>
      </c>
      <c r="I467" s="117">
        <f>'G. Operations Mgmt'!F87</f>
        <v>0</v>
      </c>
      <c r="J467" s="117">
        <f>'G. Operations Mgmt'!G87</f>
        <v>0</v>
      </c>
      <c r="K467" s="117" t="str">
        <f>'G. Operations Mgmt'!H87</f>
        <v>9.2.3</v>
      </c>
      <c r="L467" s="117" t="str">
        <f>'G. Operations Mgmt'!I87</f>
        <v>Management of privileged access rights</v>
      </c>
      <c r="M467" s="117"/>
      <c r="N467" s="117"/>
      <c r="O467" s="117"/>
      <c r="P467" s="120" t="s">
        <v>118</v>
      </c>
      <c r="Q467" s="117"/>
      <c r="R467" s="117"/>
      <c r="S467" s="117"/>
      <c r="T467" s="117"/>
    </row>
    <row r="468" spans="1:20" ht="12.75" customHeight="1">
      <c r="A468" s="117">
        <f>'G. Operations Mgmt'!A88</f>
        <v>3590</v>
      </c>
      <c r="B468" s="117">
        <f>'G. Operations Mgmt'!J88</f>
        <v>2</v>
      </c>
      <c r="C468" s="117">
        <f>'G. Operations Mgmt'!K88</f>
        <v>0</v>
      </c>
      <c r="D468" s="117">
        <f>'G. Operations Mgmt'!Y88</f>
        <v>1</v>
      </c>
      <c r="E468" s="117" t="str">
        <f>'G. Operations Mgmt'!B88</f>
        <v>G.7.7</v>
      </c>
      <c r="F468" s="117" t="str">
        <f>'G. Operations Mgmt'!C88</f>
        <v>Can clients run their own security services within their own cloud environment? If yes, can it include:</v>
      </c>
      <c r="G468" s="117">
        <f>'G. Operations Mgmt'!D88</f>
        <v>0</v>
      </c>
      <c r="H468" s="117">
        <f>'G. Operations Mgmt'!E88</f>
        <v>0</v>
      </c>
      <c r="I468" s="117">
        <f>'G. Operations Mgmt'!F88</f>
        <v>0</v>
      </c>
      <c r="J468" s="117" t="str">
        <f>'G. Operations Mgmt'!G88</f>
        <v>V.3 Cloud Audit Program</v>
      </c>
      <c r="K468" s="117" t="str">
        <f>'G. Operations Mgmt'!H88</f>
        <v xml:space="preserve">12.4.1 12.4.3 12.5 12.6.1 </v>
      </c>
      <c r="L468" s="117" t="str">
        <f>'G. Operations Mgmt'!I88</f>
        <v>Event logging, Administrator and operator logs, Control of operational software, Management of technical vulnerabilities</v>
      </c>
      <c r="M468" s="117"/>
      <c r="N468" s="117"/>
      <c r="O468" s="117"/>
      <c r="P468" s="120" t="s">
        <v>3097</v>
      </c>
      <c r="Q468" s="117"/>
      <c r="R468" s="117"/>
      <c r="S468" s="117"/>
      <c r="T468" s="117"/>
    </row>
    <row r="469" spans="1:20" ht="12.75" customHeight="1">
      <c r="A469" s="117">
        <f>'G. Operations Mgmt'!A89</f>
        <v>3591</v>
      </c>
      <c r="B469" s="117">
        <f>'G. Operations Mgmt'!J89</f>
        <v>3</v>
      </c>
      <c r="C469" s="117">
        <f>'G. Operations Mgmt'!K89</f>
        <v>0</v>
      </c>
      <c r="D469" s="117">
        <f>'G. Operations Mgmt'!Y89</f>
        <v>0</v>
      </c>
      <c r="E469" s="117" t="str">
        <f>'G. Operations Mgmt'!B89</f>
        <v>G.7.7.1</v>
      </c>
      <c r="F469" s="117" t="str">
        <f>'G. Operations Mgmt'!C89</f>
        <v>Firewall?</v>
      </c>
      <c r="G469" s="117">
        <f>'G. Operations Mgmt'!D89</f>
        <v>0</v>
      </c>
      <c r="H469" s="117">
        <f>'G. Operations Mgmt'!E89</f>
        <v>0</v>
      </c>
      <c r="I469" s="117">
        <f>'G. Operations Mgmt'!F89</f>
        <v>0</v>
      </c>
      <c r="J469" s="117">
        <f>'G. Operations Mgmt'!G89</f>
        <v>0</v>
      </c>
      <c r="K469" s="117">
        <f>'G. Operations Mgmt'!H89</f>
        <v>0</v>
      </c>
      <c r="L469" s="117">
        <f>'G. Operations Mgmt'!I89</f>
        <v>0</v>
      </c>
      <c r="M469" s="117"/>
      <c r="N469" s="117"/>
      <c r="O469" s="117"/>
      <c r="P469" s="120" t="s">
        <v>3097</v>
      </c>
      <c r="Q469" s="117"/>
      <c r="R469" s="117"/>
      <c r="S469" s="117"/>
      <c r="T469" s="117"/>
    </row>
    <row r="470" spans="1:20" ht="12.75" customHeight="1">
      <c r="A470" s="117">
        <f>'G. Operations Mgmt'!A90</f>
        <v>3592</v>
      </c>
      <c r="B470" s="117">
        <f>'G. Operations Mgmt'!J90</f>
        <v>3</v>
      </c>
      <c r="C470" s="117">
        <f>'G. Operations Mgmt'!K90</f>
        <v>0</v>
      </c>
      <c r="D470" s="117">
        <f>'G. Operations Mgmt'!Y90</f>
        <v>0</v>
      </c>
      <c r="E470" s="117" t="str">
        <f>'G. Operations Mgmt'!B90</f>
        <v>G.7.7.2</v>
      </c>
      <c r="F470" s="117" t="str">
        <f>'G. Operations Mgmt'!C90</f>
        <v>Network IDS/IPS?</v>
      </c>
      <c r="G470" s="117">
        <f>'G. Operations Mgmt'!D90</f>
        <v>0</v>
      </c>
      <c r="H470" s="117">
        <f>'G. Operations Mgmt'!E90</f>
        <v>0</v>
      </c>
      <c r="I470" s="117">
        <f>'G. Operations Mgmt'!F90</f>
        <v>0</v>
      </c>
      <c r="J470" s="117">
        <f>'G. Operations Mgmt'!G90</f>
        <v>0</v>
      </c>
      <c r="K470" s="117">
        <f>'G. Operations Mgmt'!H90</f>
        <v>0</v>
      </c>
      <c r="L470" s="117">
        <f>'G. Operations Mgmt'!I90</f>
        <v>0</v>
      </c>
      <c r="M470" s="117"/>
      <c r="N470" s="117"/>
      <c r="O470" s="117"/>
      <c r="P470" s="120" t="s">
        <v>3097</v>
      </c>
      <c r="Q470" s="117"/>
      <c r="R470" s="117"/>
      <c r="S470" s="117"/>
      <c r="T470" s="117"/>
    </row>
    <row r="471" spans="1:20" ht="12.75" customHeight="1">
      <c r="A471" s="117">
        <f>'G. Operations Mgmt'!A91</f>
        <v>3593</v>
      </c>
      <c r="B471" s="117">
        <f>'G. Operations Mgmt'!J91</f>
        <v>3</v>
      </c>
      <c r="C471" s="117">
        <f>'G. Operations Mgmt'!K91</f>
        <v>0</v>
      </c>
      <c r="D471" s="117">
        <f>'G. Operations Mgmt'!Y91</f>
        <v>0</v>
      </c>
      <c r="E471" s="117" t="str">
        <f>'G. Operations Mgmt'!B91</f>
        <v>G.7.7.3</v>
      </c>
      <c r="F471" s="117" t="str">
        <f>'G. Operations Mgmt'!C91</f>
        <v>Data integrity monitoring (host based Integrity)?</v>
      </c>
      <c r="G471" s="117">
        <f>'G. Operations Mgmt'!D91</f>
        <v>0</v>
      </c>
      <c r="H471" s="117">
        <f>'G. Operations Mgmt'!E91</f>
        <v>0</v>
      </c>
      <c r="I471" s="117">
        <f>'G. Operations Mgmt'!F91</f>
        <v>0</v>
      </c>
      <c r="J471" s="117">
        <f>'G. Operations Mgmt'!G91</f>
        <v>0</v>
      </c>
      <c r="K471" s="117">
        <f>'G. Operations Mgmt'!H91</f>
        <v>0</v>
      </c>
      <c r="L471" s="117">
        <f>'G. Operations Mgmt'!I91</f>
        <v>0</v>
      </c>
      <c r="M471" s="117"/>
      <c r="N471" s="117"/>
      <c r="O471" s="117"/>
      <c r="P471" s="120">
        <v>3.7</v>
      </c>
      <c r="Q471" s="117"/>
      <c r="R471" s="117"/>
      <c r="S471" s="117"/>
      <c r="T471" s="117"/>
    </row>
    <row r="472" spans="1:20" ht="12.75" customHeight="1">
      <c r="A472" s="117">
        <f>'G. Operations Mgmt'!A92</f>
        <v>3594</v>
      </c>
      <c r="B472" s="117">
        <f>'G. Operations Mgmt'!J92</f>
        <v>3</v>
      </c>
      <c r="C472" s="117">
        <f>'G. Operations Mgmt'!K92</f>
        <v>0</v>
      </c>
      <c r="D472" s="117">
        <f>'G. Operations Mgmt'!Y92</f>
        <v>0</v>
      </c>
      <c r="E472" s="117" t="str">
        <f>'G. Operations Mgmt'!B92</f>
        <v>G.7.7.4</v>
      </c>
      <c r="F472" s="117" t="str">
        <f>'G. Operations Mgmt'!C92</f>
        <v>Anti virus?</v>
      </c>
      <c r="G472" s="117">
        <f>'G. Operations Mgmt'!D92</f>
        <v>0</v>
      </c>
      <c r="H472" s="117">
        <f>'G. Operations Mgmt'!E92</f>
        <v>0</v>
      </c>
      <c r="I472" s="117">
        <f>'G. Operations Mgmt'!F92</f>
        <v>0</v>
      </c>
      <c r="J472" s="117">
        <f>'G. Operations Mgmt'!G92</f>
        <v>0</v>
      </c>
      <c r="K472" s="117">
        <f>'G. Operations Mgmt'!H92</f>
        <v>0</v>
      </c>
      <c r="L472" s="117">
        <f>'G. Operations Mgmt'!I92</f>
        <v>0</v>
      </c>
      <c r="M472" s="117"/>
      <c r="N472" s="117"/>
      <c r="O472" s="117"/>
      <c r="P472" s="120" t="s">
        <v>3097</v>
      </c>
      <c r="Q472" s="117"/>
      <c r="R472" s="117"/>
      <c r="S472" s="117"/>
      <c r="T472" s="117"/>
    </row>
    <row r="473" spans="1:20" ht="12.75" customHeight="1">
      <c r="A473" s="117">
        <f>'G. Operations Mgmt'!A93</f>
        <v>4217</v>
      </c>
      <c r="B473" s="117">
        <f>'G. Operations Mgmt'!J93</f>
        <v>3</v>
      </c>
      <c r="C473" s="117">
        <f>'G. Operations Mgmt'!K93</f>
        <v>0</v>
      </c>
      <c r="D473" s="117">
        <f>'G. Operations Mgmt'!Y93</f>
        <v>0</v>
      </c>
      <c r="E473" s="117" t="str">
        <f>'G. Operations Mgmt'!B93</f>
        <v>G.7.7.5</v>
      </c>
      <c r="F473" s="117" t="str">
        <f>'G. Operations Mgmt'!C93</f>
        <v>Vulnerability Scanning?</v>
      </c>
      <c r="G473" s="117">
        <f>'G. Operations Mgmt'!D93</f>
        <v>0</v>
      </c>
      <c r="H473" s="117">
        <f>'G. Operations Mgmt'!E93</f>
        <v>0</v>
      </c>
      <c r="I473" s="117">
        <f>'G. Operations Mgmt'!F93</f>
        <v>0</v>
      </c>
      <c r="J473" s="117">
        <f>'G. Operations Mgmt'!G93</f>
        <v>0</v>
      </c>
      <c r="K473" s="117">
        <f>'G. Operations Mgmt'!H93</f>
        <v>0</v>
      </c>
      <c r="L473" s="117">
        <f>'G. Operations Mgmt'!I93</f>
        <v>0</v>
      </c>
      <c r="M473" s="117"/>
      <c r="N473" s="117"/>
      <c r="O473" s="117"/>
      <c r="P473" s="120"/>
      <c r="Q473" s="117"/>
      <c r="R473" s="117"/>
      <c r="S473" s="117" t="s">
        <v>587</v>
      </c>
      <c r="T473" s="117"/>
    </row>
    <row r="474" spans="1:20" ht="12.75" customHeight="1">
      <c r="A474" s="117">
        <f>'G. Operations Mgmt'!A94</f>
        <v>3595</v>
      </c>
      <c r="B474" s="117">
        <f>'G. Operations Mgmt'!J94</f>
        <v>3</v>
      </c>
      <c r="C474" s="117">
        <f>'G. Operations Mgmt'!K94</f>
        <v>0</v>
      </c>
      <c r="D474" s="117">
        <f>'G. Operations Mgmt'!Y94</f>
        <v>0</v>
      </c>
      <c r="E474" s="117" t="str">
        <f>'G. Operations Mgmt'!B94</f>
        <v>G.7.7.6</v>
      </c>
      <c r="F474" s="117" t="str">
        <f>'G. Operations Mgmt'!C94</f>
        <v>Other (please specify)?</v>
      </c>
      <c r="G474" s="117">
        <f>'G. Operations Mgmt'!D94</f>
        <v>0</v>
      </c>
      <c r="H474" s="117">
        <f>'G. Operations Mgmt'!E94</f>
        <v>0</v>
      </c>
      <c r="I474" s="117">
        <f>'G. Operations Mgmt'!F94</f>
        <v>0</v>
      </c>
      <c r="J474" s="117">
        <f>'G. Operations Mgmt'!G94</f>
        <v>0</v>
      </c>
      <c r="K474" s="117">
        <f>'G. Operations Mgmt'!H94</f>
        <v>0</v>
      </c>
      <c r="L474" s="117">
        <f>'G. Operations Mgmt'!I94</f>
        <v>0</v>
      </c>
      <c r="M474" s="117"/>
      <c r="N474" s="117"/>
      <c r="O474" s="117"/>
      <c r="P474" s="120" t="s">
        <v>118</v>
      </c>
      <c r="Q474" s="117"/>
      <c r="R474" s="117"/>
      <c r="S474" s="117"/>
      <c r="T474" s="117"/>
    </row>
    <row r="475" spans="1:20" ht="12.75" customHeight="1">
      <c r="A475" s="117">
        <f>'G. Operations Mgmt'!A95</f>
        <v>3570</v>
      </c>
      <c r="B475" s="117">
        <f>'G. Operations Mgmt'!J95</f>
        <v>3</v>
      </c>
      <c r="C475" s="117">
        <f>'G. Operations Mgmt'!K95</f>
        <v>0</v>
      </c>
      <c r="D475" s="117">
        <f>'G. Operations Mgmt'!Y95</f>
        <v>0</v>
      </c>
      <c r="E475" s="117" t="str">
        <f>'G. Operations Mgmt'!B95</f>
        <v>G.7.7.7</v>
      </c>
      <c r="F475" s="117" t="str">
        <f>'G. Operations Mgmt'!C95</f>
        <v>Can a client supply their own default base virtual image for guest operating systems?</v>
      </c>
      <c r="G475" s="117">
        <f>'G. Operations Mgmt'!D95</f>
        <v>0</v>
      </c>
      <c r="H475" s="117">
        <f>'G. Operations Mgmt'!E95</f>
        <v>0</v>
      </c>
      <c r="I475" s="117">
        <f>'G. Operations Mgmt'!F95</f>
        <v>0</v>
      </c>
      <c r="J475" s="117">
        <f>'G. Operations Mgmt'!G95</f>
        <v>0</v>
      </c>
      <c r="K475" s="117">
        <f>'G. Operations Mgmt'!H95</f>
        <v>0</v>
      </c>
      <c r="L475" s="117">
        <f>'G. Operations Mgmt'!I95</f>
        <v>0</v>
      </c>
      <c r="M475" s="117"/>
      <c r="N475" s="117"/>
      <c r="O475" s="117"/>
      <c r="P475" s="120" t="s">
        <v>118</v>
      </c>
      <c r="Q475" s="117"/>
      <c r="R475" s="117"/>
      <c r="S475" s="117"/>
      <c r="T475" s="117"/>
    </row>
    <row r="476" spans="1:20" ht="12.75" customHeight="1">
      <c r="A476" s="117">
        <f>'G. Operations Mgmt'!A96</f>
        <v>3373</v>
      </c>
      <c r="B476" s="117">
        <f>'G. Operations Mgmt'!J96</f>
        <v>2</v>
      </c>
      <c r="C476" s="117">
        <f>'G. Operations Mgmt'!K96</f>
        <v>0</v>
      </c>
      <c r="D476" s="117">
        <f>'G. Operations Mgmt'!Y96</f>
        <v>1</v>
      </c>
      <c r="E476" s="117" t="str">
        <f>'G. Operations Mgmt'!B96</f>
        <v>G.7.8</v>
      </c>
      <c r="F476" s="117" t="str">
        <f>'G. Operations Mgmt'!C96</f>
        <v>Is there a management approved process to ensure that image snapshots containing Scoped Data are authorized prior to being snapped?</v>
      </c>
      <c r="G476" s="117">
        <f>'G. Operations Mgmt'!D96</f>
        <v>0</v>
      </c>
      <c r="H476" s="117">
        <f>'G. Operations Mgmt'!E96</f>
        <v>0</v>
      </c>
      <c r="I476" s="117">
        <f>'G. Operations Mgmt'!F96</f>
        <v>0</v>
      </c>
      <c r="J476" s="117">
        <f>'G. Operations Mgmt'!G96</f>
        <v>0</v>
      </c>
      <c r="K476" s="117" t="str">
        <f>'G. Operations Mgmt'!H96</f>
        <v>9.2.3</v>
      </c>
      <c r="L476" s="117" t="str">
        <f>'G. Operations Mgmt'!I96</f>
        <v>Management of privileged access rights</v>
      </c>
      <c r="M476" s="117"/>
      <c r="N476" s="117"/>
      <c r="O476" s="117"/>
      <c r="P476" s="120" t="s">
        <v>118</v>
      </c>
      <c r="Q476" s="117"/>
      <c r="R476" s="117"/>
      <c r="S476" s="117"/>
      <c r="T476" s="117"/>
    </row>
    <row r="477" spans="1:20" ht="12.75" customHeight="1">
      <c r="A477" s="117">
        <f>'G. Operations Mgmt'!A97</f>
        <v>3374</v>
      </c>
      <c r="B477" s="117">
        <f>'G. Operations Mgmt'!J97</f>
        <v>3</v>
      </c>
      <c r="C477" s="117">
        <f>'G. Operations Mgmt'!K97</f>
        <v>0</v>
      </c>
      <c r="D477" s="117">
        <f>'G. Operations Mgmt'!Y97</f>
        <v>0</v>
      </c>
      <c r="E477" s="117" t="str">
        <f>'G. Operations Mgmt'!B97</f>
        <v>G.7.8.1</v>
      </c>
      <c r="F477" s="117" t="str">
        <f>'G. Operations Mgmt'!C97</f>
        <v>Are image snapshots containing Scoped Data stored in an environment where the security controls protecting them are commensurate with the production environment?</v>
      </c>
      <c r="G477" s="117">
        <f>'G. Operations Mgmt'!D97</f>
        <v>0</v>
      </c>
      <c r="H477" s="117">
        <f>'G. Operations Mgmt'!E97</f>
        <v>0</v>
      </c>
      <c r="I477" s="117">
        <f>'G. Operations Mgmt'!F97</f>
        <v>0</v>
      </c>
      <c r="J477" s="117">
        <f>'G. Operations Mgmt'!G97</f>
        <v>0</v>
      </c>
      <c r="K477" s="117" t="str">
        <f>'G. Operations Mgmt'!H97</f>
        <v>9.2.3</v>
      </c>
      <c r="L477" s="117" t="str">
        <f>'G. Operations Mgmt'!I97</f>
        <v>Management of privileged access rights</v>
      </c>
      <c r="M477" s="117"/>
      <c r="N477" s="117"/>
      <c r="O477" s="117"/>
      <c r="P477" s="120" t="s">
        <v>118</v>
      </c>
      <c r="Q477" s="117"/>
      <c r="R477" s="117"/>
      <c r="S477" s="117"/>
      <c r="T477" s="117"/>
    </row>
    <row r="478" spans="1:20" ht="12.75" customHeight="1">
      <c r="A478" s="117">
        <f>'G. Operations Mgmt'!A98</f>
        <v>3587</v>
      </c>
      <c r="B478" s="117">
        <f>'G. Operations Mgmt'!J98</f>
        <v>2</v>
      </c>
      <c r="C478" s="117">
        <f>'G. Operations Mgmt'!K98</f>
        <v>0</v>
      </c>
      <c r="D478" s="117">
        <f>'G. Operations Mgmt'!Y98</f>
        <v>0</v>
      </c>
      <c r="E478" s="117" t="str">
        <f>'G. Operations Mgmt'!B98</f>
        <v>G.7.9</v>
      </c>
      <c r="F478" s="117" t="str">
        <f>'G. Operations Mgmt'!C98</f>
        <v>Can image versions be electronically signed to insure integrity? If yes, who would perform:</v>
      </c>
      <c r="G478" s="117">
        <f>'G. Operations Mgmt'!D98</f>
        <v>0</v>
      </c>
      <c r="H478" s="117">
        <f>'G. Operations Mgmt'!E98</f>
        <v>0</v>
      </c>
      <c r="I478" s="117">
        <f>'G. Operations Mgmt'!F98</f>
        <v>0</v>
      </c>
      <c r="J478" s="117">
        <f>'G. Operations Mgmt'!G98</f>
        <v>0</v>
      </c>
      <c r="K478" s="117" t="str">
        <f>'G. Operations Mgmt'!H98</f>
        <v>14.2.2 14.2.4</v>
      </c>
      <c r="L478" s="117" t="str">
        <f>'G. Operations Mgmt'!I98</f>
        <v>System change control procedures, Restrictions on changes to software packages</v>
      </c>
      <c r="M478" s="117"/>
      <c r="N478" s="117"/>
      <c r="O478" s="117"/>
      <c r="P478" s="120" t="s">
        <v>118</v>
      </c>
      <c r="Q478" s="117"/>
      <c r="R478" s="117"/>
      <c r="S478" s="117"/>
      <c r="T478" s="117"/>
    </row>
    <row r="479" spans="1:20" ht="12.75" customHeight="1">
      <c r="A479" s="117">
        <f>'G. Operations Mgmt'!A99</f>
        <v>3588</v>
      </c>
      <c r="B479" s="117">
        <f>'G. Operations Mgmt'!J99</f>
        <v>3</v>
      </c>
      <c r="C479" s="117">
        <f>'G. Operations Mgmt'!K99</f>
        <v>0</v>
      </c>
      <c r="D479" s="117">
        <f>'G. Operations Mgmt'!Y99</f>
        <v>0</v>
      </c>
      <c r="E479" s="117" t="str">
        <f>'G. Operations Mgmt'!B99</f>
        <v>G.7.9.1</v>
      </c>
      <c r="F479" s="117" t="str">
        <f>'G. Operations Mgmt'!C99</f>
        <v>Cloud provider?</v>
      </c>
      <c r="G479" s="117">
        <f>'G. Operations Mgmt'!D99</f>
        <v>0</v>
      </c>
      <c r="H479" s="117">
        <f>'G. Operations Mgmt'!E99</f>
        <v>0</v>
      </c>
      <c r="I479" s="117">
        <f>'G. Operations Mgmt'!F99</f>
        <v>0</v>
      </c>
      <c r="J479" s="117">
        <f>'G. Operations Mgmt'!G99</f>
        <v>0</v>
      </c>
      <c r="K479" s="117">
        <f>'G. Operations Mgmt'!H99</f>
        <v>0</v>
      </c>
      <c r="L479" s="117">
        <f>'G. Operations Mgmt'!I99</f>
        <v>0</v>
      </c>
      <c r="M479" s="117"/>
      <c r="N479" s="117"/>
      <c r="O479" s="117"/>
      <c r="P479" s="120" t="s">
        <v>118</v>
      </c>
      <c r="Q479" s="117"/>
      <c r="R479" s="117"/>
      <c r="S479" s="117"/>
      <c r="T479" s="117"/>
    </row>
    <row r="480" spans="1:20" ht="12.75" customHeight="1">
      <c r="A480" s="117">
        <f>'G. Operations Mgmt'!A100</f>
        <v>3589</v>
      </c>
      <c r="B480" s="117">
        <f>'G. Operations Mgmt'!J100</f>
        <v>3</v>
      </c>
      <c r="C480" s="117">
        <f>'G. Operations Mgmt'!K100</f>
        <v>0</v>
      </c>
      <c r="D480" s="117">
        <f>'G. Operations Mgmt'!Y100</f>
        <v>0</v>
      </c>
      <c r="E480" s="117" t="str">
        <f>'G. Operations Mgmt'!B100</f>
        <v>G.7.9.2</v>
      </c>
      <c r="F480" s="117" t="str">
        <f>'G. Operations Mgmt'!C100</f>
        <v>Client?</v>
      </c>
      <c r="G480" s="117">
        <f>'G. Operations Mgmt'!D100</f>
        <v>0</v>
      </c>
      <c r="H480" s="117">
        <f>'G. Operations Mgmt'!E100</f>
        <v>0</v>
      </c>
      <c r="I480" s="117">
        <f>'G. Operations Mgmt'!F100</f>
        <v>0</v>
      </c>
      <c r="J480" s="117">
        <f>'G. Operations Mgmt'!G100</f>
        <v>0</v>
      </c>
      <c r="K480" s="117">
        <f>'G. Operations Mgmt'!H100</f>
        <v>0</v>
      </c>
      <c r="L480" s="117">
        <f>'G. Operations Mgmt'!I100</f>
        <v>0</v>
      </c>
      <c r="M480" s="117"/>
      <c r="N480" s="117"/>
      <c r="O480" s="117"/>
      <c r="P480" s="120" t="s">
        <v>118</v>
      </c>
      <c r="Q480" s="117"/>
      <c r="R480" s="117"/>
      <c r="S480" s="117"/>
      <c r="T480" s="117"/>
    </row>
    <row r="481" spans="1:20" ht="12.75" customHeight="1">
      <c r="A481" s="117">
        <f>'G. Operations Mgmt'!A101</f>
        <v>3579</v>
      </c>
      <c r="B481" s="117">
        <f>'G. Operations Mgmt'!J101</f>
        <v>3</v>
      </c>
      <c r="C481" s="117">
        <f>'G. Operations Mgmt'!K101</f>
        <v>0</v>
      </c>
      <c r="D481" s="117">
        <f>'G. Operations Mgmt'!Y101</f>
        <v>0</v>
      </c>
      <c r="E481" s="117" t="str">
        <f>'G. Operations Mgmt'!B101</f>
        <v>G.7.9.3</v>
      </c>
      <c r="F481" s="117" t="str">
        <f>'G. Operations Mgmt'!C101</f>
        <v>Is the Service Provider responsible for deploying patches to the base image?</v>
      </c>
      <c r="G481" s="117">
        <f>'G. Operations Mgmt'!D101</f>
        <v>0</v>
      </c>
      <c r="H481" s="117">
        <f>'G. Operations Mgmt'!E101</f>
        <v>0</v>
      </c>
      <c r="I481" s="117">
        <f>'G. Operations Mgmt'!F101</f>
        <v>0</v>
      </c>
      <c r="J481" s="117">
        <f>'G. Operations Mgmt'!G101</f>
        <v>0</v>
      </c>
      <c r="K481" s="117">
        <f>'G. Operations Mgmt'!H101</f>
        <v>0</v>
      </c>
      <c r="L481" s="117">
        <f>'G. Operations Mgmt'!I101</f>
        <v>0</v>
      </c>
      <c r="M481" s="117"/>
      <c r="N481" s="117"/>
      <c r="O481" s="117"/>
      <c r="P481" s="120">
        <v>6.2</v>
      </c>
      <c r="Q481" s="117"/>
      <c r="R481" s="117"/>
      <c r="S481" s="117"/>
      <c r="T481" s="117"/>
    </row>
    <row r="482" spans="1:20" ht="12.75" customHeight="1">
      <c r="A482" s="117">
        <f>'G. Operations Mgmt'!A102</f>
        <v>3583</v>
      </c>
      <c r="B482" s="117">
        <f>'G. Operations Mgmt'!J102</f>
        <v>3</v>
      </c>
      <c r="C482" s="117">
        <f>'G. Operations Mgmt'!K102</f>
        <v>0</v>
      </c>
      <c r="D482" s="117">
        <f>'G. Operations Mgmt'!Y102</f>
        <v>0</v>
      </c>
      <c r="E482" s="117" t="str">
        <f>'G. Operations Mgmt'!B102</f>
        <v>G.7.9.4</v>
      </c>
      <c r="F482" s="117" t="str">
        <f>'G. Operations Mgmt'!C102</f>
        <v>Is the Service Provider responsible for hardening the initial base image?</v>
      </c>
      <c r="G482" s="117">
        <f>'G. Operations Mgmt'!D102</f>
        <v>0</v>
      </c>
      <c r="H482" s="117">
        <f>'G. Operations Mgmt'!E102</f>
        <v>0</v>
      </c>
      <c r="I482" s="117">
        <f>'G. Operations Mgmt'!F102</f>
        <v>0</v>
      </c>
      <c r="J482" s="117">
        <f>'G. Operations Mgmt'!G102</f>
        <v>0</v>
      </c>
      <c r="K482" s="117">
        <f>'G. Operations Mgmt'!H102</f>
        <v>0</v>
      </c>
      <c r="L482" s="117">
        <f>'G. Operations Mgmt'!I102</f>
        <v>0</v>
      </c>
      <c r="M482" s="117"/>
      <c r="N482" s="117"/>
      <c r="O482" s="117"/>
      <c r="P482" s="120">
        <v>6.2</v>
      </c>
      <c r="Q482" s="117"/>
      <c r="R482" s="117"/>
      <c r="S482" s="117"/>
      <c r="T482" s="117"/>
    </row>
    <row r="483" spans="1:20" ht="12.75" customHeight="1">
      <c r="A483" s="117">
        <f>'G. Operations Mgmt'!A103</f>
        <v>3401</v>
      </c>
      <c r="B483" s="117">
        <f>'G. Operations Mgmt'!J103</f>
        <v>2</v>
      </c>
      <c r="C483" s="117">
        <f>'G. Operations Mgmt'!K103</f>
        <v>0</v>
      </c>
      <c r="D483" s="117">
        <f>'G. Operations Mgmt'!Y103</f>
        <v>1</v>
      </c>
      <c r="E483" s="117" t="str">
        <f>'G. Operations Mgmt'!B103</f>
        <v>G.7.10</v>
      </c>
      <c r="F483" s="117" t="str">
        <f>'G. Operations Mgmt'!C103</f>
        <v>Is there a formal process to ensure clients are notified prior to changes being made which may impact their service? If yes, what is the communication method:</v>
      </c>
      <c r="G483" s="117">
        <f>'G. Operations Mgmt'!D103</f>
        <v>0</v>
      </c>
      <c r="H483" s="117">
        <f>'G. Operations Mgmt'!E103</f>
        <v>0</v>
      </c>
      <c r="I483" s="117">
        <f>'G. Operations Mgmt'!F103</f>
        <v>0</v>
      </c>
      <c r="J483" s="117" t="str">
        <f>'G. Operations Mgmt'!G103</f>
        <v>G.1 Change Control</v>
      </c>
      <c r="K483" s="117" t="str">
        <f>'G. Operations Mgmt'!H103</f>
        <v>12.1.2</v>
      </c>
      <c r="L483" s="117" t="str">
        <f>'G. Operations Mgmt'!I103</f>
        <v>Change management</v>
      </c>
      <c r="M483" s="117"/>
      <c r="N483" s="117"/>
      <c r="O483" s="117"/>
      <c r="P483" s="120">
        <v>6.4</v>
      </c>
      <c r="Q483" s="117"/>
      <c r="R483" s="117"/>
      <c r="S483" s="117"/>
      <c r="T483" s="117"/>
    </row>
    <row r="484" spans="1:20" ht="12.75" customHeight="1">
      <c r="A484" s="117">
        <f>'G. Operations Mgmt'!A104</f>
        <v>3402</v>
      </c>
      <c r="B484" s="117">
        <f>'G. Operations Mgmt'!J104</f>
        <v>3</v>
      </c>
      <c r="C484" s="117">
        <f>'G. Operations Mgmt'!K104</f>
        <v>0</v>
      </c>
      <c r="D484" s="117">
        <f>'G. Operations Mgmt'!Y104</f>
        <v>0</v>
      </c>
      <c r="E484" s="117" t="str">
        <f>'G. Operations Mgmt'!B104</f>
        <v>G.7.10.1</v>
      </c>
      <c r="F484" s="117" t="str">
        <f>'G. Operations Mgmt'!C104</f>
        <v>Website or Portal?</v>
      </c>
      <c r="G484" s="117">
        <f>'G. Operations Mgmt'!D104</f>
        <v>0</v>
      </c>
      <c r="H484" s="117">
        <f>'G. Operations Mgmt'!E104</f>
        <v>0</v>
      </c>
      <c r="I484" s="117">
        <f>'G. Operations Mgmt'!F104</f>
        <v>0</v>
      </c>
      <c r="J484" s="117" t="str">
        <f>'G. Operations Mgmt'!G104</f>
        <v>G.1 Change Control</v>
      </c>
      <c r="K484" s="117">
        <f>'G. Operations Mgmt'!H104</f>
        <v>0</v>
      </c>
      <c r="L484" s="117">
        <f>'G. Operations Mgmt'!I104</f>
        <v>0</v>
      </c>
      <c r="M484" s="117"/>
      <c r="N484" s="117"/>
      <c r="O484" s="117"/>
      <c r="P484" s="120" t="s">
        <v>118</v>
      </c>
      <c r="Q484" s="117"/>
      <c r="R484" s="117"/>
      <c r="S484" s="117"/>
      <c r="T484" s="117"/>
    </row>
    <row r="485" spans="1:20" ht="12.75" customHeight="1">
      <c r="A485" s="117">
        <f>'G. Operations Mgmt'!A105</f>
        <v>3403</v>
      </c>
      <c r="B485" s="117">
        <f>'G. Operations Mgmt'!J105</f>
        <v>3</v>
      </c>
      <c r="C485" s="117">
        <f>'G. Operations Mgmt'!K105</f>
        <v>0</v>
      </c>
      <c r="D485" s="117">
        <f>'G. Operations Mgmt'!Y105</f>
        <v>0</v>
      </c>
      <c r="E485" s="117" t="str">
        <f>'G. Operations Mgmt'!B105</f>
        <v>G.7.10.2</v>
      </c>
      <c r="F485" s="117" t="str">
        <f>'G. Operations Mgmt'!C105</f>
        <v>Email?</v>
      </c>
      <c r="G485" s="117">
        <f>'G. Operations Mgmt'!D105</f>
        <v>0</v>
      </c>
      <c r="H485" s="117">
        <f>'G. Operations Mgmt'!E105</f>
        <v>0</v>
      </c>
      <c r="I485" s="117">
        <f>'G. Operations Mgmt'!F105</f>
        <v>0</v>
      </c>
      <c r="J485" s="117" t="str">
        <f>'G. Operations Mgmt'!G105</f>
        <v>G.1 Change Control</v>
      </c>
      <c r="K485" s="117">
        <f>'G. Operations Mgmt'!H105</f>
        <v>0</v>
      </c>
      <c r="L485" s="117">
        <f>'G. Operations Mgmt'!I105</f>
        <v>0</v>
      </c>
      <c r="M485" s="117"/>
      <c r="N485" s="117"/>
      <c r="O485" s="117"/>
      <c r="P485" s="120" t="s">
        <v>118</v>
      </c>
      <c r="Q485" s="117"/>
      <c r="R485" s="117"/>
      <c r="S485" s="117"/>
      <c r="T485" s="117"/>
    </row>
    <row r="486" spans="1:20" ht="12.75" customHeight="1">
      <c r="A486" s="117">
        <f>'G. Operations Mgmt'!A106</f>
        <v>3404</v>
      </c>
      <c r="B486" s="117">
        <f>'G. Operations Mgmt'!J106</f>
        <v>3</v>
      </c>
      <c r="C486" s="117">
        <f>'G. Operations Mgmt'!K106</f>
        <v>0</v>
      </c>
      <c r="D486" s="117">
        <f>'G. Operations Mgmt'!Y106</f>
        <v>0</v>
      </c>
      <c r="E486" s="117" t="str">
        <f>'G. Operations Mgmt'!B106</f>
        <v>G.7.10.3</v>
      </c>
      <c r="F486" s="117" t="str">
        <f>'G. Operations Mgmt'!C106</f>
        <v>Verbal?</v>
      </c>
      <c r="G486" s="117">
        <f>'G. Operations Mgmt'!D106</f>
        <v>0</v>
      </c>
      <c r="H486" s="117">
        <f>'G. Operations Mgmt'!E106</f>
        <v>0</v>
      </c>
      <c r="I486" s="117">
        <f>'G. Operations Mgmt'!F106</f>
        <v>0</v>
      </c>
      <c r="J486" s="117" t="str">
        <f>'G. Operations Mgmt'!G106</f>
        <v>G.1 Change Control</v>
      </c>
      <c r="K486" s="117">
        <f>'G. Operations Mgmt'!H106</f>
        <v>0</v>
      </c>
      <c r="L486" s="117">
        <f>'G. Operations Mgmt'!I106</f>
        <v>0</v>
      </c>
      <c r="M486" s="117"/>
      <c r="N486" s="117"/>
      <c r="O486" s="117"/>
      <c r="P486" s="120" t="s">
        <v>118</v>
      </c>
      <c r="Q486" s="117"/>
      <c r="R486" s="117"/>
      <c r="S486" s="117"/>
      <c r="T486" s="117"/>
    </row>
    <row r="487" spans="1:20" ht="12.75" customHeight="1">
      <c r="A487" s="117">
        <f>'G. Operations Mgmt'!A107</f>
        <v>3405</v>
      </c>
      <c r="B487" s="117">
        <f>'G. Operations Mgmt'!J107</f>
        <v>3</v>
      </c>
      <c r="C487" s="117">
        <f>'G. Operations Mgmt'!K107</f>
        <v>0</v>
      </c>
      <c r="D487" s="117">
        <f>'G. Operations Mgmt'!Y107</f>
        <v>0</v>
      </c>
      <c r="E487" s="117" t="str">
        <f>'G. Operations Mgmt'!B107</f>
        <v>G.7.10.4</v>
      </c>
      <c r="F487" s="117" t="str">
        <f>'G. Operations Mgmt'!C107</f>
        <v>Other? If so, please describe</v>
      </c>
      <c r="G487" s="117">
        <f>'G. Operations Mgmt'!D107</f>
        <v>0</v>
      </c>
      <c r="H487" s="117">
        <f>'G. Operations Mgmt'!E107</f>
        <v>0</v>
      </c>
      <c r="I487" s="117">
        <f>'G. Operations Mgmt'!F107</f>
        <v>0</v>
      </c>
      <c r="J487" s="117" t="str">
        <f>'G. Operations Mgmt'!G107</f>
        <v>G.1 Change Control</v>
      </c>
      <c r="K487" s="117">
        <f>'G. Operations Mgmt'!H107</f>
        <v>0</v>
      </c>
      <c r="L487" s="117">
        <f>'G. Operations Mgmt'!I107</f>
        <v>0</v>
      </c>
      <c r="M487" s="117"/>
      <c r="N487" s="117"/>
      <c r="O487" s="117"/>
      <c r="P487" s="120" t="s">
        <v>118</v>
      </c>
      <c r="Q487" s="117"/>
      <c r="R487" s="117"/>
      <c r="S487" s="117"/>
      <c r="T487" s="117"/>
    </row>
    <row r="488" spans="1:20" ht="12.75" customHeight="1">
      <c r="A488" s="117">
        <f>'G. Operations Mgmt'!A108</f>
        <v>3406</v>
      </c>
      <c r="B488" s="117">
        <f>'G. Operations Mgmt'!J108</f>
        <v>2</v>
      </c>
      <c r="C488" s="117">
        <f>'G. Operations Mgmt'!K108</f>
        <v>0</v>
      </c>
      <c r="D488" s="117">
        <f>'G. Operations Mgmt'!Y108</f>
        <v>1</v>
      </c>
      <c r="E488" s="117" t="str">
        <f>'G. Operations Mgmt'!B108</f>
        <v>G.7.11</v>
      </c>
      <c r="F488" s="117" t="str">
        <f>'G. Operations Mgmt'!C108</f>
        <v>Is there a scheduled maintenance window? If yes, what is the frequency:</v>
      </c>
      <c r="G488" s="117">
        <f>'G. Operations Mgmt'!D108</f>
        <v>0</v>
      </c>
      <c r="H488" s="117">
        <f>'G. Operations Mgmt'!E108</f>
        <v>0</v>
      </c>
      <c r="I488" s="117">
        <f>'G. Operations Mgmt'!F108</f>
        <v>0</v>
      </c>
      <c r="J488" s="117" t="str">
        <f>'G. Operations Mgmt'!G108</f>
        <v>V.4 Security Review of Hypervisor Configuration</v>
      </c>
      <c r="K488" s="117" t="str">
        <f>'G. Operations Mgmt'!H108</f>
        <v xml:space="preserve">12.6.1 </v>
      </c>
      <c r="L488" s="117" t="str">
        <f>'G. Operations Mgmt'!I108</f>
        <v>Management of technical vulnerabilities</v>
      </c>
      <c r="M488" s="117"/>
      <c r="N488" s="117"/>
      <c r="O488" s="117"/>
      <c r="P488" s="120" t="s">
        <v>3099</v>
      </c>
      <c r="Q488" s="117"/>
      <c r="R488" s="117"/>
      <c r="S488" s="117"/>
      <c r="T488" s="117"/>
    </row>
    <row r="489" spans="1:20" ht="12.75" customHeight="1">
      <c r="A489" s="117">
        <f>'G. Operations Mgmt'!A109</f>
        <v>4218</v>
      </c>
      <c r="B489" s="117">
        <f>'G. Operations Mgmt'!J109</f>
        <v>2</v>
      </c>
      <c r="C489" s="117">
        <f>'G. Operations Mgmt'!K109</f>
        <v>0</v>
      </c>
      <c r="D489" s="117">
        <f>'G. Operations Mgmt'!Y109</f>
        <v>0</v>
      </c>
      <c r="E489" s="117" t="str">
        <f>'G. Operations Mgmt'!B109</f>
        <v>G.7.12</v>
      </c>
      <c r="F489" s="117" t="str">
        <f>'G. Operations Mgmt'!C109</f>
        <v>Continuous?</v>
      </c>
      <c r="G489" s="117">
        <f>'G. Operations Mgmt'!D109</f>
        <v>0</v>
      </c>
      <c r="H489" s="117">
        <f>'G. Operations Mgmt'!E109</f>
        <v>0</v>
      </c>
      <c r="I489" s="117">
        <f>'G. Operations Mgmt'!F109</f>
        <v>0</v>
      </c>
      <c r="J489" s="117">
        <f>'G. Operations Mgmt'!G109</f>
        <v>0</v>
      </c>
      <c r="K489" s="117">
        <f>'G. Operations Mgmt'!H109</f>
        <v>0</v>
      </c>
      <c r="L489" s="117">
        <f>'G. Operations Mgmt'!I109</f>
        <v>0</v>
      </c>
      <c r="M489" s="117"/>
      <c r="N489" s="117"/>
      <c r="O489" s="117"/>
      <c r="P489" s="120"/>
      <c r="Q489" s="117"/>
      <c r="R489" s="117"/>
      <c r="S489" s="117"/>
      <c r="T489" s="117"/>
    </row>
    <row r="490" spans="1:20" ht="12.75" customHeight="1">
      <c r="A490" s="117">
        <f>'G. Operations Mgmt'!A110</f>
        <v>3407</v>
      </c>
      <c r="B490" s="117">
        <f>'G. Operations Mgmt'!J110</f>
        <v>3</v>
      </c>
      <c r="C490" s="117">
        <f>'G. Operations Mgmt'!K110</f>
        <v>0</v>
      </c>
      <c r="D490" s="117">
        <f>'G. Operations Mgmt'!Y110</f>
        <v>0</v>
      </c>
      <c r="E490" s="117" t="str">
        <f>'G. Operations Mgmt'!B110</f>
        <v>G.7.12.1</v>
      </c>
      <c r="F490" s="117" t="str">
        <f>'G. Operations Mgmt'!C110</f>
        <v>Daily?</v>
      </c>
      <c r="G490" s="117">
        <f>'G. Operations Mgmt'!D110</f>
        <v>0</v>
      </c>
      <c r="H490" s="117">
        <f>'G. Operations Mgmt'!E110</f>
        <v>0</v>
      </c>
      <c r="I490" s="117">
        <f>'G. Operations Mgmt'!F110</f>
        <v>0</v>
      </c>
      <c r="J490" s="117" t="str">
        <f>'G. Operations Mgmt'!G110</f>
        <v>V.4 Security Review of Hypervisor Configuration</v>
      </c>
      <c r="K490" s="117">
        <f>'G. Operations Mgmt'!H110</f>
        <v>0</v>
      </c>
      <c r="L490" s="117">
        <f>'G. Operations Mgmt'!I110</f>
        <v>0</v>
      </c>
      <c r="M490" s="117"/>
      <c r="N490" s="117"/>
      <c r="O490" s="117"/>
      <c r="P490" s="120" t="s">
        <v>118</v>
      </c>
      <c r="Q490" s="117"/>
      <c r="R490" s="117"/>
      <c r="S490" s="117"/>
      <c r="T490" s="117"/>
    </row>
    <row r="491" spans="1:20" ht="12.75" customHeight="1">
      <c r="A491" s="117">
        <f>'G. Operations Mgmt'!A111</f>
        <v>3408</v>
      </c>
      <c r="B491" s="117">
        <f>'G. Operations Mgmt'!J111</f>
        <v>3</v>
      </c>
      <c r="C491" s="117">
        <f>'G. Operations Mgmt'!K111</f>
        <v>0</v>
      </c>
      <c r="D491" s="117">
        <f>'G. Operations Mgmt'!Y111</f>
        <v>0</v>
      </c>
      <c r="E491" s="117" t="str">
        <f>'G. Operations Mgmt'!B111</f>
        <v>G.7.12.2</v>
      </c>
      <c r="F491" s="117" t="str">
        <f>'G. Operations Mgmt'!C111</f>
        <v>Weekly?</v>
      </c>
      <c r="G491" s="117">
        <f>'G. Operations Mgmt'!D111</f>
        <v>0</v>
      </c>
      <c r="H491" s="117">
        <f>'G. Operations Mgmt'!E111</f>
        <v>0</v>
      </c>
      <c r="I491" s="117">
        <f>'G. Operations Mgmt'!F111</f>
        <v>0</v>
      </c>
      <c r="J491" s="117" t="str">
        <f>'G. Operations Mgmt'!G111</f>
        <v>V.4 Security Review of Hypervisor Configuration</v>
      </c>
      <c r="K491" s="117">
        <f>'G. Operations Mgmt'!H111</f>
        <v>0</v>
      </c>
      <c r="L491" s="117">
        <f>'G. Operations Mgmt'!I111</f>
        <v>0</v>
      </c>
      <c r="M491" s="117"/>
      <c r="N491" s="117"/>
      <c r="O491" s="117"/>
      <c r="P491" s="120" t="s">
        <v>118</v>
      </c>
      <c r="Q491" s="117"/>
      <c r="R491" s="117"/>
      <c r="S491" s="117"/>
      <c r="T491" s="117"/>
    </row>
    <row r="492" spans="1:20" ht="12.75" customHeight="1">
      <c r="A492" s="117">
        <f>'G. Operations Mgmt'!A112</f>
        <v>3409</v>
      </c>
      <c r="B492" s="117">
        <f>'G. Operations Mgmt'!J112</f>
        <v>3</v>
      </c>
      <c r="C492" s="117">
        <f>'G. Operations Mgmt'!K112</f>
        <v>0</v>
      </c>
      <c r="D492" s="117">
        <f>'G. Operations Mgmt'!Y112</f>
        <v>0</v>
      </c>
      <c r="E492" s="117" t="str">
        <f>'G. Operations Mgmt'!B112</f>
        <v>G.7.12.3</v>
      </c>
      <c r="F492" s="117" t="str">
        <f>'G. Operations Mgmt'!C112</f>
        <v>Biweekly?</v>
      </c>
      <c r="G492" s="117">
        <f>'G. Operations Mgmt'!D112</f>
        <v>0</v>
      </c>
      <c r="H492" s="117">
        <f>'G. Operations Mgmt'!E112</f>
        <v>0</v>
      </c>
      <c r="I492" s="117">
        <f>'G. Operations Mgmt'!F112</f>
        <v>0</v>
      </c>
      <c r="J492" s="117" t="str">
        <f>'G. Operations Mgmt'!G112</f>
        <v>V.4 Security Review of Hypervisor Configuration</v>
      </c>
      <c r="K492" s="117">
        <f>'G. Operations Mgmt'!H112</f>
        <v>0</v>
      </c>
      <c r="L492" s="117">
        <f>'G. Operations Mgmt'!I112</f>
        <v>0</v>
      </c>
      <c r="M492" s="117"/>
      <c r="N492" s="117"/>
      <c r="O492" s="117"/>
      <c r="P492" s="120" t="s">
        <v>118</v>
      </c>
      <c r="Q492" s="117"/>
      <c r="R492" s="117"/>
      <c r="S492" s="117"/>
      <c r="T492" s="117"/>
    </row>
    <row r="493" spans="1:20" ht="12.75" customHeight="1">
      <c r="A493" s="117">
        <f>'G. Operations Mgmt'!A113</f>
        <v>3410</v>
      </c>
      <c r="B493" s="117">
        <f>'G. Operations Mgmt'!J113</f>
        <v>3</v>
      </c>
      <c r="C493" s="117">
        <f>'G. Operations Mgmt'!K113</f>
        <v>0</v>
      </c>
      <c r="D493" s="117">
        <f>'G. Operations Mgmt'!Y113</f>
        <v>0</v>
      </c>
      <c r="E493" s="117" t="str">
        <f>'G. Operations Mgmt'!B113</f>
        <v>G.7.12.4</v>
      </c>
      <c r="F493" s="117" t="str">
        <f>'G. Operations Mgmt'!C113</f>
        <v>Monthly?</v>
      </c>
      <c r="G493" s="117">
        <f>'G. Operations Mgmt'!D113</f>
        <v>0</v>
      </c>
      <c r="H493" s="117">
        <f>'G. Operations Mgmt'!E113</f>
        <v>0</v>
      </c>
      <c r="I493" s="117">
        <f>'G. Operations Mgmt'!F113</f>
        <v>0</v>
      </c>
      <c r="J493" s="117" t="str">
        <f>'G. Operations Mgmt'!G113</f>
        <v>V.4 Security Review of Hypervisor Configuration</v>
      </c>
      <c r="K493" s="117">
        <f>'G. Operations Mgmt'!H113</f>
        <v>0</v>
      </c>
      <c r="L493" s="117">
        <f>'G. Operations Mgmt'!I113</f>
        <v>0</v>
      </c>
      <c r="M493" s="117"/>
      <c r="N493" s="117"/>
      <c r="O493" s="117"/>
      <c r="P493" s="120" t="s">
        <v>118</v>
      </c>
      <c r="Q493" s="117"/>
      <c r="R493" s="117"/>
      <c r="S493" s="117"/>
      <c r="T493" s="117"/>
    </row>
    <row r="494" spans="1:20" ht="12.75" customHeight="1">
      <c r="A494" s="117">
        <f>'G. Operations Mgmt'!A114</f>
        <v>3411</v>
      </c>
      <c r="B494" s="117">
        <f>'G. Operations Mgmt'!J114</f>
        <v>3</v>
      </c>
      <c r="C494" s="117">
        <f>'G. Operations Mgmt'!K114</f>
        <v>0</v>
      </c>
      <c r="D494" s="117">
        <f>'G. Operations Mgmt'!Y114</f>
        <v>0</v>
      </c>
      <c r="E494" s="117" t="str">
        <f>'G. Operations Mgmt'!B114</f>
        <v>G.7.12.5</v>
      </c>
      <c r="F494" s="117" t="str">
        <f>'G. Operations Mgmt'!C114</f>
        <v>Other? If so, please describe</v>
      </c>
      <c r="G494" s="117">
        <f>'G. Operations Mgmt'!D114</f>
        <v>0</v>
      </c>
      <c r="H494" s="117">
        <f>'G. Operations Mgmt'!E114</f>
        <v>0</v>
      </c>
      <c r="I494" s="117">
        <f>'G. Operations Mgmt'!F114</f>
        <v>0</v>
      </c>
      <c r="J494" s="117" t="str">
        <f>'G. Operations Mgmt'!G114</f>
        <v>V.4 Security Review of Hypervisor Configuration</v>
      </c>
      <c r="K494" s="117">
        <f>'G. Operations Mgmt'!H114</f>
        <v>0</v>
      </c>
      <c r="L494" s="117">
        <f>'G. Operations Mgmt'!I114</f>
        <v>0</v>
      </c>
      <c r="M494" s="117"/>
      <c r="N494" s="117"/>
      <c r="O494" s="117"/>
      <c r="P494" s="120" t="s">
        <v>118</v>
      </c>
      <c r="Q494" s="117"/>
      <c r="R494" s="117"/>
      <c r="S494" s="117"/>
      <c r="T494" s="117"/>
    </row>
    <row r="495" spans="1:20" ht="12.75" customHeight="1">
      <c r="A495" s="117">
        <f>'G. Operations Mgmt'!A115</f>
        <v>3412</v>
      </c>
      <c r="B495" s="117">
        <f>'G. Operations Mgmt'!J115</f>
        <v>2</v>
      </c>
      <c r="C495" s="117">
        <f>'G. Operations Mgmt'!K115</f>
        <v>0</v>
      </c>
      <c r="D495" s="117">
        <f>'G. Operations Mgmt'!Y115</f>
        <v>1</v>
      </c>
      <c r="E495" s="117" t="str">
        <f>'G. Operations Mgmt'!B115</f>
        <v>G.7.13</v>
      </c>
      <c r="F495" s="117" t="str">
        <f>'G. Operations Mgmt'!C115</f>
        <v>Is there a scheduled maintenance window which results in client downtime? If yes, what is the downtime:</v>
      </c>
      <c r="G495" s="117">
        <f>'G. Operations Mgmt'!D115</f>
        <v>0</v>
      </c>
      <c r="H495" s="117">
        <f>'G. Operations Mgmt'!E115</f>
        <v>0</v>
      </c>
      <c r="I495" s="117">
        <f>'G. Operations Mgmt'!F115</f>
        <v>0</v>
      </c>
      <c r="J495" s="117" t="str">
        <f>'G. Operations Mgmt'!G115</f>
        <v>V.4 Security Review of Hypervisor Configuration</v>
      </c>
      <c r="K495" s="117" t="str">
        <f>'G. Operations Mgmt'!H115</f>
        <v>14.2.2.l</v>
      </c>
      <c r="L495" s="117" t="str">
        <f>'G. Operations Mgmt'!I115</f>
        <v>System change control procedures</v>
      </c>
      <c r="M495" s="117"/>
      <c r="N495" s="117"/>
      <c r="O495" s="117"/>
      <c r="P495" s="120" t="s">
        <v>118</v>
      </c>
      <c r="Q495" s="117"/>
      <c r="R495" s="117"/>
      <c r="S495" s="117"/>
      <c r="T495" s="117"/>
    </row>
    <row r="496" spans="1:20" ht="12.75" customHeight="1">
      <c r="A496" s="117">
        <f>'G. Operations Mgmt'!A116</f>
        <v>3413</v>
      </c>
      <c r="B496" s="117">
        <f>'G. Operations Mgmt'!J116</f>
        <v>3</v>
      </c>
      <c r="C496" s="117">
        <f>'G. Operations Mgmt'!K116</f>
        <v>0</v>
      </c>
      <c r="D496" s="117">
        <f>'G. Operations Mgmt'!Y116</f>
        <v>0</v>
      </c>
      <c r="E496" s="117" t="str">
        <f>'G. Operations Mgmt'!B116</f>
        <v>G.7.13.1</v>
      </c>
      <c r="F496" s="117" t="str">
        <f>'G. Operations Mgmt'!C116</f>
        <v>&lt; 30 min?</v>
      </c>
      <c r="G496" s="117">
        <f>'G. Operations Mgmt'!D116</f>
        <v>0</v>
      </c>
      <c r="H496" s="117">
        <f>'G. Operations Mgmt'!E116</f>
        <v>0</v>
      </c>
      <c r="I496" s="117">
        <f>'G. Operations Mgmt'!F116</f>
        <v>0</v>
      </c>
      <c r="J496" s="117" t="str">
        <f>'G. Operations Mgmt'!G116</f>
        <v>V.4 Security Review of Hypervisor Configuration</v>
      </c>
      <c r="K496" s="117">
        <f>'G. Operations Mgmt'!H116</f>
        <v>0</v>
      </c>
      <c r="L496" s="117">
        <f>'G. Operations Mgmt'!I116</f>
        <v>0</v>
      </c>
      <c r="M496" s="117"/>
      <c r="N496" s="117"/>
      <c r="O496" s="117"/>
      <c r="P496" s="120" t="s">
        <v>118</v>
      </c>
      <c r="Q496" s="117"/>
      <c r="R496" s="117"/>
      <c r="S496" s="117"/>
      <c r="T496" s="117"/>
    </row>
    <row r="497" spans="1:20" ht="12.75" customHeight="1">
      <c r="A497" s="117">
        <f>'G. Operations Mgmt'!A117</f>
        <v>3414</v>
      </c>
      <c r="B497" s="117">
        <f>'G. Operations Mgmt'!J117</f>
        <v>3</v>
      </c>
      <c r="C497" s="117">
        <f>'G. Operations Mgmt'!K117</f>
        <v>0</v>
      </c>
      <c r="D497" s="117">
        <f>'G. Operations Mgmt'!Y117</f>
        <v>0</v>
      </c>
      <c r="E497" s="117" t="str">
        <f>'G. Operations Mgmt'!B117</f>
        <v>G.7.13.2</v>
      </c>
      <c r="F497" s="117" t="str">
        <f>'G. Operations Mgmt'!C117</f>
        <v>&gt;30 min &lt; 60 min?</v>
      </c>
      <c r="G497" s="117">
        <f>'G. Operations Mgmt'!D117</f>
        <v>0</v>
      </c>
      <c r="H497" s="117">
        <f>'G. Operations Mgmt'!E117</f>
        <v>0</v>
      </c>
      <c r="I497" s="117">
        <f>'G. Operations Mgmt'!F117</f>
        <v>0</v>
      </c>
      <c r="J497" s="117" t="str">
        <f>'G. Operations Mgmt'!G117</f>
        <v>V.4 Security Review of Hypervisor Configuration</v>
      </c>
      <c r="K497" s="117">
        <f>'G. Operations Mgmt'!H117</f>
        <v>0</v>
      </c>
      <c r="L497" s="117">
        <f>'G. Operations Mgmt'!I117</f>
        <v>0</v>
      </c>
      <c r="M497" s="117"/>
      <c r="N497" s="117"/>
      <c r="O497" s="117"/>
      <c r="P497" s="120" t="s">
        <v>118</v>
      </c>
      <c r="Q497" s="117"/>
      <c r="R497" s="117"/>
      <c r="S497" s="117"/>
      <c r="T497" s="117"/>
    </row>
    <row r="498" spans="1:20" ht="12.75" customHeight="1">
      <c r="A498" s="117">
        <f>'G. Operations Mgmt'!A118</f>
        <v>3415</v>
      </c>
      <c r="B498" s="117">
        <f>'G. Operations Mgmt'!J118</f>
        <v>3</v>
      </c>
      <c r="C498" s="117">
        <f>'G. Operations Mgmt'!K118</f>
        <v>0</v>
      </c>
      <c r="D498" s="117">
        <f>'G. Operations Mgmt'!Y118</f>
        <v>0</v>
      </c>
      <c r="E498" s="117" t="str">
        <f>'G. Operations Mgmt'!B118</f>
        <v>G.7.13.3</v>
      </c>
      <c r="F498" s="117" t="str">
        <f>'G. Operations Mgmt'!C118</f>
        <v>&gt;60 min &lt; 120 min?</v>
      </c>
      <c r="G498" s="117">
        <f>'G. Operations Mgmt'!D118</f>
        <v>0</v>
      </c>
      <c r="H498" s="117">
        <f>'G. Operations Mgmt'!E118</f>
        <v>0</v>
      </c>
      <c r="I498" s="117">
        <f>'G. Operations Mgmt'!F118</f>
        <v>0</v>
      </c>
      <c r="J498" s="117" t="str">
        <f>'G. Operations Mgmt'!G118</f>
        <v>V.4 Security Review of Hypervisor Configuration</v>
      </c>
      <c r="K498" s="117">
        <f>'G. Operations Mgmt'!H118</f>
        <v>0</v>
      </c>
      <c r="L498" s="117">
        <f>'G. Operations Mgmt'!I118</f>
        <v>0</v>
      </c>
      <c r="M498" s="117"/>
      <c r="N498" s="117"/>
      <c r="O498" s="117"/>
      <c r="P498" s="120" t="s">
        <v>118</v>
      </c>
      <c r="Q498" s="117"/>
      <c r="R498" s="117"/>
      <c r="S498" s="117"/>
      <c r="T498" s="117"/>
    </row>
    <row r="499" spans="1:20" ht="12.75" customHeight="1">
      <c r="A499" s="117">
        <f>'G. Operations Mgmt'!A119</f>
        <v>3416</v>
      </c>
      <c r="B499" s="117">
        <f>'G. Operations Mgmt'!J119</f>
        <v>3</v>
      </c>
      <c r="C499" s="117">
        <f>'G. Operations Mgmt'!K119</f>
        <v>0</v>
      </c>
      <c r="D499" s="117">
        <f>'G. Operations Mgmt'!Y119</f>
        <v>0</v>
      </c>
      <c r="E499" s="117" t="str">
        <f>'G. Operations Mgmt'!B119</f>
        <v>G.7.13.4</v>
      </c>
      <c r="F499" s="117" t="str">
        <f>'G. Operations Mgmt'!C119</f>
        <v>&gt;120 min &lt; 180 min?</v>
      </c>
      <c r="G499" s="117">
        <f>'G. Operations Mgmt'!D119</f>
        <v>0</v>
      </c>
      <c r="H499" s="117">
        <f>'G. Operations Mgmt'!E119</f>
        <v>0</v>
      </c>
      <c r="I499" s="117">
        <f>'G. Operations Mgmt'!F119</f>
        <v>0</v>
      </c>
      <c r="J499" s="117" t="str">
        <f>'G. Operations Mgmt'!G119</f>
        <v>V.4 Security Review of Hypervisor Configuration</v>
      </c>
      <c r="K499" s="117">
        <f>'G. Operations Mgmt'!H119</f>
        <v>0</v>
      </c>
      <c r="L499" s="117">
        <f>'G. Operations Mgmt'!I119</f>
        <v>0</v>
      </c>
      <c r="M499" s="117"/>
      <c r="N499" s="117"/>
      <c r="O499" s="117"/>
      <c r="P499" s="120" t="s">
        <v>118</v>
      </c>
      <c r="Q499" s="117"/>
      <c r="R499" s="117"/>
      <c r="S499" s="117"/>
      <c r="T499" s="117"/>
    </row>
    <row r="500" spans="1:20" ht="12.75" customHeight="1">
      <c r="A500" s="117">
        <f>'G. Operations Mgmt'!A120</f>
        <v>3417</v>
      </c>
      <c r="B500" s="117">
        <f>'G. Operations Mgmt'!J120</f>
        <v>3</v>
      </c>
      <c r="C500" s="117">
        <f>'G. Operations Mgmt'!K120</f>
        <v>0</v>
      </c>
      <c r="D500" s="117">
        <f>'G. Operations Mgmt'!Y120</f>
        <v>0</v>
      </c>
      <c r="E500" s="117" t="str">
        <f>'G. Operations Mgmt'!B120</f>
        <v>G.7.13.5</v>
      </c>
      <c r="F500" s="117" t="str">
        <f>'G. Operations Mgmt'!C120</f>
        <v>Other? If so, please describe</v>
      </c>
      <c r="G500" s="117">
        <f>'G. Operations Mgmt'!D120</f>
        <v>0</v>
      </c>
      <c r="H500" s="117">
        <f>'G. Operations Mgmt'!E120</f>
        <v>0</v>
      </c>
      <c r="I500" s="117">
        <f>'G. Operations Mgmt'!F120</f>
        <v>0</v>
      </c>
      <c r="J500" s="117" t="str">
        <f>'G. Operations Mgmt'!G120</f>
        <v>V.4 Security Review of Hypervisor Configuration</v>
      </c>
      <c r="K500" s="117">
        <f>'G. Operations Mgmt'!H120</f>
        <v>0</v>
      </c>
      <c r="L500" s="117">
        <f>'G. Operations Mgmt'!I120</f>
        <v>0</v>
      </c>
      <c r="M500" s="117"/>
      <c r="N500" s="117"/>
      <c r="O500" s="117"/>
      <c r="P500" s="120" t="s">
        <v>118</v>
      </c>
      <c r="Q500" s="117"/>
      <c r="R500" s="117"/>
      <c r="S500" s="117"/>
      <c r="T500" s="117"/>
    </row>
    <row r="501" spans="1:20" ht="12.75" customHeight="1">
      <c r="A501" s="117">
        <f>'G. Operations Mgmt'!A121</f>
        <v>3418</v>
      </c>
      <c r="B501" s="117">
        <f>'G. Operations Mgmt'!J121</f>
        <v>2</v>
      </c>
      <c r="C501" s="117">
        <f>'G. Operations Mgmt'!K121</f>
        <v>0</v>
      </c>
      <c r="D501" s="117">
        <f>'G. Operations Mgmt'!Y121</f>
        <v>1</v>
      </c>
      <c r="E501" s="117" t="str">
        <f>'G. Operations Mgmt'!B121</f>
        <v>G.7.14</v>
      </c>
      <c r="F501" s="117" t="str">
        <f>'G. Operations Mgmt'!C121</f>
        <v>Is there an online incident response status portal, which outlines planned and unplanned outages? If yes, how long after an unplanned outage is this updated:</v>
      </c>
      <c r="G501" s="117">
        <f>'G. Operations Mgmt'!D121</f>
        <v>0</v>
      </c>
      <c r="H501" s="117">
        <f>'G. Operations Mgmt'!E121</f>
        <v>0</v>
      </c>
      <c r="I501" s="117">
        <f>'G. Operations Mgmt'!F121</f>
        <v>0</v>
      </c>
      <c r="J501" s="117" t="str">
        <f>'G. Operations Mgmt'!G121</f>
        <v>J. Incident Event and Communications Management
P.8 Privacy Incident Notification and Response Management</v>
      </c>
      <c r="K501" s="117" t="str">
        <f>'G. Operations Mgmt'!H121</f>
        <v>14.2.2</v>
      </c>
      <c r="L501" s="117" t="str">
        <f>'G. Operations Mgmt'!I121</f>
        <v>System change control procedures</v>
      </c>
      <c r="M501" s="117"/>
      <c r="N501" s="117"/>
      <c r="O501" s="117"/>
      <c r="P501" s="120" t="s">
        <v>118</v>
      </c>
      <c r="Q501" s="117"/>
      <c r="R501" s="117"/>
      <c r="S501" s="117" t="s">
        <v>3030</v>
      </c>
      <c r="T501" s="117"/>
    </row>
    <row r="502" spans="1:20" ht="12.75" customHeight="1">
      <c r="A502" s="117">
        <f>'G. Operations Mgmt'!A122</f>
        <v>3419</v>
      </c>
      <c r="B502" s="117">
        <f>'G. Operations Mgmt'!J122</f>
        <v>3</v>
      </c>
      <c r="C502" s="117">
        <f>'G. Operations Mgmt'!K122</f>
        <v>0</v>
      </c>
      <c r="D502" s="117">
        <f>'G. Operations Mgmt'!Y122</f>
        <v>0</v>
      </c>
      <c r="E502" s="117" t="str">
        <f>'G. Operations Mgmt'!B122</f>
        <v>G.7.14.1</v>
      </c>
      <c r="F502" s="117" t="str">
        <f>'G. Operations Mgmt'!C122</f>
        <v>Real-time?</v>
      </c>
      <c r="G502" s="117">
        <f>'G. Operations Mgmt'!D122</f>
        <v>0</v>
      </c>
      <c r="H502" s="117">
        <f>'G. Operations Mgmt'!E122</f>
        <v>0</v>
      </c>
      <c r="I502" s="117">
        <f>'G. Operations Mgmt'!F122</f>
        <v>0</v>
      </c>
      <c r="J502" s="117">
        <f>'G. Operations Mgmt'!G122</f>
        <v>0</v>
      </c>
      <c r="K502" s="117">
        <f>'G. Operations Mgmt'!H122</f>
        <v>0</v>
      </c>
      <c r="L502" s="117">
        <f>'G. Operations Mgmt'!I122</f>
        <v>0</v>
      </c>
      <c r="M502" s="117"/>
      <c r="N502" s="117"/>
      <c r="O502" s="117"/>
      <c r="P502" s="120" t="s">
        <v>118</v>
      </c>
      <c r="Q502" s="117"/>
      <c r="R502" s="117"/>
      <c r="S502" s="117"/>
      <c r="T502" s="117"/>
    </row>
    <row r="503" spans="1:20" ht="12.75" customHeight="1">
      <c r="A503" s="117">
        <f>'G. Operations Mgmt'!A123</f>
        <v>3425</v>
      </c>
      <c r="B503" s="117">
        <f>'G. Operations Mgmt'!J123</f>
        <v>2</v>
      </c>
      <c r="C503" s="117">
        <f>'G. Operations Mgmt'!K123</f>
        <v>0</v>
      </c>
      <c r="D503" s="117">
        <f>'G. Operations Mgmt'!Y123</f>
        <v>0</v>
      </c>
      <c r="E503" s="117" t="str">
        <f>'G. Operations Mgmt'!B123</f>
        <v>G.7.15</v>
      </c>
      <c r="F503" s="117" t="str">
        <f>'G. Operations Mgmt'!C123</f>
        <v>Is there the option for clients to opt-in or opt-out of specific features in releases?</v>
      </c>
      <c r="G503" s="117">
        <f>'G. Operations Mgmt'!D123</f>
        <v>0</v>
      </c>
      <c r="H503" s="117">
        <f>'G. Operations Mgmt'!E123</f>
        <v>0</v>
      </c>
      <c r="I503" s="117">
        <f>'G. Operations Mgmt'!F123</f>
        <v>0</v>
      </c>
      <c r="J503" s="117">
        <f>'G. Operations Mgmt'!G123</f>
        <v>0</v>
      </c>
      <c r="K503" s="117" t="str">
        <f>'G. Operations Mgmt'!H123</f>
        <v>14.2.2</v>
      </c>
      <c r="L503" s="117" t="str">
        <f>'G. Operations Mgmt'!I123</f>
        <v>System change control procedures</v>
      </c>
      <c r="M503" s="117"/>
      <c r="N503" s="117"/>
      <c r="O503" s="117"/>
      <c r="P503" s="120" t="s">
        <v>118</v>
      </c>
      <c r="Q503" s="117"/>
      <c r="R503" s="117"/>
      <c r="S503" s="117"/>
      <c r="T503" s="117"/>
    </row>
    <row r="504" spans="1:20" ht="12.75" customHeight="1">
      <c r="A504" s="117">
        <f>'G. Operations Mgmt'!A124</f>
        <v>4219</v>
      </c>
      <c r="B504" s="117">
        <f>'G. Operations Mgmt'!J124</f>
        <v>1</v>
      </c>
      <c r="C504" s="117">
        <f>'G. Operations Mgmt'!K124</f>
        <v>0</v>
      </c>
      <c r="D504" s="117">
        <f>'G. Operations Mgmt'!Y124</f>
        <v>0</v>
      </c>
      <c r="E504" s="117" t="str">
        <f>'G. Operations Mgmt'!B124</f>
        <v>G.8</v>
      </c>
      <c r="F504" s="117" t="str">
        <f>'G. Operations Mgmt'!C124</f>
        <v>Are backups containing Scoped Data stored in an environment where the security controls protecting them are commensurate with the production environment?</v>
      </c>
      <c r="G504" s="117">
        <f>'G. Operations Mgmt'!D124</f>
        <v>0</v>
      </c>
      <c r="H504" s="117">
        <f>'G. Operations Mgmt'!E124</f>
        <v>0</v>
      </c>
      <c r="I504" s="117">
        <f>'G. Operations Mgmt'!F124</f>
        <v>0</v>
      </c>
      <c r="J504" s="117">
        <f>'G. Operations Mgmt'!G124</f>
        <v>0</v>
      </c>
      <c r="K504" s="117">
        <f>'G. Operations Mgmt'!H124</f>
        <v>0</v>
      </c>
      <c r="L504" s="117">
        <f>'G. Operations Mgmt'!I124</f>
        <v>0</v>
      </c>
      <c r="M504" s="117"/>
      <c r="N504" s="117"/>
      <c r="O504" s="117"/>
      <c r="P504" s="120"/>
      <c r="Q504" s="117"/>
      <c r="R504" s="117"/>
      <c r="S504" s="117" t="s">
        <v>3311</v>
      </c>
      <c r="T504" s="117"/>
    </row>
    <row r="505" spans="1:20" ht="12.75" customHeight="1">
      <c r="A505" s="117">
        <f>'G. Operations Mgmt'!A125</f>
        <v>0</v>
      </c>
      <c r="B505" s="117">
        <f>'G. Operations Mgmt'!J125</f>
        <v>0</v>
      </c>
      <c r="C505" s="117">
        <f>'G. Operations Mgmt'!K125</f>
        <v>0</v>
      </c>
      <c r="D505" s="117">
        <f>'G. Operations Mgmt'!Y125</f>
        <v>0</v>
      </c>
      <c r="E505" s="117">
        <f>'G. Operations Mgmt'!B125</f>
        <v>0</v>
      </c>
      <c r="F505" s="117">
        <f>'G. Operations Mgmt'!C125</f>
        <v>0</v>
      </c>
      <c r="G505" s="117">
        <f>'G. Operations Mgmt'!D125</f>
        <v>0</v>
      </c>
      <c r="H505" s="117">
        <f>'G. Operations Mgmt'!E125</f>
        <v>0</v>
      </c>
      <c r="I505" s="117">
        <f>'G. Operations Mgmt'!F125</f>
        <v>0</v>
      </c>
      <c r="J505" s="117">
        <f>'G. Operations Mgmt'!G125</f>
        <v>0</v>
      </c>
      <c r="K505" s="117">
        <f>'G. Operations Mgmt'!H125</f>
        <v>0</v>
      </c>
      <c r="L505" s="117">
        <f>'G. Operations Mgmt'!I125</f>
        <v>0</v>
      </c>
      <c r="M505" s="117"/>
      <c r="N505" s="117"/>
      <c r="O505" s="117"/>
      <c r="P505" s="120"/>
      <c r="Q505" s="117"/>
      <c r="R505" s="117"/>
      <c r="S505" s="117">
        <v>0</v>
      </c>
      <c r="T505" s="117"/>
    </row>
    <row r="506" spans="1:20" ht="12.75" customHeight="1">
      <c r="A506" s="188"/>
      <c r="B506" s="188"/>
      <c r="C506" s="188"/>
      <c r="D506" s="188"/>
      <c r="E506" s="188"/>
      <c r="F506" s="188"/>
      <c r="G506" s="188"/>
      <c r="H506" s="188"/>
      <c r="I506" s="188"/>
      <c r="J506" s="188"/>
      <c r="K506" s="188"/>
      <c r="L506" s="188"/>
      <c r="M506" s="188"/>
      <c r="N506" s="188"/>
      <c r="O506" s="188"/>
      <c r="P506" s="177"/>
      <c r="Q506" s="188"/>
      <c r="R506" s="188"/>
      <c r="S506" s="188">
        <v>0</v>
      </c>
      <c r="T506" s="188"/>
    </row>
    <row r="507" spans="1:20" ht="12.75" customHeight="1">
      <c r="A507" s="189" t="str">
        <f>'H. Access Control'!B1</f>
        <v>H. Access Control</v>
      </c>
      <c r="B507" s="190"/>
      <c r="C507" s="190"/>
      <c r="D507" s="190"/>
      <c r="E507" s="190" t="str">
        <f>'H. Access Control'!B1</f>
        <v>H. Access Control</v>
      </c>
      <c r="F507" s="192"/>
      <c r="G507" s="190"/>
      <c r="H507" s="190"/>
      <c r="I507" s="190"/>
      <c r="J507" s="192"/>
      <c r="K507" s="194"/>
      <c r="L507" s="192"/>
      <c r="M507" s="190"/>
      <c r="N507" s="192"/>
      <c r="O507" s="192"/>
      <c r="P507" s="194"/>
      <c r="Q507" s="192"/>
      <c r="R507" s="192"/>
      <c r="S507" s="195">
        <v>0</v>
      </c>
      <c r="T507" s="195"/>
    </row>
    <row r="508" spans="1:20" ht="12.75" customHeight="1">
      <c r="A508" s="117">
        <f>'H. Access Control'!A5</f>
        <v>1998</v>
      </c>
      <c r="B508" s="117">
        <f>'H. Access Control'!J5</f>
        <v>1</v>
      </c>
      <c r="C508" s="117">
        <f>'H. Access Control'!K5</f>
        <v>0</v>
      </c>
      <c r="D508" s="117">
        <f>'H. Access Control'!Y5</f>
        <v>1</v>
      </c>
      <c r="E508" s="117" t="str">
        <f>'H. Access Control'!B5</f>
        <v>H.1</v>
      </c>
      <c r="F508" s="117" t="str">
        <f>'H. Access Control'!C5</f>
        <v>Are electronic systems used to transmit, process or store Scoped Systems and Data?</v>
      </c>
      <c r="G508" s="117">
        <f>'H. Access Control'!D5</f>
        <v>0</v>
      </c>
      <c r="H508" s="117">
        <f>'H. Access Control'!E5</f>
        <v>0</v>
      </c>
      <c r="I508" s="117">
        <f>'H. Access Control'!F5</f>
        <v>0</v>
      </c>
      <c r="J508" s="117">
        <f>'H. Access Control'!G5</f>
        <v>0</v>
      </c>
      <c r="K508" s="117">
        <f>'H. Access Control'!H5</f>
        <v>0</v>
      </c>
      <c r="L508" s="117" t="str">
        <f>'H. Access Control'!I5</f>
        <v/>
      </c>
      <c r="M508" s="117"/>
      <c r="N508" s="117"/>
      <c r="O508" s="117"/>
      <c r="P508" s="120" t="s">
        <v>118</v>
      </c>
      <c r="Q508" s="117"/>
      <c r="R508" s="117" t="s">
        <v>118</v>
      </c>
      <c r="S508" s="117">
        <v>0</v>
      </c>
      <c r="T508" s="117"/>
    </row>
    <row r="509" spans="1:20" ht="12.75" customHeight="1">
      <c r="A509" s="117">
        <f>'H. Access Control'!A6</f>
        <v>1903</v>
      </c>
      <c r="B509" s="117">
        <f>'H. Access Control'!J6</f>
        <v>2</v>
      </c>
      <c r="C509" s="117">
        <f>'H. Access Control'!K6</f>
        <v>0</v>
      </c>
      <c r="D509" s="117">
        <f>'H. Access Control'!Y6</f>
        <v>0</v>
      </c>
      <c r="E509" s="117" t="str">
        <f>'H. Access Control'!B6</f>
        <v>H.1.1</v>
      </c>
      <c r="F509" s="117" t="str">
        <f>'H. Access Control'!C6</f>
        <v>Is there an access control policy that has been approved by management, communicated to constituents and an owner to maintain and review the policy?</v>
      </c>
      <c r="G509" s="117">
        <f>'H. Access Control'!D6</f>
        <v>0</v>
      </c>
      <c r="H509" s="117">
        <f>'H. Access Control'!E6</f>
        <v>0</v>
      </c>
      <c r="I509" s="117">
        <f>'H. Access Control'!F6</f>
        <v>0</v>
      </c>
      <c r="J509" s="117" t="str">
        <f>'H. Access Control'!G6</f>
        <v>H. Access Control</v>
      </c>
      <c r="K509" s="117" t="str">
        <f>'H. Access Control'!H6</f>
        <v>9.1.1</v>
      </c>
      <c r="L509" s="117" t="str">
        <f>'H. Access Control'!I6</f>
        <v>Access control policy</v>
      </c>
      <c r="M509" s="117"/>
      <c r="N509" s="117" t="s">
        <v>3060</v>
      </c>
      <c r="O509" s="117" t="s">
        <v>3107</v>
      </c>
      <c r="P509" s="120">
        <v>7.3</v>
      </c>
      <c r="Q509" s="117"/>
      <c r="R509" s="117" t="s">
        <v>2989</v>
      </c>
      <c r="S509" s="117" t="s">
        <v>3312</v>
      </c>
      <c r="T509" s="191" t="s">
        <v>3313</v>
      </c>
    </row>
    <row r="510" spans="1:20" ht="12.75" customHeight="1">
      <c r="A510" s="117">
        <f>'H. Access Control'!A7</f>
        <v>1908</v>
      </c>
      <c r="B510" s="117">
        <f>'H. Access Control'!J7</f>
        <v>2</v>
      </c>
      <c r="C510" s="117">
        <f>'H. Access Control'!K7</f>
        <v>0</v>
      </c>
      <c r="D510" s="117">
        <f>'H. Access Control'!Y7</f>
        <v>0</v>
      </c>
      <c r="E510" s="117" t="str">
        <f>'H. Access Control'!B7</f>
        <v>H.1.2</v>
      </c>
      <c r="F510" s="117" t="str">
        <f>'H. Access Control'!C7</f>
        <v>Is access control on applications, operating systems, databases, and network devices configured according to the principle of least privilege?</v>
      </c>
      <c r="G510" s="117">
        <f>'H. Access Control'!D7</f>
        <v>0</v>
      </c>
      <c r="H510" s="117">
        <f>'H. Access Control'!E7</f>
        <v>0</v>
      </c>
      <c r="I510" s="117">
        <f>'H. Access Control'!F7</f>
        <v>0</v>
      </c>
      <c r="J510" s="117">
        <f>'H. Access Control'!G7</f>
        <v>0</v>
      </c>
      <c r="K510" s="117" t="str">
        <f>'H. Access Control'!H7</f>
        <v>9.1.1.b</v>
      </c>
      <c r="L510" s="117" t="str">
        <f>'H. Access Control'!I7</f>
        <v>Access control policy</v>
      </c>
      <c r="M510" s="117"/>
      <c r="N510" s="117" t="s">
        <v>3060</v>
      </c>
      <c r="O510" s="117" t="s">
        <v>3314</v>
      </c>
      <c r="P510" s="120">
        <v>7.2</v>
      </c>
      <c r="Q510" s="117"/>
      <c r="R510" s="117" t="s">
        <v>2989</v>
      </c>
      <c r="S510" s="117" t="s">
        <v>3315</v>
      </c>
      <c r="T510" s="191" t="s">
        <v>3313</v>
      </c>
    </row>
    <row r="511" spans="1:20" ht="12.75" customHeight="1">
      <c r="A511" s="117">
        <f>'H. Access Control'!A8</f>
        <v>1911</v>
      </c>
      <c r="B511" s="117">
        <f>'H. Access Control'!J8</f>
        <v>1</v>
      </c>
      <c r="C511" s="117">
        <f>'H. Access Control'!K8</f>
        <v>0</v>
      </c>
      <c r="D511" s="117">
        <f>'H. Access Control'!Y8</f>
        <v>1</v>
      </c>
      <c r="E511" s="117" t="str">
        <f>'H. Access Control'!B8</f>
        <v>H.2</v>
      </c>
      <c r="F511" s="117" t="str">
        <f>'H. Access Control'!C8</f>
        <v>Are individual IDs required for user authentication to applications, operating systems, databases and network devices?</v>
      </c>
      <c r="G511" s="117">
        <f>'H. Access Control'!D8</f>
        <v>0</v>
      </c>
      <c r="H511" s="117">
        <f>'H. Access Control'!E8</f>
        <v>0</v>
      </c>
      <c r="I511" s="117">
        <f>'H. Access Control'!F8</f>
        <v>0</v>
      </c>
      <c r="J511" s="117" t="str">
        <f>'H. Access Control'!G8</f>
        <v>H.1 Password Controls</v>
      </c>
      <c r="K511" s="117" t="str">
        <f>'H. Access Control'!H8</f>
        <v>9.2.1.a</v>
      </c>
      <c r="L511" s="117" t="str">
        <f>'H. Access Control'!I8</f>
        <v>User registration and de-registration</v>
      </c>
      <c r="M511" s="117"/>
      <c r="N511" s="117" t="s">
        <v>3060</v>
      </c>
      <c r="O511" s="117" t="s">
        <v>3107</v>
      </c>
      <c r="P511" s="120" t="s">
        <v>3108</v>
      </c>
      <c r="Q511" s="117"/>
      <c r="R511" s="117" t="s">
        <v>3109</v>
      </c>
      <c r="S511" s="117" t="s">
        <v>3110</v>
      </c>
      <c r="T511" s="191" t="s">
        <v>3111</v>
      </c>
    </row>
    <row r="512" spans="1:20" ht="12.75" customHeight="1">
      <c r="A512" s="117">
        <f>'H. Access Control'!A9</f>
        <v>1913</v>
      </c>
      <c r="B512" s="117">
        <f>'H. Access Control'!J9</f>
        <v>2</v>
      </c>
      <c r="C512" s="117">
        <f>'H. Access Control'!K9</f>
        <v>0</v>
      </c>
      <c r="D512" s="117">
        <f>'H. Access Control'!Y9</f>
        <v>0</v>
      </c>
      <c r="E512" s="117" t="str">
        <f>'H. Access Control'!B9</f>
        <v>H.2.1</v>
      </c>
      <c r="F512" s="117" t="str">
        <f>'H. Access Control'!C9</f>
        <v>Are user IDs created in a manner that either identify roles or access levels, or contain personal information other than name (i.e. SSN, Access Level, Admin role)?</v>
      </c>
      <c r="G512" s="117">
        <f>'H. Access Control'!D9</f>
        <v>0</v>
      </c>
      <c r="H512" s="117">
        <f>'H. Access Control'!E9</f>
        <v>0</v>
      </c>
      <c r="I512" s="117">
        <f>'H. Access Control'!F9</f>
        <v>0</v>
      </c>
      <c r="J512" s="117">
        <f>'H. Access Control'!G9</f>
        <v>0</v>
      </c>
      <c r="K512" s="117" t="str">
        <f>'H. Access Control'!H9</f>
        <v>9.4.3.c</v>
      </c>
      <c r="L512" s="117" t="str">
        <f>'H. Access Control'!I9</f>
        <v>Password Management System</v>
      </c>
      <c r="M512" s="117"/>
      <c r="N512" s="117"/>
      <c r="O512" s="117"/>
      <c r="P512" s="120" t="s">
        <v>406</v>
      </c>
      <c r="Q512" s="117"/>
      <c r="R512" s="117" t="s">
        <v>118</v>
      </c>
      <c r="S512" s="117">
        <v>0</v>
      </c>
      <c r="T512" s="191" t="s">
        <v>3111</v>
      </c>
    </row>
    <row r="513" spans="1:20" ht="12.75" customHeight="1">
      <c r="A513" s="117">
        <f>'H. Access Control'!A10</f>
        <v>3205</v>
      </c>
      <c r="B513" s="117">
        <f>'H. Access Control'!J10</f>
        <v>2</v>
      </c>
      <c r="C513" s="117">
        <f>'H. Access Control'!K10</f>
        <v>0</v>
      </c>
      <c r="D513" s="117">
        <f>'H. Access Control'!Y10</f>
        <v>0</v>
      </c>
      <c r="E513" s="117" t="str">
        <f>'H. Access Control'!B10</f>
        <v>H.2.2</v>
      </c>
      <c r="F513" s="117" t="str">
        <f>'H. Access Control'!C10</f>
        <v>Is an inactive user ID deleted or disabled within 90 days?</v>
      </c>
      <c r="G513" s="117">
        <f>'H. Access Control'!D10</f>
        <v>0</v>
      </c>
      <c r="H513" s="117">
        <f>'H. Access Control'!E10</f>
        <v>0</v>
      </c>
      <c r="I513" s="117">
        <f>'H. Access Control'!F10</f>
        <v>0</v>
      </c>
      <c r="J513" s="117" t="str">
        <f>'H. Access Control'!G10</f>
        <v>H.4 Inactive Accounts</v>
      </c>
      <c r="K513" s="117" t="str">
        <f>'H. Access Control'!H10</f>
        <v>9.2.6</v>
      </c>
      <c r="L513" s="117" t="str">
        <f>'H. Access Control'!I10</f>
        <v>Removal or adjustment of access rights</v>
      </c>
      <c r="M513" s="117"/>
      <c r="N513" s="117"/>
      <c r="O513" s="117"/>
      <c r="P513" s="120" t="s">
        <v>3316</v>
      </c>
      <c r="Q513" s="117"/>
      <c r="R513" s="117" t="s">
        <v>118</v>
      </c>
      <c r="S513" s="117">
        <v>0</v>
      </c>
      <c r="T513" s="191" t="s">
        <v>3111</v>
      </c>
    </row>
    <row r="514" spans="1:20" ht="12.75" customHeight="1">
      <c r="A514" s="117">
        <f>'H. Access Control'!A11</f>
        <v>1916</v>
      </c>
      <c r="B514" s="117">
        <f>'H. Access Control'!J11</f>
        <v>2</v>
      </c>
      <c r="C514" s="117">
        <f>'H. Access Control'!K11</f>
        <v>0</v>
      </c>
      <c r="D514" s="117">
        <f>'H. Access Control'!Y11</f>
        <v>0</v>
      </c>
      <c r="E514" s="117" t="str">
        <f>'H. Access Control'!B11</f>
        <v>H.2.3</v>
      </c>
      <c r="F514" s="117" t="str">
        <f>'H. Access Control'!C11</f>
        <v>Is there a process to request and receive approval for access to systems transmitting, processing or storing Scoped Systems and Data?</v>
      </c>
      <c r="G514" s="117">
        <f>'H. Access Control'!D11</f>
        <v>0</v>
      </c>
      <c r="H514" s="117">
        <f>'H. Access Control'!E11</f>
        <v>0</v>
      </c>
      <c r="I514" s="117">
        <f>'H. Access Control'!F11</f>
        <v>0</v>
      </c>
      <c r="J514" s="117" t="str">
        <f>'H. Access Control'!G11</f>
        <v>H.3 Logical Access Authorization</v>
      </c>
      <c r="K514" s="117" t="str">
        <f>'H. Access Control'!H11</f>
        <v>9.1.2.b</v>
      </c>
      <c r="L514" s="117" t="str">
        <f>'H. Access Control'!I11</f>
        <v>Access to networks and network services</v>
      </c>
      <c r="M514" s="117"/>
      <c r="N514" s="117"/>
      <c r="O514" s="117"/>
      <c r="P514" s="120" t="s">
        <v>745</v>
      </c>
      <c r="Q514" s="117"/>
      <c r="R514" s="117" t="s">
        <v>3109</v>
      </c>
      <c r="S514" s="117">
        <v>0</v>
      </c>
      <c r="T514" s="191" t="s">
        <v>3313</v>
      </c>
    </row>
    <row r="515" spans="1:20" ht="12.75" customHeight="1">
      <c r="A515" s="117">
        <f>'H. Access Control'!A12</f>
        <v>842</v>
      </c>
      <c r="B515" s="117">
        <f>'H. Access Control'!J12</f>
        <v>2</v>
      </c>
      <c r="C515" s="117">
        <f>'H. Access Control'!K12</f>
        <v>0</v>
      </c>
      <c r="D515" s="117">
        <f>'H. Access Control'!Y12</f>
        <v>0</v>
      </c>
      <c r="E515" s="117" t="str">
        <f>'H. Access Control'!B12</f>
        <v>H.2.4</v>
      </c>
      <c r="F515" s="117" t="str">
        <f>'H. Access Control'!C12</f>
        <v>Segregation of duties for granting access and approving access?</v>
      </c>
      <c r="G515" s="117">
        <f>'H. Access Control'!D12</f>
        <v>0</v>
      </c>
      <c r="H515" s="117">
        <f>'H. Access Control'!E12</f>
        <v>0</v>
      </c>
      <c r="I515" s="117">
        <f>'H. Access Control'!F12</f>
        <v>0</v>
      </c>
      <c r="J515" s="117" t="str">
        <f>'H. Access Control'!G12</f>
        <v>H.3 Logical Access Authorization</v>
      </c>
      <c r="K515" s="117" t="str">
        <f>'H. Access Control'!H12</f>
        <v>9.1.1.f</v>
      </c>
      <c r="L515" s="117" t="str">
        <f>'H. Access Control'!I12</f>
        <v>Access Control Policy</v>
      </c>
      <c r="M515" s="117"/>
      <c r="N515" s="117" t="s">
        <v>3060</v>
      </c>
      <c r="O515" s="117" t="s">
        <v>3317</v>
      </c>
      <c r="P515" s="120" t="s">
        <v>118</v>
      </c>
      <c r="Q515" s="117"/>
      <c r="R515" s="117"/>
      <c r="S515" s="117">
        <v>0</v>
      </c>
      <c r="T515" s="191" t="s">
        <v>3254</v>
      </c>
    </row>
    <row r="516" spans="1:20" ht="12.75" customHeight="1">
      <c r="A516" s="117">
        <f>'H. Access Control'!A13</f>
        <v>845</v>
      </c>
      <c r="B516" s="117">
        <f>'H. Access Control'!J13</f>
        <v>2</v>
      </c>
      <c r="C516" s="117">
        <f>'H. Access Control'!K13</f>
        <v>0</v>
      </c>
      <c r="D516" s="117">
        <f>'H. Access Control'!Y13</f>
        <v>0</v>
      </c>
      <c r="E516" s="117" t="str">
        <f>'H. Access Control'!B13</f>
        <v>H.2.5</v>
      </c>
      <c r="F516" s="117" t="str">
        <f>'H. Access Control'!C13</f>
        <v>Segregation of duties for approving and implementing access requests?</v>
      </c>
      <c r="G516" s="117">
        <f>'H. Access Control'!D13</f>
        <v>0</v>
      </c>
      <c r="H516" s="117">
        <f>'H. Access Control'!E13</f>
        <v>0</v>
      </c>
      <c r="I516" s="117">
        <f>'H. Access Control'!F13</f>
        <v>0</v>
      </c>
      <c r="J516" s="117" t="str">
        <f>'H. Access Control'!G13</f>
        <v>H.3 Logical Access Authorization</v>
      </c>
      <c r="K516" s="117" t="str">
        <f>'H. Access Control'!H13</f>
        <v xml:space="preserve">6.1.2 </v>
      </c>
      <c r="L516" s="117" t="str">
        <f>'H. Access Control'!I13</f>
        <v>Segregation of Duties</v>
      </c>
      <c r="M516" s="117"/>
      <c r="N516" s="117" t="s">
        <v>3060</v>
      </c>
      <c r="O516" s="117" t="s">
        <v>3317</v>
      </c>
      <c r="P516" s="120" t="s">
        <v>118</v>
      </c>
      <c r="Q516" s="117"/>
      <c r="R516" s="117"/>
      <c r="S516" s="117">
        <v>0</v>
      </c>
      <c r="T516" s="191" t="s">
        <v>3254</v>
      </c>
    </row>
    <row r="517" spans="1:20" ht="12.75" customHeight="1">
      <c r="A517" s="117">
        <f>'H. Access Control'!A14</f>
        <v>1922</v>
      </c>
      <c r="B517" s="117">
        <f>'H. Access Control'!J14</f>
        <v>3</v>
      </c>
      <c r="C517" s="117">
        <f>'H. Access Control'!K14</f>
        <v>0</v>
      </c>
      <c r="D517" s="117">
        <f>'H. Access Control'!Y14</f>
        <v>0</v>
      </c>
      <c r="E517" s="117" t="str">
        <f>'H. Access Control'!B14</f>
        <v>H.2.5.1</v>
      </c>
      <c r="F517" s="117" t="str">
        <f>'H. Access Control'!C14</f>
        <v>Are requests for granting access documented, retained and retrievable for audit purposes for a minimum of a year?</v>
      </c>
      <c r="G517" s="117">
        <f>'H. Access Control'!D14</f>
        <v>0</v>
      </c>
      <c r="H517" s="117">
        <f>'H. Access Control'!E14</f>
        <v>0</v>
      </c>
      <c r="I517" s="117">
        <f>'H. Access Control'!F14</f>
        <v>0</v>
      </c>
      <c r="J517" s="117" t="str">
        <f>'H. Access Control'!G14</f>
        <v>H.3 Logical Access Authorization</v>
      </c>
      <c r="K517" s="117" t="str">
        <f>'H. Access Control'!H14</f>
        <v>9.2.5.e</v>
      </c>
      <c r="L517" s="117" t="str">
        <f>'H. Access Control'!I14</f>
        <v>Review of User Access Rights</v>
      </c>
      <c r="M517" s="117"/>
      <c r="N517" s="117"/>
      <c r="O517" s="117"/>
      <c r="P517" s="120" t="s">
        <v>745</v>
      </c>
      <c r="Q517" s="117"/>
      <c r="R517" s="117" t="s">
        <v>3109</v>
      </c>
      <c r="S517" s="117" t="s">
        <v>3318</v>
      </c>
      <c r="T517" s="191" t="s">
        <v>3319</v>
      </c>
    </row>
    <row r="518" spans="1:20" ht="12.75" customHeight="1">
      <c r="A518" s="117">
        <f>'H. Access Control'!A15</f>
        <v>1939</v>
      </c>
      <c r="B518" s="117">
        <f>'H. Access Control'!J15</f>
        <v>2</v>
      </c>
      <c r="C518" s="117">
        <f>'H. Access Control'!K15</f>
        <v>1</v>
      </c>
      <c r="D518" s="117">
        <f>'H. Access Control'!Y15</f>
        <v>0</v>
      </c>
      <c r="E518" s="117" t="str">
        <f>'H. Access Control'!B15</f>
        <v>H.2.6</v>
      </c>
      <c r="F518" s="117" t="str">
        <f>'H. Access Control'!C15</f>
        <v>Is system access limited by:</v>
      </c>
      <c r="G518" s="117">
        <f>'H. Access Control'!D15</f>
        <v>0</v>
      </c>
      <c r="H518" s="117">
        <f>'H. Access Control'!E15</f>
        <v>0</v>
      </c>
      <c r="I518" s="117">
        <f>'H. Access Control'!F15</f>
        <v>0</v>
      </c>
      <c r="J518" s="117">
        <f>'H. Access Control'!G15</f>
        <v>0</v>
      </c>
      <c r="K518" s="117" t="str">
        <f>'H. Access Control'!H15</f>
        <v>9.4.1</v>
      </c>
      <c r="L518" s="117" t="str">
        <f>'H. Access Control'!I15</f>
        <v>Information access restriction</v>
      </c>
      <c r="M518" s="117"/>
      <c r="N518" s="117"/>
      <c r="O518" s="117"/>
      <c r="P518" s="120">
        <v>7.1</v>
      </c>
      <c r="Q518" s="117"/>
      <c r="R518" s="117" t="s">
        <v>3109</v>
      </c>
      <c r="S518" s="117">
        <v>0</v>
      </c>
      <c r="T518" s="117"/>
    </row>
    <row r="519" spans="1:20" ht="12.75" customHeight="1">
      <c r="A519" s="117">
        <f>'H. Access Control'!A16</f>
        <v>1940</v>
      </c>
      <c r="B519" s="117">
        <f>'H. Access Control'!J16</f>
        <v>3</v>
      </c>
      <c r="C519" s="117">
        <f>'H. Access Control'!K16</f>
        <v>0</v>
      </c>
      <c r="D519" s="117">
        <f>'H. Access Control'!Y16</f>
        <v>0</v>
      </c>
      <c r="E519" s="117" t="str">
        <f>'H. Access Control'!B16</f>
        <v>H.2.6.1</v>
      </c>
      <c r="F519" s="117" t="str">
        <f>'H. Access Control'!C16</f>
        <v>Time of day?</v>
      </c>
      <c r="G519" s="117">
        <f>'H. Access Control'!D16</f>
        <v>0</v>
      </c>
      <c r="H519" s="117">
        <f>'H. Access Control'!E16</f>
        <v>0</v>
      </c>
      <c r="I519" s="117">
        <f>'H. Access Control'!F16</f>
        <v>0</v>
      </c>
      <c r="J519" s="117">
        <f>'H. Access Control'!G16</f>
        <v>0</v>
      </c>
      <c r="K519" s="117">
        <f>'H. Access Control'!H16</f>
        <v>0</v>
      </c>
      <c r="L519" s="117">
        <f>'H. Access Control'!I16</f>
        <v>0</v>
      </c>
      <c r="M519" s="117"/>
      <c r="N519" s="117"/>
      <c r="O519" s="117"/>
      <c r="P519" s="120" t="s">
        <v>118</v>
      </c>
      <c r="Q519" s="117"/>
      <c r="R519" s="117" t="s">
        <v>3233</v>
      </c>
      <c r="S519" s="117">
        <v>0</v>
      </c>
      <c r="T519" s="191" t="s">
        <v>3313</v>
      </c>
    </row>
    <row r="520" spans="1:20" ht="12.75" customHeight="1">
      <c r="A520" s="117">
        <f>'H. Access Control'!A17</f>
        <v>1943</v>
      </c>
      <c r="B520" s="117">
        <f>'H. Access Control'!J17</f>
        <v>3</v>
      </c>
      <c r="C520" s="117">
        <f>'H. Access Control'!K17</f>
        <v>0</v>
      </c>
      <c r="D520" s="117">
        <f>'H. Access Control'!Y17</f>
        <v>0</v>
      </c>
      <c r="E520" s="117" t="str">
        <f>'H. Access Control'!B17</f>
        <v>H.2.6.2</v>
      </c>
      <c r="F520" s="117" t="str">
        <f>'H. Access Control'!C17</f>
        <v>Physical location?</v>
      </c>
      <c r="G520" s="117">
        <f>'H. Access Control'!D17</f>
        <v>0</v>
      </c>
      <c r="H520" s="117">
        <f>'H. Access Control'!E17</f>
        <v>0</v>
      </c>
      <c r="I520" s="117">
        <f>'H. Access Control'!F17</f>
        <v>0</v>
      </c>
      <c r="J520" s="117">
        <f>'H. Access Control'!G17</f>
        <v>0</v>
      </c>
      <c r="K520" s="117">
        <f>'H. Access Control'!H17</f>
        <v>0</v>
      </c>
      <c r="L520" s="117" t="str">
        <f>'H. Access Control'!I17</f>
        <v/>
      </c>
      <c r="M520" s="117"/>
      <c r="N520" s="117"/>
      <c r="O520" s="117"/>
      <c r="P520" s="120" t="s">
        <v>118</v>
      </c>
      <c r="Q520" s="117"/>
      <c r="R520" s="117" t="s">
        <v>118</v>
      </c>
      <c r="S520" s="117">
        <v>0</v>
      </c>
      <c r="T520" s="191" t="s">
        <v>3313</v>
      </c>
    </row>
    <row r="521" spans="1:20" ht="12.75" customHeight="1">
      <c r="A521" s="117">
        <f>'H. Access Control'!A18</f>
        <v>1945</v>
      </c>
      <c r="B521" s="117">
        <f>'H. Access Control'!J18</f>
        <v>3</v>
      </c>
      <c r="C521" s="117">
        <f>'H. Access Control'!K18</f>
        <v>0</v>
      </c>
      <c r="D521" s="117">
        <f>'H. Access Control'!Y18</f>
        <v>0</v>
      </c>
      <c r="E521" s="117" t="str">
        <f>'H. Access Control'!B18</f>
        <v>H.2.6.3</v>
      </c>
      <c r="F521" s="117" t="str">
        <f>'H. Access Control'!C18</f>
        <v>Network subnet?</v>
      </c>
      <c r="G521" s="117">
        <f>'H. Access Control'!D18</f>
        <v>0</v>
      </c>
      <c r="H521" s="117">
        <f>'H. Access Control'!E18</f>
        <v>0</v>
      </c>
      <c r="I521" s="117">
        <f>'H. Access Control'!F18</f>
        <v>0</v>
      </c>
      <c r="J521" s="117">
        <f>'H. Access Control'!G18</f>
        <v>0</v>
      </c>
      <c r="K521" s="117">
        <f>'H. Access Control'!H18</f>
        <v>0</v>
      </c>
      <c r="L521" s="117" t="str">
        <f>'H. Access Control'!I18</f>
        <v/>
      </c>
      <c r="M521" s="117"/>
      <c r="N521" s="117"/>
      <c r="O521" s="117"/>
      <c r="P521" s="120" t="s">
        <v>118</v>
      </c>
      <c r="Q521" s="117"/>
      <c r="R521" s="117" t="s">
        <v>118</v>
      </c>
      <c r="S521" s="117">
        <v>0</v>
      </c>
      <c r="T521" s="191" t="s">
        <v>3313</v>
      </c>
    </row>
    <row r="522" spans="1:20" ht="12.75" customHeight="1">
      <c r="A522" s="117">
        <f>'H. Access Control'!A19</f>
        <v>3207</v>
      </c>
      <c r="B522" s="117">
        <f>'H. Access Control'!J19</f>
        <v>2</v>
      </c>
      <c r="C522" s="117">
        <f>'H. Access Control'!K19</f>
        <v>0</v>
      </c>
      <c r="D522" s="117">
        <f>'H. Access Control'!Y19</f>
        <v>0</v>
      </c>
      <c r="E522" s="117" t="str">
        <f>'H. Access Control'!B19</f>
        <v>H.2.7</v>
      </c>
      <c r="F522" s="117" t="str">
        <f>'H. Access Control'!C19</f>
        <v>Are user access rights reviewed at least quarterly?</v>
      </c>
      <c r="G522" s="117">
        <f>'H. Access Control'!D19</f>
        <v>0</v>
      </c>
      <c r="H522" s="117">
        <f>'H. Access Control'!E19</f>
        <v>0</v>
      </c>
      <c r="I522" s="117">
        <f>'H. Access Control'!F19</f>
        <v>0</v>
      </c>
      <c r="J522" s="117" t="str">
        <f>'H. Access Control'!G19</f>
        <v>H.9 Monitoring of System Access Rights</v>
      </c>
      <c r="K522" s="117" t="str">
        <f>'H. Access Control'!H19</f>
        <v>9.2.5.a</v>
      </c>
      <c r="L522" s="117" t="str">
        <f>'H. Access Control'!I19</f>
        <v>Review of User Access Rights</v>
      </c>
      <c r="M522" s="117"/>
      <c r="N522" s="117" t="s">
        <v>3060</v>
      </c>
      <c r="O522" s="117" t="s">
        <v>3320</v>
      </c>
      <c r="P522" s="120" t="s">
        <v>3321</v>
      </c>
      <c r="Q522" s="117"/>
      <c r="R522" s="117" t="s">
        <v>3109</v>
      </c>
      <c r="S522" s="117" t="s">
        <v>3279</v>
      </c>
      <c r="T522" s="191" t="s">
        <v>3313</v>
      </c>
    </row>
    <row r="523" spans="1:20" ht="12.75" customHeight="1">
      <c r="A523" s="117">
        <f>'H. Access Control'!A20</f>
        <v>2654</v>
      </c>
      <c r="B523" s="117">
        <f>'H. Access Control'!J20</f>
        <v>2</v>
      </c>
      <c r="C523" s="117">
        <f>'H. Access Control'!K20</f>
        <v>0</v>
      </c>
      <c r="D523" s="117">
        <f>'H. Access Control'!Y20</f>
        <v>0</v>
      </c>
      <c r="E523" s="117" t="str">
        <f>'H. Access Control'!B20</f>
        <v>H.2.8</v>
      </c>
      <c r="F523" s="117" t="str">
        <f>'H. Access Control'!C20</f>
        <v>Are access rights reviewed when a constituent changes roles?</v>
      </c>
      <c r="G523" s="117">
        <f>'H. Access Control'!D20</f>
        <v>0</v>
      </c>
      <c r="H523" s="117">
        <f>'H. Access Control'!E20</f>
        <v>0</v>
      </c>
      <c r="I523" s="117">
        <f>'H. Access Control'!F20</f>
        <v>0</v>
      </c>
      <c r="J523" s="117" t="str">
        <f>'H. Access Control'!G20</f>
        <v>H.9 Monitoring of System Access Rights</v>
      </c>
      <c r="K523" s="117" t="str">
        <f>'H. Access Control'!H20</f>
        <v>9.2.5.b</v>
      </c>
      <c r="L523" s="117" t="str">
        <f>'H. Access Control'!I20</f>
        <v>Review of User Access Rights</v>
      </c>
      <c r="M523" s="117"/>
      <c r="N523" s="117" t="s">
        <v>3060</v>
      </c>
      <c r="O523" s="117" t="s">
        <v>3320</v>
      </c>
      <c r="P523" s="120" t="s">
        <v>118</v>
      </c>
      <c r="Q523" s="117"/>
      <c r="R523" s="117" t="s">
        <v>3109</v>
      </c>
      <c r="S523" s="117">
        <v>0</v>
      </c>
      <c r="T523" s="191" t="s">
        <v>3313</v>
      </c>
    </row>
    <row r="524" spans="1:20" ht="12.75" customHeight="1">
      <c r="A524" s="117">
        <f>'H. Access Control'!A21</f>
        <v>2655</v>
      </c>
      <c r="B524" s="117">
        <f>'H. Access Control'!J21</f>
        <v>2</v>
      </c>
      <c r="C524" s="117">
        <f>'H. Access Control'!K21</f>
        <v>0</v>
      </c>
      <c r="D524" s="117">
        <f>'H. Access Control'!Y21</f>
        <v>0</v>
      </c>
      <c r="E524" s="117" t="str">
        <f>'H. Access Control'!B21</f>
        <v>H.2.9</v>
      </c>
      <c r="F524" s="117" t="str">
        <f>'H. Access Control'!C21</f>
        <v>Are access rights to privileged systems reviewed to ensure unauthorized access has not been obtained?</v>
      </c>
      <c r="G524" s="117">
        <f>'H. Access Control'!D21</f>
        <v>0</v>
      </c>
      <c r="H524" s="117">
        <f>'H. Access Control'!E21</f>
        <v>0</v>
      </c>
      <c r="I524" s="117">
        <f>'H. Access Control'!F21</f>
        <v>0</v>
      </c>
      <c r="J524" s="117" t="str">
        <f>'H. Access Control'!G21</f>
        <v>H.9 Monitoring of System Access Rights</v>
      </c>
      <c r="K524" s="117" t="str">
        <f>'H. Access Control'!H21</f>
        <v>9.2.5.d</v>
      </c>
      <c r="L524" s="117" t="str">
        <f>'H. Access Control'!I21</f>
        <v>Review of User Access Rights</v>
      </c>
      <c r="M524" s="117"/>
      <c r="N524" s="117" t="s">
        <v>3322</v>
      </c>
      <c r="O524" s="117" t="s">
        <v>3323</v>
      </c>
      <c r="P524" s="120" t="s">
        <v>3092</v>
      </c>
      <c r="Q524" s="117"/>
      <c r="R524" s="117" t="s">
        <v>3109</v>
      </c>
      <c r="S524" s="117">
        <v>0</v>
      </c>
      <c r="T524" s="191" t="s">
        <v>3313</v>
      </c>
    </row>
    <row r="525" spans="1:20" ht="12.75" customHeight="1">
      <c r="A525" s="117">
        <f>'H. Access Control'!A22</f>
        <v>3208</v>
      </c>
      <c r="B525" s="117">
        <f>'H. Access Control'!J22</f>
        <v>2</v>
      </c>
      <c r="C525" s="117">
        <f>'H. Access Control'!K22</f>
        <v>0</v>
      </c>
      <c r="D525" s="117">
        <f>'H. Access Control'!Y22</f>
        <v>0</v>
      </c>
      <c r="E525" s="117" t="str">
        <f>'H. Access Control'!B22</f>
        <v>H.2.10</v>
      </c>
      <c r="F525" s="117" t="str">
        <f>'H. Access Control'!C22</f>
        <v>Are privileged user access rights reviewed at least quarterly?</v>
      </c>
      <c r="G525" s="117">
        <f>'H. Access Control'!D22</f>
        <v>0</v>
      </c>
      <c r="H525" s="117">
        <f>'H. Access Control'!E22</f>
        <v>0</v>
      </c>
      <c r="I525" s="117">
        <f>'H. Access Control'!F22</f>
        <v>0</v>
      </c>
      <c r="J525" s="117" t="str">
        <f>'H. Access Control'!G22</f>
        <v>H.9 Monitoring of System Access Rights</v>
      </c>
      <c r="K525" s="117" t="str">
        <f>'H. Access Control'!H22</f>
        <v>9.2.5.c</v>
      </c>
      <c r="L525" s="117" t="str">
        <f>'H. Access Control'!I22</f>
        <v>Review of User Access Rights</v>
      </c>
      <c r="M525" s="117"/>
      <c r="N525" s="117" t="s">
        <v>3322</v>
      </c>
      <c r="O525" s="117" t="s">
        <v>3323</v>
      </c>
      <c r="P525" s="120" t="s">
        <v>118</v>
      </c>
      <c r="Q525" s="117"/>
      <c r="R525" s="117" t="s">
        <v>3109</v>
      </c>
      <c r="S525" s="117">
        <v>0</v>
      </c>
      <c r="T525" s="191" t="s">
        <v>3313</v>
      </c>
    </row>
    <row r="526" spans="1:20" ht="12.75" customHeight="1">
      <c r="A526" s="117">
        <f>'H. Access Control'!A23</f>
        <v>2656</v>
      </c>
      <c r="B526" s="117">
        <f>'H. Access Control'!J23</f>
        <v>2</v>
      </c>
      <c r="C526" s="117">
        <f>'H. Access Control'!K23</f>
        <v>0</v>
      </c>
      <c r="D526" s="117">
        <f>'H. Access Control'!Y23</f>
        <v>0</v>
      </c>
      <c r="E526" s="117" t="str">
        <f>'H. Access Control'!B23</f>
        <v>H.2.11</v>
      </c>
      <c r="F526" s="117" t="str">
        <f>'H. Access Control'!C23</f>
        <v>Are changes to privileged user access rights logged?</v>
      </c>
      <c r="G526" s="117">
        <f>'H. Access Control'!D23</f>
        <v>0</v>
      </c>
      <c r="H526" s="117">
        <f>'H. Access Control'!E23</f>
        <v>0</v>
      </c>
      <c r="I526" s="117">
        <f>'H. Access Control'!F23</f>
        <v>0</v>
      </c>
      <c r="J526" s="117" t="str">
        <f>'H. Access Control'!G23</f>
        <v>H.9 Monitoring of System Access Rights</v>
      </c>
      <c r="K526" s="117" t="str">
        <f>'H. Access Control'!H23</f>
        <v>9.2.5.e</v>
      </c>
      <c r="L526" s="117" t="str">
        <f>'H. Access Control'!I23</f>
        <v>Review of User Access Rights</v>
      </c>
      <c r="M526" s="117"/>
      <c r="N526" s="117" t="s">
        <v>3060</v>
      </c>
      <c r="O526" s="117" t="s">
        <v>3324</v>
      </c>
      <c r="P526" s="120">
        <v>6.4</v>
      </c>
      <c r="Q526" s="117"/>
      <c r="R526" s="117" t="s">
        <v>3109</v>
      </c>
      <c r="S526" s="117">
        <v>0</v>
      </c>
      <c r="T526" s="191" t="s">
        <v>3313</v>
      </c>
    </row>
    <row r="527" spans="1:20" ht="12.75" customHeight="1">
      <c r="A527" s="117">
        <f>'H. Access Control'!A24</f>
        <v>4220</v>
      </c>
      <c r="B527" s="117">
        <f>'H. Access Control'!J24</f>
        <v>2</v>
      </c>
      <c r="C527" s="117">
        <f>'H. Access Control'!K24</f>
        <v>0</v>
      </c>
      <c r="D527" s="117">
        <f>'H. Access Control'!Y24</f>
        <v>0</v>
      </c>
      <c r="E527" s="117" t="str">
        <f>'H. Access Control'!B24</f>
        <v>H.2.12</v>
      </c>
      <c r="F527" s="117" t="str">
        <f>'H. Access Control'!C24</f>
        <v>Are user access rights revoked within 24 hours of termination?</v>
      </c>
      <c r="G527" s="117">
        <f>'H. Access Control'!D24</f>
        <v>0</v>
      </c>
      <c r="H527" s="117">
        <f>'H. Access Control'!E24</f>
        <v>0</v>
      </c>
      <c r="I527" s="117">
        <f>'H. Access Control'!F24</f>
        <v>0</v>
      </c>
      <c r="J527" s="117">
        <f>'H. Access Control'!G24</f>
        <v>0</v>
      </c>
      <c r="K527" s="117">
        <f>'H. Access Control'!H24</f>
        <v>0</v>
      </c>
      <c r="L527" s="117">
        <f>'H. Access Control'!I24</f>
        <v>0</v>
      </c>
      <c r="M527" s="117"/>
      <c r="N527" s="117"/>
      <c r="O527" s="117"/>
      <c r="P527" s="120"/>
      <c r="Q527" s="117"/>
      <c r="R527" s="117"/>
      <c r="S527" s="117" t="s">
        <v>587</v>
      </c>
      <c r="T527" s="117"/>
    </row>
    <row r="528" spans="1:20" ht="12.75" customHeight="1">
      <c r="A528" s="117">
        <f>'H. Access Control'!A25</f>
        <v>4221</v>
      </c>
      <c r="B528" s="117">
        <f>'H. Access Control'!J25</f>
        <v>2</v>
      </c>
      <c r="C528" s="117">
        <f>'H. Access Control'!K25</f>
        <v>0</v>
      </c>
      <c r="D528" s="117">
        <f>'H. Access Control'!Y25</f>
        <v>0</v>
      </c>
      <c r="E528" s="117" t="str">
        <f>'H. Access Control'!B25</f>
        <v>H.2.13</v>
      </c>
      <c r="F528" s="117" t="str">
        <f>'H. Access Control'!C25</f>
        <v>Are Administrative rights restricted to those requiring all permissions including the ability to modify other security permissions?</v>
      </c>
      <c r="G528" s="117">
        <f>'H. Access Control'!D25</f>
        <v>0</v>
      </c>
      <c r="H528" s="117">
        <f>'H. Access Control'!E25</f>
        <v>0</v>
      </c>
      <c r="I528" s="117">
        <f>'H. Access Control'!F25</f>
        <v>0</v>
      </c>
      <c r="J528" s="117">
        <f>'H. Access Control'!G25</f>
        <v>0</v>
      </c>
      <c r="K528" s="117">
        <f>'H. Access Control'!H25</f>
        <v>0</v>
      </c>
      <c r="L528" s="117">
        <f>'H. Access Control'!I25</f>
        <v>0</v>
      </c>
      <c r="M528" s="117"/>
      <c r="N528" s="117" t="s">
        <v>3060</v>
      </c>
      <c r="O528" s="117" t="s">
        <v>3324</v>
      </c>
      <c r="P528" s="120" t="s">
        <v>3325</v>
      </c>
      <c r="Q528" s="117"/>
      <c r="R528" s="117"/>
      <c r="S528" s="117" t="s">
        <v>587</v>
      </c>
      <c r="T528" s="117"/>
    </row>
    <row r="529" spans="1:20" ht="12.75" customHeight="1">
      <c r="A529" s="117">
        <f>'H. Access Control'!A26</f>
        <v>3209</v>
      </c>
      <c r="B529" s="117">
        <f>'H. Access Control'!J26</f>
        <v>2</v>
      </c>
      <c r="C529" s="117">
        <f>'H. Access Control'!K26</f>
        <v>0</v>
      </c>
      <c r="D529" s="117">
        <f>'H. Access Control'!Y26</f>
        <v>0</v>
      </c>
      <c r="E529" s="117" t="str">
        <f>'H. Access Control'!B26</f>
        <v>H.2.14</v>
      </c>
      <c r="F529" s="117" t="str">
        <f>'H. Access Control'!C26</f>
        <v>Do logon banners exist for all electronic systems, declaring access is for authorized users and purposes only?</v>
      </c>
      <c r="G529" s="117">
        <f>'H. Access Control'!D26</f>
        <v>0</v>
      </c>
      <c r="H529" s="117">
        <f>'H. Access Control'!E26</f>
        <v>0</v>
      </c>
      <c r="I529" s="117">
        <f>'H. Access Control'!F26</f>
        <v>0</v>
      </c>
      <c r="J529" s="117" t="str">
        <f>'H. Access Control'!G26</f>
        <v>L.1 Presence of Log-on Banners</v>
      </c>
      <c r="K529" s="117" t="str">
        <f>'H. Access Control'!H26</f>
        <v>9.4.2.b</v>
      </c>
      <c r="L529" s="117" t="str">
        <f>'H. Access Control'!I26</f>
        <v>Secure Log-On Procedures</v>
      </c>
      <c r="M529" s="117"/>
      <c r="N529" s="117"/>
      <c r="O529" s="117"/>
      <c r="P529" s="120" t="s">
        <v>118</v>
      </c>
      <c r="Q529" s="117"/>
      <c r="R529" s="117" t="s">
        <v>3027</v>
      </c>
      <c r="S529" s="117">
        <v>0</v>
      </c>
      <c r="T529" s="191" t="s">
        <v>3326</v>
      </c>
    </row>
    <row r="530" spans="1:20" ht="12.75" customHeight="1">
      <c r="A530" s="117">
        <f>'H. Access Control'!A27</f>
        <v>2006</v>
      </c>
      <c r="B530" s="117">
        <f>'H. Access Control'!J27</f>
        <v>2</v>
      </c>
      <c r="C530" s="117">
        <f>'H. Access Control'!K27</f>
        <v>0</v>
      </c>
      <c r="D530" s="117">
        <f>'H. Access Control'!Y27</f>
        <v>0</v>
      </c>
      <c r="E530" s="117" t="str">
        <f>'H. Access Control'!B27</f>
        <v>H.2.15</v>
      </c>
      <c r="F530" s="117" t="str">
        <f>'H. Access Control'!C27</f>
        <v>Upon logon failure, does the user receive an error message specifically describing the nature of the failure e.g. invalid password, invalid user ID, etc.?</v>
      </c>
      <c r="G530" s="117">
        <f>'H. Access Control'!D27</f>
        <v>0</v>
      </c>
      <c r="H530" s="117">
        <f>'H. Access Control'!E27</f>
        <v>0</v>
      </c>
      <c r="I530" s="117">
        <f>'H. Access Control'!F27</f>
        <v>0</v>
      </c>
      <c r="J530" s="117">
        <f>'H. Access Control'!G27</f>
        <v>0</v>
      </c>
      <c r="K530" s="117" t="str">
        <f>'H. Access Control'!H27</f>
        <v>9.4.2.d</v>
      </c>
      <c r="L530" s="117" t="str">
        <f>'H. Access Control'!I27</f>
        <v>Secure Log-On Procedures</v>
      </c>
      <c r="M530" s="117"/>
      <c r="N530" s="117" t="s">
        <v>3060</v>
      </c>
      <c r="O530" s="117" t="s">
        <v>3327</v>
      </c>
      <c r="P530" s="120" t="s">
        <v>118</v>
      </c>
      <c r="Q530" s="117"/>
      <c r="R530" s="117" t="s">
        <v>3027</v>
      </c>
      <c r="S530" s="117">
        <v>0</v>
      </c>
      <c r="T530" s="191" t="s">
        <v>3326</v>
      </c>
    </row>
    <row r="531" spans="1:20" ht="12.75" customHeight="1">
      <c r="A531" s="117">
        <f>'H. Access Control'!A28</f>
        <v>2007</v>
      </c>
      <c r="B531" s="117">
        <f>'H. Access Control'!J28</f>
        <v>2</v>
      </c>
      <c r="C531" s="117">
        <f>'H. Access Control'!K28</f>
        <v>0</v>
      </c>
      <c r="D531" s="117">
        <f>'H. Access Control'!Y28</f>
        <v>0</v>
      </c>
      <c r="E531" s="117" t="str">
        <f>'H. Access Control'!B28</f>
        <v>H.2.16</v>
      </c>
      <c r="F531" s="117" t="str">
        <f>'H. Access Control'!C28</f>
        <v>Upon successful logon, does a message indicate the last time of successful logon?</v>
      </c>
      <c r="G531" s="117">
        <f>'H. Access Control'!D28</f>
        <v>0</v>
      </c>
      <c r="H531" s="117">
        <f>'H. Access Control'!E28</f>
        <v>0</v>
      </c>
      <c r="I531" s="117">
        <f>'H. Access Control'!F28</f>
        <v>0</v>
      </c>
      <c r="J531" s="117">
        <f>'H. Access Control'!G28</f>
        <v>0</v>
      </c>
      <c r="K531" s="117" t="str">
        <f>'H. Access Control'!H28</f>
        <v>9.4.2.h</v>
      </c>
      <c r="L531" s="117" t="str">
        <f>'H. Access Control'!I28</f>
        <v>Secure Log-On Procedures</v>
      </c>
      <c r="M531" s="117"/>
      <c r="N531" s="117"/>
      <c r="O531" s="117"/>
      <c r="P531" s="120" t="s">
        <v>118</v>
      </c>
      <c r="Q531" s="117"/>
      <c r="R531" s="117" t="s">
        <v>3027</v>
      </c>
      <c r="S531" s="117">
        <v>0</v>
      </c>
      <c r="T531" s="191" t="s">
        <v>3326</v>
      </c>
    </row>
    <row r="532" spans="1:20" ht="12.75" customHeight="1">
      <c r="A532" s="117">
        <f>'H. Access Control'!A29</f>
        <v>1910</v>
      </c>
      <c r="B532" s="117">
        <f>'H. Access Control'!J29</f>
        <v>2</v>
      </c>
      <c r="C532" s="117">
        <f>'H. Access Control'!K29</f>
        <v>0</v>
      </c>
      <c r="D532" s="117">
        <f>'H. Access Control'!Y29</f>
        <v>0</v>
      </c>
      <c r="E532" s="117" t="str">
        <f>'H. Access Control'!B29</f>
        <v>H.2.17</v>
      </c>
      <c r="F532" s="117" t="str">
        <f>'H. Access Control'!C29</f>
        <v>Is multi-factor authentication deployed for high-risk environments?</v>
      </c>
      <c r="G532" s="117">
        <f>'H. Access Control'!D29</f>
        <v>0</v>
      </c>
      <c r="H532" s="117">
        <f>'H. Access Control'!E29</f>
        <v>0</v>
      </c>
      <c r="I532" s="117">
        <f>'H. Access Control'!F29</f>
        <v>0</v>
      </c>
      <c r="J532" s="117" t="str">
        <f>'H. Access Control'!G29</f>
        <v>H.8 Restrictions and Multifactor Authentication for Remote Access</v>
      </c>
      <c r="K532" s="117" t="str">
        <f>'H. Access Control'!H29</f>
        <v>9.1.2.e</v>
      </c>
      <c r="L532" s="117" t="str">
        <f>'H. Access Control'!I29</f>
        <v>Access to networks and network services</v>
      </c>
      <c r="M532" s="117"/>
      <c r="N532" s="117"/>
      <c r="O532" s="117"/>
      <c r="P532" s="120">
        <v>8.3000000000000007</v>
      </c>
      <c r="Q532" s="117"/>
      <c r="R532" s="117" t="s">
        <v>3115</v>
      </c>
      <c r="S532" s="117" t="s">
        <v>3328</v>
      </c>
      <c r="T532" s="191" t="s">
        <v>3326</v>
      </c>
    </row>
    <row r="533" spans="1:20" ht="12.75" customHeight="1">
      <c r="A533" s="117">
        <f>'H. Access Control'!A30</f>
        <v>2657</v>
      </c>
      <c r="B533" s="117">
        <f>'H. Access Control'!J30</f>
        <v>2</v>
      </c>
      <c r="C533" s="117">
        <f>'H. Access Control'!K30</f>
        <v>0</v>
      </c>
      <c r="D533" s="117">
        <f>'H. Access Control'!Y30</f>
        <v>0</v>
      </c>
      <c r="E533" s="117" t="str">
        <f>'H. Access Control'!B30</f>
        <v>H.2.18</v>
      </c>
      <c r="F533" s="117" t="str">
        <f>'H. Access Control'!C30</f>
        <v>Is the use of system utilities restricted to authorized users only?</v>
      </c>
      <c r="G533" s="117">
        <f>'H. Access Control'!D30</f>
        <v>0</v>
      </c>
      <c r="H533" s="117">
        <f>'H. Access Control'!E30</f>
        <v>0</v>
      </c>
      <c r="I533" s="117">
        <f>'H. Access Control'!F30</f>
        <v>0</v>
      </c>
      <c r="J533" s="117">
        <f>'H. Access Control'!G30</f>
        <v>0</v>
      </c>
      <c r="K533" s="117" t="str">
        <f>'H. Access Control'!H30</f>
        <v>9.4.4</v>
      </c>
      <c r="L533" s="117" t="str">
        <f>'H. Access Control'!I30</f>
        <v>Use of privileged utility programs</v>
      </c>
      <c r="M533" s="117"/>
      <c r="N533" s="117"/>
      <c r="O533" s="117"/>
      <c r="P533" s="120" t="s">
        <v>118</v>
      </c>
      <c r="Q533" s="117"/>
      <c r="R533" s="117" t="s">
        <v>3029</v>
      </c>
      <c r="S533" s="117">
        <v>0</v>
      </c>
      <c r="T533" s="191" t="s">
        <v>3329</v>
      </c>
    </row>
    <row r="534" spans="1:20" ht="12.75" customHeight="1">
      <c r="A534" s="117">
        <f>'H. Access Control'!A31</f>
        <v>4408</v>
      </c>
      <c r="B534" s="117">
        <f>'H. Access Control'!J31</f>
        <v>1</v>
      </c>
      <c r="C534" s="117">
        <f>'H. Access Control'!K31</f>
        <v>0</v>
      </c>
      <c r="D534" s="117">
        <f>'H. Access Control'!Y31</f>
        <v>1</v>
      </c>
      <c r="E534" s="117" t="str">
        <f>'H. Access Control'!B31</f>
        <v>H.3</v>
      </c>
      <c r="F534" s="117" t="str">
        <f>'H. Access Control'!C31</f>
        <v>Are passwords used?</v>
      </c>
      <c r="G534" s="117">
        <f>'H. Access Control'!D31</f>
        <v>0</v>
      </c>
      <c r="H534" s="117">
        <f>'H. Access Control'!E31</f>
        <v>0</v>
      </c>
      <c r="I534" s="117">
        <f>'H. Access Control'!F31</f>
        <v>0</v>
      </c>
      <c r="J534" s="117" t="str">
        <f>'H. Access Control'!G31</f>
        <v>H. Access Control</v>
      </c>
      <c r="K534" s="117">
        <f>'H. Access Control'!H31</f>
        <v>0</v>
      </c>
      <c r="L534" s="117">
        <f>'H. Access Control'!I31</f>
        <v>0</v>
      </c>
      <c r="M534" s="117"/>
      <c r="N534" s="117"/>
      <c r="O534" s="117"/>
      <c r="P534" s="120"/>
      <c r="Q534" s="117"/>
      <c r="R534" s="117"/>
      <c r="S534" s="117"/>
      <c r="T534" s="191"/>
    </row>
    <row r="535" spans="1:20" ht="12.75" customHeight="1">
      <c r="A535" s="117">
        <f>'H. Access Control'!A32</f>
        <v>1949</v>
      </c>
      <c r="B535" s="117">
        <f>'H. Access Control'!J32</f>
        <v>2</v>
      </c>
      <c r="C535" s="117">
        <f>'H. Access Control'!K32</f>
        <v>0</v>
      </c>
      <c r="D535" s="117">
        <f>'H. Access Control'!Y32</f>
        <v>1</v>
      </c>
      <c r="E535" s="117" t="str">
        <f>'H. Access Control'!B32</f>
        <v>H.3.1</v>
      </c>
      <c r="F535" s="117" t="str">
        <f>'H. Access Control'!C32</f>
        <v>Is there a password policy for systems that transmit, process or store Scoped Systems and Data that has been approved by management, communicated to constituents, and enforced on all platforms? If yes, does it include:</v>
      </c>
      <c r="G535" s="117">
        <f>'H. Access Control'!D32</f>
        <v>0</v>
      </c>
      <c r="H535" s="117">
        <f>'H. Access Control'!E32</f>
        <v>0</v>
      </c>
      <c r="I535" s="117">
        <f>'H. Access Control'!F32</f>
        <v>0</v>
      </c>
      <c r="J535" s="117" t="str">
        <f>'H. Access Control'!G32</f>
        <v>H. Access Control</v>
      </c>
      <c r="K535" s="117" t="str">
        <f>'H. Access Control'!H32</f>
        <v>9.4.3</v>
      </c>
      <c r="L535" s="117" t="str">
        <f>'H. Access Control'!I32</f>
        <v>Password Management System</v>
      </c>
      <c r="M535" s="117"/>
      <c r="N535" s="117"/>
      <c r="O535" s="117"/>
      <c r="P535" s="120">
        <v>8.1</v>
      </c>
      <c r="Q535" s="117"/>
      <c r="R535" s="117" t="s">
        <v>3115</v>
      </c>
      <c r="S535" s="117">
        <v>0</v>
      </c>
      <c r="T535" s="191" t="s">
        <v>3117</v>
      </c>
    </row>
    <row r="536" spans="1:20" ht="12.75" customHeight="1">
      <c r="A536" s="117">
        <f>'H. Access Control'!A33</f>
        <v>4222</v>
      </c>
      <c r="B536" s="117">
        <f>'H. Access Control'!J33</f>
        <v>3</v>
      </c>
      <c r="C536" s="117">
        <f>'H. Access Control'!K33</f>
        <v>0</v>
      </c>
      <c r="D536" s="117">
        <f>'H. Access Control'!Y33</f>
        <v>0</v>
      </c>
      <c r="E536" s="117" t="str">
        <f>'H. Access Control'!B33</f>
        <v>H.3.1.1</v>
      </c>
      <c r="F536" s="117" t="str">
        <f>'H. Access Control'!C33</f>
        <v>All server platforms?</v>
      </c>
      <c r="G536" s="117">
        <f>'H. Access Control'!D33</f>
        <v>0</v>
      </c>
      <c r="H536" s="117">
        <f>'H. Access Control'!E33</f>
        <v>0</v>
      </c>
      <c r="I536" s="117">
        <f>'H. Access Control'!F33</f>
        <v>0</v>
      </c>
      <c r="J536" s="117" t="str">
        <f>'H. Access Control'!G33</f>
        <v>H. Access Control</v>
      </c>
      <c r="K536" s="117">
        <f>'H. Access Control'!H33</f>
        <v>0</v>
      </c>
      <c r="L536" s="117">
        <f>'H. Access Control'!I33</f>
        <v>0</v>
      </c>
      <c r="M536" s="117"/>
      <c r="N536" s="117"/>
      <c r="O536" s="117"/>
      <c r="P536" s="120"/>
      <c r="Q536" s="117"/>
      <c r="R536" s="117"/>
      <c r="S536" s="117" t="s">
        <v>587</v>
      </c>
      <c r="T536" s="117"/>
    </row>
    <row r="537" spans="1:20" ht="12.75" customHeight="1">
      <c r="A537" s="117">
        <f>'H. Access Control'!A34</f>
        <v>4223</v>
      </c>
      <c r="B537" s="117">
        <f>'H. Access Control'!J34</f>
        <v>3</v>
      </c>
      <c r="C537" s="117">
        <f>'H. Access Control'!K34</f>
        <v>0</v>
      </c>
      <c r="D537" s="117">
        <f>'H. Access Control'!Y34</f>
        <v>0</v>
      </c>
      <c r="E537" s="117" t="str">
        <f>'H. Access Control'!B34</f>
        <v>H.3.1.2</v>
      </c>
      <c r="F537" s="117" t="str">
        <f>'H. Access Control'!C34</f>
        <v>All network devices including routers, switches, and firewalls?</v>
      </c>
      <c r="G537" s="117">
        <f>'H. Access Control'!D34</f>
        <v>0</v>
      </c>
      <c r="H537" s="117">
        <f>'H. Access Control'!E34</f>
        <v>0</v>
      </c>
      <c r="I537" s="117">
        <f>'H. Access Control'!F34</f>
        <v>0</v>
      </c>
      <c r="J537" s="117" t="str">
        <f>'H. Access Control'!G34</f>
        <v>H. Access Control</v>
      </c>
      <c r="K537" s="117">
        <f>'H. Access Control'!H34</f>
        <v>0</v>
      </c>
      <c r="L537" s="117">
        <f>'H. Access Control'!I34</f>
        <v>0</v>
      </c>
      <c r="M537" s="117"/>
      <c r="N537" s="117"/>
      <c r="O537" s="117"/>
      <c r="P537" s="120"/>
      <c r="Q537" s="117"/>
      <c r="R537" s="117"/>
      <c r="S537" s="117" t="s">
        <v>587</v>
      </c>
      <c r="T537" s="117"/>
    </row>
    <row r="538" spans="1:20" ht="12.75" customHeight="1">
      <c r="A538" s="117">
        <f>'H. Access Control'!A35</f>
        <v>4224</v>
      </c>
      <c r="B538" s="117">
        <f>'H. Access Control'!J35</f>
        <v>3</v>
      </c>
      <c r="C538" s="117">
        <f>'H. Access Control'!K35</f>
        <v>0</v>
      </c>
      <c r="D538" s="117">
        <f>'H. Access Control'!Y35</f>
        <v>0</v>
      </c>
      <c r="E538" s="117" t="str">
        <f>'H. Access Control'!B35</f>
        <v>H.3.1.3</v>
      </c>
      <c r="F538" s="117" t="str">
        <f>'H. Access Control'!C35</f>
        <v>All Web and File Transfer Services?</v>
      </c>
      <c r="G538" s="117">
        <f>'H. Access Control'!D35</f>
        <v>0</v>
      </c>
      <c r="H538" s="117">
        <f>'H. Access Control'!E35</f>
        <v>0</v>
      </c>
      <c r="I538" s="117">
        <f>'H. Access Control'!F35</f>
        <v>0</v>
      </c>
      <c r="J538" s="117" t="str">
        <f>'H. Access Control'!G35</f>
        <v>H. Access Control</v>
      </c>
      <c r="K538" s="117">
        <f>'H. Access Control'!H35</f>
        <v>0</v>
      </c>
      <c r="L538" s="117">
        <f>'H. Access Control'!I35</f>
        <v>0</v>
      </c>
      <c r="M538" s="117"/>
      <c r="N538" s="117"/>
      <c r="O538" s="117"/>
      <c r="P538" s="120"/>
      <c r="Q538" s="117"/>
      <c r="R538" s="117"/>
      <c r="S538" s="117" t="s">
        <v>587</v>
      </c>
      <c r="T538" s="117"/>
    </row>
    <row r="539" spans="1:20" ht="12.75" customHeight="1">
      <c r="A539" s="117">
        <f>'H. Access Control'!A36</f>
        <v>4225</v>
      </c>
      <c r="B539" s="117">
        <f>'H. Access Control'!J36</f>
        <v>3</v>
      </c>
      <c r="C539" s="117">
        <f>'H. Access Control'!K36</f>
        <v>0</v>
      </c>
      <c r="D539" s="117">
        <f>'H. Access Control'!Y36</f>
        <v>0</v>
      </c>
      <c r="E539" s="117" t="str">
        <f>'H. Access Control'!B36</f>
        <v>H.3.1.4</v>
      </c>
      <c r="F539" s="117" t="str">
        <f>'H. Access Control'!C36</f>
        <v>All workstation platforms including desktops and laptops?</v>
      </c>
      <c r="G539" s="117">
        <f>'H. Access Control'!D36</f>
        <v>0</v>
      </c>
      <c r="H539" s="117">
        <f>'H. Access Control'!E36</f>
        <v>0</v>
      </c>
      <c r="I539" s="117">
        <f>'H. Access Control'!F36</f>
        <v>0</v>
      </c>
      <c r="J539" s="117">
        <f>'H. Access Control'!G36</f>
        <v>0</v>
      </c>
      <c r="K539" s="117">
        <f>'H. Access Control'!H36</f>
        <v>0</v>
      </c>
      <c r="L539" s="117">
        <f>'H. Access Control'!I36</f>
        <v>0</v>
      </c>
      <c r="M539" s="117"/>
      <c r="N539" s="117"/>
      <c r="O539" s="117"/>
      <c r="P539" s="120"/>
      <c r="Q539" s="117"/>
      <c r="R539" s="117"/>
      <c r="S539" s="117" t="s">
        <v>587</v>
      </c>
      <c r="T539" s="117"/>
    </row>
    <row r="540" spans="1:20" ht="12.75" customHeight="1">
      <c r="A540" s="117">
        <f>'H. Access Control'!A37</f>
        <v>4226</v>
      </c>
      <c r="B540" s="117">
        <f>'H. Access Control'!J37</f>
        <v>2</v>
      </c>
      <c r="C540" s="117">
        <f>'H. Access Control'!K37</f>
        <v>1</v>
      </c>
      <c r="D540" s="117">
        <f>'H. Access Control'!Y37</f>
        <v>0</v>
      </c>
      <c r="E540" s="117" t="str">
        <f>'H. Access Control'!B37</f>
        <v>H.3.2</v>
      </c>
      <c r="F540" s="117" t="str">
        <f>'H. Access Control'!C37</f>
        <v>Does the password policy require the following:</v>
      </c>
      <c r="G540" s="117">
        <f>'H. Access Control'!D37</f>
        <v>0</v>
      </c>
      <c r="H540" s="117">
        <f>'H. Access Control'!E37</f>
        <v>0</v>
      </c>
      <c r="I540" s="117">
        <f>'H. Access Control'!F37</f>
        <v>0</v>
      </c>
      <c r="J540" s="117" t="str">
        <f>'H. Access Control'!G37</f>
        <v>H.1 Password Controls</v>
      </c>
      <c r="K540" s="117">
        <f>'H. Access Control'!H37</f>
        <v>0</v>
      </c>
      <c r="L540" s="117">
        <f>'H. Access Control'!I37</f>
        <v>0</v>
      </c>
      <c r="M540" s="117"/>
      <c r="N540" s="117"/>
      <c r="O540" s="117"/>
      <c r="P540" s="120"/>
      <c r="Q540" s="117"/>
      <c r="R540" s="117"/>
      <c r="S540" s="117" t="s">
        <v>587</v>
      </c>
      <c r="T540" s="117"/>
    </row>
    <row r="541" spans="1:20" ht="12.75" customHeight="1">
      <c r="A541" s="117">
        <f>'H. Access Control'!A38</f>
        <v>4227</v>
      </c>
      <c r="B541" s="117">
        <f>'H. Access Control'!J38</f>
        <v>3</v>
      </c>
      <c r="C541" s="117">
        <f>'H. Access Control'!K38</f>
        <v>0</v>
      </c>
      <c r="D541" s="117">
        <f>'H. Access Control'!Y38</f>
        <v>0</v>
      </c>
      <c r="E541" s="117" t="str">
        <f>'H. Access Control'!B38</f>
        <v>H.3.2.1</v>
      </c>
      <c r="F541" s="117" t="str">
        <f>'H. Access Control'!C38</f>
        <v>Minimum password length at least eight characters?</v>
      </c>
      <c r="G541" s="117">
        <f>'H. Access Control'!D38</f>
        <v>0</v>
      </c>
      <c r="H541" s="117">
        <f>'H. Access Control'!E38</f>
        <v>0</v>
      </c>
      <c r="I541" s="117">
        <f>'H. Access Control'!F38</f>
        <v>0</v>
      </c>
      <c r="J541" s="117" t="str">
        <f>'H. Access Control'!G38</f>
        <v>H.1 Password Controls</v>
      </c>
      <c r="K541" s="117">
        <f>'H. Access Control'!H38</f>
        <v>0</v>
      </c>
      <c r="L541" s="117">
        <f>'H. Access Control'!I38</f>
        <v>0</v>
      </c>
      <c r="M541" s="117"/>
      <c r="N541" s="117" t="s">
        <v>3060</v>
      </c>
      <c r="O541" s="117" t="s">
        <v>3327</v>
      </c>
      <c r="P541" s="120"/>
      <c r="Q541" s="117"/>
      <c r="R541" s="117"/>
      <c r="S541" s="117" t="s">
        <v>587</v>
      </c>
      <c r="T541" s="117"/>
    </row>
    <row r="542" spans="1:20" ht="12.75" customHeight="1">
      <c r="A542" s="117">
        <f>'H. Access Control'!A39</f>
        <v>1975</v>
      </c>
      <c r="B542" s="117">
        <f>'H. Access Control'!J39</f>
        <v>3</v>
      </c>
      <c r="C542" s="117">
        <f>'H. Access Control'!K39</f>
        <v>0</v>
      </c>
      <c r="D542" s="117">
        <f>'H. Access Control'!Y39</f>
        <v>0</v>
      </c>
      <c r="E542" s="117" t="str">
        <f>'H. Access Control'!B39</f>
        <v>H.3.2.2</v>
      </c>
      <c r="F542" s="117" t="str">
        <f>'H. Access Control'!C39</f>
        <v>Are complex passwords (Mix of upper case letters, lower case letters, numbers, and special characters) required on systems transmitting, processing, or storing Scoped Data?</v>
      </c>
      <c r="G542" s="117">
        <f>'H. Access Control'!D39</f>
        <v>0</v>
      </c>
      <c r="H542" s="117">
        <f>'H. Access Control'!E39</f>
        <v>0</v>
      </c>
      <c r="I542" s="117">
        <f>'H. Access Control'!F39</f>
        <v>0</v>
      </c>
      <c r="J542" s="117" t="str">
        <f>'H. Access Control'!G39</f>
        <v>H.1 Password Controls</v>
      </c>
      <c r="K542" s="117" t="str">
        <f>'H. Access Control'!H39</f>
        <v>9.3.1.d, 9.4.3.c</v>
      </c>
      <c r="L542" s="117" t="str">
        <f>'H. Access Control'!I39</f>
        <v>Use of secret authentication information, Password management system</v>
      </c>
      <c r="M542" s="117"/>
      <c r="N542" s="117" t="s">
        <v>3060</v>
      </c>
      <c r="O542" s="117" t="s">
        <v>3327</v>
      </c>
      <c r="P542" s="120" t="s">
        <v>735</v>
      </c>
      <c r="Q542" s="117"/>
      <c r="R542" s="117" t="s">
        <v>3115</v>
      </c>
      <c r="S542" s="117">
        <v>0</v>
      </c>
      <c r="T542" s="191" t="s">
        <v>3117</v>
      </c>
    </row>
    <row r="543" spans="1:20" ht="12.75" customHeight="1">
      <c r="A543" s="117">
        <f>'H. Access Control'!A40</f>
        <v>4228</v>
      </c>
      <c r="B543" s="117">
        <f>'H. Access Control'!J40</f>
        <v>3</v>
      </c>
      <c r="C543" s="117">
        <f>'H. Access Control'!K40</f>
        <v>0</v>
      </c>
      <c r="D543" s="117">
        <f>'H. Access Control'!Y40</f>
        <v>0</v>
      </c>
      <c r="E543" s="117" t="str">
        <f>'H. Access Control'!B40</f>
        <v>H.3.2.3</v>
      </c>
      <c r="F543" s="117" t="str">
        <f>'H. Access Control'!C40</f>
        <v>Password expiration within 90 days or less?</v>
      </c>
      <c r="G543" s="117">
        <f>'H. Access Control'!D40</f>
        <v>0</v>
      </c>
      <c r="H543" s="117">
        <f>'H. Access Control'!E40</f>
        <v>0</v>
      </c>
      <c r="I543" s="117">
        <f>'H. Access Control'!F40</f>
        <v>0</v>
      </c>
      <c r="J543" s="117" t="str">
        <f>'H. Access Control'!G40</f>
        <v>H.1 Password Controls</v>
      </c>
      <c r="K543" s="117">
        <f>'H. Access Control'!H40</f>
        <v>0</v>
      </c>
      <c r="L543" s="117">
        <f>'H. Access Control'!I40</f>
        <v>0</v>
      </c>
      <c r="M543" s="117"/>
      <c r="N543" s="117" t="s">
        <v>3060</v>
      </c>
      <c r="O543" s="117" t="s">
        <v>3327</v>
      </c>
      <c r="P543" s="120"/>
      <c r="Q543" s="117"/>
      <c r="R543" s="117"/>
      <c r="S543" s="117" t="s">
        <v>587</v>
      </c>
      <c r="T543" s="117"/>
    </row>
    <row r="544" spans="1:20" ht="12.75" customHeight="1">
      <c r="A544" s="117">
        <f>'H. Access Control'!A41</f>
        <v>4229</v>
      </c>
      <c r="B544" s="117">
        <f>'H. Access Control'!J41</f>
        <v>3</v>
      </c>
      <c r="C544" s="117">
        <f>'H. Access Control'!K41</f>
        <v>0</v>
      </c>
      <c r="D544" s="117">
        <f>'H. Access Control'!Y41</f>
        <v>0</v>
      </c>
      <c r="E544" s="117" t="str">
        <f>'H. Access Control'!B41</f>
        <v>H.3.2.4</v>
      </c>
      <c r="F544" s="117" t="str">
        <f>'H. Access Control'!C41</f>
        <v>Password history at least 12 before reuse?</v>
      </c>
      <c r="G544" s="117">
        <f>'H. Access Control'!D41</f>
        <v>0</v>
      </c>
      <c r="H544" s="117">
        <f>'H. Access Control'!E41</f>
        <v>0</v>
      </c>
      <c r="I544" s="117">
        <f>'H. Access Control'!F41</f>
        <v>0</v>
      </c>
      <c r="J544" s="117" t="str">
        <f>'H. Access Control'!G41</f>
        <v>H.1 Password Controls</v>
      </c>
      <c r="K544" s="117">
        <f>'H. Access Control'!H41</f>
        <v>0</v>
      </c>
      <c r="L544" s="117">
        <f>'H. Access Control'!I41</f>
        <v>0</v>
      </c>
      <c r="M544" s="117"/>
      <c r="N544" s="117" t="s">
        <v>3060</v>
      </c>
      <c r="O544" s="117" t="s">
        <v>3327</v>
      </c>
      <c r="P544" s="120"/>
      <c r="Q544" s="117"/>
      <c r="R544" s="117"/>
      <c r="S544" s="117" t="s">
        <v>587</v>
      </c>
      <c r="T544" s="117"/>
    </row>
    <row r="545" spans="1:20" ht="12.75" customHeight="1">
      <c r="A545" s="117">
        <f>'H. Access Control'!A42</f>
        <v>4230</v>
      </c>
      <c r="B545" s="117">
        <f>'H. Access Control'!J42</f>
        <v>3</v>
      </c>
      <c r="C545" s="117">
        <f>'H. Access Control'!K42</f>
        <v>0</v>
      </c>
      <c r="D545" s="117">
        <f>'H. Access Control'!Y42</f>
        <v>0</v>
      </c>
      <c r="E545" s="117" t="str">
        <f>'H. Access Control'!B42</f>
        <v>H.3.2.5</v>
      </c>
      <c r="F545" s="117" t="str">
        <f>'H. Access Control'!C42</f>
        <v>Initial and temporary passwords required to be changed upon next login?</v>
      </c>
      <c r="G545" s="117">
        <f>'H. Access Control'!D42</f>
        <v>0</v>
      </c>
      <c r="H545" s="117">
        <f>'H. Access Control'!E42</f>
        <v>0</v>
      </c>
      <c r="I545" s="117">
        <f>'H. Access Control'!F42</f>
        <v>0</v>
      </c>
      <c r="J545" s="117" t="str">
        <f>'H. Access Control'!G42</f>
        <v>H.1 Password Controls</v>
      </c>
      <c r="K545" s="117">
        <f>'H. Access Control'!H42</f>
        <v>0</v>
      </c>
      <c r="L545" s="117">
        <f>'H. Access Control'!I42</f>
        <v>0</v>
      </c>
      <c r="M545" s="117"/>
      <c r="N545" s="117" t="s">
        <v>3060</v>
      </c>
      <c r="O545" s="117" t="s">
        <v>3327</v>
      </c>
      <c r="P545" s="120"/>
      <c r="Q545" s="117"/>
      <c r="R545" s="117"/>
      <c r="S545" s="117" t="s">
        <v>587</v>
      </c>
      <c r="T545" s="117"/>
    </row>
    <row r="546" spans="1:20" ht="12.75" customHeight="1">
      <c r="A546" s="117">
        <f>'H. Access Control'!A43</f>
        <v>4231</v>
      </c>
      <c r="B546" s="117">
        <f>'H. Access Control'!J43</f>
        <v>3</v>
      </c>
      <c r="C546" s="117">
        <f>'H. Access Control'!K43</f>
        <v>0</v>
      </c>
      <c r="D546" s="117">
        <f>'H. Access Control'!Y43</f>
        <v>0</v>
      </c>
      <c r="E546" s="117" t="str">
        <f>'H. Access Control'!B43</f>
        <v>H.3.2.6</v>
      </c>
      <c r="F546" s="117" t="str">
        <f>'H. Access Control'!C43</f>
        <v>Initial and temporary passwords random and complex?</v>
      </c>
      <c r="G546" s="117">
        <f>'H. Access Control'!D43</f>
        <v>0</v>
      </c>
      <c r="H546" s="117">
        <f>'H. Access Control'!E43</f>
        <v>0</v>
      </c>
      <c r="I546" s="117">
        <f>'H. Access Control'!F43</f>
        <v>0</v>
      </c>
      <c r="J546" s="117" t="str">
        <f>'H. Access Control'!G43</f>
        <v>H.1 Password Controls</v>
      </c>
      <c r="K546" s="117">
        <f>'H. Access Control'!H43</f>
        <v>0</v>
      </c>
      <c r="L546" s="117">
        <f>'H. Access Control'!I43</f>
        <v>0</v>
      </c>
      <c r="M546" s="117"/>
      <c r="N546" s="117" t="s">
        <v>3060</v>
      </c>
      <c r="O546" s="117" t="s">
        <v>3327</v>
      </c>
      <c r="P546" s="120"/>
      <c r="Q546" s="117"/>
      <c r="R546" s="117"/>
      <c r="S546" s="117" t="s">
        <v>587</v>
      </c>
      <c r="T546" s="117"/>
    </row>
    <row r="547" spans="1:20" ht="12.75" customHeight="1">
      <c r="A547" s="117">
        <f>'H. Access Control'!A44</f>
        <v>1974</v>
      </c>
      <c r="B547" s="117">
        <f>'H. Access Control'!J44</f>
        <v>3</v>
      </c>
      <c r="C547" s="117">
        <f>'H. Access Control'!K44</f>
        <v>0</v>
      </c>
      <c r="D547" s="117">
        <f>'H. Access Control'!Y44</f>
        <v>0</v>
      </c>
      <c r="E547" s="117" t="str">
        <f>'H. Access Control'!B44</f>
        <v>H.3.2.7</v>
      </c>
      <c r="F547" s="117" t="str">
        <f>'H. Access Control'!C44</f>
        <v>Prohibiting users from sharing passwords?</v>
      </c>
      <c r="G547" s="117">
        <f>'H. Access Control'!D44</f>
        <v>0</v>
      </c>
      <c r="H547" s="117">
        <f>'H. Access Control'!E44</f>
        <v>0</v>
      </c>
      <c r="I547" s="117">
        <f>'H. Access Control'!F44</f>
        <v>0</v>
      </c>
      <c r="J547" s="117" t="str">
        <f>'H. Access Control'!G44</f>
        <v>H.1 Password Controls</v>
      </c>
      <c r="K547" s="117" t="str">
        <f>'H. Access Control'!H44</f>
        <v>9.3.1.g</v>
      </c>
      <c r="L547" s="117" t="str">
        <f>'H. Access Control'!I44</f>
        <v>User responsibilities</v>
      </c>
      <c r="M547" s="117"/>
      <c r="N547" s="117"/>
      <c r="O547" s="117"/>
      <c r="P547" s="120" t="s">
        <v>118</v>
      </c>
      <c r="Q547" s="117"/>
      <c r="R547" s="117" t="s">
        <v>3115</v>
      </c>
      <c r="S547" s="117">
        <v>0</v>
      </c>
      <c r="T547" s="191" t="s">
        <v>3117</v>
      </c>
    </row>
    <row r="548" spans="1:20" ht="12.75" customHeight="1">
      <c r="A548" s="117">
        <f>'H. Access Control'!A45</f>
        <v>2661</v>
      </c>
      <c r="B548" s="117">
        <f>'H. Access Control'!J45</f>
        <v>3</v>
      </c>
      <c r="C548" s="117">
        <f>'H. Access Control'!K45</f>
        <v>0</v>
      </c>
      <c r="D548" s="117">
        <f>'H. Access Control'!Y45</f>
        <v>0</v>
      </c>
      <c r="E548" s="117" t="str">
        <f>'H. Access Control'!B45</f>
        <v>H.3.2.8</v>
      </c>
      <c r="F548" s="117" t="str">
        <f>'H. Access Control'!C45</f>
        <v>Keeping passwords confidential?</v>
      </c>
      <c r="G548" s="117">
        <f>'H. Access Control'!D45</f>
        <v>0</v>
      </c>
      <c r="H548" s="117">
        <f>'H. Access Control'!E45</f>
        <v>0</v>
      </c>
      <c r="I548" s="117">
        <f>'H. Access Control'!F45</f>
        <v>0</v>
      </c>
      <c r="J548" s="117" t="str">
        <f>'H. Access Control'!G45</f>
        <v>H.1 Password Controls</v>
      </c>
      <c r="K548" s="117" t="str">
        <f>'H. Access Control'!H45</f>
        <v>9.3.1.a</v>
      </c>
      <c r="L548" s="117" t="str">
        <f>'H. Access Control'!I45</f>
        <v>User responsibilities</v>
      </c>
      <c r="M548" s="117"/>
      <c r="N548" s="117"/>
      <c r="O548" s="117"/>
      <c r="P548" s="120" t="s">
        <v>118</v>
      </c>
      <c r="Q548" s="117"/>
      <c r="R548" s="117" t="s">
        <v>3222</v>
      </c>
      <c r="S548" s="117">
        <v>0</v>
      </c>
      <c r="T548" s="191" t="s">
        <v>3117</v>
      </c>
    </row>
    <row r="549" spans="1:20" ht="12.75" customHeight="1">
      <c r="A549" s="117">
        <f>'H. Access Control'!A46</f>
        <v>2662</v>
      </c>
      <c r="B549" s="117">
        <f>'H. Access Control'!J46</f>
        <v>3</v>
      </c>
      <c r="C549" s="117">
        <f>'H. Access Control'!K46</f>
        <v>0</v>
      </c>
      <c r="D549" s="117">
        <f>'H. Access Control'!Y46</f>
        <v>0</v>
      </c>
      <c r="E549" s="117" t="str">
        <f>'H. Access Control'!B46</f>
        <v>H.3.2.9</v>
      </c>
      <c r="F549" s="117" t="str">
        <f>'H. Access Control'!C46</f>
        <v>Not keep a record of passwords (paper, software file or handheld device)?</v>
      </c>
      <c r="G549" s="117">
        <f>'H. Access Control'!D46</f>
        <v>0</v>
      </c>
      <c r="H549" s="117">
        <f>'H. Access Control'!E46</f>
        <v>0</v>
      </c>
      <c r="I549" s="117">
        <f>'H. Access Control'!F46</f>
        <v>0</v>
      </c>
      <c r="J549" s="117" t="str">
        <f>'H. Access Control'!G46</f>
        <v>H.1 Password Controls</v>
      </c>
      <c r="K549" s="117" t="str">
        <f>'H. Access Control'!H46</f>
        <v>9.3.1.b</v>
      </c>
      <c r="L549" s="117" t="str">
        <f>'H. Access Control'!I46</f>
        <v>User responsibilities</v>
      </c>
      <c r="M549" s="117"/>
      <c r="N549" s="117"/>
      <c r="O549" s="117"/>
      <c r="P549" s="120" t="s">
        <v>118</v>
      </c>
      <c r="Q549" s="117"/>
      <c r="R549" s="117" t="s">
        <v>3222</v>
      </c>
      <c r="S549" s="117">
        <v>0</v>
      </c>
      <c r="T549" s="191" t="s">
        <v>3117</v>
      </c>
    </row>
    <row r="550" spans="1:20" ht="12.75" customHeight="1">
      <c r="A550" s="117">
        <f>'H. Access Control'!A47</f>
        <v>1977</v>
      </c>
      <c r="B550" s="117">
        <f>'H. Access Control'!J47</f>
        <v>3</v>
      </c>
      <c r="C550" s="117">
        <f>'H. Access Control'!K47</f>
        <v>0</v>
      </c>
      <c r="D550" s="117">
        <f>'H. Access Control'!Y47</f>
        <v>0</v>
      </c>
      <c r="E550" s="117" t="str">
        <f>'H. Access Control'!B47</f>
        <v>H.3.2.10</v>
      </c>
      <c r="F550" s="117" t="str">
        <f>'H. Access Control'!C47</f>
        <v>Change passwords when there is an indication of possible system or password compromise?</v>
      </c>
      <c r="G550" s="117">
        <f>'H. Access Control'!D47</f>
        <v>0</v>
      </c>
      <c r="H550" s="117">
        <f>'H. Access Control'!E47</f>
        <v>0</v>
      </c>
      <c r="I550" s="117">
        <f>'H. Access Control'!F47</f>
        <v>0</v>
      </c>
      <c r="J550" s="117" t="str">
        <f>'H. Access Control'!G47</f>
        <v>H.1 Password Controls</v>
      </c>
      <c r="K550" s="117" t="str">
        <f>'H. Access Control'!H47</f>
        <v>9.3.1.c</v>
      </c>
      <c r="L550" s="117" t="str">
        <f>'H. Access Control'!I47</f>
        <v>User responsibilities</v>
      </c>
      <c r="M550" s="117"/>
      <c r="N550" s="117"/>
      <c r="O550" s="117"/>
      <c r="P550" s="120" t="s">
        <v>118</v>
      </c>
      <c r="Q550" s="117"/>
      <c r="R550" s="117" t="s">
        <v>3222</v>
      </c>
      <c r="S550" s="117">
        <v>0</v>
      </c>
      <c r="T550" s="191" t="s">
        <v>3117</v>
      </c>
    </row>
    <row r="551" spans="1:20" ht="12.75" customHeight="1">
      <c r="A551" s="117">
        <f>'H. Access Control'!A48</f>
        <v>1978</v>
      </c>
      <c r="B551" s="117">
        <f>'H. Access Control'!J48</f>
        <v>3</v>
      </c>
      <c r="C551" s="117">
        <f>'H. Access Control'!K48</f>
        <v>0</v>
      </c>
      <c r="D551" s="117">
        <f>'H. Access Control'!Y48</f>
        <v>0</v>
      </c>
      <c r="E551" s="117" t="str">
        <f>'H. Access Control'!B48</f>
        <v>H.3.2.11</v>
      </c>
      <c r="F551" s="117" t="str">
        <f>'H. Access Control'!C48</f>
        <v>Changing passwords at regular intervals?</v>
      </c>
      <c r="G551" s="117">
        <f>'H. Access Control'!D48</f>
        <v>0</v>
      </c>
      <c r="H551" s="117">
        <f>'H. Access Control'!E48</f>
        <v>0</v>
      </c>
      <c r="I551" s="117">
        <f>'H. Access Control'!F48</f>
        <v>0</v>
      </c>
      <c r="J551" s="117" t="str">
        <f>'H. Access Control'!G48</f>
        <v>H.1 Password Controls</v>
      </c>
      <c r="K551" s="117" t="str">
        <f>'H. Access Control'!H48</f>
        <v>9.4.3.e</v>
      </c>
      <c r="L551" s="117" t="str">
        <f>'H. Access Control'!I48</f>
        <v>Password Management System</v>
      </c>
      <c r="M551" s="117"/>
      <c r="N551" s="117"/>
      <c r="O551" s="117"/>
      <c r="P551" s="120" t="s">
        <v>3330</v>
      </c>
      <c r="Q551" s="117"/>
      <c r="R551" s="117" t="s">
        <v>3222</v>
      </c>
      <c r="S551" s="117">
        <v>0</v>
      </c>
      <c r="T551" s="191" t="s">
        <v>3117</v>
      </c>
    </row>
    <row r="552" spans="1:20" ht="12.75" customHeight="1">
      <c r="A552" s="117">
        <f>'H. Access Control'!A49</f>
        <v>1981</v>
      </c>
      <c r="B552" s="117">
        <f>'H. Access Control'!J49</f>
        <v>3</v>
      </c>
      <c r="C552" s="117">
        <f>'H. Access Control'!K49</f>
        <v>0</v>
      </c>
      <c r="D552" s="117">
        <f>'H. Access Control'!Y49</f>
        <v>0</v>
      </c>
      <c r="E552" s="117" t="str">
        <f>'H. Access Control'!B49</f>
        <v>H.3.2.12</v>
      </c>
      <c r="F552" s="117" t="str">
        <f>'H. Access Control'!C49</f>
        <v>Terminate or secure active sessions when finished?</v>
      </c>
      <c r="G552" s="117">
        <f>'H. Access Control'!D49</f>
        <v>0</v>
      </c>
      <c r="H552" s="117">
        <f>'H. Access Control'!E49</f>
        <v>0</v>
      </c>
      <c r="I552" s="117">
        <f>'H. Access Control'!F49</f>
        <v>0</v>
      </c>
      <c r="J552" s="117" t="str">
        <f>'H. Access Control'!G49</f>
        <v>H.1 Password Controls</v>
      </c>
      <c r="K552" s="117" t="str">
        <f>'H. Access Control'!H49</f>
        <v>11.2.8.a</v>
      </c>
      <c r="L552" s="117" t="str">
        <f>'H. Access Control'!I49</f>
        <v>Unattended User Equipment</v>
      </c>
      <c r="M552" s="117"/>
      <c r="N552" s="117"/>
      <c r="O552" s="117"/>
      <c r="P552" s="120" t="s">
        <v>118</v>
      </c>
      <c r="Q552" s="117"/>
      <c r="R552" s="117" t="s">
        <v>3331</v>
      </c>
      <c r="S552" s="117">
        <v>0</v>
      </c>
      <c r="T552" s="191" t="s">
        <v>3117</v>
      </c>
    </row>
    <row r="553" spans="1:20" ht="12.75" customHeight="1">
      <c r="A553" s="117">
        <f>'H. Access Control'!A50</f>
        <v>2664</v>
      </c>
      <c r="B553" s="117">
        <f>'H. Access Control'!J50</f>
        <v>3</v>
      </c>
      <c r="C553" s="117">
        <f>'H. Access Control'!K50</f>
        <v>0</v>
      </c>
      <c r="D553" s="117">
        <f>'H. Access Control'!Y50</f>
        <v>0</v>
      </c>
      <c r="E553" s="117" t="str">
        <f>'H. Access Control'!B50</f>
        <v>H.3.2.13</v>
      </c>
      <c r="F553" s="117" t="str">
        <f>'H. Access Control'!C50</f>
        <v>Logoff terminals, PC or servers when the session is finished?</v>
      </c>
      <c r="G553" s="117">
        <f>'H. Access Control'!D50</f>
        <v>0</v>
      </c>
      <c r="H553" s="117">
        <f>'H. Access Control'!E50</f>
        <v>0</v>
      </c>
      <c r="I553" s="117">
        <f>'H. Access Control'!F50</f>
        <v>0</v>
      </c>
      <c r="J553" s="117" t="str">
        <f>'H. Access Control'!G50</f>
        <v>H.1 Password Controls</v>
      </c>
      <c r="K553" s="117" t="str">
        <f>'H. Access Control'!H50</f>
        <v>11.2.8.b</v>
      </c>
      <c r="L553" s="117" t="str">
        <f>'H. Access Control'!I50</f>
        <v>Unattended User Equipment</v>
      </c>
      <c r="M553" s="117"/>
      <c r="N553" s="117"/>
      <c r="O553" s="117"/>
      <c r="P553" s="120" t="s">
        <v>3332</v>
      </c>
      <c r="Q553" s="117"/>
      <c r="R553" s="117" t="s">
        <v>3331</v>
      </c>
      <c r="S553" s="117">
        <v>0</v>
      </c>
      <c r="T553" s="191" t="s">
        <v>3117</v>
      </c>
    </row>
    <row r="554" spans="1:20" ht="12.75" customHeight="1">
      <c r="A554" s="117">
        <f>'H. Access Control'!A51</f>
        <v>1979</v>
      </c>
      <c r="B554" s="117">
        <f>'H. Access Control'!J51</f>
        <v>3</v>
      </c>
      <c r="C554" s="117">
        <f>'H. Access Control'!K51</f>
        <v>0</v>
      </c>
      <c r="D554" s="117">
        <f>'H. Access Control'!Y51</f>
        <v>0</v>
      </c>
      <c r="E554" s="117" t="str">
        <f>'H. Access Control'!B51</f>
        <v>H.3.2.14</v>
      </c>
      <c r="F554" s="117" t="str">
        <f>'H. Access Control'!C51</f>
        <v>Not including unencrypted passwords in automated logon processes? (stored in a macro or function key)?</v>
      </c>
      <c r="G554" s="117">
        <f>'H. Access Control'!D51</f>
        <v>0</v>
      </c>
      <c r="H554" s="117">
        <f>'H. Access Control'!E51</f>
        <v>0</v>
      </c>
      <c r="I554" s="117">
        <f>'H. Access Control'!F51</f>
        <v>0</v>
      </c>
      <c r="J554" s="117" t="str">
        <f>'H. Access Control'!G51</f>
        <v>D.5 Data Security Policy - Encryption</v>
      </c>
      <c r="K554" s="117" t="str">
        <f>'H. Access Control'!H51</f>
        <v>9.3.1.f</v>
      </c>
      <c r="L554" s="117" t="str">
        <f>'H. Access Control'!I51</f>
        <v>User responsibilities</v>
      </c>
      <c r="M554" s="117"/>
      <c r="N554" s="117"/>
      <c r="O554" s="117"/>
      <c r="P554" s="120" t="s">
        <v>118</v>
      </c>
      <c r="Q554" s="117"/>
      <c r="R554" s="117" t="s">
        <v>3222</v>
      </c>
      <c r="S554" s="117">
        <v>0</v>
      </c>
      <c r="T554" s="191" t="s">
        <v>3117</v>
      </c>
    </row>
    <row r="555" spans="1:20" ht="12.75" customHeight="1">
      <c r="A555" s="117">
        <f>'H. Access Control'!A52</f>
        <v>4232</v>
      </c>
      <c r="B555" s="117">
        <f>'H. Access Control'!J52</f>
        <v>3</v>
      </c>
      <c r="C555" s="117">
        <f>'H. Access Control'!K52</f>
        <v>0</v>
      </c>
      <c r="D555" s="117">
        <f>'H. Access Control'!Y52</f>
        <v>0</v>
      </c>
      <c r="E555" s="117" t="str">
        <f>'H. Access Control'!B52</f>
        <v>H.3.2.15</v>
      </c>
      <c r="F555" s="117" t="str">
        <f>'H. Access Control'!C52</f>
        <v>A PIN or secret question a possible stand-alone method of authentication?</v>
      </c>
      <c r="G555" s="117">
        <f>'H. Access Control'!D52</f>
        <v>0</v>
      </c>
      <c r="H555" s="117">
        <f>'H. Access Control'!E52</f>
        <v>0</v>
      </c>
      <c r="I555" s="117">
        <f>'H. Access Control'!F52</f>
        <v>0</v>
      </c>
      <c r="J555" s="117" t="str">
        <f>'H. Access Control'!G52</f>
        <v>D.5 Data Security Policy - Encryption</v>
      </c>
      <c r="K555" s="117">
        <f>'H. Access Control'!H52</f>
        <v>0</v>
      </c>
      <c r="L555" s="117">
        <f>'H. Access Control'!I52</f>
        <v>0</v>
      </c>
      <c r="M555" s="117"/>
      <c r="N555" s="117"/>
      <c r="O555" s="117"/>
      <c r="P555" s="120"/>
      <c r="Q555" s="117"/>
      <c r="R555" s="117"/>
      <c r="S555" s="117" t="s">
        <v>587</v>
      </c>
      <c r="T555" s="117"/>
    </row>
    <row r="556" spans="1:20" ht="12.75" customHeight="1">
      <c r="A556" s="117">
        <f>'H. Access Control'!A53</f>
        <v>4233</v>
      </c>
      <c r="B556" s="117">
        <f>'H. Access Control'!J53</f>
        <v>2</v>
      </c>
      <c r="C556" s="117">
        <f>'H. Access Control'!K53</f>
        <v>0</v>
      </c>
      <c r="D556" s="117">
        <f>'H. Access Control'!Y53</f>
        <v>0</v>
      </c>
      <c r="E556" s="117" t="str">
        <f>'H. Access Control'!B53</f>
        <v>H.3.3</v>
      </c>
      <c r="F556" s="117" t="str">
        <f>'H. Access Control'!C53</f>
        <v>Passwords encrypted in transit?</v>
      </c>
      <c r="G556" s="117">
        <f>'H. Access Control'!D53</f>
        <v>0</v>
      </c>
      <c r="H556" s="117">
        <f>'H. Access Control'!E53</f>
        <v>0</v>
      </c>
      <c r="I556" s="117">
        <f>'H. Access Control'!F53</f>
        <v>0</v>
      </c>
      <c r="J556" s="117" t="str">
        <f>'H. Access Control'!G53</f>
        <v>D.5 Data Security Policy - Encryption</v>
      </c>
      <c r="K556" s="117">
        <f>'H. Access Control'!H53</f>
        <v>0</v>
      </c>
      <c r="L556" s="117">
        <f>'H. Access Control'!I53</f>
        <v>0</v>
      </c>
      <c r="M556" s="117"/>
      <c r="N556" s="117" t="s">
        <v>3060</v>
      </c>
      <c r="O556" s="117" t="s">
        <v>3333</v>
      </c>
      <c r="P556" s="120"/>
      <c r="Q556" s="117"/>
      <c r="R556" s="117"/>
      <c r="S556" s="117" t="s">
        <v>587</v>
      </c>
      <c r="T556" s="117"/>
    </row>
    <row r="557" spans="1:20" ht="12.75" customHeight="1">
      <c r="A557" s="117">
        <f>'H. Access Control'!A54</f>
        <v>4234</v>
      </c>
      <c r="B557" s="117">
        <f>'H. Access Control'!J54</f>
        <v>2</v>
      </c>
      <c r="C557" s="117">
        <f>'H. Access Control'!K54</f>
        <v>0</v>
      </c>
      <c r="D557" s="117">
        <f>'H. Access Control'!Y54</f>
        <v>0</v>
      </c>
      <c r="E557" s="117" t="str">
        <f>'H. Access Control'!B54</f>
        <v>H.3.4</v>
      </c>
      <c r="F557" s="117" t="str">
        <f>'H. Access Control'!C54</f>
        <v>Passwords encrypted or hashed in storage?</v>
      </c>
      <c r="G557" s="117">
        <f>'H. Access Control'!D54</f>
        <v>0</v>
      </c>
      <c r="H557" s="117">
        <f>'H. Access Control'!E54</f>
        <v>0</v>
      </c>
      <c r="I557" s="117">
        <f>'H. Access Control'!F54</f>
        <v>0</v>
      </c>
      <c r="J557" s="117" t="str">
        <f>'H. Access Control'!G54</f>
        <v>D.5 Data Security Policy - Encryption</v>
      </c>
      <c r="K557" s="117">
        <f>'H. Access Control'!H54</f>
        <v>0</v>
      </c>
      <c r="L557" s="117">
        <f>'H. Access Control'!I54</f>
        <v>0</v>
      </c>
      <c r="M557" s="117"/>
      <c r="N557" s="117" t="s">
        <v>3060</v>
      </c>
      <c r="O557" s="117" t="s">
        <v>3333</v>
      </c>
      <c r="P557" s="120"/>
      <c r="Q557" s="117"/>
      <c r="R557" s="117"/>
      <c r="S557" s="117" t="s">
        <v>587</v>
      </c>
      <c r="T557" s="117"/>
    </row>
    <row r="558" spans="1:20" ht="12.75" customHeight="1">
      <c r="A558" s="117">
        <f>'H. Access Control'!A55</f>
        <v>4235</v>
      </c>
      <c r="B558" s="117">
        <f>'H. Access Control'!J55</f>
        <v>2</v>
      </c>
      <c r="C558" s="117">
        <f>'H. Access Control'!K55</f>
        <v>0</v>
      </c>
      <c r="D558" s="117">
        <f>'H. Access Control'!Y55</f>
        <v>0</v>
      </c>
      <c r="E558" s="117" t="str">
        <f>'H. Access Control'!B55</f>
        <v>H.3.5</v>
      </c>
      <c r="F558" s="117" t="str">
        <f>'H. Access Control'!C55</f>
        <v>Passwords displayed when entered into a system?</v>
      </c>
      <c r="G558" s="117">
        <f>'H. Access Control'!D55</f>
        <v>0</v>
      </c>
      <c r="H558" s="117">
        <f>'H. Access Control'!E55</f>
        <v>0</v>
      </c>
      <c r="I558" s="117">
        <f>'H. Access Control'!F55</f>
        <v>0</v>
      </c>
      <c r="J558" s="117" t="str">
        <f>'H. Access Control'!G55</f>
        <v>D.5 Data Security Policy - Encryption</v>
      </c>
      <c r="K558" s="117">
        <f>'H. Access Control'!H55</f>
        <v>0</v>
      </c>
      <c r="L558" s="117">
        <f>'H. Access Control'!I55</f>
        <v>0</v>
      </c>
      <c r="M558" s="117"/>
      <c r="N558" s="117"/>
      <c r="O558" s="117"/>
      <c r="P558" s="120"/>
      <c r="Q558" s="117"/>
      <c r="R558" s="117"/>
      <c r="S558" s="117" t="s">
        <v>587</v>
      </c>
      <c r="T558" s="117"/>
    </row>
    <row r="559" spans="1:20" ht="12.75" customHeight="1">
      <c r="A559" s="117">
        <f>'H. Access Control'!A56</f>
        <v>4236</v>
      </c>
      <c r="B559" s="117">
        <f>'H. Access Control'!J56</f>
        <v>2</v>
      </c>
      <c r="C559" s="117">
        <f>'H. Access Control'!K56</f>
        <v>0</v>
      </c>
      <c r="D559" s="117">
        <f>'H. Access Control'!Y56</f>
        <v>0</v>
      </c>
      <c r="E559" s="117" t="str">
        <f>'H. Access Control'!B56</f>
        <v>H.3.6</v>
      </c>
      <c r="F559" s="117" t="str">
        <f>'H. Access Control'!C56</f>
        <v>The system configured to lock an account when three to five invalid login attempts are made?</v>
      </c>
      <c r="G559" s="117">
        <f>'H. Access Control'!D56</f>
        <v>0</v>
      </c>
      <c r="H559" s="117">
        <f>'H. Access Control'!E56</f>
        <v>0</v>
      </c>
      <c r="I559" s="117">
        <f>'H. Access Control'!F56</f>
        <v>0</v>
      </c>
      <c r="J559" s="117" t="str">
        <f>'H. Access Control'!G56</f>
        <v>H.4 Inactive Accounts</v>
      </c>
      <c r="K559" s="117">
        <f>'H. Access Control'!H56</f>
        <v>0</v>
      </c>
      <c r="L559" s="117">
        <f>'H. Access Control'!I56</f>
        <v>0</v>
      </c>
      <c r="M559" s="117"/>
      <c r="N559" s="117" t="s">
        <v>3334</v>
      </c>
      <c r="O559" s="117" t="s">
        <v>3335</v>
      </c>
      <c r="P559" s="120"/>
      <c r="Q559" s="117"/>
      <c r="R559" s="117"/>
      <c r="S559" s="117" t="s">
        <v>587</v>
      </c>
      <c r="T559" s="117"/>
    </row>
    <row r="560" spans="1:20" ht="12.75" customHeight="1">
      <c r="A560" s="117">
        <f>'H. Access Control'!A57</f>
        <v>4237</v>
      </c>
      <c r="B560" s="117">
        <f>'H. Access Control'!J57</f>
        <v>2</v>
      </c>
      <c r="C560" s="117">
        <f>'H. Access Control'!K57</f>
        <v>0</v>
      </c>
      <c r="D560" s="117">
        <f>'H. Access Control'!Y57</f>
        <v>0</v>
      </c>
      <c r="E560" s="117" t="str">
        <f>'H. Access Control'!B57</f>
        <v>H.3.7</v>
      </c>
      <c r="F560" s="117" t="str">
        <f>'H. Access Control'!C57</f>
        <v>Administrative Intervention on Lockout?</v>
      </c>
      <c r="G560" s="117">
        <f>'H. Access Control'!D57</f>
        <v>0</v>
      </c>
      <c r="H560" s="117">
        <f>'H. Access Control'!E57</f>
        <v>0</v>
      </c>
      <c r="I560" s="117">
        <f>'H. Access Control'!F57</f>
        <v>0</v>
      </c>
      <c r="J560" s="117" t="str">
        <f>'H. Access Control'!G57</f>
        <v>H.4 Inactive Accounts</v>
      </c>
      <c r="K560" s="117">
        <f>'H. Access Control'!H57</f>
        <v>0</v>
      </c>
      <c r="L560" s="117">
        <f>'H. Access Control'!I57</f>
        <v>0</v>
      </c>
      <c r="M560" s="117"/>
      <c r="N560" s="117"/>
      <c r="O560" s="117"/>
      <c r="P560" s="120"/>
      <c r="Q560" s="117"/>
      <c r="R560" s="117"/>
      <c r="S560" s="117" t="s">
        <v>587</v>
      </c>
      <c r="T560" s="117"/>
    </row>
    <row r="561" spans="1:20" ht="12.75" customHeight="1">
      <c r="A561" s="117">
        <f>'H. Access Control'!A58</f>
        <v>2971</v>
      </c>
      <c r="B561" s="117">
        <f>'H. Access Control'!J58</f>
        <v>2</v>
      </c>
      <c r="C561" s="117">
        <f>'H. Access Control'!K58</f>
        <v>0</v>
      </c>
      <c r="D561" s="117">
        <f>'H. Access Control'!Y58</f>
        <v>0</v>
      </c>
      <c r="E561" s="117" t="str">
        <f>'H. Access Control'!B58</f>
        <v>H.3.8</v>
      </c>
      <c r="F561" s="117" t="str">
        <f>'H. Access Control'!C58</f>
        <v>Is password reset authority restricted to authorized persons and/or an automated password reset tool?</v>
      </c>
      <c r="G561" s="117">
        <f>'H. Access Control'!D58</f>
        <v>0</v>
      </c>
      <c r="H561" s="117">
        <f>'H. Access Control'!E58</f>
        <v>0</v>
      </c>
      <c r="I561" s="117">
        <f>'H. Access Control'!F58</f>
        <v>0</v>
      </c>
      <c r="J561" s="117" t="str">
        <f>'H. Access Control'!G58</f>
        <v>H.1 Password Controls</v>
      </c>
      <c r="K561" s="117" t="str">
        <f>'H. Access Control'!H58</f>
        <v>9.3.1.f</v>
      </c>
      <c r="L561" s="117" t="str">
        <f>'H. Access Control'!I58</f>
        <v>User responsibilities</v>
      </c>
      <c r="M561" s="117"/>
      <c r="N561" s="117"/>
      <c r="O561" s="117"/>
      <c r="P561" s="120" t="s">
        <v>118</v>
      </c>
      <c r="Q561" s="117"/>
      <c r="R561" s="117" t="s">
        <v>3115</v>
      </c>
      <c r="S561" s="117">
        <v>0</v>
      </c>
      <c r="T561" s="191" t="s">
        <v>3117</v>
      </c>
    </row>
    <row r="562" spans="1:20" ht="12.75" customHeight="1">
      <c r="A562" s="117">
        <f>'H. Access Control'!A59</f>
        <v>2008</v>
      </c>
      <c r="B562" s="117">
        <f>'H. Access Control'!J59</f>
        <v>2</v>
      </c>
      <c r="C562" s="117">
        <f>'H. Access Control'!K59</f>
        <v>0</v>
      </c>
      <c r="D562" s="117">
        <f>'H. Access Control'!Y59</f>
        <v>0</v>
      </c>
      <c r="E562" s="117" t="str">
        <f>'H. Access Control'!B59</f>
        <v>H.3.9</v>
      </c>
      <c r="F562" s="117" t="str">
        <f>'H. Access Control'!C59</f>
        <v>Are password files and application data stored in different file systems?</v>
      </c>
      <c r="G562" s="117">
        <f>'H. Access Control'!D59</f>
        <v>0</v>
      </c>
      <c r="H562" s="117">
        <f>'H. Access Control'!E59</f>
        <v>0</v>
      </c>
      <c r="I562" s="117">
        <f>'H. Access Control'!F59</f>
        <v>0</v>
      </c>
      <c r="J562" s="117" t="str">
        <f>'H. Access Control'!G59</f>
        <v>H.1 Password Controls</v>
      </c>
      <c r="K562" s="117" t="str">
        <f>'H. Access Control'!H59</f>
        <v>9.4.3.h</v>
      </c>
      <c r="L562" s="117" t="str">
        <f>'H. Access Control'!I59</f>
        <v>Password Management System</v>
      </c>
      <c r="M562" s="117"/>
      <c r="N562" s="117"/>
      <c r="O562" s="117"/>
      <c r="P562" s="120" t="s">
        <v>118</v>
      </c>
      <c r="Q562" s="117"/>
      <c r="R562" s="117" t="s">
        <v>3109</v>
      </c>
      <c r="S562" s="117">
        <v>0</v>
      </c>
      <c r="T562" s="191" t="s">
        <v>3117</v>
      </c>
    </row>
    <row r="563" spans="1:20" ht="12.75" customHeight="1">
      <c r="A563" s="117">
        <f>'H. Access Control'!A60</f>
        <v>3212</v>
      </c>
      <c r="B563" s="117">
        <f>'H. Access Control'!J60</f>
        <v>2</v>
      </c>
      <c r="C563" s="117">
        <f>'H. Access Control'!K60</f>
        <v>0</v>
      </c>
      <c r="D563" s="117">
        <f>'H. Access Control'!Y60</f>
        <v>0</v>
      </c>
      <c r="E563" s="117" t="str">
        <f>'H. Access Control'!B60</f>
        <v>H.3.10</v>
      </c>
      <c r="F563" s="117" t="str">
        <f>'H. Access Control'!C60</f>
        <v>Are user IDs and passwords communicated/distributed via separate media (e-mail and phone)?</v>
      </c>
      <c r="G563" s="117">
        <f>'H. Access Control'!D60</f>
        <v>0</v>
      </c>
      <c r="H563" s="117">
        <f>'H. Access Control'!E60</f>
        <v>0</v>
      </c>
      <c r="I563" s="117">
        <f>'H. Access Control'!F60</f>
        <v>0</v>
      </c>
      <c r="J563" s="117" t="str">
        <f>'H. Access Control'!G60</f>
        <v>H.1 Password Controls</v>
      </c>
      <c r="K563" s="117" t="str">
        <f>'H. Access Control'!H60</f>
        <v xml:space="preserve">9.2.4.d </v>
      </c>
      <c r="L563" s="117" t="str">
        <f>'H. Access Control'!I60</f>
        <v>Management of secret authentication information for users</v>
      </c>
      <c r="M563" s="117"/>
      <c r="N563" s="117"/>
      <c r="O563" s="117"/>
      <c r="P563" s="120" t="s">
        <v>118</v>
      </c>
      <c r="Q563" s="117"/>
      <c r="R563" s="117" t="s">
        <v>118</v>
      </c>
      <c r="S563" s="117">
        <v>0</v>
      </c>
      <c r="T563" s="191" t="s">
        <v>3117</v>
      </c>
    </row>
    <row r="564" spans="1:20" ht="12.75" customHeight="1">
      <c r="A564" s="117">
        <f>'H. Access Control'!A61</f>
        <v>2028</v>
      </c>
      <c r="B564" s="117">
        <f>'H. Access Control'!J61</f>
        <v>1</v>
      </c>
      <c r="C564" s="117">
        <f>'H. Access Control'!K61</f>
        <v>0</v>
      </c>
      <c r="D564" s="117">
        <f>'H. Access Control'!Y61</f>
        <v>1</v>
      </c>
      <c r="E564" s="117" t="str">
        <f>'H. Access Control'!B61</f>
        <v>H.4</v>
      </c>
      <c r="F564" s="117" t="str">
        <f>'H. Access Control'!C61</f>
        <v>Is remote access permitted?</v>
      </c>
      <c r="G564" s="117">
        <f>'H. Access Control'!D61</f>
        <v>0</v>
      </c>
      <c r="H564" s="117">
        <f>'H. Access Control'!E61</f>
        <v>0</v>
      </c>
      <c r="I564" s="117">
        <f>'H. Access Control'!F61</f>
        <v>0</v>
      </c>
      <c r="J564" s="117" t="str">
        <f>'H. Access Control'!G61</f>
        <v>H.8 Restrictions and Multifactor Authentication for Remote Access</v>
      </c>
      <c r="K564" s="117">
        <f>'H. Access Control'!H61</f>
        <v>6.2</v>
      </c>
      <c r="L564" s="117" t="str">
        <f>'H. Access Control'!I61</f>
        <v>Mobile devices and teleworking</v>
      </c>
      <c r="M564" s="117"/>
      <c r="N564" s="117" t="s">
        <v>3060</v>
      </c>
      <c r="O564" s="117" t="s">
        <v>3119</v>
      </c>
      <c r="P564" s="120" t="s">
        <v>3120</v>
      </c>
      <c r="Q564" s="117"/>
      <c r="R564" s="117" t="s">
        <v>3121</v>
      </c>
      <c r="S564" s="117">
        <v>0</v>
      </c>
      <c r="T564" s="117"/>
    </row>
    <row r="565" spans="1:20" ht="12.75" customHeight="1">
      <c r="A565" s="117">
        <f>'H. Access Control'!A62</f>
        <v>2964</v>
      </c>
      <c r="B565" s="117">
        <f>'H. Access Control'!J62</f>
        <v>2</v>
      </c>
      <c r="C565" s="117">
        <f>'H. Access Control'!K62</f>
        <v>0</v>
      </c>
      <c r="D565" s="117">
        <f>'H. Access Control'!Y62</f>
        <v>0</v>
      </c>
      <c r="E565" s="117" t="str">
        <f>'H. Access Control'!B62</f>
        <v>H.4.1</v>
      </c>
      <c r="F565" s="117" t="str">
        <f>'H. Access Control'!C62</f>
        <v>Are encrypted communications required for all remote connections?</v>
      </c>
      <c r="G565" s="117">
        <f>'H. Access Control'!D62</f>
        <v>0</v>
      </c>
      <c r="H565" s="117">
        <f>'H. Access Control'!E62</f>
        <v>0</v>
      </c>
      <c r="I565" s="117">
        <f>'H. Access Control'!F62</f>
        <v>0</v>
      </c>
      <c r="J565" s="117" t="str">
        <f>'H. Access Control'!G62</f>
        <v>H.8 Restrictions and Multifactor Authentication for Remote Access</v>
      </c>
      <c r="K565" s="117" t="str">
        <f>'H. Access Control'!H62</f>
        <v>10.1.1.c</v>
      </c>
      <c r="L565" s="117" t="str">
        <f>'H. Access Control'!I62</f>
        <v>Policy on the use of cryptographic controls</v>
      </c>
      <c r="M565" s="117"/>
      <c r="N565" s="117" t="s">
        <v>3060</v>
      </c>
      <c r="O565" s="117" t="s">
        <v>3336</v>
      </c>
      <c r="P565" s="120" t="s">
        <v>118</v>
      </c>
      <c r="Q565" s="117"/>
      <c r="R565" s="117" t="s">
        <v>3204</v>
      </c>
      <c r="S565" s="117" t="s">
        <v>3337</v>
      </c>
      <c r="T565" s="117"/>
    </row>
    <row r="566" spans="1:20" ht="12.75" customHeight="1">
      <c r="A566" s="117">
        <f>'H. Access Control'!A63</f>
        <v>2048</v>
      </c>
      <c r="B566" s="117">
        <f>'H. Access Control'!J63</f>
        <v>2</v>
      </c>
      <c r="C566" s="117">
        <f>'H. Access Control'!K63</f>
        <v>0</v>
      </c>
      <c r="D566" s="117">
        <f>'H. Access Control'!Y63</f>
        <v>0</v>
      </c>
      <c r="E566" s="117" t="str">
        <f>'H. Access Control'!B63</f>
        <v>H.4.2</v>
      </c>
      <c r="F566" s="117" t="str">
        <f>'H. Access Control'!C63</f>
        <v>Is multi-factor authentication required for remote access?</v>
      </c>
      <c r="G566" s="117">
        <f>'H. Access Control'!D63</f>
        <v>0</v>
      </c>
      <c r="H566" s="117">
        <f>'H. Access Control'!E63</f>
        <v>0</v>
      </c>
      <c r="I566" s="117">
        <f>'H. Access Control'!F63</f>
        <v>0</v>
      </c>
      <c r="J566" s="117" t="str">
        <f>'H. Access Control'!G63</f>
        <v>H.8 Restrictions and Multifactor Authentication for Remote Access</v>
      </c>
      <c r="K566" s="117" t="str">
        <f>'H. Access Control'!H63</f>
        <v>9.1.2.d</v>
      </c>
      <c r="L566" s="117" t="str">
        <f>'H. Access Control'!I63</f>
        <v>Access to networks and network services</v>
      </c>
      <c r="M566" s="117"/>
      <c r="N566" s="117" t="s">
        <v>3060</v>
      </c>
      <c r="O566" s="117" t="s">
        <v>3336</v>
      </c>
      <c r="P566" s="120">
        <v>8.3000000000000007</v>
      </c>
      <c r="Q566" s="117"/>
      <c r="R566" s="117" t="s">
        <v>3338</v>
      </c>
      <c r="S566" s="117" t="s">
        <v>3337</v>
      </c>
      <c r="T566" s="117"/>
    </row>
    <row r="567" spans="1:20" ht="12.75" customHeight="1">
      <c r="A567" s="117">
        <f>'H. Access Control'!A64</f>
        <v>3355</v>
      </c>
      <c r="B567" s="117">
        <f>'H. Access Control'!J64</f>
        <v>1</v>
      </c>
      <c r="C567" s="117">
        <f>'H. Access Control'!K64</f>
        <v>0</v>
      </c>
      <c r="D567" s="117">
        <f>'H. Access Control'!Y64</f>
        <v>1</v>
      </c>
      <c r="E567" s="117" t="str">
        <f>'H. Access Control'!B64</f>
        <v>H.5</v>
      </c>
      <c r="F567" s="117" t="str">
        <f>'H. Access Control'!C64</f>
        <v>Is standards based federated ID capability available to clients (e.g., SAML, OpenID)?</v>
      </c>
      <c r="G567" s="117">
        <f>'H. Access Control'!D64</f>
        <v>0</v>
      </c>
      <c r="H567" s="117">
        <f>'H. Access Control'!E64</f>
        <v>0</v>
      </c>
      <c r="I567" s="117">
        <f>'H. Access Control'!F64</f>
        <v>0</v>
      </c>
      <c r="J567" s="117">
        <f>'H. Access Control'!G64</f>
        <v>0</v>
      </c>
      <c r="K567" s="117" t="str">
        <f>'H. Access Control'!H64</f>
        <v>9.2.1</v>
      </c>
      <c r="L567" s="117" t="str">
        <f>'H. Access Control'!I64</f>
        <v>User registration and de-registration</v>
      </c>
      <c r="M567" s="117"/>
      <c r="N567" s="117"/>
      <c r="O567" s="117"/>
      <c r="P567" s="120" t="s">
        <v>118</v>
      </c>
      <c r="Q567" s="117"/>
      <c r="R567" s="117"/>
      <c r="S567" s="117"/>
      <c r="T567" s="117"/>
    </row>
    <row r="568" spans="1:20" ht="12.75" customHeight="1">
      <c r="A568" s="117">
        <f>'H. Access Control'!A65</f>
        <v>4238</v>
      </c>
      <c r="B568" s="117">
        <f>'H. Access Control'!J65</f>
        <v>2</v>
      </c>
      <c r="C568" s="117">
        <f>'H. Access Control'!K65</f>
        <v>0</v>
      </c>
      <c r="D568" s="117">
        <f>'H. Access Control'!Y65</f>
        <v>0</v>
      </c>
      <c r="E568" s="117" t="str">
        <f>'H. Access Control'!B65</f>
        <v>H.5.1</v>
      </c>
      <c r="F568" s="117" t="str">
        <f>'H. Access Control'!C65</f>
        <v>Is there an Internet-accessible self-service portal available that allows clients to provision, audit, modify, and remove user entitlements?</v>
      </c>
      <c r="G568" s="117">
        <f>'H. Access Control'!D65</f>
        <v>0</v>
      </c>
      <c r="H568" s="117">
        <f>'H. Access Control'!E65</f>
        <v>0</v>
      </c>
      <c r="I568" s="117">
        <f>'H. Access Control'!F65</f>
        <v>0</v>
      </c>
      <c r="J568" s="117" t="str">
        <f>'H. Access Control'!G65</f>
        <v>V.3 Cloud Audit Program</v>
      </c>
      <c r="K568" s="117">
        <f>'H. Access Control'!H65</f>
        <v>0</v>
      </c>
      <c r="L568" s="117">
        <f>'H. Access Control'!I65</f>
        <v>0</v>
      </c>
      <c r="M568" s="117"/>
      <c r="N568" s="117"/>
      <c r="O568" s="117"/>
      <c r="P568" s="120"/>
      <c r="Q568" s="117"/>
      <c r="R568" s="117"/>
      <c r="S568" s="117"/>
      <c r="T568" s="117"/>
    </row>
    <row r="569" spans="1:20" ht="12.75" customHeight="1">
      <c r="A569" s="117">
        <f>'H. Access Control'!A66</f>
        <v>3391</v>
      </c>
      <c r="B569" s="117">
        <f>'H. Access Control'!J66</f>
        <v>2</v>
      </c>
      <c r="C569" s="117">
        <f>'H. Access Control'!K66</f>
        <v>0</v>
      </c>
      <c r="D569" s="117">
        <f>'H. Access Control'!Y66</f>
        <v>0</v>
      </c>
      <c r="E569" s="117" t="str">
        <f>'H. Access Control'!B66</f>
        <v>H.5.2</v>
      </c>
      <c r="F569" s="117" t="str">
        <f>'H. Access Control'!C66</f>
        <v>Is the Service Provider responsible for performing all user entitlement audits of Service Provider personnel and subcontractors with access to scoped systems and data? If no, please explain.</v>
      </c>
      <c r="G569" s="117">
        <f>'H. Access Control'!D66</f>
        <v>0</v>
      </c>
      <c r="H569" s="117">
        <f>'H. Access Control'!E66</f>
        <v>0</v>
      </c>
      <c r="I569" s="117">
        <f>'H. Access Control'!F66</f>
        <v>0</v>
      </c>
      <c r="J569" s="117" t="str">
        <f>'H. Access Control'!G66</f>
        <v>H.11 Customer User Access</v>
      </c>
      <c r="K569" s="117" t="str">
        <f>'H. Access Control'!H66</f>
        <v xml:space="preserve">15.1.2 15.2.1 </v>
      </c>
      <c r="L569" s="117" t="str">
        <f>'H. Access Control'!I66</f>
        <v>Addressing security within supplier agreements, Monitoring and review of supplier services</v>
      </c>
      <c r="M569" s="117"/>
      <c r="N569" s="117"/>
      <c r="O569" s="117"/>
      <c r="P569" s="120" t="s">
        <v>118</v>
      </c>
      <c r="Q569" s="117"/>
      <c r="R569" s="117"/>
      <c r="S569" s="117"/>
      <c r="T569" s="117"/>
    </row>
    <row r="570" spans="1:20" ht="12.75" customHeight="1">
      <c r="A570" s="117">
        <f>'H. Access Control'!A67</f>
        <v>3538</v>
      </c>
      <c r="B570" s="117">
        <f>'H. Access Control'!J67</f>
        <v>1</v>
      </c>
      <c r="C570" s="117">
        <f>'H. Access Control'!K67</f>
        <v>0</v>
      </c>
      <c r="D570" s="117">
        <f>'H. Access Control'!Y67</f>
        <v>1</v>
      </c>
      <c r="E570" s="117" t="str">
        <f>'H. Access Control'!B67</f>
        <v>H.6</v>
      </c>
      <c r="F570" s="117" t="str">
        <f>'H. Access Control'!C67</f>
        <v>Is two factor authentication required to access the production environment containing Scoped Data? If yes, does it include:</v>
      </c>
      <c r="G570" s="117">
        <f>'H. Access Control'!D67</f>
        <v>0</v>
      </c>
      <c r="H570" s="117">
        <f>'H. Access Control'!E67</f>
        <v>0</v>
      </c>
      <c r="I570" s="117">
        <f>'H. Access Control'!F67</f>
        <v>0</v>
      </c>
      <c r="J570" s="117">
        <f>'H. Access Control'!G67</f>
        <v>0</v>
      </c>
      <c r="K570" s="117" t="str">
        <f>'H. Access Control'!H67</f>
        <v>9.3.1</v>
      </c>
      <c r="L570" s="117" t="str">
        <f>'H. Access Control'!I67</f>
        <v>Use of secret authentication information</v>
      </c>
      <c r="M570" s="117"/>
      <c r="N570" s="117"/>
      <c r="O570" s="117"/>
      <c r="P570" s="120" t="s">
        <v>118</v>
      </c>
      <c r="Q570" s="117"/>
      <c r="R570" s="117"/>
      <c r="S570" s="117"/>
      <c r="T570" s="117"/>
    </row>
    <row r="571" spans="1:20" ht="12.75" customHeight="1">
      <c r="A571" s="117">
        <f>'H. Access Control'!A68</f>
        <v>3539</v>
      </c>
      <c r="B571" s="117">
        <f>'H. Access Control'!J68</f>
        <v>2</v>
      </c>
      <c r="C571" s="117">
        <f>'H. Access Control'!K68</f>
        <v>0</v>
      </c>
      <c r="D571" s="117">
        <f>'H. Access Control'!Y68</f>
        <v>0</v>
      </c>
      <c r="E571" s="117" t="str">
        <f>'H. Access Control'!B68</f>
        <v>H.6.1</v>
      </c>
      <c r="F571" s="117" t="str">
        <f>'H. Access Control'!C68</f>
        <v>Admin access (shell or UI): Internally from within cloud provider network?</v>
      </c>
      <c r="G571" s="117">
        <f>'H. Access Control'!D68</f>
        <v>0</v>
      </c>
      <c r="H571" s="117">
        <f>'H. Access Control'!E68</f>
        <v>0</v>
      </c>
      <c r="I571" s="117">
        <f>'H. Access Control'!F68</f>
        <v>0</v>
      </c>
      <c r="J571" s="117">
        <f>'H. Access Control'!G68</f>
        <v>0</v>
      </c>
      <c r="K571" s="117" t="str">
        <f>'H. Access Control'!H68</f>
        <v>9.4.1</v>
      </c>
      <c r="L571" s="117" t="str">
        <f>'H. Access Control'!I68</f>
        <v>Information access restriction</v>
      </c>
      <c r="M571" s="117"/>
      <c r="N571" s="117"/>
      <c r="O571" s="117"/>
      <c r="P571" s="120" t="s">
        <v>118</v>
      </c>
      <c r="Q571" s="117"/>
      <c r="R571" s="117"/>
      <c r="S571" s="117"/>
      <c r="T571" s="117"/>
    </row>
    <row r="572" spans="1:20" ht="12.75" customHeight="1">
      <c r="A572" s="117">
        <f>'H. Access Control'!A69</f>
        <v>3540</v>
      </c>
      <c r="B572" s="117">
        <f>'H. Access Control'!J69</f>
        <v>2</v>
      </c>
      <c r="C572" s="117">
        <f>'H. Access Control'!K69</f>
        <v>0</v>
      </c>
      <c r="D572" s="117">
        <f>'H. Access Control'!Y69</f>
        <v>0</v>
      </c>
      <c r="E572" s="117" t="str">
        <f>'H. Access Control'!B69</f>
        <v>H.6.2</v>
      </c>
      <c r="F572" s="117" t="str">
        <f>'H. Access Control'!C69</f>
        <v>Non-admin access (shell or UI): Internally from within cloud provider network?</v>
      </c>
      <c r="G572" s="117">
        <f>'H. Access Control'!D69</f>
        <v>0</v>
      </c>
      <c r="H572" s="117">
        <f>'H. Access Control'!E69</f>
        <v>0</v>
      </c>
      <c r="I572" s="117">
        <f>'H. Access Control'!F69</f>
        <v>0</v>
      </c>
      <c r="J572" s="117">
        <f>'H. Access Control'!G69</f>
        <v>0</v>
      </c>
      <c r="K572" s="117" t="str">
        <f>'H. Access Control'!H69</f>
        <v>9.4.1</v>
      </c>
      <c r="L572" s="117" t="str">
        <f>'H. Access Control'!I69</f>
        <v>Information access restriction</v>
      </c>
      <c r="M572" s="117"/>
      <c r="N572" s="117"/>
      <c r="O572" s="117"/>
      <c r="P572" s="120" t="s">
        <v>118</v>
      </c>
      <c r="Q572" s="117"/>
      <c r="R572" s="117"/>
      <c r="S572" s="117"/>
      <c r="T572" s="117"/>
    </row>
    <row r="573" spans="1:20" ht="12.75" customHeight="1">
      <c r="A573" s="117">
        <f>'H. Access Control'!A70</f>
        <v>3541</v>
      </c>
      <c r="B573" s="117">
        <f>'H. Access Control'!J70</f>
        <v>2</v>
      </c>
      <c r="C573" s="117">
        <f>'H. Access Control'!K70</f>
        <v>0</v>
      </c>
      <c r="D573" s="117">
        <f>'H. Access Control'!Y70</f>
        <v>0</v>
      </c>
      <c r="E573" s="117" t="str">
        <f>'H. Access Control'!B70</f>
        <v>H.6.3</v>
      </c>
      <c r="F573" s="117" t="str">
        <f>'H. Access Control'!C70</f>
        <v>Admin access (shell or UI): Remote access?</v>
      </c>
      <c r="G573" s="117">
        <f>'H. Access Control'!D70</f>
        <v>0</v>
      </c>
      <c r="H573" s="117">
        <f>'H. Access Control'!E70</f>
        <v>0</v>
      </c>
      <c r="I573" s="117">
        <f>'H. Access Control'!F70</f>
        <v>0</v>
      </c>
      <c r="J573" s="117">
        <f>'H. Access Control'!G70</f>
        <v>0</v>
      </c>
      <c r="K573" s="117" t="str">
        <f>'H. Access Control'!H70</f>
        <v>9.4.1</v>
      </c>
      <c r="L573" s="117" t="str">
        <f>'H. Access Control'!I70</f>
        <v>Information access restriction</v>
      </c>
      <c r="M573" s="117"/>
      <c r="N573" s="117"/>
      <c r="O573" s="117"/>
      <c r="P573" s="120" t="s">
        <v>118</v>
      </c>
      <c r="Q573" s="117"/>
      <c r="R573" s="117"/>
      <c r="S573" s="117"/>
      <c r="T573" s="117"/>
    </row>
    <row r="574" spans="1:20" ht="12.75" customHeight="1">
      <c r="A574" s="117">
        <f>'H. Access Control'!A71</f>
        <v>3542</v>
      </c>
      <c r="B574" s="117">
        <f>'H. Access Control'!J71</f>
        <v>2</v>
      </c>
      <c r="C574" s="117">
        <f>'H. Access Control'!K71</f>
        <v>0</v>
      </c>
      <c r="D574" s="117">
        <f>'H. Access Control'!Y71</f>
        <v>0</v>
      </c>
      <c r="E574" s="117" t="str">
        <f>'H. Access Control'!B71</f>
        <v>H.6.4</v>
      </c>
      <c r="F574" s="117" t="str">
        <f>'H. Access Control'!C71</f>
        <v>Non-admin access (shell or UI): Remote access?</v>
      </c>
      <c r="G574" s="117">
        <f>'H. Access Control'!D71</f>
        <v>0</v>
      </c>
      <c r="H574" s="117">
        <f>'H. Access Control'!E71</f>
        <v>0</v>
      </c>
      <c r="I574" s="117">
        <f>'H. Access Control'!F71</f>
        <v>0</v>
      </c>
      <c r="J574" s="117" t="str">
        <f>'H. Access Control'!G71</f>
        <v>H.3 Logical Access Authorization</v>
      </c>
      <c r="K574" s="117" t="str">
        <f>'H. Access Control'!H71</f>
        <v>9.4.1</v>
      </c>
      <c r="L574" s="117" t="str">
        <f>'H. Access Control'!I71</f>
        <v>Information access restriction</v>
      </c>
      <c r="M574" s="117"/>
      <c r="N574" s="117"/>
      <c r="O574" s="117"/>
      <c r="P574" s="120" t="s">
        <v>118</v>
      </c>
      <c r="Q574" s="117"/>
      <c r="R574" s="117"/>
      <c r="S574" s="117"/>
      <c r="T574" s="117"/>
    </row>
    <row r="575" spans="1:20" ht="12.75" customHeight="1">
      <c r="A575" s="117">
        <f>'H. Access Control'!A72</f>
        <v>3543</v>
      </c>
      <c r="B575" s="117">
        <f>'H. Access Control'!J72</f>
        <v>1</v>
      </c>
      <c r="C575" s="117">
        <f>'H. Access Control'!K72</f>
        <v>0</v>
      </c>
      <c r="D575" s="117">
        <f>'H. Access Control'!Y72</f>
        <v>1</v>
      </c>
      <c r="E575" s="117" t="str">
        <f>'H. Access Control'!B72</f>
        <v>H.7</v>
      </c>
      <c r="F575" s="117" t="str">
        <f>'H. Access Control'!C72</f>
        <v>Are staff able to access client Scoped Data?</v>
      </c>
      <c r="G575" s="117">
        <f>'H. Access Control'!D72</f>
        <v>0</v>
      </c>
      <c r="H575" s="117">
        <f>'H. Access Control'!E72</f>
        <v>0</v>
      </c>
      <c r="I575" s="117">
        <f>'H. Access Control'!F72</f>
        <v>0</v>
      </c>
      <c r="J575" s="117" t="str">
        <f>'H. Access Control'!G72</f>
        <v>H.3 Logical Access Authorization</v>
      </c>
      <c r="K575" s="117" t="str">
        <f>'H. Access Control'!H72</f>
        <v>9.2.3
9.4.1</v>
      </c>
      <c r="L575" s="117" t="str">
        <f>'H. Access Control'!I72</f>
        <v>Management of privileged access rights Information access restriction</v>
      </c>
      <c r="M575" s="117"/>
      <c r="N575" s="117"/>
      <c r="O575" s="117"/>
      <c r="P575" s="120" t="s">
        <v>3124</v>
      </c>
      <c r="Q575" s="117"/>
      <c r="R575" s="117"/>
      <c r="S575" s="117"/>
      <c r="T575" s="117"/>
    </row>
    <row r="576" spans="1:20" ht="12.75" customHeight="1">
      <c r="A576" s="117">
        <f>'H. Access Control'!A73</f>
        <v>4409</v>
      </c>
      <c r="B576" s="117">
        <f>'H. Access Control'!J73</f>
        <v>2</v>
      </c>
      <c r="C576" s="117">
        <f>'H. Access Control'!K73</f>
        <v>1</v>
      </c>
      <c r="D576" s="117">
        <f>'H. Access Control'!Y73</f>
        <v>0</v>
      </c>
      <c r="E576" s="117" t="str">
        <f>'H. Access Control'!B73</f>
        <v>H.7.1</v>
      </c>
      <c r="F576" s="117" t="str">
        <f>'H. Access Control'!C73</f>
        <v>Which of the following controls are used to prevent this:</v>
      </c>
      <c r="G576" s="117">
        <f>'H. Access Control'!D73</f>
        <v>0</v>
      </c>
      <c r="H576" s="117">
        <f>'H. Access Control'!E73</f>
        <v>0</v>
      </c>
      <c r="I576" s="117">
        <f>'H. Access Control'!F73</f>
        <v>0</v>
      </c>
      <c r="J576" s="117">
        <f>'H. Access Control'!G73</f>
        <v>0</v>
      </c>
      <c r="K576" s="117">
        <f>'H. Access Control'!H73</f>
        <v>0</v>
      </c>
      <c r="L576" s="117">
        <f>'H. Access Control'!I73</f>
        <v>0</v>
      </c>
      <c r="M576" s="117"/>
      <c r="N576" s="117"/>
      <c r="O576" s="117"/>
      <c r="P576" s="120"/>
      <c r="Q576" s="117"/>
      <c r="R576" s="117"/>
      <c r="S576" s="117"/>
      <c r="T576" s="117"/>
    </row>
    <row r="577" spans="1:20" ht="12.75" customHeight="1">
      <c r="A577" s="117">
        <f>'H. Access Control'!A74</f>
        <v>3544</v>
      </c>
      <c r="B577" s="117">
        <f>'H. Access Control'!J74</f>
        <v>3</v>
      </c>
      <c r="C577" s="117">
        <f>'H. Access Control'!K74</f>
        <v>0</v>
      </c>
      <c r="D577" s="117">
        <f>'H. Access Control'!Y74</f>
        <v>0</v>
      </c>
      <c r="E577" s="117" t="str">
        <f>'H. Access Control'!B74</f>
        <v>H.7.1.1</v>
      </c>
      <c r="F577" s="117" t="str">
        <f>'H. Access Control'!C74</f>
        <v>Preventative controls (e.g., technical)? Please explain.</v>
      </c>
      <c r="G577" s="117">
        <f>'H. Access Control'!D74</f>
        <v>0</v>
      </c>
      <c r="H577" s="117">
        <f>'H. Access Control'!E74</f>
        <v>0</v>
      </c>
      <c r="I577" s="117">
        <f>'H. Access Control'!F74</f>
        <v>0</v>
      </c>
      <c r="J577" s="117" t="str">
        <f>'H. Access Control'!G74</f>
        <v>H.3 Logical Access Authorization</v>
      </c>
      <c r="K577" s="117" t="str">
        <f>'H. Access Control'!H74</f>
        <v>9.2.3
9.4.2</v>
      </c>
      <c r="L577" s="117" t="str">
        <f>'H. Access Control'!I74</f>
        <v>Management of privileged access rights Information access restriction</v>
      </c>
      <c r="M577" s="117"/>
      <c r="N577" s="117"/>
      <c r="O577" s="117"/>
      <c r="P577" s="120" t="s">
        <v>3124</v>
      </c>
      <c r="Q577" s="117"/>
      <c r="R577" s="117"/>
      <c r="S577" s="117"/>
      <c r="T577" s="117"/>
    </row>
    <row r="578" spans="1:20" ht="12.75" customHeight="1">
      <c r="A578" s="117">
        <f>'H. Access Control'!A75</f>
        <v>3545</v>
      </c>
      <c r="B578" s="117">
        <f>'H. Access Control'!J75</f>
        <v>3</v>
      </c>
      <c r="C578" s="117">
        <f>'H. Access Control'!K75</f>
        <v>0</v>
      </c>
      <c r="D578" s="117">
        <f>'H. Access Control'!Y75</f>
        <v>0</v>
      </c>
      <c r="E578" s="117" t="str">
        <f>'H. Access Control'!B75</f>
        <v>H.7.1.2</v>
      </c>
      <c r="F578" s="117" t="str">
        <f>'H. Access Control'!C75</f>
        <v>Detective controls? Please explain.</v>
      </c>
      <c r="G578" s="117">
        <f>'H. Access Control'!D75</f>
        <v>0</v>
      </c>
      <c r="H578" s="117">
        <f>'H. Access Control'!E75</f>
        <v>0</v>
      </c>
      <c r="I578" s="117">
        <f>'H. Access Control'!F75</f>
        <v>0</v>
      </c>
      <c r="J578" s="117" t="str">
        <f>'H. Access Control'!G75</f>
        <v>H.3 Logical Access Authorization</v>
      </c>
      <c r="K578" s="117" t="str">
        <f>'H. Access Control'!H75</f>
        <v>9.2.3
9.4.3</v>
      </c>
      <c r="L578" s="117" t="str">
        <f>'H. Access Control'!I75</f>
        <v>Management of privileged access rights Information access restriction</v>
      </c>
      <c r="M578" s="117"/>
      <c r="N578" s="117"/>
      <c r="O578" s="117"/>
      <c r="P578" s="120" t="s">
        <v>3124</v>
      </c>
      <c r="Q578" s="117"/>
      <c r="R578" s="117"/>
      <c r="S578" s="117"/>
      <c r="T578" s="117"/>
    </row>
    <row r="579" spans="1:20" ht="12.75" customHeight="1">
      <c r="A579" s="117">
        <f>'H. Access Control'!A76</f>
        <v>3546</v>
      </c>
      <c r="B579" s="117">
        <f>'H. Access Control'!J76</f>
        <v>3</v>
      </c>
      <c r="C579" s="117">
        <f>'H. Access Control'!K76</f>
        <v>0</v>
      </c>
      <c r="D579" s="117">
        <f>'H. Access Control'!Y76</f>
        <v>0</v>
      </c>
      <c r="E579" s="117" t="str">
        <f>'H. Access Control'!B76</f>
        <v>H.7.1.3</v>
      </c>
      <c r="F579" s="117" t="str">
        <f>'H. Access Control'!C76</f>
        <v>Corrective controls? Please explain.</v>
      </c>
      <c r="G579" s="117">
        <f>'H. Access Control'!D76</f>
        <v>0</v>
      </c>
      <c r="H579" s="117">
        <f>'H. Access Control'!E76</f>
        <v>0</v>
      </c>
      <c r="I579" s="117">
        <f>'H. Access Control'!F76</f>
        <v>0</v>
      </c>
      <c r="J579" s="117" t="str">
        <f>'H. Access Control'!G76</f>
        <v>H.3 Logical Access Authorization</v>
      </c>
      <c r="K579" s="117" t="str">
        <f>'H. Access Control'!H76</f>
        <v>9.2.3
9.4.4</v>
      </c>
      <c r="L579" s="117" t="str">
        <f>'H. Access Control'!I76</f>
        <v>Management of privileged access rights Information access restriction</v>
      </c>
      <c r="M579" s="117"/>
      <c r="N579" s="117"/>
      <c r="O579" s="117"/>
      <c r="P579" s="120" t="s">
        <v>3124</v>
      </c>
      <c r="Q579" s="117"/>
      <c r="R579" s="117"/>
      <c r="S579" s="117"/>
      <c r="T579" s="117"/>
    </row>
    <row r="580" spans="1:20" ht="12.75" customHeight="1">
      <c r="A580" s="117">
        <f>'H. Access Control'!A77</f>
        <v>3547</v>
      </c>
      <c r="B580" s="117">
        <f>'H. Access Control'!J77</f>
        <v>3</v>
      </c>
      <c r="C580" s="117">
        <f>'H. Access Control'!K77</f>
        <v>0</v>
      </c>
      <c r="D580" s="117">
        <f>'H. Access Control'!Y77</f>
        <v>0</v>
      </c>
      <c r="E580" s="117" t="str">
        <f>'H. Access Control'!B77</f>
        <v>H.7.1.4</v>
      </c>
      <c r="F580" s="117" t="str">
        <f>'H. Access Control'!C77</f>
        <v>Policy controls? Please explain.</v>
      </c>
      <c r="G580" s="117">
        <f>'H. Access Control'!D77</f>
        <v>0</v>
      </c>
      <c r="H580" s="117">
        <f>'H. Access Control'!E77</f>
        <v>0</v>
      </c>
      <c r="I580" s="117">
        <f>'H. Access Control'!F77</f>
        <v>0</v>
      </c>
      <c r="J580" s="117" t="str">
        <f>'H. Access Control'!G77</f>
        <v>H.3 Logical Access Authorization</v>
      </c>
      <c r="K580" s="117" t="str">
        <f>'H. Access Control'!H77</f>
        <v>9.2.3
9.4.5</v>
      </c>
      <c r="L580" s="117" t="str">
        <f>'H. Access Control'!I77</f>
        <v>Management of privileged access rights Information access restriction</v>
      </c>
      <c r="M580" s="117"/>
      <c r="N580" s="117"/>
      <c r="O580" s="117"/>
      <c r="P580" s="120" t="s">
        <v>3124</v>
      </c>
      <c r="Q580" s="117"/>
      <c r="R580" s="117"/>
      <c r="S580" s="117"/>
      <c r="T580" s="117"/>
    </row>
    <row r="581" spans="1:20" ht="12.75" customHeight="1">
      <c r="A581" s="117">
        <f>'H. Access Control'!A78</f>
        <v>3554</v>
      </c>
      <c r="B581" s="117">
        <f>'H. Access Control'!J78</f>
        <v>1</v>
      </c>
      <c r="C581" s="117">
        <f>'H. Access Control'!K78</f>
        <v>0</v>
      </c>
      <c r="D581" s="117">
        <f>'H. Access Control'!Y78</f>
        <v>1</v>
      </c>
      <c r="E581" s="117" t="str">
        <f>'H. Access Control'!B78</f>
        <v>H.8</v>
      </c>
      <c r="F581" s="117" t="str">
        <f>'H. Access Control'!C78</f>
        <v>Is there a process which allows the client to specifically list who from the provider will have access to their Scoped Systems and Data? If yes, does this include:</v>
      </c>
      <c r="G581" s="117">
        <f>'H. Access Control'!D78</f>
        <v>0</v>
      </c>
      <c r="H581" s="117">
        <f>'H. Access Control'!E78</f>
        <v>0</v>
      </c>
      <c r="I581" s="117">
        <f>'H. Access Control'!F78</f>
        <v>0</v>
      </c>
      <c r="J581" s="117" t="str">
        <f>'H. Access Control'!G78</f>
        <v>H.3 Logical Access Authorization</v>
      </c>
      <c r="K581" s="117" t="str">
        <f>'H. Access Control'!H78</f>
        <v>9.1.1 9.2.3</v>
      </c>
      <c r="L581" s="117" t="str">
        <f>'H. Access Control'!I78</f>
        <v xml:space="preserve">	Access Control Policy
Management of privileged access rights</v>
      </c>
      <c r="M581" s="117"/>
      <c r="N581" s="117"/>
      <c r="O581" s="117"/>
      <c r="P581" s="120" t="s">
        <v>118</v>
      </c>
      <c r="Q581" s="117"/>
      <c r="R581" s="117"/>
      <c r="S581" s="117"/>
      <c r="T581" s="117"/>
    </row>
    <row r="582" spans="1:20" ht="12.75" customHeight="1">
      <c r="A582" s="117">
        <f>'H. Access Control'!A79</f>
        <v>3555</v>
      </c>
      <c r="B582" s="117">
        <f>'H. Access Control'!J79</f>
        <v>2</v>
      </c>
      <c r="C582" s="117">
        <f>'H. Access Control'!K79</f>
        <v>0</v>
      </c>
      <c r="D582" s="117">
        <f>'H. Access Control'!Y79</f>
        <v>0</v>
      </c>
      <c r="E582" s="117" t="str">
        <f>'H. Access Control'!B79</f>
        <v>H.8.1</v>
      </c>
      <c r="F582" s="117" t="str">
        <f>'H. Access Control'!C79</f>
        <v>Role based access groups?</v>
      </c>
      <c r="G582" s="117">
        <f>'H. Access Control'!D79</f>
        <v>0</v>
      </c>
      <c r="H582" s="117">
        <f>'H. Access Control'!E79</f>
        <v>0</v>
      </c>
      <c r="I582" s="117">
        <f>'H. Access Control'!F79</f>
        <v>0</v>
      </c>
      <c r="J582" s="117">
        <f>'H. Access Control'!G79</f>
        <v>0</v>
      </c>
      <c r="K582" s="117">
        <f>'H. Access Control'!H79</f>
        <v>0</v>
      </c>
      <c r="L582" s="117">
        <f>'H. Access Control'!I79</f>
        <v>0</v>
      </c>
      <c r="M582" s="117"/>
      <c r="N582" s="117"/>
      <c r="O582" s="117"/>
      <c r="P582" s="120" t="s">
        <v>118</v>
      </c>
      <c r="Q582" s="117"/>
      <c r="R582" s="117"/>
      <c r="S582" s="117"/>
      <c r="T582" s="117"/>
    </row>
    <row r="583" spans="1:20" ht="12.75" customHeight="1">
      <c r="A583" s="117">
        <f>'H. Access Control'!A80</f>
        <v>3556</v>
      </c>
      <c r="B583" s="117">
        <f>'H. Access Control'!J80</f>
        <v>2</v>
      </c>
      <c r="C583" s="117">
        <f>'H. Access Control'!K80</f>
        <v>0</v>
      </c>
      <c r="D583" s="117">
        <f>'H. Access Control'!Y80</f>
        <v>0</v>
      </c>
      <c r="E583" s="117" t="str">
        <f>'H. Access Control'!B80</f>
        <v>H.8.2</v>
      </c>
      <c r="F583" s="117" t="str">
        <f>'H. Access Control'!C80</f>
        <v>Written approval from client?</v>
      </c>
      <c r="G583" s="117">
        <f>'H. Access Control'!D80</f>
        <v>0</v>
      </c>
      <c r="H583" s="117">
        <f>'H. Access Control'!E80</f>
        <v>0</v>
      </c>
      <c r="I583" s="117">
        <f>'H. Access Control'!F80</f>
        <v>0</v>
      </c>
      <c r="J583" s="117">
        <f>'H. Access Control'!G80</f>
        <v>0</v>
      </c>
      <c r="K583" s="117">
        <f>'H. Access Control'!H80</f>
        <v>0</v>
      </c>
      <c r="L583" s="117">
        <f>'H. Access Control'!I80</f>
        <v>0</v>
      </c>
      <c r="M583" s="117"/>
      <c r="N583" s="117"/>
      <c r="O583" s="117"/>
      <c r="P583" s="120" t="s">
        <v>118</v>
      </c>
      <c r="Q583" s="117"/>
      <c r="R583" s="117"/>
      <c r="S583" s="117"/>
      <c r="T583" s="117"/>
    </row>
    <row r="584" spans="1:20" ht="12.75" customHeight="1">
      <c r="A584" s="117">
        <f>'H. Access Control'!A81</f>
        <v>4239</v>
      </c>
      <c r="B584" s="117">
        <f>'H. Access Control'!J81</f>
        <v>2</v>
      </c>
      <c r="C584" s="117">
        <f>'H. Access Control'!K81</f>
        <v>0</v>
      </c>
      <c r="D584" s="117">
        <f>'H. Access Control'!Y81</f>
        <v>0</v>
      </c>
      <c r="E584" s="117" t="str">
        <f>'H. Access Control'!B81</f>
        <v>H.8.3</v>
      </c>
      <c r="F584" s="117" t="str">
        <f>'H. Access Control'!C81</f>
        <v>Is notification provided to the client if client's scoped data is mistakenly accessed by the cloud provider staff?</v>
      </c>
      <c r="G584" s="117">
        <f>'H. Access Control'!D81</f>
        <v>0</v>
      </c>
      <c r="H584" s="117">
        <f>'H. Access Control'!E81</f>
        <v>0</v>
      </c>
      <c r="I584" s="117">
        <f>'H. Access Control'!F81</f>
        <v>0</v>
      </c>
      <c r="J584" s="117">
        <f>'H. Access Control'!G81</f>
        <v>0</v>
      </c>
      <c r="K584" s="117">
        <f>'H. Access Control'!H81</f>
        <v>0</v>
      </c>
      <c r="L584" s="117">
        <f>'H. Access Control'!I81</f>
        <v>0</v>
      </c>
      <c r="M584" s="117"/>
      <c r="N584" s="117"/>
      <c r="O584" s="117"/>
      <c r="P584" s="120"/>
      <c r="Q584" s="117"/>
      <c r="R584" s="117"/>
      <c r="S584" s="117" t="s">
        <v>587</v>
      </c>
      <c r="T584" s="117"/>
    </row>
    <row r="585" spans="1:20" ht="12.75" customHeight="1">
      <c r="A585" s="117">
        <f>'H. Access Control'!A82</f>
        <v>0</v>
      </c>
      <c r="B585" s="117">
        <f>'H. Access Control'!J82</f>
        <v>0</v>
      </c>
      <c r="C585" s="117">
        <f>'H. Access Control'!K82</f>
        <v>0</v>
      </c>
      <c r="D585" s="117">
        <f>'H. Access Control'!Y82</f>
        <v>0</v>
      </c>
      <c r="E585" s="117">
        <f>'H. Access Control'!B82</f>
        <v>0</v>
      </c>
      <c r="F585" s="117">
        <f>'H. Access Control'!C82</f>
        <v>0</v>
      </c>
      <c r="G585" s="117">
        <f>'H. Access Control'!D82</f>
        <v>0</v>
      </c>
      <c r="H585" s="117">
        <f>'H. Access Control'!E82</f>
        <v>0</v>
      </c>
      <c r="I585" s="117">
        <f>'H. Access Control'!F82</f>
        <v>0</v>
      </c>
      <c r="J585" s="117">
        <f>'H. Access Control'!G82</f>
        <v>0</v>
      </c>
      <c r="K585" s="117">
        <f>'H. Access Control'!H82</f>
        <v>0</v>
      </c>
      <c r="L585" s="117">
        <f>'H. Access Control'!I82</f>
        <v>0</v>
      </c>
      <c r="M585" s="188"/>
      <c r="N585" s="188"/>
      <c r="O585" s="188"/>
      <c r="P585" s="177"/>
      <c r="Q585" s="188"/>
      <c r="R585" s="188"/>
      <c r="S585" s="188">
        <v>0</v>
      </c>
      <c r="T585" s="188"/>
    </row>
    <row r="586" spans="1:20" ht="12.75" customHeight="1">
      <c r="A586" s="193"/>
      <c r="B586" s="193"/>
      <c r="C586" s="193"/>
      <c r="D586" s="193"/>
      <c r="E586" s="193"/>
      <c r="F586" s="188"/>
      <c r="G586" s="193"/>
      <c r="H586" s="193"/>
      <c r="I586" s="193"/>
      <c r="J586" s="188"/>
      <c r="K586" s="177"/>
      <c r="L586" s="188"/>
      <c r="M586" s="188"/>
      <c r="N586" s="188"/>
      <c r="O586" s="188"/>
      <c r="P586" s="177"/>
      <c r="Q586" s="188"/>
      <c r="R586" s="188"/>
      <c r="S586" s="188">
        <v>0</v>
      </c>
      <c r="T586" s="188"/>
    </row>
    <row r="587" spans="1:20" ht="12.75" customHeight="1">
      <c r="A587" s="189" t="str">
        <f>'I. Application Security'!B1</f>
        <v>I. Application Security</v>
      </c>
      <c r="B587" s="190"/>
      <c r="C587" s="190"/>
      <c r="D587" s="190"/>
      <c r="E587" s="190" t="str">
        <f>'I. Application Security'!B1</f>
        <v>I. Application Security</v>
      </c>
      <c r="F587" s="192"/>
      <c r="G587" s="190"/>
      <c r="H587" s="190"/>
      <c r="I587" s="190"/>
      <c r="J587" s="192"/>
      <c r="K587" s="194"/>
      <c r="L587" s="192"/>
      <c r="M587" s="190"/>
      <c r="N587" s="192"/>
      <c r="O587" s="192"/>
      <c r="P587" s="194"/>
      <c r="Q587" s="192"/>
      <c r="R587" s="192"/>
      <c r="S587" s="195" t="s">
        <v>587</v>
      </c>
      <c r="T587" s="195"/>
    </row>
    <row r="588" spans="1:20" ht="12.75" customHeight="1">
      <c r="A588" s="117">
        <f>'I. Application Security'!A5</f>
        <v>4240</v>
      </c>
      <c r="B588" s="117">
        <f>'I. Application Security'!J5</f>
        <v>1</v>
      </c>
      <c r="C588" s="117">
        <f>'I. Application Security'!K5</f>
        <v>0</v>
      </c>
      <c r="D588" s="117">
        <f>'I. Application Security'!Y5</f>
        <v>1</v>
      </c>
      <c r="E588" s="117" t="str">
        <f>'I. Application Security'!B5</f>
        <v>I.1</v>
      </c>
      <c r="F588" s="117" t="str">
        <f>'I. Application Security'!C5</f>
        <v>Are applications used to transmit, process or store Scoped Data?</v>
      </c>
      <c r="G588" s="117">
        <f>'I. Application Security'!D5</f>
        <v>0</v>
      </c>
      <c r="H588" s="117">
        <f>'I. Application Security'!E5</f>
        <v>0</v>
      </c>
      <c r="I588" s="117">
        <f>'I. Application Security'!F5</f>
        <v>0</v>
      </c>
      <c r="J588" s="117" t="str">
        <f>'I. Application Security'!G5</f>
        <v>I.1 Application Security Program Governance</v>
      </c>
      <c r="K588" s="117">
        <f>'I. Application Security'!H5</f>
        <v>0</v>
      </c>
      <c r="L588" s="117">
        <f>'I. Application Security'!I5</f>
        <v>0</v>
      </c>
      <c r="M588" s="117"/>
      <c r="N588" s="117"/>
      <c r="O588" s="117"/>
      <c r="P588" s="120"/>
      <c r="Q588" s="117"/>
      <c r="R588" s="117"/>
      <c r="S588" s="117" t="s">
        <v>587</v>
      </c>
      <c r="T588" s="117"/>
    </row>
    <row r="589" spans="1:20" ht="12.75" customHeight="1">
      <c r="A589" s="117">
        <f>'I. Application Security'!A6</f>
        <v>2666</v>
      </c>
      <c r="B589" s="117">
        <f>'I. Application Security'!J6</f>
        <v>2</v>
      </c>
      <c r="C589" s="117">
        <f>'I. Application Security'!K6</f>
        <v>0</v>
      </c>
      <c r="D589" s="117">
        <f>'I. Application Security'!Y6</f>
        <v>0</v>
      </c>
      <c r="E589" s="117" t="str">
        <f>'I. Application Security'!B6</f>
        <v>I.1.1</v>
      </c>
      <c r="F589" s="117" t="str">
        <f>'I. Application Security'!C6</f>
        <v>Determination of security requirements based on the sensitivity of the data?</v>
      </c>
      <c r="G589" s="117">
        <f>'I. Application Security'!D6</f>
        <v>0</v>
      </c>
      <c r="H589" s="117">
        <f>'I. Application Security'!E6</f>
        <v>0</v>
      </c>
      <c r="I589" s="117">
        <f>'I. Application Security'!F6</f>
        <v>0</v>
      </c>
      <c r="J589" s="117" t="str">
        <f>'I. Application Security'!G6</f>
        <v>I.1 Application Security Program Governance</v>
      </c>
      <c r="K589" s="117" t="str">
        <f>'I. Application Security'!H6</f>
        <v xml:space="preserve">14.1.1 </v>
      </c>
      <c r="L589" s="117" t="str">
        <f>'I. Application Security'!I6</f>
        <v>Information security requirements analysis and specification</v>
      </c>
      <c r="M589" s="117"/>
      <c r="N589" s="117"/>
      <c r="O589" s="117"/>
      <c r="P589" s="120">
        <v>12.1</v>
      </c>
      <c r="Q589" s="117"/>
      <c r="R589" s="117" t="s">
        <v>3339</v>
      </c>
      <c r="S589" s="117" t="s">
        <v>3030</v>
      </c>
      <c r="T589" s="191" t="s">
        <v>3005</v>
      </c>
    </row>
    <row r="590" spans="1:20" ht="12.75" customHeight="1">
      <c r="A590" s="117">
        <f>'I. Application Security'!A7</f>
        <v>1795</v>
      </c>
      <c r="B590" s="117">
        <f>'I. Application Security'!J7</f>
        <v>2</v>
      </c>
      <c r="C590" s="117">
        <f>'I. Application Security'!K7</f>
        <v>0</v>
      </c>
      <c r="D590" s="117">
        <f>'I. Application Security'!Y7</f>
        <v>0</v>
      </c>
      <c r="E590" s="117" t="str">
        <f>'I. Application Security'!B7</f>
        <v>I.1.2</v>
      </c>
      <c r="F590" s="117" t="str">
        <f>'I. Application Security'!C7</f>
        <v>Information security reviews conducted and approved for the use or installation of open source software (Linux, Apache, etc.)?</v>
      </c>
      <c r="G590" s="117">
        <f>'I. Application Security'!D7</f>
        <v>0</v>
      </c>
      <c r="H590" s="117">
        <f>'I. Application Security'!E7</f>
        <v>0</v>
      </c>
      <c r="I590" s="117">
        <f>'I. Application Security'!F7</f>
        <v>0</v>
      </c>
      <c r="J590" s="117" t="str">
        <f>'I. Application Security'!G7</f>
        <v>I.1 Application Security Program Governance</v>
      </c>
      <c r="K590" s="117" t="str">
        <f>'I. Application Security'!H7</f>
        <v xml:space="preserve">14.1.1 </v>
      </c>
      <c r="L590" s="117" t="str">
        <f>'I. Application Security'!I7</f>
        <v>Information security requirements analysis and specification</v>
      </c>
      <c r="M590" s="117"/>
      <c r="N590" s="117"/>
      <c r="O590" s="117"/>
      <c r="P590" s="120" t="s">
        <v>3340</v>
      </c>
      <c r="Q590" s="117"/>
      <c r="R590" s="117" t="s">
        <v>3339</v>
      </c>
      <c r="S590" s="117" t="s">
        <v>3265</v>
      </c>
      <c r="T590" s="117"/>
    </row>
    <row r="591" spans="1:20" ht="12.75" customHeight="1">
      <c r="A591" s="117">
        <f>'I. Application Security'!A8</f>
        <v>2230</v>
      </c>
      <c r="B591" s="117">
        <f>'I. Application Security'!J8</f>
        <v>1</v>
      </c>
      <c r="C591" s="117">
        <f>'I. Application Security'!K8</f>
        <v>0</v>
      </c>
      <c r="D591" s="117">
        <f>'I. Application Security'!Y8</f>
        <v>1</v>
      </c>
      <c r="E591" s="117" t="str">
        <f>'I. Application Security'!B8</f>
        <v>I.2</v>
      </c>
      <c r="F591" s="117" t="str">
        <f>'I. Application Security'!C8</f>
        <v>Is a web site supported, hosted or maintained that has access to Scoped Systems and Data?</v>
      </c>
      <c r="G591" s="117">
        <f>'I. Application Security'!D8</f>
        <v>0</v>
      </c>
      <c r="H591" s="117">
        <f>'I. Application Security'!E8</f>
        <v>0</v>
      </c>
      <c r="I591" s="117">
        <f>'I. Application Security'!F8</f>
        <v>0</v>
      </c>
      <c r="J591" s="117">
        <f>'I. Application Security'!G8</f>
        <v>0</v>
      </c>
      <c r="K591" s="117">
        <f>'I. Application Security'!H8</f>
        <v>0</v>
      </c>
      <c r="L591" s="117">
        <f>'I. Application Security'!I8</f>
        <v>0</v>
      </c>
      <c r="M591" s="117"/>
      <c r="N591" s="117"/>
      <c r="O591" s="117"/>
      <c r="P591" s="120" t="s">
        <v>118</v>
      </c>
      <c r="Q591" s="117"/>
      <c r="R591" s="117" t="s">
        <v>118</v>
      </c>
      <c r="S591" s="117">
        <v>0</v>
      </c>
      <c r="T591" s="117"/>
    </row>
    <row r="592" spans="1:20" ht="12.75" customHeight="1">
      <c r="A592" s="117">
        <f>'I. Application Security'!A9</f>
        <v>2076</v>
      </c>
      <c r="B592" s="117">
        <f>'I. Application Security'!J9</f>
        <v>2</v>
      </c>
      <c r="C592" s="117">
        <f>'I. Application Security'!K9</f>
        <v>0</v>
      </c>
      <c r="D592" s="117">
        <f>'I. Application Security'!Y9</f>
        <v>0</v>
      </c>
      <c r="E592" s="117" t="str">
        <f>'I. Application Security'!B9</f>
        <v>I.2.1</v>
      </c>
      <c r="F592" s="117" t="str">
        <f>'I. Application Security'!C9</f>
        <v>Physical separation of server components (web, application, database)?</v>
      </c>
      <c r="G592" s="117">
        <f>'I. Application Security'!D9</f>
        <v>0</v>
      </c>
      <c r="H592" s="117">
        <f>'I. Application Security'!E9</f>
        <v>0</v>
      </c>
      <c r="I592" s="117">
        <f>'I. Application Security'!F9</f>
        <v>0</v>
      </c>
      <c r="J592" s="117">
        <f>'I. Application Security'!G9</f>
        <v>0</v>
      </c>
      <c r="K592" s="117" t="str">
        <f>'I. Application Security'!H9</f>
        <v xml:space="preserve">13.1.3 </v>
      </c>
      <c r="L592" s="117" t="str">
        <f>'I. Application Security'!I9</f>
        <v>Segregation in networks</v>
      </c>
      <c r="M592" s="117"/>
      <c r="N592" s="117"/>
      <c r="O592" s="117"/>
      <c r="P592" s="120" t="s">
        <v>3341</v>
      </c>
      <c r="Q592" s="117"/>
      <c r="R592" s="117" t="s">
        <v>3109</v>
      </c>
      <c r="S592" s="117">
        <v>0</v>
      </c>
      <c r="T592" s="117"/>
    </row>
    <row r="593" spans="1:20" ht="12.75" customHeight="1">
      <c r="A593" s="117">
        <f>'I. Application Security'!A10</f>
        <v>2081</v>
      </c>
      <c r="B593" s="117">
        <f>'I. Application Security'!J10</f>
        <v>2</v>
      </c>
      <c r="C593" s="117">
        <f>'I. Application Security'!K10</f>
        <v>0</v>
      </c>
      <c r="D593" s="117">
        <f>'I. Application Security'!Y10</f>
        <v>0</v>
      </c>
      <c r="E593" s="117" t="str">
        <f>'I. Application Security'!B10</f>
        <v>I.2.2</v>
      </c>
      <c r="F593" s="117" t="str">
        <f>'I. Application Security'!C10</f>
        <v>Web applications configured to follow best practices or security guidelines (OWASP)?</v>
      </c>
      <c r="G593" s="117">
        <f>'I. Application Security'!D10</f>
        <v>0</v>
      </c>
      <c r="H593" s="117">
        <f>'I. Application Security'!E10</f>
        <v>0</v>
      </c>
      <c r="I593" s="117">
        <f>'I. Application Security'!F10</f>
        <v>0</v>
      </c>
      <c r="J593" s="117">
        <f>'I. Application Security'!G10</f>
        <v>0</v>
      </c>
      <c r="K593" s="117" t="str">
        <f>'I. Application Security'!H10</f>
        <v>13.1.1</v>
      </c>
      <c r="L593" s="117" t="str">
        <f>'I. Application Security'!I10</f>
        <v>Network Controls</v>
      </c>
      <c r="M593" s="117"/>
      <c r="N593" s="117"/>
      <c r="O593" s="117"/>
      <c r="P593" s="120" t="s">
        <v>118</v>
      </c>
      <c r="Q593" s="117"/>
      <c r="R593" s="117" t="s">
        <v>118</v>
      </c>
      <c r="S593" s="117">
        <v>0</v>
      </c>
      <c r="T593" s="117"/>
    </row>
    <row r="594" spans="1:20" ht="12.75" customHeight="1">
      <c r="A594" s="117">
        <f>'I. Application Security'!A11</f>
        <v>2109</v>
      </c>
      <c r="B594" s="117">
        <f>'I. Application Security'!J11</f>
        <v>2</v>
      </c>
      <c r="C594" s="117">
        <f>'I. Application Security'!K11</f>
        <v>0</v>
      </c>
      <c r="D594" s="117">
        <f>'I. Application Security'!Y11</f>
        <v>0</v>
      </c>
      <c r="E594" s="117" t="str">
        <f>'I. Application Security'!B11</f>
        <v>I.2.3</v>
      </c>
      <c r="F594" s="117" t="str">
        <f>'I. Application Security'!C11</f>
        <v>Data input into applications validated for accuracy?</v>
      </c>
      <c r="G594" s="117">
        <f>'I. Application Security'!D11</f>
        <v>0</v>
      </c>
      <c r="H594" s="117">
        <f>'I. Application Security'!E11</f>
        <v>0</v>
      </c>
      <c r="I594" s="117">
        <f>'I. Application Security'!F11</f>
        <v>0</v>
      </c>
      <c r="J594" s="117">
        <f>'I. Application Security'!G11</f>
        <v>0</v>
      </c>
      <c r="K594" s="117" t="str">
        <f>'I. Application Security'!H11</f>
        <v>14.2.1</v>
      </c>
      <c r="L594" s="117" t="str">
        <f>'I. Application Security'!I11</f>
        <v>Securing application services on public networks</v>
      </c>
      <c r="M594" s="117"/>
      <c r="N594" s="117"/>
      <c r="O594" s="117"/>
      <c r="P594" s="120" t="s">
        <v>118</v>
      </c>
      <c r="Q594" s="117"/>
      <c r="R594" s="117" t="s">
        <v>3342</v>
      </c>
      <c r="S594" s="117">
        <v>0</v>
      </c>
      <c r="T594" s="117"/>
    </row>
    <row r="595" spans="1:20" ht="12.75" customHeight="1">
      <c r="A595" s="117">
        <f>'I. Application Security'!A12</f>
        <v>2110</v>
      </c>
      <c r="B595" s="117">
        <f>'I. Application Security'!J12</f>
        <v>2</v>
      </c>
      <c r="C595" s="117">
        <f>'I. Application Security'!K12</f>
        <v>0</v>
      </c>
      <c r="D595" s="117">
        <f>'I. Application Security'!Y12</f>
        <v>0</v>
      </c>
      <c r="E595" s="117" t="str">
        <f>'I. Application Security'!B12</f>
        <v>I.2.4</v>
      </c>
      <c r="F595" s="117" t="str">
        <f>'I. Application Security'!C12</f>
        <v>Validation checks include cross site scripting and SQL injections?</v>
      </c>
      <c r="G595" s="117">
        <f>'I. Application Security'!D12</f>
        <v>0</v>
      </c>
      <c r="H595" s="117">
        <f>'I. Application Security'!E12</f>
        <v>0</v>
      </c>
      <c r="I595" s="117">
        <f>'I. Application Security'!F12</f>
        <v>0</v>
      </c>
      <c r="J595" s="117">
        <f>'I. Application Security'!G12</f>
        <v>0</v>
      </c>
      <c r="K595" s="117" t="str">
        <f>'I. Application Security'!H12</f>
        <v>14.2.1</v>
      </c>
      <c r="L595" s="117" t="str">
        <f>'I. Application Security'!I12</f>
        <v>Securing application services on public networks</v>
      </c>
      <c r="M595" s="117"/>
      <c r="N595" s="117"/>
      <c r="O595" s="117"/>
      <c r="P595" s="120" t="s">
        <v>3343</v>
      </c>
      <c r="Q595" s="117"/>
      <c r="R595" s="117" t="s">
        <v>3342</v>
      </c>
      <c r="S595" s="117">
        <v>0</v>
      </c>
      <c r="T595" s="117"/>
    </row>
    <row r="596" spans="1:20" ht="12.75" customHeight="1">
      <c r="A596" s="117">
        <f>'I. Application Security'!A13</f>
        <v>4241</v>
      </c>
      <c r="B596" s="117">
        <f>'I. Application Security'!J13</f>
        <v>2</v>
      </c>
      <c r="C596" s="117">
        <f>'I. Application Security'!K13</f>
        <v>0</v>
      </c>
      <c r="D596" s="117">
        <f>'I. Application Security'!Y13</f>
        <v>1</v>
      </c>
      <c r="E596" s="117" t="str">
        <f>'I. Application Security'!B13</f>
        <v>I.2.5</v>
      </c>
      <c r="F596" s="117" t="str">
        <f>'I. Application Security'!C13</f>
        <v>Are Web Servers used for transmitting, processing or storing Scoped Data? If yes, for all server platforms is/are:</v>
      </c>
      <c r="G596" s="117">
        <f>'I. Application Security'!D13</f>
        <v>0</v>
      </c>
      <c r="H596" s="117">
        <f>'I. Application Security'!E13</f>
        <v>0</v>
      </c>
      <c r="I596" s="117">
        <f>'I. Application Security'!F13</f>
        <v>0</v>
      </c>
      <c r="J596" s="117">
        <f>'I. Application Security'!G13</f>
        <v>0</v>
      </c>
      <c r="K596" s="117">
        <f>'I. Application Security'!H13</f>
        <v>0</v>
      </c>
      <c r="L596" s="117">
        <f>'I. Application Security'!I13</f>
        <v>0</v>
      </c>
      <c r="M596" s="117"/>
      <c r="N596" s="117"/>
      <c r="O596" s="117"/>
      <c r="P596" s="120"/>
      <c r="Q596" s="117"/>
      <c r="R596" s="117"/>
      <c r="S596" s="117" t="s">
        <v>587</v>
      </c>
      <c r="T596" s="117"/>
    </row>
    <row r="597" spans="1:20" ht="12.75" customHeight="1">
      <c r="A597" s="117">
        <f>'I. Application Security'!A14</f>
        <v>4242</v>
      </c>
      <c r="B597" s="117">
        <f>'I. Application Security'!J14</f>
        <v>3</v>
      </c>
      <c r="C597" s="117">
        <f>'I. Application Security'!K14</f>
        <v>0</v>
      </c>
      <c r="D597" s="117">
        <f>'I. Application Security'!Y14</f>
        <v>0</v>
      </c>
      <c r="E597" s="117" t="str">
        <f>'I. Application Security'!B14</f>
        <v>I.2.5.1</v>
      </c>
      <c r="F597" s="117" t="str">
        <f>'I. Application Security'!C14</f>
        <v>Security configuration standards documented? If yes, are:</v>
      </c>
      <c r="G597" s="117">
        <f>'I. Application Security'!D14</f>
        <v>0</v>
      </c>
      <c r="H597" s="117">
        <f>'I. Application Security'!E14</f>
        <v>0</v>
      </c>
      <c r="I597" s="117">
        <f>'I. Application Security'!F14</f>
        <v>0</v>
      </c>
      <c r="J597" s="117">
        <f>'I. Application Security'!G14</f>
        <v>0</v>
      </c>
      <c r="K597" s="117">
        <f>'I. Application Security'!H14</f>
        <v>0</v>
      </c>
      <c r="L597" s="117">
        <f>'I. Application Security'!I14</f>
        <v>0</v>
      </c>
      <c r="M597" s="117"/>
      <c r="N597" s="117"/>
      <c r="O597" s="117"/>
      <c r="P597" s="120"/>
      <c r="Q597" s="117"/>
      <c r="R597" s="117"/>
      <c r="S597" s="117" t="s">
        <v>587</v>
      </c>
      <c r="T597" s="117"/>
    </row>
    <row r="598" spans="1:20" ht="12.75" customHeight="1">
      <c r="A598" s="117">
        <f>'I. Application Security'!A15</f>
        <v>4243</v>
      </c>
      <c r="B598" s="117">
        <f>'I. Application Security'!J15</f>
        <v>3</v>
      </c>
      <c r="C598" s="117">
        <f>'I. Application Security'!K15</f>
        <v>0</v>
      </c>
      <c r="D598" s="117">
        <f>'I. Application Security'!Y15</f>
        <v>0</v>
      </c>
      <c r="E598" s="117" t="str">
        <f>'I. Application Security'!B15</f>
        <v>I.2.5.2</v>
      </c>
      <c r="F598" s="117" t="str">
        <f>'I. Application Security'!C15</f>
        <v>Standards reviewed and/or updated at least annually to account for any changes in environment, available security features and/or leading practices?</v>
      </c>
      <c r="G598" s="117">
        <f>'I. Application Security'!D15</f>
        <v>0</v>
      </c>
      <c r="H598" s="117">
        <f>'I. Application Security'!E15</f>
        <v>0</v>
      </c>
      <c r="I598" s="117">
        <f>'I. Application Security'!F15</f>
        <v>0</v>
      </c>
      <c r="J598" s="117">
        <f>'I. Application Security'!G15</f>
        <v>0</v>
      </c>
      <c r="K598" s="117">
        <f>'I. Application Security'!H15</f>
        <v>0</v>
      </c>
      <c r="L598" s="117">
        <f>'I. Application Security'!I15</f>
        <v>0</v>
      </c>
      <c r="M598" s="117"/>
      <c r="N598" s="117" t="s">
        <v>3344</v>
      </c>
      <c r="O598" s="117" t="s">
        <v>3345</v>
      </c>
      <c r="P598" s="120"/>
      <c r="Q598" s="117"/>
      <c r="R598" s="117"/>
      <c r="S598" s="117" t="s">
        <v>587</v>
      </c>
      <c r="T598" s="117"/>
    </row>
    <row r="599" spans="1:20" ht="12.75" customHeight="1">
      <c r="A599" s="117">
        <f>'I. Application Security'!A16</f>
        <v>4244</v>
      </c>
      <c r="B599" s="117">
        <f>'I. Application Security'!J16</f>
        <v>3</v>
      </c>
      <c r="C599" s="117">
        <f>'I. Application Security'!K16</f>
        <v>0</v>
      </c>
      <c r="D599" s="117">
        <f>'I. Application Security'!Y16</f>
        <v>0</v>
      </c>
      <c r="E599" s="117" t="str">
        <f>'I. Application Security'!B16</f>
        <v>I.2.5.3</v>
      </c>
      <c r="F599" s="117" t="str">
        <f>'I. Application Security'!C16</f>
        <v>Reviews performed to validate compliance with documented standards?</v>
      </c>
      <c r="G599" s="117">
        <f>'I. Application Security'!D16</f>
        <v>0</v>
      </c>
      <c r="H599" s="117">
        <f>'I. Application Security'!E16</f>
        <v>0</v>
      </c>
      <c r="I599" s="117">
        <f>'I. Application Security'!F16</f>
        <v>0</v>
      </c>
      <c r="J599" s="117">
        <f>'I. Application Security'!G16</f>
        <v>0</v>
      </c>
      <c r="K599" s="117">
        <f>'I. Application Security'!H16</f>
        <v>0</v>
      </c>
      <c r="L599" s="117">
        <f>'I. Application Security'!I16</f>
        <v>0</v>
      </c>
      <c r="M599" s="117"/>
      <c r="N599" s="117"/>
      <c r="O599" s="117"/>
      <c r="P599" s="120"/>
      <c r="Q599" s="117"/>
      <c r="R599" s="117"/>
      <c r="S599" s="117" t="s">
        <v>587</v>
      </c>
      <c r="T599" s="117"/>
    </row>
    <row r="600" spans="1:20" ht="12.75" customHeight="1">
      <c r="A600" s="117">
        <f>'I. Application Security'!A17</f>
        <v>4245</v>
      </c>
      <c r="B600" s="117">
        <f>'I. Application Security'!J17</f>
        <v>3</v>
      </c>
      <c r="C600" s="117">
        <f>'I. Application Security'!K17</f>
        <v>0</v>
      </c>
      <c r="D600" s="117">
        <f>'I. Application Security'!Y17</f>
        <v>1</v>
      </c>
      <c r="E600" s="117" t="str">
        <f>'I. Application Security'!B17</f>
        <v>I.2.5.4</v>
      </c>
      <c r="F600" s="117" t="str">
        <f>'I. Application Security'!C17</f>
        <v>Is HTTPS enabled for all web pages used as part of the scoped service?</v>
      </c>
      <c r="G600" s="117">
        <f>'I. Application Security'!D17</f>
        <v>0</v>
      </c>
      <c r="H600" s="117">
        <f>'I. Application Security'!E17</f>
        <v>0</v>
      </c>
      <c r="I600" s="117">
        <f>'I. Application Security'!F17</f>
        <v>0</v>
      </c>
      <c r="J600" s="117">
        <f>'I. Application Security'!G17</f>
        <v>0</v>
      </c>
      <c r="K600" s="117">
        <f>'I. Application Security'!H17</f>
        <v>0</v>
      </c>
      <c r="L600" s="117">
        <f>'I. Application Security'!I17</f>
        <v>0</v>
      </c>
      <c r="M600" s="117"/>
      <c r="N600" s="117"/>
      <c r="O600" s="117"/>
      <c r="P600" s="120"/>
      <c r="Q600" s="117"/>
      <c r="R600" s="117"/>
      <c r="S600" s="117" t="s">
        <v>587</v>
      </c>
      <c r="T600" s="117"/>
    </row>
    <row r="601" spans="1:20" ht="12.75" customHeight="1">
      <c r="A601" s="117">
        <f>'I. Application Security'!A18</f>
        <v>4246</v>
      </c>
      <c r="B601" s="117">
        <f>'I. Application Security'!J18</f>
        <v>3</v>
      </c>
      <c r="C601" s="117">
        <f>'I. Application Security'!K18</f>
        <v>0</v>
      </c>
      <c r="D601" s="117">
        <f>'I. Application Security'!Y18</f>
        <v>0</v>
      </c>
      <c r="E601" s="117" t="str">
        <f>'I. Application Security'!B18</f>
        <v>I.2.5.5</v>
      </c>
      <c r="F601" s="117" t="str">
        <f>'I. Application Security'!C18</f>
        <v>Is TLS 1.2 used for Encrypting all web pages used as part of the scoped service?</v>
      </c>
      <c r="G601" s="117">
        <f>'I. Application Security'!D18</f>
        <v>0</v>
      </c>
      <c r="H601" s="117">
        <f>'I. Application Security'!E18</f>
        <v>0</v>
      </c>
      <c r="I601" s="117">
        <f>'I. Application Security'!F18</f>
        <v>0</v>
      </c>
      <c r="J601" s="117">
        <f>'I. Application Security'!G18</f>
        <v>0</v>
      </c>
      <c r="K601" s="117">
        <f>'I. Application Security'!H18</f>
        <v>0</v>
      </c>
      <c r="L601" s="117">
        <f>'I. Application Security'!I18</f>
        <v>0</v>
      </c>
      <c r="M601" s="117"/>
      <c r="N601" s="117"/>
      <c r="O601" s="117"/>
      <c r="P601" s="120"/>
      <c r="Q601" s="117"/>
      <c r="R601" s="117"/>
      <c r="S601" s="117" t="s">
        <v>587</v>
      </c>
      <c r="T601" s="117"/>
    </row>
    <row r="602" spans="1:20" ht="12.75" customHeight="1">
      <c r="A602" s="117">
        <f>'I. Application Security'!A19</f>
        <v>4247</v>
      </c>
      <c r="B602" s="117">
        <f>'I. Application Security'!J19</f>
        <v>3</v>
      </c>
      <c r="C602" s="117">
        <f>'I. Application Security'!K19</f>
        <v>0</v>
      </c>
      <c r="D602" s="117">
        <f>'I. Application Security'!Y19</f>
        <v>0</v>
      </c>
      <c r="E602" s="117" t="str">
        <f>'I. Application Security'!B19</f>
        <v>I.2.5.6</v>
      </c>
      <c r="F602" s="117" t="str">
        <f>'I. Application Security'!C19</f>
        <v>Are certificates centrally managed and kept current?</v>
      </c>
      <c r="G602" s="117">
        <f>'I. Application Security'!D19</f>
        <v>0</v>
      </c>
      <c r="H602" s="117">
        <f>'I. Application Security'!E19</f>
        <v>0</v>
      </c>
      <c r="I602" s="117">
        <f>'I. Application Security'!F19</f>
        <v>0</v>
      </c>
      <c r="J602" s="117">
        <f>'I. Application Security'!G19</f>
        <v>0</v>
      </c>
      <c r="K602" s="117">
        <f>'I. Application Security'!H19</f>
        <v>0</v>
      </c>
      <c r="L602" s="117">
        <f>'I. Application Security'!I19</f>
        <v>0</v>
      </c>
      <c r="M602" s="117"/>
      <c r="N602" s="117"/>
      <c r="O602" s="117"/>
      <c r="P602" s="120"/>
      <c r="Q602" s="117"/>
      <c r="R602" s="117"/>
      <c r="S602" s="117" t="s">
        <v>587</v>
      </c>
      <c r="T602" s="117"/>
    </row>
    <row r="603" spans="1:20" ht="12.75" customHeight="1">
      <c r="A603" s="117">
        <f>'I. Application Security'!A20</f>
        <v>4248</v>
      </c>
      <c r="B603" s="117">
        <f>'I. Application Security'!J20</f>
        <v>3</v>
      </c>
      <c r="C603" s="117">
        <f>'I. Application Security'!K20</f>
        <v>0</v>
      </c>
      <c r="D603" s="117">
        <f>'I. Application Security'!Y20</f>
        <v>0</v>
      </c>
      <c r="E603" s="117" t="str">
        <f>'I. Application Security'!B20</f>
        <v>I.2.5.7</v>
      </c>
      <c r="F603" s="117" t="str">
        <f>'I. Application Security'!C20</f>
        <v>Are all unnecessary/unused services uninstalled or disabled?</v>
      </c>
      <c r="G603" s="117">
        <f>'I. Application Security'!D20</f>
        <v>0</v>
      </c>
      <c r="H603" s="117">
        <f>'I. Application Security'!E20</f>
        <v>0</v>
      </c>
      <c r="I603" s="117">
        <f>'I. Application Security'!F20</f>
        <v>0</v>
      </c>
      <c r="J603" s="117">
        <f>'I. Application Security'!G20</f>
        <v>0</v>
      </c>
      <c r="K603" s="117">
        <f>'I. Application Security'!H20</f>
        <v>0</v>
      </c>
      <c r="L603" s="117">
        <f>'I. Application Security'!I20</f>
        <v>0</v>
      </c>
      <c r="M603" s="117"/>
      <c r="N603" s="117"/>
      <c r="O603" s="117"/>
      <c r="P603" s="120"/>
      <c r="Q603" s="117"/>
      <c r="R603" s="117"/>
      <c r="S603" s="117" t="s">
        <v>587</v>
      </c>
      <c r="T603" s="117"/>
    </row>
    <row r="604" spans="1:20" ht="12.75" customHeight="1">
      <c r="A604" s="117">
        <f>'I. Application Security'!A21</f>
        <v>4249</v>
      </c>
      <c r="B604" s="117">
        <f>'I. Application Security'!J21</f>
        <v>3</v>
      </c>
      <c r="C604" s="117">
        <f>'I. Application Security'!K21</f>
        <v>0</v>
      </c>
      <c r="D604" s="117">
        <f>'I. Application Security'!Y21</f>
        <v>0</v>
      </c>
      <c r="E604" s="117" t="str">
        <f>'I. Application Security'!B21</f>
        <v>I.2.5.8</v>
      </c>
      <c r="F604" s="117" t="str">
        <f>'I. Application Security'!C21</f>
        <v>Do administrative and file sharing interfaces run on non-standard ports (e.g. Not 21, 80 and 443)?</v>
      </c>
      <c r="G604" s="117">
        <f>'I. Application Security'!D21</f>
        <v>0</v>
      </c>
      <c r="H604" s="117">
        <f>'I. Application Security'!E21</f>
        <v>0</v>
      </c>
      <c r="I604" s="117">
        <f>'I. Application Security'!F21</f>
        <v>0</v>
      </c>
      <c r="J604" s="117">
        <f>'I. Application Security'!G21</f>
        <v>0</v>
      </c>
      <c r="K604" s="117">
        <f>'I. Application Security'!H21</f>
        <v>0</v>
      </c>
      <c r="L604" s="117">
        <f>'I. Application Security'!I21</f>
        <v>0</v>
      </c>
      <c r="M604" s="117"/>
      <c r="N604" s="117"/>
      <c r="O604" s="117"/>
      <c r="P604" s="120"/>
      <c r="Q604" s="117"/>
      <c r="R604" s="117"/>
      <c r="S604" s="117" t="s">
        <v>587</v>
      </c>
      <c r="T604" s="117"/>
    </row>
    <row r="605" spans="1:20" ht="12.75" customHeight="1">
      <c r="A605" s="117">
        <f>'I. Application Security'!A22</f>
        <v>4250</v>
      </c>
      <c r="B605" s="117">
        <f>'I. Application Security'!J22</f>
        <v>3</v>
      </c>
      <c r="C605" s="117">
        <f>'I. Application Security'!K22</f>
        <v>0</v>
      </c>
      <c r="D605" s="117">
        <f>'I. Application Security'!Y22</f>
        <v>0</v>
      </c>
      <c r="E605" s="117" t="str">
        <f>'I. Application Security'!B22</f>
        <v>I.2.5.9</v>
      </c>
      <c r="F605" s="117" t="str">
        <f>'I. Application Security'!C22</f>
        <v>Are all remote administration and file sharing services configured to require authentication and encryption?</v>
      </c>
      <c r="G605" s="117">
        <f>'I. Application Security'!D22</f>
        <v>0</v>
      </c>
      <c r="H605" s="117">
        <f>'I. Application Security'!E22</f>
        <v>0</v>
      </c>
      <c r="I605" s="117">
        <f>'I. Application Security'!F22</f>
        <v>0</v>
      </c>
      <c r="J605" s="117">
        <f>'I. Application Security'!G22</f>
        <v>0</v>
      </c>
      <c r="K605" s="117">
        <f>'I. Application Security'!H22</f>
        <v>0</v>
      </c>
      <c r="L605" s="117">
        <f>'I. Application Security'!I22</f>
        <v>0</v>
      </c>
      <c r="M605" s="117"/>
      <c r="N605" s="117"/>
      <c r="O605" s="117"/>
      <c r="P605" s="120"/>
      <c r="Q605" s="117"/>
      <c r="R605" s="117"/>
      <c r="S605" s="117" t="s">
        <v>587</v>
      </c>
      <c r="T605" s="117"/>
    </row>
    <row r="606" spans="1:20" ht="12.75" customHeight="1">
      <c r="A606" s="117">
        <f>'I. Application Security'!A23</f>
        <v>4251</v>
      </c>
      <c r="B606" s="117">
        <f>'I. Application Security'!J23</f>
        <v>3</v>
      </c>
      <c r="C606" s="117">
        <f>'I. Application Security'!K23</f>
        <v>0</v>
      </c>
      <c r="D606" s="117">
        <f>'I. Application Security'!Y23</f>
        <v>0</v>
      </c>
      <c r="E606" s="117" t="str">
        <f>'I. Application Security'!B23</f>
        <v>I.2.5.10</v>
      </c>
      <c r="F606" s="117" t="str">
        <f>'I. Application Security'!C23</f>
        <v>Is a dedicated virtual directory structure used for each website?</v>
      </c>
      <c r="G606" s="117">
        <f>'I. Application Security'!D23</f>
        <v>0</v>
      </c>
      <c r="H606" s="117">
        <f>'I. Application Security'!E23</f>
        <v>0</v>
      </c>
      <c r="I606" s="117">
        <f>'I. Application Security'!F23</f>
        <v>0</v>
      </c>
      <c r="J606" s="117">
        <f>'I. Application Security'!G23</f>
        <v>0</v>
      </c>
      <c r="K606" s="117">
        <f>'I. Application Security'!H23</f>
        <v>0</v>
      </c>
      <c r="L606" s="117">
        <f>'I. Application Security'!I23</f>
        <v>0</v>
      </c>
      <c r="M606" s="117"/>
      <c r="N606" s="117"/>
      <c r="O606" s="117"/>
      <c r="P606" s="120"/>
      <c r="Q606" s="117"/>
      <c r="R606" s="117"/>
      <c r="S606" s="117" t="s">
        <v>587</v>
      </c>
      <c r="T606" s="117"/>
    </row>
    <row r="607" spans="1:20" ht="12.75" customHeight="1">
      <c r="A607" s="117">
        <f>'I. Application Security'!A24</f>
        <v>4252</v>
      </c>
      <c r="B607" s="117">
        <f>'I. Application Security'!J24</f>
        <v>3</v>
      </c>
      <c r="C607" s="117">
        <f>'I. Application Security'!K24</f>
        <v>0</v>
      </c>
      <c r="D607" s="117">
        <f>'I. Application Security'!Y24</f>
        <v>0</v>
      </c>
      <c r="E607" s="117" t="str">
        <f>'I. Application Security'!B24</f>
        <v>I.2.5.11</v>
      </c>
      <c r="F607" s="117" t="str">
        <f>'I. Application Security'!C24</f>
        <v>Are sample applications and scripts removed?</v>
      </c>
      <c r="G607" s="117">
        <f>'I. Application Security'!D24</f>
        <v>0</v>
      </c>
      <c r="H607" s="117">
        <f>'I. Application Security'!E24</f>
        <v>0</v>
      </c>
      <c r="I607" s="117">
        <f>'I. Application Security'!F24</f>
        <v>0</v>
      </c>
      <c r="J607" s="117">
        <f>'I. Application Security'!G24</f>
        <v>0</v>
      </c>
      <c r="K607" s="117">
        <f>'I. Application Security'!H24</f>
        <v>0</v>
      </c>
      <c r="L607" s="117">
        <f>'I. Application Security'!I24</f>
        <v>0</v>
      </c>
      <c r="M607" s="117"/>
      <c r="N607" s="117"/>
      <c r="O607" s="117"/>
      <c r="P607" s="120"/>
      <c r="Q607" s="117"/>
      <c r="R607" s="117"/>
      <c r="S607" s="117" t="s">
        <v>587</v>
      </c>
      <c r="T607" s="117"/>
    </row>
    <row r="608" spans="1:20" ht="12.75" customHeight="1">
      <c r="A608" s="117">
        <f>'I. Application Security'!A25</f>
        <v>4253</v>
      </c>
      <c r="B608" s="117">
        <f>'I. Application Security'!J25</f>
        <v>3</v>
      </c>
      <c r="C608" s="117">
        <f>'I. Application Security'!K25</f>
        <v>0</v>
      </c>
      <c r="D608" s="117">
        <f>'I. Application Security'!Y25</f>
        <v>0</v>
      </c>
      <c r="E608" s="117" t="str">
        <f>'I. Application Security'!B25</f>
        <v>I.2.5.12</v>
      </c>
      <c r="F608" s="117" t="str">
        <f>'I. Application Security'!C25</f>
        <v>Are all content folders on a separate drive than the Operating System?</v>
      </c>
      <c r="G608" s="117">
        <f>'I. Application Security'!D25</f>
        <v>0</v>
      </c>
      <c r="H608" s="117">
        <f>'I. Application Security'!E25</f>
        <v>0</v>
      </c>
      <c r="I608" s="117">
        <f>'I. Application Security'!F25</f>
        <v>0</v>
      </c>
      <c r="J608" s="117">
        <f>'I. Application Security'!G25</f>
        <v>0</v>
      </c>
      <c r="K608" s="117">
        <f>'I. Application Security'!H25</f>
        <v>0</v>
      </c>
      <c r="L608" s="117">
        <f>'I. Application Security'!I25</f>
        <v>0</v>
      </c>
      <c r="M608" s="117"/>
      <c r="N608" s="117"/>
      <c r="O608" s="117"/>
      <c r="P608" s="120"/>
      <c r="Q608" s="117"/>
      <c r="R608" s="117"/>
      <c r="S608" s="117" t="s">
        <v>587</v>
      </c>
      <c r="T608" s="117"/>
    </row>
    <row r="609" spans="1:20" ht="12.75" customHeight="1">
      <c r="A609" s="117">
        <f>'I. Application Security'!A26</f>
        <v>4254</v>
      </c>
      <c r="B609" s="117">
        <f>'I. Application Security'!J26</f>
        <v>3</v>
      </c>
      <c r="C609" s="117">
        <f>'I. Application Security'!K26</f>
        <v>0</v>
      </c>
      <c r="D609" s="117">
        <f>'I. Application Security'!Y26</f>
        <v>1</v>
      </c>
      <c r="E609" s="117" t="str">
        <f>'I. Application Security'!B26</f>
        <v>I.2.5.13</v>
      </c>
      <c r="F609" s="117" t="str">
        <f>'I. Application Security'!C26</f>
        <v>All available high-risk security patches applied and verified at least monthly?</v>
      </c>
      <c r="G609" s="117">
        <f>'I. Application Security'!D26</f>
        <v>0</v>
      </c>
      <c r="H609" s="117">
        <f>'I. Application Security'!E26</f>
        <v>0</v>
      </c>
      <c r="I609" s="117">
        <f>'I. Application Security'!F26</f>
        <v>0</v>
      </c>
      <c r="J609" s="117">
        <f>'I. Application Security'!G26</f>
        <v>0</v>
      </c>
      <c r="K609" s="117">
        <f>'I. Application Security'!H26</f>
        <v>0</v>
      </c>
      <c r="L609" s="117">
        <f>'I. Application Security'!I26</f>
        <v>0</v>
      </c>
      <c r="M609" s="117"/>
      <c r="N609" s="117"/>
      <c r="O609" s="117"/>
      <c r="P609" s="120"/>
      <c r="Q609" s="117"/>
      <c r="R609" s="117"/>
      <c r="S609" s="117" t="s">
        <v>587</v>
      </c>
      <c r="T609" s="117"/>
    </row>
    <row r="610" spans="1:20" ht="12.75" customHeight="1">
      <c r="A610" s="117">
        <f>'I. Application Security'!A27</f>
        <v>4255</v>
      </c>
      <c r="B610" s="117">
        <f>'I. Application Security'!J27</f>
        <v>3</v>
      </c>
      <c r="C610" s="117">
        <f>'I. Application Security'!K27</f>
        <v>0</v>
      </c>
      <c r="D610" s="117">
        <f>'I. Application Security'!Y27</f>
        <v>0</v>
      </c>
      <c r="E610" s="117" t="str">
        <f>'I. Application Security'!B27</f>
        <v>I.2.5.14</v>
      </c>
      <c r="F610" s="117" t="str">
        <f>'I. Application Security'!C27</f>
        <v>All patching exceptions are necessary, documented, and approved by Information Security?</v>
      </c>
      <c r="G610" s="117">
        <f>'I. Application Security'!D27</f>
        <v>0</v>
      </c>
      <c r="H610" s="117">
        <f>'I. Application Security'!E27</f>
        <v>0</v>
      </c>
      <c r="I610" s="117">
        <f>'I. Application Security'!F27</f>
        <v>0</v>
      </c>
      <c r="J610" s="117">
        <f>'I. Application Security'!G27</f>
        <v>0</v>
      </c>
      <c r="K610" s="117">
        <f>'I. Application Security'!H27</f>
        <v>0</v>
      </c>
      <c r="L610" s="117">
        <f>'I. Application Security'!I27</f>
        <v>0</v>
      </c>
      <c r="M610" s="117"/>
      <c r="N610" s="117"/>
      <c r="O610" s="117"/>
      <c r="P610" s="120"/>
      <c r="Q610" s="117"/>
      <c r="R610" s="117"/>
      <c r="S610" s="117" t="s">
        <v>587</v>
      </c>
      <c r="T610" s="117"/>
    </row>
    <row r="611" spans="1:20" ht="12.75" customHeight="1">
      <c r="A611" s="117">
        <f>'I. Application Security'!A28</f>
        <v>4256</v>
      </c>
      <c r="B611" s="117">
        <f>'I. Application Security'!J28</f>
        <v>3</v>
      </c>
      <c r="C611" s="117">
        <f>'I. Application Security'!K28</f>
        <v>0</v>
      </c>
      <c r="D611" s="117">
        <f>'I. Application Security'!Y28</f>
        <v>0</v>
      </c>
      <c r="E611" s="117" t="str">
        <f>'I. Application Security'!B28</f>
        <v>I.2.5.15</v>
      </c>
      <c r="F611" s="117" t="str">
        <f>'I. Application Security'!C28</f>
        <v>Testing of patches, service packs, and hot fixes prior to installation?</v>
      </c>
      <c r="G611" s="117">
        <f>'I. Application Security'!D28</f>
        <v>0</v>
      </c>
      <c r="H611" s="117">
        <f>'I. Application Security'!E28</f>
        <v>0</v>
      </c>
      <c r="I611" s="117">
        <f>'I. Application Security'!F28</f>
        <v>0</v>
      </c>
      <c r="J611" s="117">
        <f>'I. Application Security'!G28</f>
        <v>0</v>
      </c>
      <c r="K611" s="117">
        <f>'I. Application Security'!H28</f>
        <v>0</v>
      </c>
      <c r="L611" s="117">
        <f>'I. Application Security'!I28</f>
        <v>0</v>
      </c>
      <c r="M611" s="117"/>
      <c r="N611" s="117"/>
      <c r="O611" s="117"/>
      <c r="P611" s="120"/>
      <c r="Q611" s="117"/>
      <c r="R611" s="117"/>
      <c r="S611" s="117" t="s">
        <v>587</v>
      </c>
      <c r="T611" s="117"/>
    </row>
    <row r="612" spans="1:20" ht="12.75" customHeight="1">
      <c r="A612" s="117">
        <f>'I. Application Security'!A29</f>
        <v>4257</v>
      </c>
      <c r="B612" s="117">
        <f>'I. Application Security'!J29</f>
        <v>3</v>
      </c>
      <c r="C612" s="117">
        <f>'I. Application Security'!K29</f>
        <v>0</v>
      </c>
      <c r="D612" s="117">
        <f>'I. Application Security'!Y29</f>
        <v>0</v>
      </c>
      <c r="E612" s="117" t="str">
        <f>'I. Application Security'!B29</f>
        <v>I.2.5.16</v>
      </c>
      <c r="F612" s="117" t="str">
        <f>'I. Application Security'!C29</f>
        <v>Evaluation and prioritization of vulnerabilities?</v>
      </c>
      <c r="G612" s="117">
        <f>'I. Application Security'!D29</f>
        <v>0</v>
      </c>
      <c r="H612" s="117">
        <f>'I. Application Security'!E29</f>
        <v>0</v>
      </c>
      <c r="I612" s="117">
        <f>'I. Application Security'!F29</f>
        <v>0</v>
      </c>
      <c r="J612" s="117">
        <f>'I. Application Security'!G29</f>
        <v>0</v>
      </c>
      <c r="K612" s="117">
        <f>'I. Application Security'!H29</f>
        <v>0</v>
      </c>
      <c r="L612" s="117">
        <f>'I. Application Security'!I29</f>
        <v>0</v>
      </c>
      <c r="M612" s="117"/>
      <c r="N612" s="117"/>
      <c r="O612" s="117"/>
      <c r="P612" s="120"/>
      <c r="Q612" s="117"/>
      <c r="R612" s="117"/>
      <c r="S612" s="117" t="s">
        <v>3346</v>
      </c>
      <c r="T612" s="117"/>
    </row>
    <row r="613" spans="1:20" ht="12.75" customHeight="1">
      <c r="A613" s="117">
        <f>'I. Application Security'!A30</f>
        <v>4258</v>
      </c>
      <c r="B613" s="117">
        <f>'I. Application Security'!J30</f>
        <v>3</v>
      </c>
      <c r="C613" s="117">
        <f>'I. Application Security'!K30</f>
        <v>0</v>
      </c>
      <c r="D613" s="117">
        <f>'I. Application Security'!Y30</f>
        <v>0</v>
      </c>
      <c r="E613" s="117" t="str">
        <f>'I. Application Security'!B30</f>
        <v>I.2.5.17</v>
      </c>
      <c r="F613" s="117" t="str">
        <f>'I. Application Security'!C30</f>
        <v>Priority patching of high-risk systems first?</v>
      </c>
      <c r="G613" s="117">
        <f>'I. Application Security'!D30</f>
        <v>0</v>
      </c>
      <c r="H613" s="117">
        <f>'I. Application Security'!E30</f>
        <v>0</v>
      </c>
      <c r="I613" s="117">
        <f>'I. Application Security'!F30</f>
        <v>0</v>
      </c>
      <c r="J613" s="117">
        <f>'I. Application Security'!G30</f>
        <v>0</v>
      </c>
      <c r="K613" s="117">
        <f>'I. Application Security'!H30</f>
        <v>0</v>
      </c>
      <c r="L613" s="117">
        <f>'I. Application Security'!I30</f>
        <v>0</v>
      </c>
      <c r="M613" s="117"/>
      <c r="N613" s="117"/>
      <c r="O613" s="117"/>
      <c r="P613" s="120"/>
      <c r="Q613" s="117"/>
      <c r="R613" s="117"/>
      <c r="S613" s="117" t="s">
        <v>587</v>
      </c>
      <c r="T613" s="117"/>
    </row>
    <row r="614" spans="1:20" ht="12.75" customHeight="1">
      <c r="A614" s="117">
        <f>'I. Application Security'!A31</f>
        <v>4259</v>
      </c>
      <c r="B614" s="117">
        <f>'I. Application Security'!J31</f>
        <v>3</v>
      </c>
      <c r="C614" s="117">
        <f>'I. Application Security'!K31</f>
        <v>0</v>
      </c>
      <c r="D614" s="117">
        <f>'I. Application Security'!Y31</f>
        <v>0</v>
      </c>
      <c r="E614" s="117" t="str">
        <f>'I. Application Security'!B31</f>
        <v>I.2.5.18</v>
      </c>
      <c r="F614" s="117" t="str">
        <f>'I. Application Security'!C31</f>
        <v>Logging of patch successes and failures?</v>
      </c>
      <c r="G614" s="117">
        <f>'I. Application Security'!D31</f>
        <v>0</v>
      </c>
      <c r="H614" s="117">
        <f>'I. Application Security'!E31</f>
        <v>0</v>
      </c>
      <c r="I614" s="117">
        <f>'I. Application Security'!F31</f>
        <v>0</v>
      </c>
      <c r="J614" s="117">
        <f>'I. Application Security'!G31</f>
        <v>0</v>
      </c>
      <c r="K614" s="117">
        <f>'I. Application Security'!H31</f>
        <v>0</v>
      </c>
      <c r="L614" s="117">
        <f>'I. Application Security'!I31</f>
        <v>0</v>
      </c>
      <c r="M614" s="117"/>
      <c r="N614" s="117"/>
      <c r="O614" s="117"/>
      <c r="P614" s="120"/>
      <c r="Q614" s="117"/>
      <c r="R614" s="117"/>
      <c r="S614" s="117" t="s">
        <v>587</v>
      </c>
      <c r="T614" s="117"/>
    </row>
    <row r="615" spans="1:20" ht="12.75" customHeight="1">
      <c r="A615" s="117">
        <f>'I. Application Security'!A32</f>
        <v>4260</v>
      </c>
      <c r="B615" s="117">
        <f>'I. Application Security'!J32</f>
        <v>3</v>
      </c>
      <c r="C615" s="117">
        <f>'I. Application Security'!K32</f>
        <v>0</v>
      </c>
      <c r="D615" s="117">
        <f>'I. Application Security'!Y32</f>
        <v>1</v>
      </c>
      <c r="E615" s="117" t="str">
        <f>'I. Application Security'!B32</f>
        <v>I.2.5.19</v>
      </c>
      <c r="F615" s="117" t="str">
        <f>'I. Application Security'!C32</f>
        <v>Are third party alert services used to keep up to date with the latest vulnerabilities?</v>
      </c>
      <c r="G615" s="117">
        <f>'I. Application Security'!D32</f>
        <v>0</v>
      </c>
      <c r="H615" s="117">
        <f>'I. Application Security'!E32</f>
        <v>0</v>
      </c>
      <c r="I615" s="117">
        <f>'I. Application Security'!F32</f>
        <v>0</v>
      </c>
      <c r="J615" s="117">
        <f>'I. Application Security'!G32</f>
        <v>0</v>
      </c>
      <c r="K615" s="117">
        <f>'I. Application Security'!H32</f>
        <v>0</v>
      </c>
      <c r="L615" s="117">
        <f>'I. Application Security'!I32</f>
        <v>0</v>
      </c>
      <c r="M615" s="117"/>
      <c r="N615" s="117"/>
      <c r="O615" s="117"/>
      <c r="P615" s="120"/>
      <c r="Q615" s="117"/>
      <c r="R615" s="117"/>
      <c r="S615" s="117" t="s">
        <v>587</v>
      </c>
      <c r="T615" s="117"/>
    </row>
    <row r="616" spans="1:20" ht="12.75" customHeight="1">
      <c r="A616" s="117">
        <f>'I. Application Security'!A33</f>
        <v>4261</v>
      </c>
      <c r="B616" s="117">
        <f>'I. Application Security'!J33</f>
        <v>3</v>
      </c>
      <c r="C616" s="117">
        <f>'I. Application Security'!K33</f>
        <v>0</v>
      </c>
      <c r="D616" s="117">
        <f>'I. Application Security'!Y33</f>
        <v>0</v>
      </c>
      <c r="E616" s="117" t="str">
        <f>'I. Application Security'!B33</f>
        <v>I.2.5.20</v>
      </c>
      <c r="F616" s="117" t="str">
        <f>'I. Application Security'!C33</f>
        <v>Prohibition of versions that no longer have patches released</v>
      </c>
      <c r="G616" s="117">
        <f>'I. Application Security'!D33</f>
        <v>0</v>
      </c>
      <c r="H616" s="117">
        <f>'I. Application Security'!E33</f>
        <v>0</v>
      </c>
      <c r="I616" s="117">
        <f>'I. Application Security'!F33</f>
        <v>0</v>
      </c>
      <c r="J616" s="117">
        <f>'I. Application Security'!G33</f>
        <v>0</v>
      </c>
      <c r="K616" s="117">
        <f>'I. Application Security'!H33</f>
        <v>0</v>
      </c>
      <c r="L616" s="117">
        <f>'I. Application Security'!I33</f>
        <v>0</v>
      </c>
      <c r="M616" s="117"/>
      <c r="N616" s="117"/>
      <c r="O616" s="117"/>
      <c r="P616" s="120"/>
      <c r="Q616" s="117"/>
      <c r="R616" s="117"/>
      <c r="S616" s="117" t="s">
        <v>587</v>
      </c>
      <c r="T616" s="117"/>
    </row>
    <row r="617" spans="1:20" ht="12.75" customHeight="1">
      <c r="A617" s="117">
        <f>'I. Application Security'!A34</f>
        <v>4262</v>
      </c>
      <c r="B617" s="117">
        <f>'I. Application Security'!J34</f>
        <v>3</v>
      </c>
      <c r="C617" s="117">
        <f>'I. Application Security'!K34</f>
        <v>0</v>
      </c>
      <c r="D617" s="117">
        <f>'I. Application Security'!Y34</f>
        <v>0</v>
      </c>
      <c r="E617" s="117" t="str">
        <f>'I. Application Security'!B34</f>
        <v>I.2.5.21</v>
      </c>
      <c r="F617" s="117" t="str">
        <f>'I. Application Security'!C34</f>
        <v>Are configuration options restricted to authorized users?</v>
      </c>
      <c r="G617" s="117">
        <f>'I. Application Security'!D34</f>
        <v>0</v>
      </c>
      <c r="H617" s="117">
        <f>'I. Application Security'!E34</f>
        <v>0</v>
      </c>
      <c r="I617" s="117">
        <f>'I. Application Security'!F34</f>
        <v>0</v>
      </c>
      <c r="J617" s="117">
        <f>'I. Application Security'!G34</f>
        <v>0</v>
      </c>
      <c r="K617" s="117">
        <f>'I. Application Security'!H34</f>
        <v>0</v>
      </c>
      <c r="L617" s="117">
        <f>'I. Application Security'!I34</f>
        <v>0</v>
      </c>
      <c r="M617" s="117"/>
      <c r="N617" s="117"/>
      <c r="O617" s="117"/>
      <c r="P617" s="120"/>
      <c r="Q617" s="117"/>
      <c r="R617" s="117"/>
      <c r="S617" s="117" t="s">
        <v>587</v>
      </c>
      <c r="T617" s="117"/>
    </row>
    <row r="618" spans="1:20" ht="12.75" customHeight="1">
      <c r="A618" s="117">
        <f>'I. Application Security'!A35</f>
        <v>4263</v>
      </c>
      <c r="B618" s="117">
        <f>'I. Application Security'!J35</f>
        <v>3</v>
      </c>
      <c r="C618" s="117">
        <f>'I. Application Security'!K35</f>
        <v>0</v>
      </c>
      <c r="D618" s="117">
        <f>'I. Application Security'!Y35</f>
        <v>1</v>
      </c>
      <c r="E618" s="117" t="str">
        <f>'I. Application Security'!B35</f>
        <v>I.2.5.22</v>
      </c>
      <c r="F618" s="117" t="str">
        <f>'I. Application Security'!C35</f>
        <v>Events relevant to supporting incident investigation regularly reviewed using a specific methodology to uncover potential incidents?</v>
      </c>
      <c r="G618" s="117">
        <f>'I. Application Security'!D35</f>
        <v>0</v>
      </c>
      <c r="H618" s="117">
        <f>'I. Application Security'!E35</f>
        <v>0</v>
      </c>
      <c r="I618" s="117">
        <f>'I. Application Security'!F35</f>
        <v>0</v>
      </c>
      <c r="J618" s="117">
        <f>'I. Application Security'!G35</f>
        <v>0</v>
      </c>
      <c r="K618" s="117">
        <f>'I. Application Security'!H35</f>
        <v>0</v>
      </c>
      <c r="L618" s="117">
        <f>'I. Application Security'!I35</f>
        <v>0</v>
      </c>
      <c r="M618" s="117"/>
      <c r="N618" s="117" t="s">
        <v>3129</v>
      </c>
      <c r="O618" s="117" t="s">
        <v>3130</v>
      </c>
      <c r="P618" s="120"/>
      <c r="Q618" s="117"/>
      <c r="R618" s="117"/>
      <c r="S618" s="117" t="s">
        <v>587</v>
      </c>
      <c r="T618" s="117"/>
    </row>
    <row r="619" spans="1:20" ht="12.75" customHeight="1">
      <c r="A619" s="117">
        <f>'I. Application Security'!A36</f>
        <v>4264</v>
      </c>
      <c r="B619" s="117">
        <f>'I. Application Security'!J36</f>
        <v>3</v>
      </c>
      <c r="C619" s="117">
        <f>'I. Application Security'!K36</f>
        <v>0</v>
      </c>
      <c r="D619" s="117">
        <f>'I. Application Security'!Y36</f>
        <v>0</v>
      </c>
      <c r="E619" s="117" t="str">
        <f>'I. Application Security'!B36</f>
        <v>I.2.5.23</v>
      </c>
      <c r="F619" s="117" t="str">
        <f>'I. Application Security'!C36</f>
        <v>Sufficient detail contained in Operating System and application logs to support incident investigation, including successful and failed login attempts and changes to sensitive configuration settings and files?</v>
      </c>
      <c r="G619" s="117">
        <f>'I. Application Security'!D36</f>
        <v>0</v>
      </c>
      <c r="H619" s="117">
        <f>'I. Application Security'!E36</f>
        <v>0</v>
      </c>
      <c r="I619" s="117">
        <f>'I. Application Security'!F36</f>
        <v>0</v>
      </c>
      <c r="J619" s="117">
        <f>'I. Application Security'!G36</f>
        <v>0</v>
      </c>
      <c r="K619" s="117">
        <f>'I. Application Security'!H36</f>
        <v>0</v>
      </c>
      <c r="L619" s="117">
        <f>'I. Application Security'!I36</f>
        <v>0</v>
      </c>
      <c r="M619" s="117"/>
      <c r="N619" s="117"/>
      <c r="O619" s="117"/>
      <c r="P619" s="120"/>
      <c r="Q619" s="117"/>
      <c r="R619" s="117"/>
      <c r="S619" s="117" t="s">
        <v>587</v>
      </c>
      <c r="T619" s="117"/>
    </row>
    <row r="620" spans="1:20" ht="12.75" customHeight="1">
      <c r="A620" s="117">
        <f>'I. Application Security'!A37</f>
        <v>4265</v>
      </c>
      <c r="B620" s="117">
        <f>'I. Application Security'!J37</f>
        <v>3</v>
      </c>
      <c r="C620" s="117">
        <f>'I. Application Security'!K37</f>
        <v>0</v>
      </c>
      <c r="D620" s="117">
        <f>'I. Application Security'!Y37</f>
        <v>0</v>
      </c>
      <c r="E620" s="117" t="str">
        <f>'I. Application Security'!B37</f>
        <v>I.2.5.24</v>
      </c>
      <c r="F620" s="117" t="str">
        <f>'I. Application Security'!C37</f>
        <v>Events relevant to supporting incident investigation retained for a minimum of one year?</v>
      </c>
      <c r="G620" s="117">
        <f>'I. Application Security'!D37</f>
        <v>0</v>
      </c>
      <c r="H620" s="117">
        <f>'I. Application Security'!E37</f>
        <v>0</v>
      </c>
      <c r="I620" s="117">
        <f>'I. Application Security'!F37</f>
        <v>0</v>
      </c>
      <c r="J620" s="117">
        <f>'I. Application Security'!G37</f>
        <v>0</v>
      </c>
      <c r="K620" s="117">
        <f>'I. Application Security'!H37</f>
        <v>0</v>
      </c>
      <c r="L620" s="117">
        <f>'I. Application Security'!I37</f>
        <v>0</v>
      </c>
      <c r="M620" s="117"/>
      <c r="N620" s="117"/>
      <c r="O620" s="117"/>
      <c r="P620" s="120"/>
      <c r="Q620" s="117"/>
      <c r="R620" s="117"/>
      <c r="S620" s="117" t="s">
        <v>587</v>
      </c>
      <c r="T620" s="117"/>
    </row>
    <row r="621" spans="1:20" ht="12.75" customHeight="1">
      <c r="A621" s="117">
        <f>'I. Application Security'!A38</f>
        <v>4266</v>
      </c>
      <c r="B621" s="117">
        <f>'I. Application Security'!J38</f>
        <v>3</v>
      </c>
      <c r="C621" s="117">
        <f>'I. Application Security'!K38</f>
        <v>0</v>
      </c>
      <c r="D621" s="117">
        <f>'I. Application Security'!Y38</f>
        <v>0</v>
      </c>
      <c r="E621" s="117" t="str">
        <f>'I. Application Security'!B38</f>
        <v>I.2.5.25</v>
      </c>
      <c r="F621" s="117" t="str">
        <f>'I. Application Security'!C38</f>
        <v>System generated notifications generated in the event the system fails to write an event to an audit log?</v>
      </c>
      <c r="G621" s="117">
        <f>'I. Application Security'!D38</f>
        <v>0</v>
      </c>
      <c r="H621" s="117">
        <f>'I. Application Security'!E38</f>
        <v>0</v>
      </c>
      <c r="I621" s="117">
        <f>'I. Application Security'!F38</f>
        <v>0</v>
      </c>
      <c r="J621" s="117">
        <f>'I. Application Security'!G38</f>
        <v>0</v>
      </c>
      <c r="K621" s="117">
        <f>'I. Application Security'!H38</f>
        <v>0</v>
      </c>
      <c r="L621" s="117">
        <f>'I. Application Security'!I38</f>
        <v>0</v>
      </c>
      <c r="M621" s="117"/>
      <c r="N621" s="117"/>
      <c r="O621" s="117"/>
      <c r="P621" s="120"/>
      <c r="Q621" s="117"/>
      <c r="R621" s="117"/>
      <c r="S621" s="117" t="s">
        <v>587</v>
      </c>
      <c r="T621" s="117"/>
    </row>
    <row r="622" spans="1:20" ht="12.75" customHeight="1">
      <c r="A622" s="117">
        <f>'I. Application Security'!A39</f>
        <v>4267</v>
      </c>
      <c r="B622" s="117">
        <f>'I. Application Security'!J39</f>
        <v>3</v>
      </c>
      <c r="C622" s="117">
        <f>'I. Application Security'!K39</f>
        <v>0</v>
      </c>
      <c r="D622" s="117">
        <f>'I. Application Security'!Y39</f>
        <v>0</v>
      </c>
      <c r="E622" s="117" t="str">
        <f>'I. Application Security'!B39</f>
        <v>I.2.5.26</v>
      </c>
      <c r="F622" s="117" t="str">
        <f>'I. Application Security'!C39</f>
        <v>Events relevant to supporting incident investigation stored on alternate systems?</v>
      </c>
      <c r="G622" s="117">
        <f>'I. Application Security'!D39</f>
        <v>0</v>
      </c>
      <c r="H622" s="117">
        <f>'I. Application Security'!E39</f>
        <v>0</v>
      </c>
      <c r="I622" s="117">
        <f>'I. Application Security'!F39</f>
        <v>0</v>
      </c>
      <c r="J622" s="117">
        <f>'I. Application Security'!G39</f>
        <v>0</v>
      </c>
      <c r="K622" s="117">
        <f>'I. Application Security'!H39</f>
        <v>0</v>
      </c>
      <c r="L622" s="117">
        <f>'I. Application Security'!I39</f>
        <v>0</v>
      </c>
      <c r="M622" s="117"/>
      <c r="N622" s="117"/>
      <c r="O622" s="117"/>
      <c r="P622" s="120"/>
      <c r="Q622" s="117"/>
      <c r="R622" s="117"/>
      <c r="S622" s="117" t="s">
        <v>587</v>
      </c>
      <c r="T622" s="117"/>
    </row>
    <row r="623" spans="1:20" ht="12.75" customHeight="1">
      <c r="A623" s="117">
        <f>'I. Application Security'!A40</f>
        <v>4268</v>
      </c>
      <c r="B623" s="117">
        <f>'I. Application Security'!J40</f>
        <v>3</v>
      </c>
      <c r="C623" s="117">
        <f>'I. Application Security'!K40</f>
        <v>0</v>
      </c>
      <c r="D623" s="117">
        <f>'I. Application Security'!Y40</f>
        <v>1</v>
      </c>
      <c r="E623" s="117" t="str">
        <f>'I. Application Security'!B40</f>
        <v>I.2.5.27</v>
      </c>
      <c r="F623" s="117" t="str">
        <f>'I. Application Security'!C40</f>
        <v>Operating system and application logs relevant to supporting incident investigation protected against modification, deletion, and/or inappropriate access?</v>
      </c>
      <c r="G623" s="117">
        <f>'I. Application Security'!D40</f>
        <v>0</v>
      </c>
      <c r="H623" s="117">
        <f>'I. Application Security'!E40</f>
        <v>0</v>
      </c>
      <c r="I623" s="117">
        <f>'I. Application Security'!F40</f>
        <v>0</v>
      </c>
      <c r="J623" s="117">
        <f>'I. Application Security'!G40</f>
        <v>0</v>
      </c>
      <c r="K623" s="117">
        <f>'I. Application Security'!H40</f>
        <v>0</v>
      </c>
      <c r="L623" s="117">
        <f>'I. Application Security'!I40</f>
        <v>0</v>
      </c>
      <c r="M623" s="117"/>
      <c r="N623" s="117"/>
      <c r="O623" s="117"/>
      <c r="P623" s="120"/>
      <c r="Q623" s="117"/>
      <c r="R623" s="117"/>
      <c r="S623" s="117" t="s">
        <v>587</v>
      </c>
      <c r="T623" s="117"/>
    </row>
    <row r="624" spans="1:20" ht="12.75" customHeight="1">
      <c r="A624" s="117">
        <f>'I. Application Security'!A41</f>
        <v>2058</v>
      </c>
      <c r="B624" s="117">
        <f>'I. Application Security'!J41</f>
        <v>1</v>
      </c>
      <c r="C624" s="117">
        <f>'I. Application Security'!K41</f>
        <v>0</v>
      </c>
      <c r="D624" s="117">
        <f>'I. Application Security'!Y41</f>
        <v>1</v>
      </c>
      <c r="E624" s="117" t="str">
        <f>'I. Application Security'!B41</f>
        <v>I.3</v>
      </c>
      <c r="F624" s="117" t="str">
        <f>'I. Application Security'!C41</f>
        <v>Is application development performed?</v>
      </c>
      <c r="G624" s="117">
        <f>'I. Application Security'!D41</f>
        <v>0</v>
      </c>
      <c r="H624" s="117">
        <f>'I. Application Security'!E41</f>
        <v>0</v>
      </c>
      <c r="I624" s="117">
        <f>'I. Application Security'!F41</f>
        <v>0</v>
      </c>
      <c r="J624" s="117" t="str">
        <f>'I. Application Security'!G41</f>
        <v>I.1 Application Security Program Governance</v>
      </c>
      <c r="K624" s="117">
        <f>'I. Application Security'!H41</f>
        <v>0</v>
      </c>
      <c r="L624" s="117">
        <f>'I. Application Security'!I41</f>
        <v>0</v>
      </c>
      <c r="M624" s="117"/>
      <c r="N624" s="117" t="s">
        <v>3131</v>
      </c>
      <c r="O624" s="117" t="s">
        <v>3132</v>
      </c>
      <c r="P624" s="120" t="s">
        <v>118</v>
      </c>
      <c r="Q624" s="117"/>
      <c r="R624" s="117" t="s">
        <v>3133</v>
      </c>
      <c r="S624" s="117">
        <v>0</v>
      </c>
      <c r="T624" s="117"/>
    </row>
    <row r="625" spans="1:20" ht="12.75" customHeight="1">
      <c r="A625" s="117">
        <f>'I. Application Security'!A42</f>
        <v>3920</v>
      </c>
      <c r="B625" s="117">
        <f>'I. Application Security'!J42</f>
        <v>2</v>
      </c>
      <c r="C625" s="117">
        <f>'I. Application Security'!K42</f>
        <v>0</v>
      </c>
      <c r="D625" s="117">
        <f>'I. Application Security'!Y42</f>
        <v>1</v>
      </c>
      <c r="E625" s="117" t="str">
        <f>'I. Application Security'!B42</f>
        <v>I.3.1</v>
      </c>
      <c r="F625" s="117" t="str">
        <f>'I. Application Security'!C42</f>
        <v>Is there a secure software development lifecycle policy (including mobile software applications) that has been approved by management, communicated to appropriate constituents and an owner to maintain and review the policy?</v>
      </c>
      <c r="G625" s="117">
        <f>'I. Application Security'!D42</f>
        <v>0</v>
      </c>
      <c r="H625" s="117">
        <f>'I. Application Security'!E42</f>
        <v>0</v>
      </c>
      <c r="I625" s="117">
        <f>'I. Application Security'!F42</f>
        <v>0</v>
      </c>
      <c r="J625" s="117" t="str">
        <f>'I. Application Security'!G42</f>
        <v>I.2 Secure Systems Development Lifecycle (SDLC) Policies, Standards and Procedures</v>
      </c>
      <c r="K625" s="117" t="str">
        <f>'I. Application Security'!H42</f>
        <v xml:space="preserve">14.2.1 </v>
      </c>
      <c r="L625" s="117" t="str">
        <f>'I. Application Security'!I42</f>
        <v>Secure development policy</v>
      </c>
      <c r="M625" s="117"/>
      <c r="N625" s="117"/>
      <c r="O625" s="117"/>
      <c r="P625" s="120" t="s">
        <v>118</v>
      </c>
      <c r="Q625" s="117" t="s">
        <v>3134</v>
      </c>
      <c r="R625" s="117"/>
      <c r="S625" s="117" t="s">
        <v>3135</v>
      </c>
      <c r="T625" s="191" t="s">
        <v>3013</v>
      </c>
    </row>
    <row r="626" spans="1:20" ht="12.75" customHeight="1">
      <c r="A626" s="117">
        <f>'I. Application Security'!A43</f>
        <v>3921</v>
      </c>
      <c r="B626" s="117">
        <f>'I. Application Security'!J43</f>
        <v>3</v>
      </c>
      <c r="C626" s="117">
        <f>'I. Application Security'!K43</f>
        <v>0</v>
      </c>
      <c r="D626" s="117">
        <f>'I. Application Security'!Y43</f>
        <v>0</v>
      </c>
      <c r="E626" s="117" t="str">
        <f>'I. Application Security'!B43</f>
        <v>I.3.1.1</v>
      </c>
      <c r="F626" s="117" t="str">
        <f>'I. Application Security'!C43</f>
        <v>Has the policy been reviewed in the last 12 months? If yes, did it include:</v>
      </c>
      <c r="G626" s="117">
        <f>'I. Application Security'!D43</f>
        <v>0</v>
      </c>
      <c r="H626" s="117">
        <f>'I. Application Security'!E43</f>
        <v>0</v>
      </c>
      <c r="I626" s="117">
        <f>'I. Application Security'!F43</f>
        <v>0</v>
      </c>
      <c r="J626" s="117" t="str">
        <f>'I. Application Security'!G43</f>
        <v>I.2 Secure Systems Development Lifecycle (SDLC) Policies, Standards and Procedures</v>
      </c>
      <c r="K626" s="117" t="str">
        <f>'I. Application Security'!H43</f>
        <v>5.1.2</v>
      </c>
      <c r="L626" s="117" t="str">
        <f>'I. Application Security'!I43</f>
        <v>Review of policies for information security</v>
      </c>
      <c r="M626" s="117"/>
      <c r="N626" s="117"/>
      <c r="O626" s="117"/>
      <c r="P626" s="120" t="s">
        <v>515</v>
      </c>
      <c r="Q626" s="117"/>
      <c r="R626" s="117"/>
      <c r="S626" s="117">
        <v>0</v>
      </c>
      <c r="T626" s="191" t="s">
        <v>3013</v>
      </c>
    </row>
    <row r="627" spans="1:20" ht="12.75" customHeight="1">
      <c r="A627" s="117">
        <f>'I. Application Security'!A44</f>
        <v>3922</v>
      </c>
      <c r="B627" s="117">
        <f>'I. Application Security'!J44</f>
        <v>4</v>
      </c>
      <c r="C627" s="117">
        <f>'I. Application Security'!K44</f>
        <v>0</v>
      </c>
      <c r="D627" s="117">
        <f>'I. Application Security'!Y44</f>
        <v>0</v>
      </c>
      <c r="E627" s="117" t="str">
        <f>'I. Application Security'!B44</f>
        <v>I.3.1.1.1</v>
      </c>
      <c r="F627" s="117" t="str">
        <f>'I. Application Security'!C44</f>
        <v>Feedback from interested parties?</v>
      </c>
      <c r="G627" s="117">
        <f>'I. Application Security'!D44</f>
        <v>0</v>
      </c>
      <c r="H627" s="117">
        <f>'I. Application Security'!E44</f>
        <v>0</v>
      </c>
      <c r="I627" s="117">
        <f>'I. Application Security'!F44</f>
        <v>0</v>
      </c>
      <c r="J627" s="117" t="str">
        <f>'I. Application Security'!G44</f>
        <v>I.2 Secure Systems Development Lifecycle (SDLC) Policies, Standards and Procedures</v>
      </c>
      <c r="K627" s="117" t="str">
        <f>'I. Application Security'!H44</f>
        <v>5.1.2</v>
      </c>
      <c r="L627" s="117" t="str">
        <f>'I. Application Security'!I44</f>
        <v>Review of policies for information security</v>
      </c>
      <c r="M627" s="117"/>
      <c r="N627" s="117"/>
      <c r="O627" s="117"/>
      <c r="P627" s="120" t="s">
        <v>118</v>
      </c>
      <c r="Q627" s="117"/>
      <c r="R627" s="117"/>
      <c r="S627" s="117">
        <v>0</v>
      </c>
      <c r="T627" s="191" t="s">
        <v>3013</v>
      </c>
    </row>
    <row r="628" spans="1:20" ht="12.75" customHeight="1">
      <c r="A628" s="117">
        <f>'I. Application Security'!A45</f>
        <v>3923</v>
      </c>
      <c r="B628" s="117">
        <f>'I. Application Security'!J45</f>
        <v>4</v>
      </c>
      <c r="C628" s="117">
        <f>'I. Application Security'!K45</f>
        <v>0</v>
      </c>
      <c r="D628" s="117">
        <f>'I. Application Security'!Y45</f>
        <v>0</v>
      </c>
      <c r="E628" s="117" t="str">
        <f>'I. Application Security'!B45</f>
        <v>I.3.1.1.2</v>
      </c>
      <c r="F628" s="117" t="str">
        <f>'I. Application Security'!C45</f>
        <v>Results of independent reviews?</v>
      </c>
      <c r="G628" s="117">
        <f>'I. Application Security'!D45</f>
        <v>0</v>
      </c>
      <c r="H628" s="117">
        <f>'I. Application Security'!E45</f>
        <v>0</v>
      </c>
      <c r="I628" s="117">
        <f>'I. Application Security'!F45</f>
        <v>0</v>
      </c>
      <c r="J628" s="117" t="str">
        <f>'I. Application Security'!G45</f>
        <v>I.2 Secure Systems Development Lifecycle (SDLC) Policies, Standards and Procedures</v>
      </c>
      <c r="K628" s="117" t="str">
        <f>'I. Application Security'!H45</f>
        <v>5.1.2</v>
      </c>
      <c r="L628" s="117" t="str">
        <f>'I. Application Security'!I45</f>
        <v>Review of policies for information security</v>
      </c>
      <c r="M628" s="117"/>
      <c r="N628" s="117"/>
      <c r="O628" s="117"/>
      <c r="P628" s="120" t="s">
        <v>118</v>
      </c>
      <c r="Q628" s="117"/>
      <c r="R628" s="117"/>
      <c r="S628" s="117">
        <v>0</v>
      </c>
      <c r="T628" s="191" t="s">
        <v>3013</v>
      </c>
    </row>
    <row r="629" spans="1:20" ht="12.75" customHeight="1">
      <c r="A629" s="117">
        <f>'I. Application Security'!A46</f>
        <v>3924</v>
      </c>
      <c r="B629" s="117">
        <f>'I. Application Security'!J46</f>
        <v>4</v>
      </c>
      <c r="C629" s="117">
        <f>'I. Application Security'!K46</f>
        <v>0</v>
      </c>
      <c r="D629" s="117">
        <f>'I. Application Security'!Y46</f>
        <v>0</v>
      </c>
      <c r="E629" s="117" t="str">
        <f>'I. Application Security'!B46</f>
        <v>I.3.1.1.3</v>
      </c>
      <c r="F629" s="117" t="str">
        <f>'I. Application Security'!C46</f>
        <v>Policy compliance?</v>
      </c>
      <c r="G629" s="117">
        <f>'I. Application Security'!D46</f>
        <v>0</v>
      </c>
      <c r="H629" s="117">
        <f>'I. Application Security'!E46</f>
        <v>0</v>
      </c>
      <c r="I629" s="117">
        <f>'I. Application Security'!F46</f>
        <v>0</v>
      </c>
      <c r="J629" s="117" t="str">
        <f>'I. Application Security'!G46</f>
        <v>I.2 Secure Systems Development Lifecycle (SDLC) Policies, Standards and Procedures</v>
      </c>
      <c r="K629" s="117" t="str">
        <f>'I. Application Security'!H46</f>
        <v>5.1.2</v>
      </c>
      <c r="L629" s="117" t="str">
        <f>'I. Application Security'!I46</f>
        <v>Review of policies for information security</v>
      </c>
      <c r="M629" s="117"/>
      <c r="N629" s="117"/>
      <c r="O629" s="117"/>
      <c r="P629" s="120" t="s">
        <v>118</v>
      </c>
      <c r="Q629" s="117"/>
      <c r="R629" s="117"/>
      <c r="S629" s="117">
        <v>0</v>
      </c>
      <c r="T629" s="191" t="s">
        <v>3013</v>
      </c>
    </row>
    <row r="630" spans="1:20" ht="12.75" customHeight="1">
      <c r="A630" s="117">
        <f>'I. Application Security'!A47</f>
        <v>3925</v>
      </c>
      <c r="B630" s="117">
        <f>'I. Application Security'!J47</f>
        <v>4</v>
      </c>
      <c r="C630" s="117">
        <f>'I. Application Security'!K47</f>
        <v>0</v>
      </c>
      <c r="D630" s="117">
        <f>'I. Application Security'!Y47</f>
        <v>0</v>
      </c>
      <c r="E630" s="117" t="str">
        <f>'I. Application Security'!B47</f>
        <v>I.3.1.1.4</v>
      </c>
      <c r="F630" s="117" t="str">
        <f>'I. Application Security'!C47</f>
        <v>Changes that could affect the approach to managing information security?</v>
      </c>
      <c r="G630" s="117">
        <f>'I. Application Security'!D47</f>
        <v>0</v>
      </c>
      <c r="H630" s="117">
        <f>'I. Application Security'!E47</f>
        <v>0</v>
      </c>
      <c r="I630" s="117">
        <f>'I. Application Security'!F47</f>
        <v>0</v>
      </c>
      <c r="J630" s="117" t="str">
        <f>'I. Application Security'!G47</f>
        <v>I.2 Secure Systems Development Lifecycle (SDLC) Policies, Standards and Procedures</v>
      </c>
      <c r="K630" s="117" t="str">
        <f>'I. Application Security'!H47</f>
        <v>5.1.2</v>
      </c>
      <c r="L630" s="117" t="str">
        <f>'I. Application Security'!I47</f>
        <v>Review of policies for information security</v>
      </c>
      <c r="M630" s="117"/>
      <c r="N630" s="117"/>
      <c r="O630" s="117"/>
      <c r="P630" s="120">
        <v>6.4</v>
      </c>
      <c r="Q630" s="117"/>
      <c r="R630" s="117"/>
      <c r="S630" s="117">
        <v>0</v>
      </c>
      <c r="T630" s="191" t="s">
        <v>3013</v>
      </c>
    </row>
    <row r="631" spans="1:20" ht="12.75" customHeight="1">
      <c r="A631" s="117">
        <f>'I. Application Security'!A48</f>
        <v>3926</v>
      </c>
      <c r="B631" s="117">
        <f>'I. Application Security'!J48</f>
        <v>4</v>
      </c>
      <c r="C631" s="117">
        <f>'I. Application Security'!K48</f>
        <v>0</v>
      </c>
      <c r="D631" s="117">
        <f>'I. Application Security'!Y48</f>
        <v>0</v>
      </c>
      <c r="E631" s="117" t="str">
        <f>'I. Application Security'!B48</f>
        <v>I.3.1.1.5</v>
      </c>
      <c r="F631" s="117" t="str">
        <f>'I. Application Security'!C48</f>
        <v>Reported information security incidents?</v>
      </c>
      <c r="G631" s="117">
        <f>'I. Application Security'!D48</f>
        <v>0</v>
      </c>
      <c r="H631" s="117">
        <f>'I. Application Security'!E48</f>
        <v>0</v>
      </c>
      <c r="I631" s="117">
        <f>'I. Application Security'!F48</f>
        <v>0</v>
      </c>
      <c r="J631" s="117" t="str">
        <f>'I. Application Security'!G48</f>
        <v>I.2 Secure Systems Development Lifecycle (SDLC) Policies, Standards and Procedures</v>
      </c>
      <c r="K631" s="117" t="str">
        <f>'I. Application Security'!H48</f>
        <v>5.1.2</v>
      </c>
      <c r="L631" s="117" t="str">
        <f>'I. Application Security'!I48</f>
        <v>Review of policies for information security</v>
      </c>
      <c r="M631" s="117"/>
      <c r="N631" s="117"/>
      <c r="O631" s="117"/>
      <c r="P631" s="120" t="s">
        <v>3171</v>
      </c>
      <c r="Q631" s="117"/>
      <c r="R631" s="117"/>
      <c r="S631" s="117">
        <v>0</v>
      </c>
      <c r="T631" s="191" t="s">
        <v>3013</v>
      </c>
    </row>
    <row r="632" spans="1:20" ht="12.75" customHeight="1">
      <c r="A632" s="117">
        <f>'I. Application Security'!A49</f>
        <v>3927</v>
      </c>
      <c r="B632" s="117">
        <f>'I. Application Security'!J49</f>
        <v>4</v>
      </c>
      <c r="C632" s="117">
        <f>'I. Application Security'!K49</f>
        <v>0</v>
      </c>
      <c r="D632" s="117">
        <f>'I. Application Security'!Y49</f>
        <v>0</v>
      </c>
      <c r="E632" s="117" t="str">
        <f>'I. Application Security'!B49</f>
        <v>I.3.1.1.6</v>
      </c>
      <c r="F632" s="117" t="str">
        <f>'I. Application Security'!C49</f>
        <v>Recommendations provided by relevant authorities?</v>
      </c>
      <c r="G632" s="117">
        <f>'I. Application Security'!D49</f>
        <v>0</v>
      </c>
      <c r="H632" s="117">
        <f>'I. Application Security'!E49</f>
        <v>0</v>
      </c>
      <c r="I632" s="117">
        <f>'I. Application Security'!F49</f>
        <v>0</v>
      </c>
      <c r="J632" s="117" t="str">
        <f>'I. Application Security'!G49</f>
        <v>I.2 Secure Systems Development Lifecycle (SDLC) Policies, Standards and Procedures</v>
      </c>
      <c r="K632" s="117" t="str">
        <f>'I. Application Security'!H49</f>
        <v>5.1.2</v>
      </c>
      <c r="L632" s="117" t="str">
        <f>'I. Application Security'!I49</f>
        <v>Review of policies for information security</v>
      </c>
      <c r="M632" s="117"/>
      <c r="N632" s="117"/>
      <c r="O632" s="117"/>
      <c r="P632" s="120" t="s">
        <v>118</v>
      </c>
      <c r="Q632" s="117"/>
      <c r="R632" s="117"/>
      <c r="S632" s="117">
        <v>0</v>
      </c>
      <c r="T632" s="191" t="s">
        <v>3013</v>
      </c>
    </row>
    <row r="633" spans="1:20" ht="12.75" customHeight="1">
      <c r="A633" s="117">
        <f>'I. Application Security'!A50</f>
        <v>3928</v>
      </c>
      <c r="B633" s="117">
        <f>'I. Application Security'!J50</f>
        <v>4</v>
      </c>
      <c r="C633" s="117">
        <f>'I. Application Security'!K50</f>
        <v>0</v>
      </c>
      <c r="D633" s="117">
        <f>'I. Application Security'!Y50</f>
        <v>0</v>
      </c>
      <c r="E633" s="117" t="str">
        <f>'I. Application Security'!B50</f>
        <v>I.3.1.1.7</v>
      </c>
      <c r="F633" s="117" t="str">
        <f>'I. Application Security'!C50</f>
        <v>Records management?</v>
      </c>
      <c r="G633" s="117">
        <f>'I. Application Security'!D50</f>
        <v>0</v>
      </c>
      <c r="H633" s="117">
        <f>'I. Application Security'!E50</f>
        <v>0</v>
      </c>
      <c r="I633" s="117">
        <f>'I. Application Security'!F50</f>
        <v>0</v>
      </c>
      <c r="J633" s="117" t="str">
        <f>'I. Application Security'!G50</f>
        <v>I.2 Secure Systems Development Lifecycle (SDLC) Policies, Standards and Procedures</v>
      </c>
      <c r="K633" s="117" t="str">
        <f>'I. Application Security'!H50</f>
        <v>5.1.2</v>
      </c>
      <c r="L633" s="117" t="str">
        <f>'I. Application Security'!I50</f>
        <v>Review of policies for information security</v>
      </c>
      <c r="M633" s="117"/>
      <c r="N633" s="117"/>
      <c r="O633" s="117"/>
      <c r="P633" s="120" t="s">
        <v>118</v>
      </c>
      <c r="Q633" s="117"/>
      <c r="R633" s="117"/>
      <c r="S633" s="117">
        <v>0</v>
      </c>
      <c r="T633" s="191" t="s">
        <v>3013</v>
      </c>
    </row>
    <row r="634" spans="1:20" ht="12.75" customHeight="1">
      <c r="A634" s="117">
        <f>'I. Application Security'!A51</f>
        <v>3929</v>
      </c>
      <c r="B634" s="117">
        <f>'I. Application Security'!J51</f>
        <v>3</v>
      </c>
      <c r="C634" s="117">
        <f>'I. Application Security'!K51</f>
        <v>0</v>
      </c>
      <c r="D634" s="117">
        <f>'I. Application Security'!Y51</f>
        <v>0</v>
      </c>
      <c r="E634" s="117" t="str">
        <f>'I. Application Security'!B51</f>
        <v>I.3.1.2</v>
      </c>
      <c r="F634" s="117" t="str">
        <f>'I. Application Security'!C51</f>
        <v>Is there a process to approve exceptions to the policy?</v>
      </c>
      <c r="G634" s="117">
        <f>'I. Application Security'!D51</f>
        <v>0</v>
      </c>
      <c r="H634" s="117">
        <f>'I. Application Security'!E51</f>
        <v>0</v>
      </c>
      <c r="I634" s="117">
        <f>'I. Application Security'!F51</f>
        <v>0</v>
      </c>
      <c r="J634" s="117">
        <f>'I. Application Security'!G51</f>
        <v>0</v>
      </c>
      <c r="K634" s="117" t="str">
        <f>'I. Application Security'!H51</f>
        <v>5.1.2</v>
      </c>
      <c r="L634" s="117" t="str">
        <f>'I. Application Security'!I51</f>
        <v>Review of policies for information security</v>
      </c>
      <c r="M634" s="117"/>
      <c r="N634" s="117"/>
      <c r="O634" s="117"/>
      <c r="P634" s="120" t="s">
        <v>118</v>
      </c>
      <c r="Q634" s="117"/>
      <c r="R634" s="117"/>
      <c r="S634" s="117">
        <v>0</v>
      </c>
      <c r="T634" s="191" t="s">
        <v>3013</v>
      </c>
    </row>
    <row r="635" spans="1:20" ht="12.75" customHeight="1">
      <c r="A635" s="117">
        <f>'I. Application Security'!A52</f>
        <v>3930</v>
      </c>
      <c r="B635" s="117">
        <f>'I. Application Security'!J52</f>
        <v>4</v>
      </c>
      <c r="C635" s="117">
        <f>'I. Application Security'!K52</f>
        <v>0</v>
      </c>
      <c r="D635" s="117">
        <f>'I. Application Security'!Y52</f>
        <v>0</v>
      </c>
      <c r="E635" s="117" t="str">
        <f>'I. Application Security'!B52</f>
        <v>I.3.1.2.1</v>
      </c>
      <c r="F635" s="117" t="str">
        <f>'I. Application Security'!C52</f>
        <v>Does security own the approval process?</v>
      </c>
      <c r="G635" s="117">
        <f>'I. Application Security'!D52</f>
        <v>0</v>
      </c>
      <c r="H635" s="117">
        <f>'I. Application Security'!E52</f>
        <v>0</v>
      </c>
      <c r="I635" s="117">
        <f>'I. Application Security'!F52</f>
        <v>0</v>
      </c>
      <c r="J635" s="117" t="str">
        <f>'I. Application Security'!G52</f>
        <v>I.2 Secure Systems Development Lifecycle (SDLC) Policies, Standards and Procedures</v>
      </c>
      <c r="K635" s="117" t="str">
        <f>'I. Application Security'!H52</f>
        <v>5.1.2</v>
      </c>
      <c r="L635" s="117" t="str">
        <f>'I. Application Security'!I52</f>
        <v>Review of policies for information security</v>
      </c>
      <c r="M635" s="117"/>
      <c r="N635" s="117"/>
      <c r="O635" s="117"/>
      <c r="P635" s="120" t="s">
        <v>118</v>
      </c>
      <c r="Q635" s="117"/>
      <c r="R635" s="117"/>
      <c r="S635" s="117">
        <v>0</v>
      </c>
      <c r="T635" s="191" t="s">
        <v>3013</v>
      </c>
    </row>
    <row r="636" spans="1:20" ht="12.75" customHeight="1">
      <c r="A636" s="117">
        <f>'I. Application Security'!A53</f>
        <v>3931</v>
      </c>
      <c r="B636" s="117">
        <f>'I. Application Security'!J53</f>
        <v>3</v>
      </c>
      <c r="C636" s="117">
        <f>'I. Application Security'!K53</f>
        <v>0</v>
      </c>
      <c r="D636" s="117">
        <f>'I. Application Security'!Y53</f>
        <v>0</v>
      </c>
      <c r="E636" s="117" t="str">
        <f>'I. Application Security'!B53</f>
        <v>I.3.1.3</v>
      </c>
      <c r="F636" s="117" t="str">
        <f>'I. Application Security'!C53</f>
        <v>Is the SDLC policy communicated? If yes, to:</v>
      </c>
      <c r="G636" s="117">
        <f>'I. Application Security'!D53</f>
        <v>0</v>
      </c>
      <c r="H636" s="117">
        <f>'I. Application Security'!E53</f>
        <v>0</v>
      </c>
      <c r="I636" s="117">
        <f>'I. Application Security'!F53</f>
        <v>0</v>
      </c>
      <c r="J636" s="117">
        <f>'I. Application Security'!G53</f>
        <v>0</v>
      </c>
      <c r="K636" s="117">
        <f>'I. Application Security'!H53</f>
        <v>0</v>
      </c>
      <c r="L636" s="117">
        <f>'I. Application Security'!I53</f>
        <v>0</v>
      </c>
      <c r="M636" s="117"/>
      <c r="N636" s="117"/>
      <c r="O636" s="117"/>
      <c r="P636" s="120" t="s">
        <v>3347</v>
      </c>
      <c r="Q636" s="117"/>
      <c r="R636" s="117"/>
      <c r="S636" s="117">
        <v>0</v>
      </c>
      <c r="T636" s="191" t="s">
        <v>3013</v>
      </c>
    </row>
    <row r="637" spans="1:20" ht="12.75" customHeight="1">
      <c r="A637" s="117">
        <f>'I. Application Security'!A54</f>
        <v>3932</v>
      </c>
      <c r="B637" s="117">
        <f>'I. Application Security'!J54</f>
        <v>4</v>
      </c>
      <c r="C637" s="117">
        <f>'I. Application Security'!K54</f>
        <v>0</v>
      </c>
      <c r="D637" s="117">
        <f>'I. Application Security'!Y54</f>
        <v>0</v>
      </c>
      <c r="E637" s="117" t="str">
        <f>'I. Application Security'!B54</f>
        <v>I.3.1.3.1</v>
      </c>
      <c r="F637" s="117" t="str">
        <f>'I. Application Security'!C54</f>
        <v>Full time constituents?</v>
      </c>
      <c r="G637" s="117">
        <f>'I. Application Security'!D54</f>
        <v>0</v>
      </c>
      <c r="H637" s="117">
        <f>'I. Application Security'!E54</f>
        <v>0</v>
      </c>
      <c r="I637" s="117">
        <f>'I. Application Security'!F54</f>
        <v>0</v>
      </c>
      <c r="J637" s="117">
        <f>'I. Application Security'!G54</f>
        <v>0</v>
      </c>
      <c r="K637" s="117">
        <f>'I. Application Security'!H54</f>
        <v>0</v>
      </c>
      <c r="L637" s="117">
        <f>'I. Application Security'!I54</f>
        <v>0</v>
      </c>
      <c r="M637" s="117"/>
      <c r="N637" s="117"/>
      <c r="O637" s="117"/>
      <c r="P637" s="120">
        <v>6.7</v>
      </c>
      <c r="Q637" s="117"/>
      <c r="R637" s="117"/>
      <c r="S637" s="117">
        <v>0</v>
      </c>
      <c r="T637" s="191" t="s">
        <v>3013</v>
      </c>
    </row>
    <row r="638" spans="1:20" ht="12.75" customHeight="1">
      <c r="A638" s="117">
        <f>'I. Application Security'!A55</f>
        <v>3933</v>
      </c>
      <c r="B638" s="117">
        <f>'I. Application Security'!J55</f>
        <v>4</v>
      </c>
      <c r="C638" s="117">
        <f>'I. Application Security'!K55</f>
        <v>0</v>
      </c>
      <c r="D638" s="117">
        <f>'I. Application Security'!Y55</f>
        <v>0</v>
      </c>
      <c r="E638" s="117" t="str">
        <f>'I. Application Security'!B55</f>
        <v>I.3.1.3.2</v>
      </c>
      <c r="F638" s="117" t="str">
        <f>'I. Application Security'!C55</f>
        <v>Part time constituents?</v>
      </c>
      <c r="G638" s="117">
        <f>'I. Application Security'!D55</f>
        <v>0</v>
      </c>
      <c r="H638" s="117">
        <f>'I. Application Security'!E55</f>
        <v>0</v>
      </c>
      <c r="I638" s="117">
        <f>'I. Application Security'!F55</f>
        <v>0</v>
      </c>
      <c r="J638" s="117">
        <f>'I. Application Security'!G55</f>
        <v>0</v>
      </c>
      <c r="K638" s="117">
        <f>'I. Application Security'!H55</f>
        <v>0</v>
      </c>
      <c r="L638" s="117">
        <f>'I. Application Security'!I55</f>
        <v>0</v>
      </c>
      <c r="M638" s="117"/>
      <c r="N638" s="117"/>
      <c r="O638" s="117"/>
      <c r="P638" s="120">
        <v>6.7</v>
      </c>
      <c r="Q638" s="117"/>
      <c r="R638" s="117"/>
      <c r="S638" s="117">
        <v>0</v>
      </c>
      <c r="T638" s="191" t="s">
        <v>3013</v>
      </c>
    </row>
    <row r="639" spans="1:20" ht="12.75" customHeight="1">
      <c r="A639" s="117">
        <f>'I. Application Security'!A56</f>
        <v>3934</v>
      </c>
      <c r="B639" s="117">
        <f>'I. Application Security'!J56</f>
        <v>4</v>
      </c>
      <c r="C639" s="117">
        <f>'I. Application Security'!K56</f>
        <v>0</v>
      </c>
      <c r="D639" s="117">
        <f>'I. Application Security'!Y56</f>
        <v>0</v>
      </c>
      <c r="E639" s="117" t="str">
        <f>'I. Application Security'!B56</f>
        <v>I.3.1.3.3</v>
      </c>
      <c r="F639" s="117" t="str">
        <f>'I. Application Security'!C56</f>
        <v>Contractors?</v>
      </c>
      <c r="G639" s="117">
        <f>'I. Application Security'!D56</f>
        <v>0</v>
      </c>
      <c r="H639" s="117">
        <f>'I. Application Security'!E56</f>
        <v>0</v>
      </c>
      <c r="I639" s="117">
        <f>'I. Application Security'!F56</f>
        <v>0</v>
      </c>
      <c r="J639" s="117">
        <f>'I. Application Security'!G56</f>
        <v>0</v>
      </c>
      <c r="K639" s="117">
        <f>'I. Application Security'!H56</f>
        <v>0</v>
      </c>
      <c r="L639" s="117">
        <f>'I. Application Security'!I56</f>
        <v>0</v>
      </c>
      <c r="M639" s="117"/>
      <c r="N639" s="117"/>
      <c r="O639" s="117"/>
      <c r="P639" s="120">
        <v>6.7</v>
      </c>
      <c r="Q639" s="117"/>
      <c r="R639" s="117"/>
      <c r="S639" s="117">
        <v>0</v>
      </c>
      <c r="T639" s="191" t="s">
        <v>3013</v>
      </c>
    </row>
    <row r="640" spans="1:20" ht="12.75" customHeight="1">
      <c r="A640" s="117">
        <f>'I. Application Security'!A57</f>
        <v>3935</v>
      </c>
      <c r="B640" s="117">
        <f>'I. Application Security'!J57</f>
        <v>4</v>
      </c>
      <c r="C640" s="117">
        <f>'I. Application Security'!K57</f>
        <v>0</v>
      </c>
      <c r="D640" s="117">
        <f>'I. Application Security'!Y57</f>
        <v>0</v>
      </c>
      <c r="E640" s="117" t="str">
        <f>'I. Application Security'!B57</f>
        <v>I.3.1.3.4</v>
      </c>
      <c r="F640" s="117" t="str">
        <f>'I. Application Security'!C57</f>
        <v>Temporary workers?</v>
      </c>
      <c r="G640" s="117">
        <f>'I. Application Security'!D57</f>
        <v>0</v>
      </c>
      <c r="H640" s="117">
        <f>'I. Application Security'!E57</f>
        <v>0</v>
      </c>
      <c r="I640" s="117">
        <f>'I. Application Security'!F57</f>
        <v>0</v>
      </c>
      <c r="J640" s="117">
        <f>'I. Application Security'!G57</f>
        <v>0</v>
      </c>
      <c r="K640" s="117">
        <f>'I. Application Security'!H57</f>
        <v>0</v>
      </c>
      <c r="L640" s="117">
        <f>'I. Application Security'!I57</f>
        <v>0</v>
      </c>
      <c r="M640" s="117"/>
      <c r="N640" s="117"/>
      <c r="O640" s="117"/>
      <c r="P640" s="120">
        <v>6.7</v>
      </c>
      <c r="Q640" s="117"/>
      <c r="R640" s="117"/>
      <c r="S640" s="117">
        <v>0</v>
      </c>
      <c r="T640" s="191" t="s">
        <v>3013</v>
      </c>
    </row>
    <row r="641" spans="1:20" ht="12.75" customHeight="1">
      <c r="A641" s="117">
        <f>'I. Application Security'!A58</f>
        <v>2198</v>
      </c>
      <c r="B641" s="117">
        <f>'I. Application Security'!J58</f>
        <v>2</v>
      </c>
      <c r="C641" s="117">
        <f>'I. Application Security'!K58</f>
        <v>0</v>
      </c>
      <c r="D641" s="117">
        <f>'I. Application Security'!Y58</f>
        <v>0</v>
      </c>
      <c r="E641" s="117" t="str">
        <f>'I. Application Security'!B58</f>
        <v>I.3.2</v>
      </c>
      <c r="F641" s="117" t="str">
        <f>'I. Application Security'!C58</f>
        <v>Is an independent security evaluation conducted or certification maintained?</v>
      </c>
      <c r="G641" s="117">
        <f>'I. Application Security'!D58</f>
        <v>0</v>
      </c>
      <c r="H641" s="117">
        <f>'I. Application Security'!E58</f>
        <v>0</v>
      </c>
      <c r="I641" s="117">
        <f>'I. Application Security'!F58</f>
        <v>0</v>
      </c>
      <c r="J641" s="117">
        <f>'I. Application Security'!G58</f>
        <v>0</v>
      </c>
      <c r="K641" s="117">
        <f>'I. Application Security'!H58</f>
        <v>0</v>
      </c>
      <c r="L641" s="117">
        <f>'I. Application Security'!I58</f>
        <v>0</v>
      </c>
      <c r="M641" s="117"/>
      <c r="N641" s="117" t="s">
        <v>3131</v>
      </c>
      <c r="O641" s="117" t="s">
        <v>3132</v>
      </c>
      <c r="P641" s="120" t="s">
        <v>118</v>
      </c>
      <c r="Q641" s="117"/>
      <c r="R641" s="117" t="s">
        <v>118</v>
      </c>
      <c r="S641" s="117">
        <v>0</v>
      </c>
      <c r="T641" s="117"/>
    </row>
    <row r="642" spans="1:20" ht="12.75" customHeight="1">
      <c r="A642" s="117">
        <f>'I. Application Security'!A59</f>
        <v>2111</v>
      </c>
      <c r="B642" s="117">
        <f>'I. Application Security'!J59</f>
        <v>2</v>
      </c>
      <c r="C642" s="117">
        <f>'I. Application Security'!K59</f>
        <v>0</v>
      </c>
      <c r="D642" s="117">
        <f>'I. Application Security'!Y59</f>
        <v>0</v>
      </c>
      <c r="E642" s="117" t="str">
        <f>'I. Application Security'!B59</f>
        <v>I.3.3</v>
      </c>
      <c r="F642" s="117" t="str">
        <f>'I. Application Security'!C59</f>
        <v>Is a formal application methodology (OWASP) used?</v>
      </c>
      <c r="G642" s="117">
        <f>'I. Application Security'!D59</f>
        <v>0</v>
      </c>
      <c r="H642" s="117">
        <f>'I. Application Security'!E59</f>
        <v>0</v>
      </c>
      <c r="I642" s="117">
        <f>'I. Application Security'!F59</f>
        <v>0</v>
      </c>
      <c r="J642" s="117" t="str">
        <f>'I. Application Security'!G59</f>
        <v>I.16 Secure Systems Development Life Cycle (SDLC) Reviews</v>
      </c>
      <c r="K642" s="117" t="str">
        <f>'I. Application Security'!H59</f>
        <v xml:space="preserve">14.2.1 </v>
      </c>
      <c r="L642" s="117" t="str">
        <f>'I. Application Security'!I59</f>
        <v>Secure development policy</v>
      </c>
      <c r="M642" s="117"/>
      <c r="N642" s="117"/>
      <c r="O642" s="117"/>
      <c r="P642" s="120" t="s">
        <v>118</v>
      </c>
      <c r="Q642" s="117"/>
      <c r="R642" s="117" t="s">
        <v>118</v>
      </c>
      <c r="S642" s="117">
        <v>0</v>
      </c>
      <c r="T642" s="117"/>
    </row>
    <row r="643" spans="1:20" ht="12.75" customHeight="1">
      <c r="A643" s="117">
        <f>'I. Application Security'!A60</f>
        <v>2125</v>
      </c>
      <c r="B643" s="117">
        <f>'I. Application Security'!J60</f>
        <v>2</v>
      </c>
      <c r="C643" s="117">
        <f>'I. Application Security'!K60</f>
        <v>0</v>
      </c>
      <c r="D643" s="117">
        <f>'I. Application Security'!Y60</f>
        <v>0</v>
      </c>
      <c r="E643" s="117" t="str">
        <f>'I. Application Security'!B60</f>
        <v>I.3.4</v>
      </c>
      <c r="F643" s="117" t="str">
        <f>'I. Application Security'!C60</f>
        <v>An authenticated and maintained state for every data transaction?</v>
      </c>
      <c r="G643" s="117">
        <f>'I. Application Security'!D60</f>
        <v>0</v>
      </c>
      <c r="H643" s="117">
        <f>'I. Application Security'!E60</f>
        <v>0</v>
      </c>
      <c r="I643" s="117">
        <f>'I. Application Security'!F60</f>
        <v>0</v>
      </c>
      <c r="J643" s="117" t="str">
        <f>'I. Application Security'!G60</f>
        <v>I.2 Secure Systems Development Lifecycle (SDLC) Policies, Standards and Procedures</v>
      </c>
      <c r="K643" s="117" t="str">
        <f>'I. Application Security'!H60</f>
        <v>14.1.3.b.1</v>
      </c>
      <c r="L643" s="117" t="str">
        <f>'I. Application Security'!I60</f>
        <v>Protecting application services transactions</v>
      </c>
      <c r="M643" s="117"/>
      <c r="N643" s="117"/>
      <c r="O643" s="117"/>
      <c r="P643" s="120" t="s">
        <v>3348</v>
      </c>
      <c r="Q643" s="117"/>
      <c r="R643" s="117" t="s">
        <v>3233</v>
      </c>
      <c r="S643" s="117">
        <v>0</v>
      </c>
      <c r="T643" s="117"/>
    </row>
    <row r="644" spans="1:20" ht="12.75" customHeight="1">
      <c r="A644" s="117">
        <f>'I. Application Security'!A61</f>
        <v>2126</v>
      </c>
      <c r="B644" s="117">
        <f>'I. Application Security'!J61</f>
        <v>2</v>
      </c>
      <c r="C644" s="117">
        <f>'I. Application Security'!K61</f>
        <v>0</v>
      </c>
      <c r="D644" s="117">
        <f>'I. Application Security'!Y61</f>
        <v>0</v>
      </c>
      <c r="E644" s="117" t="str">
        <f>'I. Application Security'!B61</f>
        <v>I.3.5</v>
      </c>
      <c r="F644" s="117" t="str">
        <f>'I. Application Security'!C61</f>
        <v>A means for secure session management?</v>
      </c>
      <c r="G644" s="117">
        <f>'I. Application Security'!D61</f>
        <v>0</v>
      </c>
      <c r="H644" s="117">
        <f>'I. Application Security'!E61</f>
        <v>0</v>
      </c>
      <c r="I644" s="117">
        <f>'I. Application Security'!F61</f>
        <v>0</v>
      </c>
      <c r="J644" s="117" t="str">
        <f>'I. Application Security'!G61</f>
        <v>I.2 Secure Systems Development Lifecycle (SDLC) Policies, Standards and Procedures</v>
      </c>
      <c r="K644" s="117" t="str">
        <f>'I. Application Security'!H61</f>
        <v>14.1.3.d</v>
      </c>
      <c r="L644" s="117" t="str">
        <f>'I. Application Security'!I61</f>
        <v>Protecting application services transactions</v>
      </c>
      <c r="M644" s="117"/>
      <c r="N644" s="117"/>
      <c r="O644" s="117"/>
      <c r="P644" s="120" t="s">
        <v>3349</v>
      </c>
      <c r="Q644" s="117"/>
      <c r="R644" s="117" t="s">
        <v>3233</v>
      </c>
      <c r="S644" s="117">
        <v>0</v>
      </c>
      <c r="T644" s="117"/>
    </row>
    <row r="645" spans="1:20" ht="12.75" customHeight="1">
      <c r="A645" s="117">
        <f>'I. Application Security'!A62</f>
        <v>2129</v>
      </c>
      <c r="B645" s="117">
        <f>'I. Application Security'!J62</f>
        <v>2</v>
      </c>
      <c r="C645" s="117">
        <f>'I. Application Security'!K62</f>
        <v>0</v>
      </c>
      <c r="D645" s="117">
        <f>'I. Application Security'!Y62</f>
        <v>0</v>
      </c>
      <c r="E645" s="117" t="str">
        <f>'I. Application Security'!B62</f>
        <v>I.3.6</v>
      </c>
      <c r="F645" s="117" t="str">
        <f>'I. Application Security'!C62</f>
        <v>Comprehensive secure error handling?</v>
      </c>
      <c r="G645" s="117">
        <f>'I. Application Security'!D62</f>
        <v>0</v>
      </c>
      <c r="H645" s="117">
        <f>'I. Application Security'!E62</f>
        <v>0</v>
      </c>
      <c r="I645" s="117">
        <f>'I. Application Security'!F62</f>
        <v>0</v>
      </c>
      <c r="J645" s="117" t="str">
        <f>'I. Application Security'!G62</f>
        <v>I.2 Secure Systems Development Lifecycle (SDLC) Policies, Standards and Procedures</v>
      </c>
      <c r="K645" s="117" t="str">
        <f>'I. Application Security'!H62</f>
        <v xml:space="preserve">14.2.5 </v>
      </c>
      <c r="L645" s="117" t="str">
        <f>'I. Application Security'!I62</f>
        <v>Secure system engineering principles</v>
      </c>
      <c r="M645" s="117"/>
      <c r="N645" s="117"/>
      <c r="O645" s="117"/>
      <c r="P645" s="120" t="s">
        <v>3350</v>
      </c>
      <c r="Q645" s="117"/>
      <c r="R645" s="117" t="s">
        <v>3342</v>
      </c>
      <c r="S645" s="117">
        <v>0</v>
      </c>
      <c r="T645" s="117"/>
    </row>
    <row r="646" spans="1:20" ht="12.75" customHeight="1">
      <c r="A646" s="117">
        <f>'I. Application Security'!A63</f>
        <v>1269</v>
      </c>
      <c r="B646" s="117">
        <f>'I. Application Security'!J63</f>
        <v>2</v>
      </c>
      <c r="C646" s="117">
        <f>'I. Application Security'!K63</f>
        <v>0</v>
      </c>
      <c r="D646" s="117">
        <f>'I. Application Security'!Y63</f>
        <v>0</v>
      </c>
      <c r="E646" s="117" t="str">
        <f>'I. Application Security'!B63</f>
        <v>I.3.7</v>
      </c>
      <c r="F646" s="117" t="str">
        <f>'I. Application Security'!C63</f>
        <v>Audit log failures and generate an alert?</v>
      </c>
      <c r="G646" s="117">
        <f>'I. Application Security'!D63</f>
        <v>0</v>
      </c>
      <c r="H646" s="117">
        <f>'I. Application Security'!E63</f>
        <v>0</v>
      </c>
      <c r="I646" s="117">
        <f>'I. Application Security'!F63</f>
        <v>0</v>
      </c>
      <c r="J646" s="117">
        <f>'I. Application Security'!G63</f>
        <v>0</v>
      </c>
      <c r="K646" s="117" t="str">
        <f>'I. Application Security'!H63</f>
        <v>12.4.1</v>
      </c>
      <c r="L646" s="117" t="str">
        <f>'I. Application Security'!I63</f>
        <v>Event logging</v>
      </c>
      <c r="M646" s="117"/>
      <c r="N646" s="117"/>
      <c r="O646" s="117"/>
      <c r="P646" s="120" t="s">
        <v>3351</v>
      </c>
      <c r="Q646" s="117"/>
      <c r="R646" s="117" t="s">
        <v>3225</v>
      </c>
      <c r="S646" s="117">
        <v>0</v>
      </c>
      <c r="T646" s="117"/>
    </row>
    <row r="647" spans="1:20" ht="12.75" customHeight="1">
      <c r="A647" s="117">
        <f>'I. Application Security'!A64</f>
        <v>2182</v>
      </c>
      <c r="B647" s="117">
        <f>'I. Application Security'!J64</f>
        <v>2</v>
      </c>
      <c r="C647" s="117">
        <f>'I. Application Security'!K64</f>
        <v>0</v>
      </c>
      <c r="D647" s="117">
        <f>'I. Application Security'!Y64</f>
        <v>1</v>
      </c>
      <c r="E647" s="117" t="str">
        <f>'I. Application Security'!B64</f>
        <v>I.3.8</v>
      </c>
      <c r="F647" s="117" t="str">
        <f>'I. Application Security'!C64</f>
        <v>Is development, test, and staging environment separate from the production environment? If so, how are they segmented:</v>
      </c>
      <c r="G647" s="117">
        <f>'I. Application Security'!D64</f>
        <v>0</v>
      </c>
      <c r="H647" s="117">
        <f>'I. Application Security'!E64</f>
        <v>0</v>
      </c>
      <c r="I647" s="117">
        <f>'I. Application Security'!F64</f>
        <v>0</v>
      </c>
      <c r="J647" s="117">
        <f>'I. Application Security'!G64</f>
        <v>0</v>
      </c>
      <c r="K647" s="117" t="str">
        <f>'I. Application Security'!H64</f>
        <v>12.1.4</v>
      </c>
      <c r="L647" s="117" t="str">
        <f>'I. Application Security'!I64</f>
        <v>Separation of development, testing and operational environments</v>
      </c>
      <c r="M647" s="117"/>
      <c r="N647" s="117" t="s">
        <v>3140</v>
      </c>
      <c r="O647" s="117" t="s">
        <v>3141</v>
      </c>
      <c r="P647" s="120" t="s">
        <v>3142</v>
      </c>
      <c r="Q647" s="117"/>
      <c r="R647" s="117" t="s">
        <v>118</v>
      </c>
      <c r="S647" s="117" t="s">
        <v>3143</v>
      </c>
      <c r="T647" s="117"/>
    </row>
    <row r="648" spans="1:20" ht="12.75" customHeight="1">
      <c r="A648" s="117">
        <f>'I. Application Security'!A65</f>
        <v>849</v>
      </c>
      <c r="B648" s="117">
        <f>'I. Application Security'!J65</f>
        <v>3</v>
      </c>
      <c r="C648" s="117">
        <f>'I. Application Security'!K65</f>
        <v>0</v>
      </c>
      <c r="D648" s="117">
        <f>'I. Application Security'!Y65</f>
        <v>0</v>
      </c>
      <c r="E648" s="117" t="str">
        <f>'I. Application Security'!B65</f>
        <v>I.3.8.1</v>
      </c>
      <c r="F648" s="117" t="str">
        <f>'I. Application Security'!C65</f>
        <v>Logically?</v>
      </c>
      <c r="G648" s="117">
        <f>'I. Application Security'!D65</f>
        <v>0</v>
      </c>
      <c r="H648" s="117">
        <f>'I. Application Security'!E65</f>
        <v>0</v>
      </c>
      <c r="I648" s="117">
        <f>'I. Application Security'!F65</f>
        <v>0</v>
      </c>
      <c r="J648" s="117">
        <f>'I. Application Security'!G65</f>
        <v>0</v>
      </c>
      <c r="K648" s="117" t="str">
        <f>'I. Application Security'!H65</f>
        <v>12.1.4</v>
      </c>
      <c r="L648" s="117" t="str">
        <f>'I. Application Security'!I65</f>
        <v>Separation of development, testing and operational environments</v>
      </c>
      <c r="M648" s="117"/>
      <c r="N648" s="117" t="s">
        <v>3140</v>
      </c>
      <c r="O648" s="117" t="s">
        <v>3141</v>
      </c>
      <c r="P648" s="120" t="s">
        <v>118</v>
      </c>
      <c r="Q648" s="117"/>
      <c r="R648" s="117" t="s">
        <v>118</v>
      </c>
      <c r="S648" s="117">
        <v>0</v>
      </c>
      <c r="T648" s="117"/>
    </row>
    <row r="649" spans="1:20" ht="12.75" customHeight="1">
      <c r="A649" s="117">
        <f>'I. Application Security'!A66</f>
        <v>850</v>
      </c>
      <c r="B649" s="117">
        <f>'I. Application Security'!J66</f>
        <v>3</v>
      </c>
      <c r="C649" s="117">
        <f>'I. Application Security'!K66</f>
        <v>0</v>
      </c>
      <c r="D649" s="117">
        <f>'I. Application Security'!Y66</f>
        <v>0</v>
      </c>
      <c r="E649" s="117" t="str">
        <f>'I. Application Security'!B66</f>
        <v>I.3.8.2</v>
      </c>
      <c r="F649" s="117" t="str">
        <f>'I. Application Security'!C66</f>
        <v>Physically?</v>
      </c>
      <c r="G649" s="117">
        <f>'I. Application Security'!D66</f>
        <v>0</v>
      </c>
      <c r="H649" s="117">
        <f>'I. Application Security'!E66</f>
        <v>0</v>
      </c>
      <c r="I649" s="117">
        <f>'I. Application Security'!F66</f>
        <v>0</v>
      </c>
      <c r="J649" s="117">
        <f>'I. Application Security'!G66</f>
        <v>0</v>
      </c>
      <c r="K649" s="117" t="str">
        <f>'I. Application Security'!H66</f>
        <v>12.1.4</v>
      </c>
      <c r="L649" s="117" t="str">
        <f>'I. Application Security'!I66</f>
        <v>Separation of development, testing and operational environments</v>
      </c>
      <c r="M649" s="117"/>
      <c r="N649" s="117"/>
      <c r="O649" s="117"/>
      <c r="P649" s="120" t="s">
        <v>118</v>
      </c>
      <c r="Q649" s="117"/>
      <c r="R649" s="117" t="s">
        <v>118</v>
      </c>
      <c r="S649" s="117">
        <v>0</v>
      </c>
      <c r="T649" s="117"/>
    </row>
    <row r="650" spans="1:20" ht="12.75" customHeight="1">
      <c r="A650" s="117">
        <f>'I. Application Security'!A67</f>
        <v>2059</v>
      </c>
      <c r="B650" s="117">
        <f>'I. Application Security'!J67</f>
        <v>2</v>
      </c>
      <c r="C650" s="117">
        <f>'I. Application Security'!K67</f>
        <v>0</v>
      </c>
      <c r="D650" s="117">
        <f>'I. Application Security'!Y67</f>
        <v>1</v>
      </c>
      <c r="E650" s="117" t="str">
        <f>'I. Application Security'!B67</f>
        <v>I.3.9</v>
      </c>
      <c r="F650" s="117" t="str">
        <f>'I. Application Security'!C67</f>
        <v>Is there a formal Software Development Life Cycle (SDLC) process? If yes, does it include:</v>
      </c>
      <c r="G650" s="117">
        <f>'I. Application Security'!D67</f>
        <v>0</v>
      </c>
      <c r="H650" s="117">
        <f>'I. Application Security'!E67</f>
        <v>0</v>
      </c>
      <c r="I650" s="117">
        <f>'I. Application Security'!F67</f>
        <v>0</v>
      </c>
      <c r="J650" s="117" t="str">
        <f>'I. Application Security'!G67</f>
        <v>I.2 Secure Systems Development Lifecycle (SDLC) Policies, Standards and Procedures</v>
      </c>
      <c r="K650" s="117" t="str">
        <f>'I. Application Security'!H67</f>
        <v xml:space="preserve">14.2.1 </v>
      </c>
      <c r="L650" s="117" t="str">
        <f>'I. Application Security'!I67</f>
        <v>Secure development policy</v>
      </c>
      <c r="M650" s="117"/>
      <c r="N650" s="117" t="s">
        <v>3144</v>
      </c>
      <c r="O650" s="117" t="s">
        <v>3145</v>
      </c>
      <c r="P650" s="120">
        <v>6.3</v>
      </c>
      <c r="Q650" s="117"/>
      <c r="R650" s="117" t="s">
        <v>3133</v>
      </c>
      <c r="S650" s="117" t="s">
        <v>3146</v>
      </c>
      <c r="T650" s="117"/>
    </row>
    <row r="651" spans="1:20" ht="12.75" customHeight="1">
      <c r="A651" s="117">
        <f>'I. Application Security'!A68</f>
        <v>2098</v>
      </c>
      <c r="B651" s="117">
        <f>'I. Application Security'!J68</f>
        <v>3</v>
      </c>
      <c r="C651" s="117">
        <f>'I. Application Security'!K68</f>
        <v>0</v>
      </c>
      <c r="D651" s="117">
        <f>'I. Application Security'!Y68</f>
        <v>0</v>
      </c>
      <c r="E651" s="117" t="str">
        <f>'I. Application Security'!B68</f>
        <v>I.3.9.1</v>
      </c>
      <c r="F651" s="117" t="str">
        <f>'I. Application Security'!C68</f>
        <v>Peer code review, integration testing, and acceptance testing?</v>
      </c>
      <c r="G651" s="117">
        <f>'I. Application Security'!D68</f>
        <v>0</v>
      </c>
      <c r="H651" s="117">
        <f>'I. Application Security'!E68</f>
        <v>0</v>
      </c>
      <c r="I651" s="117">
        <f>'I. Application Security'!F68</f>
        <v>0</v>
      </c>
      <c r="J651" s="117" t="str">
        <f>'I. Application Security'!G68</f>
        <v>I.2 Secure Systems Development Lifecycle (SDLC) Policies, Standards and Procedures</v>
      </c>
      <c r="K651" s="117" t="str">
        <f>'I. Application Security'!H68</f>
        <v xml:space="preserve">14.2.2 </v>
      </c>
      <c r="L651" s="117" t="str">
        <f>'I. Application Security'!I68</f>
        <v>System change control procedures</v>
      </c>
      <c r="M651" s="117"/>
      <c r="N651" s="117" t="s">
        <v>3144</v>
      </c>
      <c r="O651" s="117" t="s">
        <v>3145</v>
      </c>
      <c r="P651" s="120" t="s">
        <v>3352</v>
      </c>
      <c r="Q651" s="117"/>
      <c r="R651" s="117" t="s">
        <v>3154</v>
      </c>
      <c r="S651" s="117">
        <v>0</v>
      </c>
      <c r="T651" s="117"/>
    </row>
    <row r="652" spans="1:20" ht="12.75" customHeight="1">
      <c r="A652" s="117">
        <f>'I. Application Security'!A69</f>
        <v>847</v>
      </c>
      <c r="B652" s="117">
        <f>'I. Application Security'!J69</f>
        <v>3</v>
      </c>
      <c r="C652" s="117">
        <f>'I. Application Security'!K69</f>
        <v>0</v>
      </c>
      <c r="D652" s="117">
        <f>'I. Application Security'!Y69</f>
        <v>0</v>
      </c>
      <c r="E652" s="117" t="str">
        <f>'I. Application Security'!B69</f>
        <v>I.3.9.2</v>
      </c>
      <c r="F652" s="117" t="str">
        <f>'I. Application Security'!C69</f>
        <v>Separate source code repositories for production and non-production?</v>
      </c>
      <c r="G652" s="117">
        <f>'I. Application Security'!D69</f>
        <v>0</v>
      </c>
      <c r="H652" s="117">
        <f>'I. Application Security'!E69</f>
        <v>0</v>
      </c>
      <c r="I652" s="117">
        <f>'I. Application Security'!F69</f>
        <v>0</v>
      </c>
      <c r="J652" s="117" t="str">
        <f>'I. Application Security'!G69</f>
        <v>I.2 Secure Systems Development Lifecycle (SDLC) Policies, Standards and Procedures</v>
      </c>
      <c r="K652" s="117" t="str">
        <f>'I. Application Security'!H69</f>
        <v xml:space="preserve">9.4.5 </v>
      </c>
      <c r="L652" s="117" t="str">
        <f>'I. Application Security'!I69</f>
        <v>Access control to program source code</v>
      </c>
      <c r="M652" s="117"/>
      <c r="N652" s="117" t="s">
        <v>3144</v>
      </c>
      <c r="O652" s="117" t="s">
        <v>3145</v>
      </c>
      <c r="P652" s="120" t="s">
        <v>3301</v>
      </c>
      <c r="Q652" s="117"/>
      <c r="R652" s="117" t="s">
        <v>3133</v>
      </c>
      <c r="S652" s="117" t="s">
        <v>3294</v>
      </c>
      <c r="T652" s="117"/>
    </row>
    <row r="653" spans="1:20" ht="12.75" customHeight="1">
      <c r="A653" s="117">
        <f>'I. Application Security'!A70</f>
        <v>2668</v>
      </c>
      <c r="B653" s="117">
        <f>'I. Application Security'!J70</f>
        <v>2</v>
      </c>
      <c r="C653" s="117">
        <f>'I. Application Security'!K70</f>
        <v>0</v>
      </c>
      <c r="D653" s="117">
        <f>'I. Application Security'!Y70</f>
        <v>0</v>
      </c>
      <c r="E653" s="117" t="str">
        <f>'I. Application Security'!B70</f>
        <v>I.3.10</v>
      </c>
      <c r="F653" s="117" t="str">
        <f>'I. Application Security'!C70</f>
        <v>Do IT support personnel have access to program source libraries?</v>
      </c>
      <c r="G653" s="117">
        <f>'I. Application Security'!D70</f>
        <v>0</v>
      </c>
      <c r="H653" s="117">
        <f>'I. Application Security'!E70</f>
        <v>0</v>
      </c>
      <c r="I653" s="117">
        <f>'I. Application Security'!F70</f>
        <v>0</v>
      </c>
      <c r="J653" s="117">
        <f>'I. Application Security'!G70</f>
        <v>0</v>
      </c>
      <c r="K653" s="117" t="str">
        <f>'I. Application Security'!H70</f>
        <v>9.4.5.c</v>
      </c>
      <c r="L653" s="117" t="str">
        <f>'I. Application Security'!I70</f>
        <v>Access control to program source code</v>
      </c>
      <c r="M653" s="117"/>
      <c r="N653" s="117"/>
      <c r="O653" s="117"/>
      <c r="P653" s="120" t="s">
        <v>3353</v>
      </c>
      <c r="Q653" s="117"/>
      <c r="R653" s="117" t="s">
        <v>3133</v>
      </c>
      <c r="S653" s="117">
        <v>0</v>
      </c>
      <c r="T653" s="117"/>
    </row>
    <row r="654" spans="1:20" ht="12.75" customHeight="1">
      <c r="A654" s="117">
        <f>'I. Application Security'!A71</f>
        <v>2669</v>
      </c>
      <c r="B654" s="117">
        <f>'I. Application Security'!J71</f>
        <v>2</v>
      </c>
      <c r="C654" s="117">
        <f>'I. Application Security'!K71</f>
        <v>0</v>
      </c>
      <c r="D654" s="117">
        <f>'I. Application Security'!Y71</f>
        <v>0</v>
      </c>
      <c r="E654" s="117" t="str">
        <f>'I. Application Security'!B71</f>
        <v>I.3.11</v>
      </c>
      <c r="F654" s="117" t="str">
        <f>'I. Application Security'!C71</f>
        <v>Is all access to program source libraries logged?</v>
      </c>
      <c r="G654" s="117">
        <f>'I. Application Security'!D71</f>
        <v>0</v>
      </c>
      <c r="H654" s="117">
        <f>'I. Application Security'!E71</f>
        <v>0</v>
      </c>
      <c r="I654" s="117">
        <f>'I. Application Security'!F71</f>
        <v>0</v>
      </c>
      <c r="J654" s="117">
        <f>'I. Application Security'!G71</f>
        <v>0</v>
      </c>
      <c r="K654" s="117" t="str">
        <f>'I. Application Security'!H71</f>
        <v>9.4.5.f</v>
      </c>
      <c r="L654" s="117" t="str">
        <f>'I. Application Security'!I71</f>
        <v>Access control to program source code</v>
      </c>
      <c r="M654" s="117"/>
      <c r="N654" s="117"/>
      <c r="O654" s="117"/>
      <c r="P654" s="120">
        <v>10.1</v>
      </c>
      <c r="Q654" s="117"/>
      <c r="R654" s="117" t="s">
        <v>3133</v>
      </c>
      <c r="S654" s="117">
        <v>0</v>
      </c>
      <c r="T654" s="117"/>
    </row>
    <row r="655" spans="1:20" ht="12.75" customHeight="1">
      <c r="A655" s="117">
        <f>'I. Application Security'!A72</f>
        <v>2670</v>
      </c>
      <c r="B655" s="117">
        <f>'I. Application Security'!J72</f>
        <v>2</v>
      </c>
      <c r="C655" s="117">
        <f>'I. Application Security'!K72</f>
        <v>0</v>
      </c>
      <c r="D655" s="117">
        <f>'I. Application Security'!Y72</f>
        <v>1</v>
      </c>
      <c r="E655" s="117" t="str">
        <f>'I. Application Security'!B72</f>
        <v>I.3.12</v>
      </c>
      <c r="F655" s="117" t="str">
        <f>'I. Application Security'!C72</f>
        <v>Are change control procedures required for all changes to the production environment?</v>
      </c>
      <c r="G655" s="117">
        <f>'I. Application Security'!D72</f>
        <v>0</v>
      </c>
      <c r="H655" s="117">
        <f>'I. Application Security'!E72</f>
        <v>0</v>
      </c>
      <c r="I655" s="117">
        <f>'I. Application Security'!F72</f>
        <v>0</v>
      </c>
      <c r="J655" s="117" t="str">
        <f>'I. Application Security'!G72</f>
        <v>G.1 Change Control</v>
      </c>
      <c r="K655" s="117" t="str">
        <f>'I. Application Security'!H72</f>
        <v>9.4.5.g</v>
      </c>
      <c r="L655" s="117" t="str">
        <f>'I. Application Security'!I72</f>
        <v>Access control to program source code</v>
      </c>
      <c r="M655" s="117"/>
      <c r="N655" s="117"/>
      <c r="O655" s="117"/>
      <c r="P655" s="120">
        <v>6.4</v>
      </c>
      <c r="Q655" s="117"/>
      <c r="R655" s="117" t="s">
        <v>3133</v>
      </c>
      <c r="S655" s="117" t="s">
        <v>3148</v>
      </c>
      <c r="T655" s="117"/>
    </row>
    <row r="656" spans="1:20" ht="12.75" customHeight="1">
      <c r="A656" s="117">
        <f>'I. Application Security'!A73</f>
        <v>2144</v>
      </c>
      <c r="B656" s="117">
        <f>'I. Application Security'!J73</f>
        <v>2</v>
      </c>
      <c r="C656" s="117">
        <f>'I. Application Security'!K73</f>
        <v>0</v>
      </c>
      <c r="D656" s="117">
        <f>'I. Application Security'!Y73</f>
        <v>0</v>
      </c>
      <c r="E656" s="117" t="str">
        <f>'I. Application Security'!B73</f>
        <v>I.3.13</v>
      </c>
      <c r="F656" s="117" t="str">
        <f>'I. Application Security'!C73</f>
        <v>Do applications provide granular and comprehensive logging?</v>
      </c>
      <c r="G656" s="117">
        <f>'I. Application Security'!D73</f>
        <v>0</v>
      </c>
      <c r="H656" s="117">
        <f>'I. Application Security'!E73</f>
        <v>0</v>
      </c>
      <c r="I656" s="117">
        <f>'I. Application Security'!F73</f>
        <v>0</v>
      </c>
      <c r="J656" s="117">
        <f>'I. Application Security'!G73</f>
        <v>0</v>
      </c>
      <c r="K656" s="117" t="str">
        <f>'I. Application Security'!H73</f>
        <v>12.4.1</v>
      </c>
      <c r="L656" s="117" t="str">
        <f>'I. Application Security'!I73</f>
        <v>Event logging</v>
      </c>
      <c r="M656" s="117"/>
      <c r="N656" s="117"/>
      <c r="O656" s="117"/>
      <c r="P656" s="120" t="s">
        <v>118</v>
      </c>
      <c r="Q656" s="117"/>
      <c r="R656" s="117" t="s">
        <v>3225</v>
      </c>
      <c r="S656" s="117">
        <v>0</v>
      </c>
      <c r="T656" s="117"/>
    </row>
    <row r="657" spans="1:20" ht="12.75" customHeight="1">
      <c r="A657" s="117">
        <f>'I. Application Security'!A74</f>
        <v>2070</v>
      </c>
      <c r="B657" s="117">
        <f>'I. Application Security'!J74</f>
        <v>2</v>
      </c>
      <c r="C657" s="117">
        <f>'I. Application Security'!K74</f>
        <v>0</v>
      </c>
      <c r="D657" s="117">
        <f>'I. Application Security'!Y74</f>
        <v>0</v>
      </c>
      <c r="E657" s="117" t="str">
        <f>'I. Application Security'!B74</f>
        <v>I.3.14</v>
      </c>
      <c r="F657" s="117" t="str">
        <f>'I. Application Security'!C74</f>
        <v>Are application sessions set to time out within 15 minutes or less?</v>
      </c>
      <c r="G657" s="117">
        <f>'I. Application Security'!D74</f>
        <v>0</v>
      </c>
      <c r="H657" s="117">
        <f>'I. Application Security'!E74</f>
        <v>0</v>
      </c>
      <c r="I657" s="117">
        <f>'I. Application Security'!F74</f>
        <v>0</v>
      </c>
      <c r="J657" s="117" t="str">
        <f>'I. Application Security'!G74</f>
        <v>H.5 Controls for Unattended Systems</v>
      </c>
      <c r="K657" s="117" t="str">
        <f>'I. Application Security'!H74</f>
        <v>9.4.2.k</v>
      </c>
      <c r="L657" s="117" t="str">
        <f>'I. Application Security'!I74</f>
        <v>Secure log-on procedures</v>
      </c>
      <c r="M657" s="117"/>
      <c r="N657" s="117"/>
      <c r="O657" s="117"/>
      <c r="P657" s="120" t="s">
        <v>3354</v>
      </c>
      <c r="Q657" s="117"/>
      <c r="R657" s="117" t="s">
        <v>3233</v>
      </c>
      <c r="S657" s="117">
        <v>0</v>
      </c>
      <c r="T657" s="117"/>
    </row>
    <row r="658" spans="1:20" ht="12.75" customHeight="1">
      <c r="A658" s="117">
        <f>'I. Application Security'!A75</f>
        <v>2153</v>
      </c>
      <c r="B658" s="117">
        <f>'I. Application Security'!J75</f>
        <v>2</v>
      </c>
      <c r="C658" s="117">
        <f>'I. Application Security'!K75</f>
        <v>0</v>
      </c>
      <c r="D658" s="117">
        <f>'I. Application Security'!Y75</f>
        <v>0</v>
      </c>
      <c r="E658" s="117" t="str">
        <f>'I. Application Security'!B75</f>
        <v>I.3.15</v>
      </c>
      <c r="F658" s="117" t="str">
        <f>'I. Application Security'!C75</f>
        <v>Is application development third party / outsourced developers onshore?</v>
      </c>
      <c r="G658" s="117">
        <f>'I. Application Security'!D75</f>
        <v>0</v>
      </c>
      <c r="H658" s="117">
        <f>'I. Application Security'!E75</f>
        <v>0</v>
      </c>
      <c r="I658" s="117">
        <f>'I. Application Security'!F75</f>
        <v>0</v>
      </c>
      <c r="J658" s="117">
        <f>'I. Application Security'!G75</f>
        <v>0</v>
      </c>
      <c r="K658" s="117" t="str">
        <f>'I. Application Security'!H75</f>
        <v xml:space="preserve">14.2.7 </v>
      </c>
      <c r="L658" s="117" t="str">
        <f>'I. Application Security'!I75</f>
        <v>Outsourced development</v>
      </c>
      <c r="M658" s="117"/>
      <c r="N658" s="117"/>
      <c r="O658" s="117"/>
      <c r="P658" s="120" t="s">
        <v>118</v>
      </c>
      <c r="Q658" s="117"/>
      <c r="R658" s="117" t="s">
        <v>3355</v>
      </c>
      <c r="S658" s="117">
        <v>0</v>
      </c>
      <c r="T658" s="117"/>
    </row>
    <row r="659" spans="1:20" ht="12.75" customHeight="1">
      <c r="A659" s="117">
        <f>'I. Application Security'!A76</f>
        <v>2154</v>
      </c>
      <c r="B659" s="117">
        <f>'I. Application Security'!J76</f>
        <v>2</v>
      </c>
      <c r="C659" s="117">
        <f>'I. Application Security'!K76</f>
        <v>0</v>
      </c>
      <c r="D659" s="117">
        <f>'I. Application Security'!Y76</f>
        <v>0</v>
      </c>
      <c r="E659" s="117" t="str">
        <f>'I. Application Security'!B76</f>
        <v>I.3.16</v>
      </c>
      <c r="F659" s="117" t="str">
        <f>'I. Application Security'!C76</f>
        <v>Is application development third party / outsourced developers offshore?</v>
      </c>
      <c r="G659" s="117">
        <f>'I. Application Security'!D76</f>
        <v>0</v>
      </c>
      <c r="H659" s="117">
        <f>'I. Application Security'!E76</f>
        <v>0</v>
      </c>
      <c r="I659" s="117">
        <f>'I. Application Security'!F76</f>
        <v>0</v>
      </c>
      <c r="J659" s="117">
        <f>'I. Application Security'!G76</f>
        <v>0</v>
      </c>
      <c r="K659" s="117" t="str">
        <f>'I. Application Security'!H76</f>
        <v xml:space="preserve">14.2.7 </v>
      </c>
      <c r="L659" s="117" t="str">
        <f>'I. Application Security'!I76</f>
        <v>Outsourced development</v>
      </c>
      <c r="M659" s="117"/>
      <c r="N659" s="117"/>
      <c r="O659" s="117"/>
      <c r="P659" s="120" t="s">
        <v>118</v>
      </c>
      <c r="Q659" s="117"/>
      <c r="R659" s="117" t="s">
        <v>3355</v>
      </c>
      <c r="S659" s="117">
        <v>0</v>
      </c>
      <c r="T659" s="117"/>
    </row>
    <row r="660" spans="1:20" ht="12.75" customHeight="1">
      <c r="A660" s="117">
        <f>'I. Application Security'!A77</f>
        <v>2160</v>
      </c>
      <c r="B660" s="117">
        <f>'I. Application Security'!J77</f>
        <v>2</v>
      </c>
      <c r="C660" s="117">
        <f>'I. Application Security'!K77</f>
        <v>0</v>
      </c>
      <c r="D660" s="117">
        <f>'I. Application Security'!Y77</f>
        <v>0</v>
      </c>
      <c r="E660" s="117" t="str">
        <f>'I. Application Security'!B77</f>
        <v>I.3.17</v>
      </c>
      <c r="F660" s="117" t="str">
        <f>'I. Application Security'!C77</f>
        <v>Does the version management system provide segregation of code, data and environments?</v>
      </c>
      <c r="G660" s="117">
        <f>'I. Application Security'!D77</f>
        <v>0</v>
      </c>
      <c r="H660" s="117">
        <f>'I. Application Security'!E77</f>
        <v>0</v>
      </c>
      <c r="I660" s="117">
        <f>'I. Application Security'!F77</f>
        <v>0</v>
      </c>
      <c r="J660" s="117">
        <f>'I. Application Security'!G77</f>
        <v>0</v>
      </c>
      <c r="K660" s="117" t="str">
        <f>'I. Application Security'!H77</f>
        <v xml:space="preserve">9.4.5 </v>
      </c>
      <c r="L660" s="117" t="str">
        <f>'I. Application Security'!I77</f>
        <v>Access control to program source code</v>
      </c>
      <c r="M660" s="117"/>
      <c r="N660" s="117"/>
      <c r="O660" s="117"/>
      <c r="P660" s="120" t="s">
        <v>3356</v>
      </c>
      <c r="Q660" s="117"/>
      <c r="R660" s="117" t="s">
        <v>118</v>
      </c>
      <c r="S660" s="117">
        <v>0</v>
      </c>
      <c r="T660" s="117"/>
    </row>
    <row r="661" spans="1:20" ht="12.75" customHeight="1">
      <c r="A661" s="117">
        <f>'I. Application Security'!A78</f>
        <v>2164</v>
      </c>
      <c r="B661" s="117">
        <f>'I. Application Security'!J78</f>
        <v>2</v>
      </c>
      <c r="C661" s="117">
        <f>'I. Application Security'!K78</f>
        <v>0</v>
      </c>
      <c r="D661" s="117">
        <f>'I. Application Security'!Y78</f>
        <v>0</v>
      </c>
      <c r="E661" s="117" t="str">
        <f>'I. Application Security'!B78</f>
        <v>I.3.18</v>
      </c>
      <c r="F661" s="117" t="str">
        <f>'I. Application Security'!C78</f>
        <v>Do changes to applications or application code go through a risk assessment including application testing?</v>
      </c>
      <c r="G661" s="117">
        <f>'I. Application Security'!D78</f>
        <v>0</v>
      </c>
      <c r="H661" s="117">
        <f>'I. Application Security'!E78</f>
        <v>0</v>
      </c>
      <c r="I661" s="117">
        <f>'I. Application Security'!F78</f>
        <v>0</v>
      </c>
      <c r="J661" s="117" t="str">
        <f>'I. Application Security'!G78</f>
        <v>I.1 Application Security Program Governance</v>
      </c>
      <c r="K661" s="117" t="str">
        <f>'I. Application Security'!H78</f>
        <v>14.2.2 14.2.4.a</v>
      </c>
      <c r="L661" s="117" t="str">
        <f>'I. Application Security'!I78</f>
        <v>System change control procedures, Restrictions on changes to software packages</v>
      </c>
      <c r="M661" s="117"/>
      <c r="N661" s="117"/>
      <c r="O661" s="117"/>
      <c r="P661" s="120">
        <v>6.4</v>
      </c>
      <c r="Q661" s="117"/>
      <c r="R661" s="117" t="s">
        <v>3154</v>
      </c>
      <c r="S661" s="117">
        <v>0</v>
      </c>
      <c r="T661" s="117"/>
    </row>
    <row r="662" spans="1:20" ht="12.75" customHeight="1">
      <c r="A662" s="117">
        <f>'I. Application Security'!A79</f>
        <v>2169</v>
      </c>
      <c r="B662" s="117">
        <f>'I. Application Security'!J79</f>
        <v>2</v>
      </c>
      <c r="C662" s="117">
        <f>'I. Application Security'!K79</f>
        <v>0</v>
      </c>
      <c r="D662" s="117">
        <f>'I. Application Security'!Y79</f>
        <v>1</v>
      </c>
      <c r="E662" s="117" t="str">
        <f>'I. Application Security'!B79</f>
        <v>I.3.19</v>
      </c>
      <c r="F662" s="117" t="str">
        <f>'I. Application Security'!C79</f>
        <v>Is Scoped Systems and Data ever used in the test, development, or QA environments? If yes, is:</v>
      </c>
      <c r="G662" s="117">
        <f>'I. Application Security'!D79</f>
        <v>0</v>
      </c>
      <c r="H662" s="117">
        <f>'I. Application Security'!E79</f>
        <v>0</v>
      </c>
      <c r="I662" s="117">
        <f>'I. Application Security'!F79</f>
        <v>0</v>
      </c>
      <c r="J662" s="117">
        <f>'I. Application Security'!G79</f>
        <v>0</v>
      </c>
      <c r="K662" s="117" t="str">
        <f>'I. Application Security'!H79</f>
        <v xml:space="preserve">14.3.1 </v>
      </c>
      <c r="L662" s="117" t="str">
        <f>'I. Application Security'!I79</f>
        <v>Protection of test data</v>
      </c>
      <c r="M662" s="117"/>
      <c r="N662" s="117"/>
      <c r="O662" s="117"/>
      <c r="P662" s="120" t="s">
        <v>3150</v>
      </c>
      <c r="Q662" s="117"/>
      <c r="R662" s="117" t="s">
        <v>3151</v>
      </c>
      <c r="S662" s="117">
        <v>0</v>
      </c>
      <c r="T662" s="117"/>
    </row>
    <row r="663" spans="1:20" ht="12.75" customHeight="1">
      <c r="A663" s="117">
        <f>'I. Application Security'!A80</f>
        <v>2672</v>
      </c>
      <c r="B663" s="117">
        <f>'I. Application Security'!J80</f>
        <v>3</v>
      </c>
      <c r="C663" s="117">
        <f>'I. Application Security'!K80</f>
        <v>0</v>
      </c>
      <c r="D663" s="117">
        <f>'I. Application Security'!Y80</f>
        <v>0</v>
      </c>
      <c r="E663" s="117" t="str">
        <f>'I. Application Security'!B80</f>
        <v>I.3.19.1</v>
      </c>
      <c r="F663" s="117" t="str">
        <f>'I. Application Security'!C80</f>
        <v>Authorization required when production data is copied to the test environment?</v>
      </c>
      <c r="G663" s="117">
        <f>'I. Application Security'!D80</f>
        <v>0</v>
      </c>
      <c r="H663" s="117">
        <f>'I. Application Security'!E80</f>
        <v>0</v>
      </c>
      <c r="I663" s="117">
        <f>'I. Application Security'!F80</f>
        <v>0</v>
      </c>
      <c r="J663" s="117" t="str">
        <f>'I. Application Security'!G80</f>
        <v>I.11 Protection of Target Data in a Non-Production Environment</v>
      </c>
      <c r="K663" s="117" t="str">
        <f>'I. Application Security'!H80</f>
        <v>14.3.1.b</v>
      </c>
      <c r="L663" s="117" t="str">
        <f>'I. Application Security'!I80</f>
        <v>Protection of test data</v>
      </c>
      <c r="M663" s="117"/>
      <c r="N663" s="117"/>
      <c r="O663" s="117"/>
      <c r="P663" s="120" t="s">
        <v>118</v>
      </c>
      <c r="Q663" s="117"/>
      <c r="R663" s="117" t="s">
        <v>3151</v>
      </c>
      <c r="S663" s="117">
        <v>0</v>
      </c>
      <c r="T663" s="117"/>
    </row>
    <row r="664" spans="1:20" ht="12.75" customHeight="1">
      <c r="A664" s="117">
        <f>'I. Application Security'!A81</f>
        <v>2171</v>
      </c>
      <c r="B664" s="117">
        <f>'I. Application Security'!J81</f>
        <v>3</v>
      </c>
      <c r="C664" s="117">
        <f>'I. Application Security'!K81</f>
        <v>0</v>
      </c>
      <c r="D664" s="117">
        <f>'I. Application Security'!Y81</f>
        <v>0</v>
      </c>
      <c r="E664" s="117" t="str">
        <f>'I. Application Security'!B81</f>
        <v>I.3.19.2</v>
      </c>
      <c r="F664" s="117" t="str">
        <f>'I. Application Security'!C81</f>
        <v>Test data destroyed following the testing phase?</v>
      </c>
      <c r="G664" s="117">
        <f>'I. Application Security'!D81</f>
        <v>0</v>
      </c>
      <c r="H664" s="117">
        <f>'I. Application Security'!E81</f>
        <v>0</v>
      </c>
      <c r="I664" s="117">
        <f>'I. Application Security'!F81</f>
        <v>0</v>
      </c>
      <c r="J664" s="117" t="str">
        <f>'I. Application Security'!G81</f>
        <v>I.11 Protection of Target Data in a Non-Production Environment</v>
      </c>
      <c r="K664" s="117" t="str">
        <f>'I. Application Security'!H81</f>
        <v>14.3.1.c</v>
      </c>
      <c r="L664" s="117" t="str">
        <f>'I. Application Security'!I81</f>
        <v>Protection of test data</v>
      </c>
      <c r="M664" s="117"/>
      <c r="N664" s="117"/>
      <c r="O664" s="117"/>
      <c r="P664" s="120" t="s">
        <v>3357</v>
      </c>
      <c r="Q664" s="117"/>
      <c r="R664" s="117" t="s">
        <v>3151</v>
      </c>
      <c r="S664" s="117">
        <v>0</v>
      </c>
      <c r="T664" s="117"/>
    </row>
    <row r="665" spans="1:20" ht="12.75" customHeight="1">
      <c r="A665" s="117">
        <f>'I. Application Security'!A82</f>
        <v>2170</v>
      </c>
      <c r="B665" s="117">
        <f>'I. Application Security'!J82</f>
        <v>3</v>
      </c>
      <c r="C665" s="117">
        <f>'I. Application Security'!K82</f>
        <v>0</v>
      </c>
      <c r="D665" s="117">
        <f>'I. Application Security'!Y82</f>
        <v>0</v>
      </c>
      <c r="E665" s="117" t="str">
        <f>'I. Application Security'!B82</f>
        <v>I.3.19.3</v>
      </c>
      <c r="F665" s="117" t="str">
        <f>'I. Application Security'!C82</f>
        <v>Test data masked or obfuscated during the testing phase?</v>
      </c>
      <c r="G665" s="117">
        <f>'I. Application Security'!D82</f>
        <v>0</v>
      </c>
      <c r="H665" s="117">
        <f>'I. Application Security'!E82</f>
        <v>0</v>
      </c>
      <c r="I665" s="117">
        <f>'I. Application Security'!F82</f>
        <v>0</v>
      </c>
      <c r="J665" s="117" t="str">
        <f>'I. Application Security'!G82</f>
        <v>I.11 Protection of Target Data in a Non-Production Environment</v>
      </c>
      <c r="K665" s="117" t="str">
        <f>'I. Application Security'!H82</f>
        <v>14.3.1</v>
      </c>
      <c r="L665" s="117" t="str">
        <f>'I. Application Security'!I82</f>
        <v>Protection of test data</v>
      </c>
      <c r="M665" s="117"/>
      <c r="N665" s="117"/>
      <c r="O665" s="117"/>
      <c r="P665" s="120" t="s">
        <v>118</v>
      </c>
      <c r="Q665" s="117"/>
      <c r="R665" s="117" t="s">
        <v>3151</v>
      </c>
      <c r="S665" s="117">
        <v>0</v>
      </c>
      <c r="T665" s="117"/>
    </row>
    <row r="666" spans="1:20" ht="12.75" customHeight="1">
      <c r="A666" s="117">
        <f>'I. Application Security'!A83</f>
        <v>2673</v>
      </c>
      <c r="B666" s="117">
        <f>'I. Application Security'!J83</f>
        <v>3</v>
      </c>
      <c r="C666" s="117">
        <f>'I. Application Security'!K83</f>
        <v>0</v>
      </c>
      <c r="D666" s="117">
        <f>'I. Application Security'!Y83</f>
        <v>0</v>
      </c>
      <c r="E666" s="117" t="str">
        <f>'I. Application Security'!B83</f>
        <v>I.3.19.4</v>
      </c>
      <c r="F666" s="117" t="str">
        <f>'I. Application Security'!C83</f>
        <v>Copying to the test environment logged?</v>
      </c>
      <c r="G666" s="117">
        <f>'I. Application Security'!D83</f>
        <v>0</v>
      </c>
      <c r="H666" s="117">
        <f>'I. Application Security'!E83</f>
        <v>0</v>
      </c>
      <c r="I666" s="117">
        <f>'I. Application Security'!F83</f>
        <v>0</v>
      </c>
      <c r="J666" s="117" t="str">
        <f>'I. Application Security'!G83</f>
        <v>I.11 Protection of Target Data in a Non-Production Environment</v>
      </c>
      <c r="K666" s="117" t="str">
        <f>'I. Application Security'!H83</f>
        <v>14.3.1.d</v>
      </c>
      <c r="L666" s="117" t="str">
        <f>'I. Application Security'!I83</f>
        <v>Protection of test data</v>
      </c>
      <c r="M666" s="117"/>
      <c r="N666" s="117"/>
      <c r="O666" s="117"/>
      <c r="P666" s="120" t="s">
        <v>118</v>
      </c>
      <c r="Q666" s="117"/>
      <c r="R666" s="117" t="s">
        <v>3151</v>
      </c>
      <c r="S666" s="117">
        <v>0</v>
      </c>
      <c r="T666" s="117"/>
    </row>
    <row r="667" spans="1:20" ht="12.75" customHeight="1">
      <c r="A667" s="117">
        <f>'I. Application Security'!A84</f>
        <v>2019</v>
      </c>
      <c r="B667" s="117">
        <f>'I. Application Security'!J84</f>
        <v>2</v>
      </c>
      <c r="C667" s="117">
        <f>'I. Application Security'!K84</f>
        <v>1</v>
      </c>
      <c r="D667" s="117">
        <f>'I. Application Security'!Y84</f>
        <v>0</v>
      </c>
      <c r="E667" s="117" t="str">
        <f>'I. Application Security'!B84</f>
        <v>I.3.20</v>
      </c>
      <c r="F667" s="117" t="str">
        <f>'I. Application Security'!C84</f>
        <v>Are developers permitted to:</v>
      </c>
      <c r="G667" s="117">
        <f>'I. Application Security'!D84</f>
        <v>0</v>
      </c>
      <c r="H667" s="117">
        <f>'I. Application Security'!E84</f>
        <v>0</v>
      </c>
      <c r="I667" s="117">
        <f>'I. Application Security'!F84</f>
        <v>0</v>
      </c>
      <c r="J667" s="117">
        <f>'I. Application Security'!G84</f>
        <v>0</v>
      </c>
      <c r="K667" s="117" t="str">
        <f>'I. Application Security'!H84</f>
        <v>14.2.1</v>
      </c>
      <c r="L667" s="117" t="str">
        <f>'I. Application Security'!I84</f>
        <v>Secure development policy</v>
      </c>
      <c r="M667" s="117"/>
      <c r="N667" s="117"/>
      <c r="O667" s="117"/>
      <c r="P667" s="120" t="s">
        <v>118</v>
      </c>
      <c r="Q667" s="117"/>
      <c r="R667" s="117" t="s">
        <v>3233</v>
      </c>
      <c r="S667" s="117"/>
      <c r="T667" s="117"/>
    </row>
    <row r="668" spans="1:20" ht="12.75" customHeight="1">
      <c r="A668" s="117">
        <f>'I. Application Security'!A85</f>
        <v>2020</v>
      </c>
      <c r="B668" s="117">
        <f>'I. Application Security'!J85</f>
        <v>3</v>
      </c>
      <c r="C668" s="117">
        <f>'I. Application Security'!K85</f>
        <v>0</v>
      </c>
      <c r="D668" s="117">
        <f>'I. Application Security'!Y85</f>
        <v>0</v>
      </c>
      <c r="E668" s="117" t="str">
        <f>'I. Application Security'!B85</f>
        <v>I.3.20.1</v>
      </c>
      <c r="F668" s="117" t="str">
        <f>'I. Application Security'!C85</f>
        <v>Access production environments, including read only access?</v>
      </c>
      <c r="G668" s="117">
        <f>'I. Application Security'!D85</f>
        <v>0</v>
      </c>
      <c r="H668" s="117">
        <f>'I. Application Security'!E85</f>
        <v>0</v>
      </c>
      <c r="I668" s="117">
        <f>'I. Application Security'!F85</f>
        <v>0</v>
      </c>
      <c r="J668" s="117">
        <f>'I. Application Security'!G85</f>
        <v>0</v>
      </c>
      <c r="K668" s="117" t="str">
        <f>'I. Application Security'!H85</f>
        <v>14.2.1.b</v>
      </c>
      <c r="L668" s="117" t="str">
        <f>'I. Application Security'!I85</f>
        <v>Secure development policy</v>
      </c>
      <c r="M668" s="117"/>
      <c r="N668" s="117"/>
      <c r="O668" s="117"/>
      <c r="P668" s="120">
        <v>7.1</v>
      </c>
      <c r="Q668" s="117"/>
      <c r="R668" s="117" t="s">
        <v>3133</v>
      </c>
      <c r="S668" s="117" t="s">
        <v>3143</v>
      </c>
      <c r="T668" s="117"/>
    </row>
    <row r="669" spans="1:20" ht="12.75" customHeight="1">
      <c r="A669" s="117">
        <f>'I. Application Security'!A86</f>
        <v>1909</v>
      </c>
      <c r="B669" s="117">
        <f>'I. Application Security'!J86</f>
        <v>3</v>
      </c>
      <c r="C669" s="117">
        <f>'I. Application Security'!K86</f>
        <v>0</v>
      </c>
      <c r="D669" s="117">
        <f>'I. Application Security'!Y86</f>
        <v>0</v>
      </c>
      <c r="E669" s="117" t="str">
        <f>'I. Application Security'!B86</f>
        <v>I.3.20.2</v>
      </c>
      <c r="F669" s="117" t="str">
        <f>'I. Application Security'!C86</f>
        <v>Access systems and applications based on established profiles that define responsibilities or job functions?</v>
      </c>
      <c r="G669" s="117">
        <f>'I. Application Security'!D86</f>
        <v>0</v>
      </c>
      <c r="H669" s="117">
        <f>'I. Application Security'!E86</f>
        <v>0</v>
      </c>
      <c r="I669" s="117">
        <f>'I. Application Security'!F86</f>
        <v>0</v>
      </c>
      <c r="J669" s="117">
        <f>'I. Application Security'!G86</f>
        <v>0</v>
      </c>
      <c r="K669" s="117" t="str">
        <f>'I. Application Security'!H86</f>
        <v>9.1.1</v>
      </c>
      <c r="L669" s="117" t="str">
        <f>'I. Application Security'!I86</f>
        <v>Access Control Policy</v>
      </c>
      <c r="M669" s="117"/>
      <c r="N669" s="117"/>
      <c r="O669" s="117"/>
      <c r="P669" s="120">
        <v>7.1</v>
      </c>
      <c r="Q669" s="117"/>
      <c r="R669" s="117" t="s">
        <v>2989</v>
      </c>
      <c r="S669" s="117">
        <v>0</v>
      </c>
      <c r="T669" s="117"/>
    </row>
    <row r="670" spans="1:20" ht="12.75" customHeight="1">
      <c r="A670" s="117">
        <f>'I. Application Security'!A87</f>
        <v>2027</v>
      </c>
      <c r="B670" s="117">
        <f>'I. Application Security'!J87</f>
        <v>3</v>
      </c>
      <c r="C670" s="117">
        <f>'I. Application Security'!K87</f>
        <v>0</v>
      </c>
      <c r="D670" s="117">
        <f>'I. Application Security'!Y87</f>
        <v>0</v>
      </c>
      <c r="E670" s="117" t="str">
        <f>'I. Application Security'!B87</f>
        <v>I.3.20.3</v>
      </c>
      <c r="F670" s="117" t="str">
        <f>'I. Application Security'!C87</f>
        <v>Request or obtain access outside an established role (emergency access)?</v>
      </c>
      <c r="G670" s="117">
        <f>'I. Application Security'!D87</f>
        <v>0</v>
      </c>
      <c r="H670" s="117">
        <f>'I. Application Security'!E87</f>
        <v>0</v>
      </c>
      <c r="I670" s="117">
        <f>'I. Application Security'!F87</f>
        <v>0</v>
      </c>
      <c r="J670" s="117">
        <f>'I. Application Security'!G87</f>
        <v>0</v>
      </c>
      <c r="K670" s="117" t="str">
        <f>'I. Application Security'!H87</f>
        <v>9.2.3.b</v>
      </c>
      <c r="L670" s="117" t="str">
        <f>'I. Application Security'!I87</f>
        <v>Management of privileged access rights</v>
      </c>
      <c r="M670" s="117"/>
      <c r="N670" s="117"/>
      <c r="O670" s="117"/>
      <c r="P670" s="120" t="s">
        <v>118</v>
      </c>
      <c r="Q670" s="117"/>
      <c r="R670" s="117" t="s">
        <v>3109</v>
      </c>
      <c r="S670" s="117">
        <v>0</v>
      </c>
      <c r="T670" s="117"/>
    </row>
    <row r="671" spans="1:20" ht="12.75" customHeight="1">
      <c r="A671" s="117">
        <f>'I. Application Security'!A88</f>
        <v>2970</v>
      </c>
      <c r="B671" s="117">
        <f>'I. Application Security'!J88</f>
        <v>2</v>
      </c>
      <c r="C671" s="117">
        <f>'I. Application Security'!K88</f>
        <v>0</v>
      </c>
      <c r="D671" s="117">
        <f>'I. Application Security'!Y88</f>
        <v>0</v>
      </c>
      <c r="E671" s="117" t="str">
        <f>'I. Application Security'!B88</f>
        <v>I.3.21</v>
      </c>
      <c r="F671" s="117" t="str">
        <f>'I. Application Security'!C88</f>
        <v>Are system, vendor, or service accounts disallowed for normal operations and monitored for usage?</v>
      </c>
      <c r="G671" s="117">
        <f>'I. Application Security'!D88</f>
        <v>0</v>
      </c>
      <c r="H671" s="117">
        <f>'I. Application Security'!E88</f>
        <v>0</v>
      </c>
      <c r="I671" s="117">
        <f>'I. Application Security'!F88</f>
        <v>0</v>
      </c>
      <c r="J671" s="117">
        <f>'I. Application Security'!G88</f>
        <v>0</v>
      </c>
      <c r="K671" s="117">
        <f>'I. Application Security'!H88</f>
        <v>0</v>
      </c>
      <c r="L671" s="117">
        <f>'I. Application Security'!I88</f>
        <v>0</v>
      </c>
      <c r="M671" s="117"/>
      <c r="N671" s="117"/>
      <c r="O671" s="117"/>
      <c r="P671" s="120" t="s">
        <v>118</v>
      </c>
      <c r="Q671" s="117"/>
      <c r="R671" s="117" t="s">
        <v>118</v>
      </c>
      <c r="S671" s="117">
        <v>0</v>
      </c>
      <c r="T671" s="117"/>
    </row>
    <row r="672" spans="1:20" ht="12.75" customHeight="1">
      <c r="A672" s="117">
        <f>'I. Application Security'!A89</f>
        <v>2674</v>
      </c>
      <c r="B672" s="117">
        <f>'I. Application Security'!J89</f>
        <v>2</v>
      </c>
      <c r="C672" s="117">
        <f>'I. Application Security'!K89</f>
        <v>0</v>
      </c>
      <c r="D672" s="117">
        <f>'I. Application Security'!Y89</f>
        <v>0</v>
      </c>
      <c r="E672" s="117" t="str">
        <f>'I. Application Security'!B89</f>
        <v>I.3.22</v>
      </c>
      <c r="F672" s="117" t="str">
        <f>'I. Application Security'!C89</f>
        <v>Are access control procedures the same for both the test and production environment?</v>
      </c>
      <c r="G672" s="117">
        <f>'I. Application Security'!D89</f>
        <v>0</v>
      </c>
      <c r="H672" s="117">
        <f>'I. Application Security'!E89</f>
        <v>0</v>
      </c>
      <c r="I672" s="117">
        <f>'I. Application Security'!F89</f>
        <v>0</v>
      </c>
      <c r="J672" s="117" t="str">
        <f>'I. Application Security'!G89</f>
        <v>I.11 Protection of Target Data in a Non-Production Environment</v>
      </c>
      <c r="K672" s="117" t="str">
        <f>'I. Application Security'!H89</f>
        <v>14.3.1.a</v>
      </c>
      <c r="L672" s="117" t="str">
        <f>'I. Application Security'!I89</f>
        <v>Protection of test data</v>
      </c>
      <c r="M672" s="117"/>
      <c r="N672" s="117"/>
      <c r="O672" s="117"/>
      <c r="P672" s="120" t="s">
        <v>3353</v>
      </c>
      <c r="Q672" s="117"/>
      <c r="R672" s="117" t="s">
        <v>3151</v>
      </c>
      <c r="S672" s="117" t="s">
        <v>3148</v>
      </c>
      <c r="T672" s="117"/>
    </row>
    <row r="673" spans="1:20" ht="12.75" customHeight="1">
      <c r="A673" s="117">
        <f>'I. Application Security'!A90</f>
        <v>2172</v>
      </c>
      <c r="B673" s="117">
        <f>'I. Application Security'!J90</f>
        <v>2</v>
      </c>
      <c r="C673" s="117">
        <f>'I. Application Security'!K90</f>
        <v>0</v>
      </c>
      <c r="D673" s="117">
        <f>'I. Application Security'!Y90</f>
        <v>0</v>
      </c>
      <c r="E673" s="117" t="str">
        <f>'I. Application Security'!B90</f>
        <v>I.3.23</v>
      </c>
      <c r="F673" s="117" t="str">
        <f>'I. Application Security'!C90</f>
        <v>Prior to implementation, do applications go through a risk assessment and approval by security?</v>
      </c>
      <c r="G673" s="117">
        <f>'I. Application Security'!D90</f>
        <v>0</v>
      </c>
      <c r="H673" s="117">
        <f>'I. Application Security'!E90</f>
        <v>0</v>
      </c>
      <c r="I673" s="117">
        <f>'I. Application Security'!F90</f>
        <v>0</v>
      </c>
      <c r="J673" s="117" t="str">
        <f>'I. Application Security'!G90</f>
        <v>I.2 Secure Systems Development Lifecycle (SDLC) Policies, Standards and Procedures
U.2 System Hardening Standards</v>
      </c>
      <c r="K673" s="117" t="str">
        <f>'I. Application Security'!H90</f>
        <v>14.2.2 14.2.4.a</v>
      </c>
      <c r="L673" s="117" t="str">
        <f>'I. Application Security'!I90</f>
        <v>System change control procedures, Restrictions on changes to software packages</v>
      </c>
      <c r="M673" s="117"/>
      <c r="N673" s="117"/>
      <c r="O673" s="117"/>
      <c r="P673" s="120" t="s">
        <v>3293</v>
      </c>
      <c r="Q673" s="117"/>
      <c r="R673" s="117" t="s">
        <v>3154</v>
      </c>
      <c r="S673" s="117">
        <v>0</v>
      </c>
      <c r="T673" s="117"/>
    </row>
    <row r="674" spans="1:20" ht="12.75" customHeight="1">
      <c r="A674" s="117">
        <f>'I. Application Security'!A91</f>
        <v>2177</v>
      </c>
      <c r="B674" s="117">
        <f>'I. Application Security'!J91</f>
        <v>2</v>
      </c>
      <c r="C674" s="117">
        <f>'I. Application Security'!K91</f>
        <v>0</v>
      </c>
      <c r="D674" s="117">
        <f>'I. Application Security'!Y91</f>
        <v>0</v>
      </c>
      <c r="E674" s="117" t="str">
        <f>'I. Application Security'!B91</f>
        <v>I.3.24</v>
      </c>
      <c r="F674" s="117" t="str">
        <f>'I. Application Security'!C91</f>
        <v>Is Internet facing software and infrastructure tested prior to implementation? If yes, does the testing include:</v>
      </c>
      <c r="G674" s="117">
        <f>'I. Application Security'!D91</f>
        <v>0</v>
      </c>
      <c r="H674" s="117">
        <f>'I. Application Security'!E91</f>
        <v>0</v>
      </c>
      <c r="I674" s="117">
        <f>'I. Application Security'!F91</f>
        <v>0</v>
      </c>
      <c r="J674" s="117" t="str">
        <f>'I. Application Security'!G91</f>
        <v>G.3 Application Security Vulnerability Assessment and Remediation</v>
      </c>
      <c r="K674" s="117" t="str">
        <f>'I. Application Security'!H91</f>
        <v>14.1.1</v>
      </c>
      <c r="L674" s="117" t="str">
        <f>'I. Application Security'!I91</f>
        <v>Information security requirements analysis and specification</v>
      </c>
      <c r="M674" s="117"/>
      <c r="N674" s="117"/>
      <c r="O674" s="117"/>
      <c r="P674" s="120">
        <v>6.6</v>
      </c>
      <c r="Q674" s="117"/>
      <c r="R674" s="117" t="s">
        <v>2994</v>
      </c>
      <c r="S674" s="117">
        <v>0</v>
      </c>
      <c r="T674" s="117"/>
    </row>
    <row r="675" spans="1:20" ht="12.75" customHeight="1">
      <c r="A675" s="117">
        <f>'I. Application Security'!A92</f>
        <v>2179</v>
      </c>
      <c r="B675" s="117">
        <f>'I. Application Security'!J92</f>
        <v>3</v>
      </c>
      <c r="C675" s="117">
        <f>'I. Application Security'!K92</f>
        <v>0</v>
      </c>
      <c r="D675" s="117">
        <f>'I. Application Security'!Y92</f>
        <v>0</v>
      </c>
      <c r="E675" s="117" t="str">
        <f>'I. Application Security'!B92</f>
        <v>I.3.24.1</v>
      </c>
      <c r="F675" s="117" t="str">
        <f>'I. Application Security'!C92</f>
        <v>Issue tracking and resolution?</v>
      </c>
      <c r="G675" s="117">
        <f>'I. Application Security'!D92</f>
        <v>0</v>
      </c>
      <c r="H675" s="117">
        <f>'I. Application Security'!E92</f>
        <v>0</v>
      </c>
      <c r="I675" s="117">
        <f>'I. Application Security'!F92</f>
        <v>0</v>
      </c>
      <c r="J675" s="117" t="str">
        <f>'I. Application Security'!G92</f>
        <v>G.3 Application Security Vulnerability Assessment and Remediation</v>
      </c>
      <c r="K675" s="117" t="str">
        <f>'I. Application Security'!H92</f>
        <v>14.1.1</v>
      </c>
      <c r="L675" s="117" t="str">
        <f>'I. Application Security'!I92</f>
        <v>Information security requirements analysis and specification</v>
      </c>
      <c r="M675" s="117"/>
      <c r="N675" s="117"/>
      <c r="O675" s="117"/>
      <c r="P675" s="120">
        <v>6.6</v>
      </c>
      <c r="Q675" s="117"/>
      <c r="R675" s="117" t="s">
        <v>2994</v>
      </c>
      <c r="S675" s="117">
        <v>0</v>
      </c>
      <c r="T675" s="117"/>
    </row>
    <row r="676" spans="1:20" ht="12.75" customHeight="1">
      <c r="A676" s="117">
        <f>'I. Application Security'!A93</f>
        <v>2180</v>
      </c>
      <c r="B676" s="117">
        <f>'I. Application Security'!J93</f>
        <v>3</v>
      </c>
      <c r="C676" s="117">
        <f>'I. Application Security'!K93</f>
        <v>0</v>
      </c>
      <c r="D676" s="117">
        <f>'I. Application Security'!Y93</f>
        <v>0</v>
      </c>
      <c r="E676" s="117" t="str">
        <f>'I. Application Security'!B93</f>
        <v>I.3.24.2</v>
      </c>
      <c r="F676" s="117" t="str">
        <f>'I. Application Security'!C93</f>
        <v>Metrics on software defects and release incidents?</v>
      </c>
      <c r="G676" s="117">
        <f>'I. Application Security'!D93</f>
        <v>0</v>
      </c>
      <c r="H676" s="117">
        <f>'I. Application Security'!E93</f>
        <v>0</v>
      </c>
      <c r="I676" s="117">
        <f>'I. Application Security'!F93</f>
        <v>0</v>
      </c>
      <c r="J676" s="117">
        <f>'I. Application Security'!G93</f>
        <v>0</v>
      </c>
      <c r="K676" s="117" t="str">
        <f>'I. Application Security'!H93</f>
        <v>14.1.1</v>
      </c>
      <c r="L676" s="117" t="str">
        <f>'I. Application Security'!I93</f>
        <v>Information security requirements analysis and specification</v>
      </c>
      <c r="M676" s="117"/>
      <c r="N676" s="117"/>
      <c r="O676" s="117"/>
      <c r="P676" s="120" t="s">
        <v>118</v>
      </c>
      <c r="Q676" s="117"/>
      <c r="R676" s="117" t="s">
        <v>2994</v>
      </c>
      <c r="S676" s="117">
        <v>0</v>
      </c>
      <c r="T676" s="117"/>
    </row>
    <row r="677" spans="1:20" ht="12.75" customHeight="1">
      <c r="A677" s="117">
        <f>'I. Application Security'!A94</f>
        <v>2204</v>
      </c>
      <c r="B677" s="117">
        <f>'I. Application Security'!J94</f>
        <v>2</v>
      </c>
      <c r="C677" s="117">
        <f>'I. Application Security'!K94</f>
        <v>0</v>
      </c>
      <c r="D677" s="117">
        <f>'I. Application Security'!Y94</f>
        <v>1</v>
      </c>
      <c r="E677" s="117" t="str">
        <f>'I. Application Security'!B94</f>
        <v>I.3.25</v>
      </c>
      <c r="F677" s="117" t="str">
        <f>'I. Application Security'!C94</f>
        <v>Is there a documented change management / change control process? If yes, does it include:</v>
      </c>
      <c r="G677" s="117">
        <f>'I. Application Security'!D94</f>
        <v>0</v>
      </c>
      <c r="H677" s="117">
        <f>'I. Application Security'!E94</f>
        <v>0</v>
      </c>
      <c r="I677" s="117">
        <f>'I. Application Security'!F94</f>
        <v>0</v>
      </c>
      <c r="J677" s="117" t="str">
        <f>'I. Application Security'!G94</f>
        <v>G.1 Change Control</v>
      </c>
      <c r="K677" s="117" t="str">
        <f>'I. Application Security'!H94</f>
        <v xml:space="preserve">14.2.2 </v>
      </c>
      <c r="L677" s="117" t="str">
        <f>'I. Application Security'!I94</f>
        <v>System change control procedures</v>
      </c>
      <c r="M677" s="117"/>
      <c r="N677" s="117"/>
      <c r="O677" s="117"/>
      <c r="P677" s="120">
        <v>6.4</v>
      </c>
      <c r="Q677" s="117"/>
      <c r="R677" s="117" t="s">
        <v>3154</v>
      </c>
      <c r="S677" s="117">
        <v>0</v>
      </c>
      <c r="T677" s="117"/>
    </row>
    <row r="678" spans="1:20" ht="12.75" customHeight="1">
      <c r="A678" s="117">
        <f>'I. Application Security'!A95</f>
        <v>2206</v>
      </c>
      <c r="B678" s="117">
        <f>'I. Application Security'!J95</f>
        <v>3</v>
      </c>
      <c r="C678" s="117">
        <f>'I. Application Security'!K95</f>
        <v>0</v>
      </c>
      <c r="D678" s="117">
        <f>'I. Application Security'!Y95</f>
        <v>0</v>
      </c>
      <c r="E678" s="117" t="str">
        <f>'I. Application Security'!B95</f>
        <v>I.3.25.1</v>
      </c>
      <c r="F678" s="117" t="str">
        <f>'I. Application Security'!C95</f>
        <v>Testing prior to deployment?</v>
      </c>
      <c r="G678" s="117">
        <f>'I. Application Security'!D95</f>
        <v>0</v>
      </c>
      <c r="H678" s="117">
        <f>'I. Application Security'!E95</f>
        <v>0</v>
      </c>
      <c r="I678" s="117">
        <f>'I. Application Security'!F95</f>
        <v>0</v>
      </c>
      <c r="J678" s="117" t="str">
        <f>'I. Application Security'!G95</f>
        <v>I.8 Security Review of Externally Developed Applications</v>
      </c>
      <c r="K678" s="117" t="str">
        <f>'I. Application Security'!H95</f>
        <v xml:space="preserve">12.5.1.c </v>
      </c>
      <c r="L678" s="117" t="str">
        <f>'I. Application Security'!I95</f>
        <v>Installation of software on operational systems</v>
      </c>
      <c r="M678" s="117"/>
      <c r="N678" s="117"/>
      <c r="O678" s="117"/>
      <c r="P678" s="120">
        <v>6.1</v>
      </c>
      <c r="Q678" s="117"/>
      <c r="R678" s="117" t="s">
        <v>3358</v>
      </c>
      <c r="S678" s="117">
        <v>0</v>
      </c>
      <c r="T678" s="117"/>
    </row>
    <row r="679" spans="1:20" ht="12.75" customHeight="1">
      <c r="A679" s="117">
        <f>'I. Application Security'!A96</f>
        <v>2207</v>
      </c>
      <c r="B679" s="117">
        <f>'I. Application Security'!J96</f>
        <v>3</v>
      </c>
      <c r="C679" s="117">
        <f>'I. Application Security'!K96</f>
        <v>0</v>
      </c>
      <c r="D679" s="117">
        <f>'I. Application Security'!Y96</f>
        <v>0</v>
      </c>
      <c r="E679" s="117" t="str">
        <f>'I. Application Security'!B96</f>
        <v>I.3.25.2</v>
      </c>
      <c r="F679" s="117" t="str">
        <f>'I. Application Security'!C96</f>
        <v>Management approval prior to deployment?</v>
      </c>
      <c r="G679" s="117">
        <f>'I. Application Security'!D96</f>
        <v>0</v>
      </c>
      <c r="H679" s="117">
        <f>'I. Application Security'!E96</f>
        <v>0</v>
      </c>
      <c r="I679" s="117">
        <f>'I. Application Security'!F96</f>
        <v>0</v>
      </c>
      <c r="J679" s="117" t="str">
        <f>'I. Application Security'!G96</f>
        <v>I.8 Security Review of Externally Developed Applications</v>
      </c>
      <c r="K679" s="117" t="str">
        <f>'I. Application Security'!H96</f>
        <v xml:space="preserve">12.5.1.a 14.2.2.f </v>
      </c>
      <c r="L679" s="117" t="str">
        <f>'I. Application Security'!I96</f>
        <v>Installation of software on operational systems System change control procedures</v>
      </c>
      <c r="M679" s="117"/>
      <c r="N679" s="117"/>
      <c r="O679" s="117"/>
      <c r="P679" s="120" t="s">
        <v>3162</v>
      </c>
      <c r="Q679" s="117"/>
      <c r="R679" s="117" t="s">
        <v>3154</v>
      </c>
      <c r="S679" s="117">
        <v>0</v>
      </c>
      <c r="T679" s="117"/>
    </row>
    <row r="680" spans="1:20" ht="12.75" customHeight="1">
      <c r="A680" s="117">
        <f>'I. Application Security'!A97</f>
        <v>2208</v>
      </c>
      <c r="B680" s="117">
        <f>'I. Application Security'!J97</f>
        <v>3</v>
      </c>
      <c r="C680" s="117">
        <f>'I. Application Security'!K97</f>
        <v>0</v>
      </c>
      <c r="D680" s="117">
        <f>'I. Application Security'!Y97</f>
        <v>0</v>
      </c>
      <c r="E680" s="117" t="str">
        <f>'I. Application Security'!B97</f>
        <v>I.3.25.3</v>
      </c>
      <c r="F680" s="117" t="str">
        <f>'I. Application Security'!C97</f>
        <v>Establishment of restart points?</v>
      </c>
      <c r="G680" s="117">
        <f>'I. Application Security'!D97</f>
        <v>0</v>
      </c>
      <c r="H680" s="117">
        <f>'I. Application Security'!E97</f>
        <v>0</v>
      </c>
      <c r="I680" s="117">
        <f>'I. Application Security'!F97</f>
        <v>0</v>
      </c>
      <c r="J680" s="117">
        <f>'I. Application Security'!G97</f>
        <v>0</v>
      </c>
      <c r="K680" s="117" t="str">
        <f>'I. Application Security'!H97</f>
        <v>12.5.1.e</v>
      </c>
      <c r="L680" s="117" t="str">
        <f>'I. Application Security'!I97</f>
        <v>Control Of Operational Software</v>
      </c>
      <c r="M680" s="117"/>
      <c r="N680" s="117"/>
      <c r="O680" s="117"/>
      <c r="P680" s="120" t="s">
        <v>118</v>
      </c>
      <c r="Q680" s="117"/>
      <c r="R680" s="117" t="s">
        <v>3358</v>
      </c>
      <c r="S680" s="117">
        <v>0</v>
      </c>
      <c r="T680" s="117"/>
    </row>
    <row r="681" spans="1:20" ht="12.75" customHeight="1">
      <c r="A681" s="117">
        <f>'I. Application Security'!A98</f>
        <v>2209</v>
      </c>
      <c r="B681" s="117">
        <f>'I. Application Security'!J98</f>
        <v>3</v>
      </c>
      <c r="C681" s="117">
        <f>'I. Application Security'!K98</f>
        <v>0</v>
      </c>
      <c r="D681" s="117">
        <f>'I. Application Security'!Y98</f>
        <v>0</v>
      </c>
      <c r="E681" s="117" t="str">
        <f>'I. Application Security'!B98</f>
        <v>I.3.25.4</v>
      </c>
      <c r="F681" s="117" t="str">
        <f>'I. Application Security'!C98</f>
        <v>Management approval for changes?</v>
      </c>
      <c r="G681" s="117">
        <f>'I. Application Security'!D98</f>
        <v>0</v>
      </c>
      <c r="H681" s="117">
        <f>'I. Application Security'!E98</f>
        <v>0</v>
      </c>
      <c r="I681" s="117">
        <f>'I. Application Security'!F98</f>
        <v>0</v>
      </c>
      <c r="J681" s="117">
        <f>'I. Application Security'!G98</f>
        <v>0</v>
      </c>
      <c r="K681" s="117" t="str">
        <f>'I. Application Security'!H98</f>
        <v>14.2.2.f</v>
      </c>
      <c r="L681" s="117" t="str">
        <f>'I. Application Security'!I98</f>
        <v>System change control procedures</v>
      </c>
      <c r="M681" s="117"/>
      <c r="N681" s="117"/>
      <c r="O681" s="117"/>
      <c r="P681" s="120" t="s">
        <v>3162</v>
      </c>
      <c r="Q681" s="117"/>
      <c r="R681" s="117" t="s">
        <v>3154</v>
      </c>
      <c r="S681" s="117">
        <v>0</v>
      </c>
      <c r="T681" s="117"/>
    </row>
    <row r="682" spans="1:20" ht="12.75" customHeight="1">
      <c r="A682" s="117">
        <f>'I. Application Security'!A99</f>
        <v>2675</v>
      </c>
      <c r="B682" s="117">
        <f>'I. Application Security'!J99</f>
        <v>3</v>
      </c>
      <c r="C682" s="117">
        <f>'I. Application Security'!K99</f>
        <v>0</v>
      </c>
      <c r="D682" s="117">
        <f>'I. Application Security'!Y99</f>
        <v>0</v>
      </c>
      <c r="E682" s="117" t="str">
        <f>'I. Application Security'!B99</f>
        <v>I.3.25.5</v>
      </c>
      <c r="F682" s="117" t="str">
        <f>'I. Application Security'!C99</f>
        <v>Requirements for the transfer of software from development to production?</v>
      </c>
      <c r="G682" s="117">
        <f>'I. Application Security'!D99</f>
        <v>0</v>
      </c>
      <c r="H682" s="117">
        <f>'I. Application Security'!E99</f>
        <v>0</v>
      </c>
      <c r="I682" s="117">
        <f>'I. Application Security'!F99</f>
        <v>0</v>
      </c>
      <c r="J682" s="117">
        <f>'I. Application Security'!G99</f>
        <v>0</v>
      </c>
      <c r="K682" s="117" t="str">
        <f>'I. Application Security'!H99</f>
        <v xml:space="preserve">12.1.4.a </v>
      </c>
      <c r="L682" s="117" t="str">
        <f>'I. Application Security'!I99</f>
        <v>Separation of development, testing and operational environments</v>
      </c>
      <c r="M682" s="117"/>
      <c r="N682" s="117"/>
      <c r="O682" s="117"/>
      <c r="P682" s="120" t="s">
        <v>118</v>
      </c>
      <c r="Q682" s="117"/>
      <c r="R682" s="117" t="s">
        <v>3259</v>
      </c>
      <c r="S682" s="117">
        <v>0</v>
      </c>
      <c r="T682" s="117"/>
    </row>
    <row r="683" spans="1:20" ht="12.75" customHeight="1">
      <c r="A683" s="117">
        <f>'I. Application Security'!A100</f>
        <v>2210</v>
      </c>
      <c r="B683" s="117">
        <f>'I. Application Security'!J100</f>
        <v>3</v>
      </c>
      <c r="C683" s="117">
        <f>'I. Application Security'!K100</f>
        <v>0</v>
      </c>
      <c r="D683" s="117">
        <f>'I. Application Security'!Y100</f>
        <v>0</v>
      </c>
      <c r="E683" s="117" t="str">
        <f>'I. Application Security'!B100</f>
        <v>I.3.25.6</v>
      </c>
      <c r="F683" s="117" t="str">
        <f>'I. Application Security'!C100</f>
        <v>Review of code changes by information security?</v>
      </c>
      <c r="G683" s="117">
        <f>'I. Application Security'!D100</f>
        <v>0</v>
      </c>
      <c r="H683" s="117">
        <f>'I. Application Security'!E100</f>
        <v>0</v>
      </c>
      <c r="I683" s="117">
        <f>'I. Application Security'!F100</f>
        <v>0</v>
      </c>
      <c r="J683" s="117" t="str">
        <f>'I. Application Security'!G100</f>
        <v>I.2 Secure Systems Development Life Cycle (SDLC) code reviews</v>
      </c>
      <c r="K683" s="117" t="str">
        <f>'I. Application Security'!H100</f>
        <v xml:space="preserve">12.5.1.c </v>
      </c>
      <c r="L683" s="117" t="str">
        <f>'I. Application Security'!I100</f>
        <v>Installation of software on operational systems</v>
      </c>
      <c r="M683" s="117"/>
      <c r="N683" s="117"/>
      <c r="O683" s="117"/>
      <c r="P683" s="120" t="s">
        <v>3162</v>
      </c>
      <c r="Q683" s="117"/>
      <c r="R683" s="117" t="s">
        <v>3358</v>
      </c>
      <c r="S683" s="117" t="s">
        <v>3265</v>
      </c>
      <c r="T683" s="117"/>
    </row>
    <row r="684" spans="1:20" ht="12.75" customHeight="1">
      <c r="A684" s="117">
        <f>'I. Application Security'!A101</f>
        <v>2676</v>
      </c>
      <c r="B684" s="117">
        <f>'I. Application Security'!J101</f>
        <v>3</v>
      </c>
      <c r="C684" s="117">
        <f>'I. Application Security'!K101</f>
        <v>0</v>
      </c>
      <c r="D684" s="117">
        <f>'I. Application Security'!Y101</f>
        <v>0</v>
      </c>
      <c r="E684" s="117" t="str">
        <f>'I. Application Security'!B101</f>
        <v>I.3.25.7</v>
      </c>
      <c r="F684" s="117" t="str">
        <f>'I. Application Security'!C101</f>
        <v>Stakeholder communication and/or approvals?</v>
      </c>
      <c r="G684" s="117">
        <f>'I. Application Security'!D101</f>
        <v>0</v>
      </c>
      <c r="H684" s="117">
        <f>'I. Application Security'!E101</f>
        <v>0</v>
      </c>
      <c r="I684" s="117">
        <f>'I. Application Security'!F101</f>
        <v>0</v>
      </c>
      <c r="J684" s="117" t="str">
        <f>'I. Application Security'!G101</f>
        <v>G.1 Change Control</v>
      </c>
      <c r="K684" s="117" t="str">
        <f>'I. Application Security'!H101</f>
        <v>14.2.2.f</v>
      </c>
      <c r="L684" s="117" t="str">
        <f>'I. Application Security'!I101</f>
        <v>System change control procedures</v>
      </c>
      <c r="M684" s="117"/>
      <c r="N684" s="117"/>
      <c r="O684" s="117"/>
      <c r="P684" s="120" t="s">
        <v>118</v>
      </c>
      <c r="Q684" s="117"/>
      <c r="R684" s="117" t="s">
        <v>3154</v>
      </c>
      <c r="S684" s="117">
        <v>0</v>
      </c>
      <c r="T684" s="117"/>
    </row>
    <row r="685" spans="1:20" ht="12.75" customHeight="1">
      <c r="A685" s="117">
        <f>'I. Application Security'!A102</f>
        <v>2677</v>
      </c>
      <c r="B685" s="117">
        <f>'I. Application Security'!J102</f>
        <v>3</v>
      </c>
      <c r="C685" s="117">
        <f>'I. Application Security'!K102</f>
        <v>0</v>
      </c>
      <c r="D685" s="117">
        <f>'I. Application Security'!Y102</f>
        <v>0</v>
      </c>
      <c r="E685" s="117" t="str">
        <f>'I. Application Security'!B102</f>
        <v>I.3.25.8</v>
      </c>
      <c r="F685" s="117" t="str">
        <f>'I. Application Security'!C102</f>
        <v>A list of individuals authorized to approve changes?</v>
      </c>
      <c r="G685" s="117">
        <f>'I. Application Security'!D102</f>
        <v>0</v>
      </c>
      <c r="H685" s="117">
        <f>'I. Application Security'!E102</f>
        <v>0</v>
      </c>
      <c r="I685" s="117">
        <f>'I. Application Security'!F102</f>
        <v>0</v>
      </c>
      <c r="J685" s="117" t="str">
        <f>'I. Application Security'!G102</f>
        <v>G.1 Change Control</v>
      </c>
      <c r="K685" s="117" t="str">
        <f>'I. Application Security'!H102</f>
        <v>14.2.2.a</v>
      </c>
      <c r="L685" s="117" t="str">
        <f>'I. Application Security'!I102</f>
        <v>System change control procedures</v>
      </c>
      <c r="M685" s="117"/>
      <c r="N685" s="117"/>
      <c r="O685" s="117"/>
      <c r="P685" s="120" t="s">
        <v>118</v>
      </c>
      <c r="Q685" s="117"/>
      <c r="R685" s="117" t="s">
        <v>3154</v>
      </c>
      <c r="S685" s="117">
        <v>0</v>
      </c>
      <c r="T685" s="117"/>
    </row>
    <row r="686" spans="1:20" ht="12.75" customHeight="1">
      <c r="A686" s="117">
        <f>'I. Application Security'!A103</f>
        <v>2678</v>
      </c>
      <c r="B686" s="117">
        <f>'I. Application Security'!J103</f>
        <v>3</v>
      </c>
      <c r="C686" s="117">
        <f>'I. Application Security'!K103</f>
        <v>0</v>
      </c>
      <c r="D686" s="117">
        <f>'I. Application Security'!Y103</f>
        <v>0</v>
      </c>
      <c r="E686" s="117" t="str">
        <f>'I. Application Security'!B103</f>
        <v>I.3.25.9</v>
      </c>
      <c r="F686" s="117" t="str">
        <f>'I. Application Security'!C103</f>
        <v>An impact assessment to review all affected systems and applications?</v>
      </c>
      <c r="G686" s="117">
        <f>'I. Application Security'!D103</f>
        <v>0</v>
      </c>
      <c r="H686" s="117">
        <f>'I. Application Security'!E103</f>
        <v>0</v>
      </c>
      <c r="I686" s="117">
        <f>'I. Application Security'!F103</f>
        <v>0</v>
      </c>
      <c r="J686" s="117" t="str">
        <f>'I. Application Security'!G103</f>
        <v>G.3 Application Security Vulnerability Assessment and Remediation
I.5 Privacy Impact Analysis</v>
      </c>
      <c r="K686" s="117" t="str">
        <f>'I. Application Security'!H103</f>
        <v>14.2.2.e</v>
      </c>
      <c r="L686" s="117" t="str">
        <f>'I. Application Security'!I103</f>
        <v>System change control procedures</v>
      </c>
      <c r="M686" s="117"/>
      <c r="N686" s="117"/>
      <c r="O686" s="117"/>
      <c r="P686" s="120" t="s">
        <v>3295</v>
      </c>
      <c r="Q686" s="117"/>
      <c r="R686" s="117" t="s">
        <v>3154</v>
      </c>
      <c r="S686" s="117" t="s">
        <v>3302</v>
      </c>
      <c r="T686" s="117"/>
    </row>
    <row r="687" spans="1:20" ht="12.75" customHeight="1">
      <c r="A687" s="117">
        <f>'I. Application Security'!A104</f>
        <v>2679</v>
      </c>
      <c r="B687" s="117">
        <f>'I. Application Security'!J104</f>
        <v>3</v>
      </c>
      <c r="C687" s="117">
        <f>'I. Application Security'!K104</f>
        <v>0</v>
      </c>
      <c r="D687" s="117">
        <f>'I. Application Security'!Y104</f>
        <v>0</v>
      </c>
      <c r="E687" s="117" t="str">
        <f>'I. Application Security'!B104</f>
        <v>I.3.25.10</v>
      </c>
      <c r="F687" s="117" t="str">
        <f>'I. Application Security'!C104</f>
        <v>Documentation for all system changes?</v>
      </c>
      <c r="G687" s="117">
        <f>'I. Application Security'!D104</f>
        <v>0</v>
      </c>
      <c r="H687" s="117">
        <f>'I. Application Security'!E104</f>
        <v>0</v>
      </c>
      <c r="I687" s="117">
        <f>'I. Application Security'!F104</f>
        <v>0</v>
      </c>
      <c r="J687" s="117" t="str">
        <f>'I. Application Security'!G104</f>
        <v>G.1 Change Control</v>
      </c>
      <c r="K687" s="117" t="str">
        <f>'I. Application Security'!H104</f>
        <v>14.2.2.h</v>
      </c>
      <c r="L687" s="117" t="str">
        <f>'I. Application Security'!I104</f>
        <v>System change control procedures</v>
      </c>
      <c r="M687" s="117"/>
      <c r="N687" s="117"/>
      <c r="O687" s="117"/>
      <c r="P687" s="120">
        <v>6.4</v>
      </c>
      <c r="Q687" s="117"/>
      <c r="R687" s="117" t="s">
        <v>3154</v>
      </c>
      <c r="S687" s="117">
        <v>0</v>
      </c>
      <c r="T687" s="117"/>
    </row>
    <row r="688" spans="1:20" ht="12.75" customHeight="1">
      <c r="A688" s="117">
        <f>'I. Application Security'!A105</f>
        <v>2680</v>
      </c>
      <c r="B688" s="117">
        <f>'I. Application Security'!J105</f>
        <v>3</v>
      </c>
      <c r="C688" s="117">
        <f>'I. Application Security'!K105</f>
        <v>0</v>
      </c>
      <c r="D688" s="117">
        <f>'I. Application Security'!Y105</f>
        <v>0</v>
      </c>
      <c r="E688" s="117" t="str">
        <f>'I. Application Security'!B105</f>
        <v>I.3.25.11</v>
      </c>
      <c r="F688" s="117" t="str">
        <f>'I. Application Security'!C105</f>
        <v>Version control for all software?</v>
      </c>
      <c r="G688" s="117">
        <f>'I. Application Security'!D105</f>
        <v>0</v>
      </c>
      <c r="H688" s="117">
        <f>'I. Application Security'!E105</f>
        <v>0</v>
      </c>
      <c r="I688" s="117">
        <f>'I. Application Security'!F105</f>
        <v>0</v>
      </c>
      <c r="J688" s="117" t="str">
        <f>'I. Application Security'!G105</f>
        <v>I.1 Application Security Program Governance</v>
      </c>
      <c r="K688" s="117" t="str">
        <f>'I. Application Security'!H105</f>
        <v>14.2.2.i</v>
      </c>
      <c r="L688" s="117" t="str">
        <f>'I. Application Security'!I105</f>
        <v>System change control procedures</v>
      </c>
      <c r="M688" s="117"/>
      <c r="N688" s="117"/>
      <c r="O688" s="117"/>
      <c r="P688" s="120" t="s">
        <v>118</v>
      </c>
      <c r="Q688" s="117"/>
      <c r="R688" s="117" t="s">
        <v>3154</v>
      </c>
      <c r="S688" s="117">
        <v>0</v>
      </c>
      <c r="T688" s="117"/>
    </row>
    <row r="689" spans="1:20" ht="12.75" customHeight="1">
      <c r="A689" s="117">
        <f>'I. Application Security'!A106</f>
        <v>2681</v>
      </c>
      <c r="B689" s="117">
        <f>'I. Application Security'!J106</f>
        <v>3</v>
      </c>
      <c r="C689" s="117">
        <f>'I. Application Security'!K106</f>
        <v>0</v>
      </c>
      <c r="D689" s="117">
        <f>'I. Application Security'!Y106</f>
        <v>0</v>
      </c>
      <c r="E689" s="117" t="str">
        <f>'I. Application Security'!B106</f>
        <v>I.3.25.12</v>
      </c>
      <c r="F689" s="117" t="str">
        <f>'I. Application Security'!C106</f>
        <v>Logging of all change requests?</v>
      </c>
      <c r="G689" s="117">
        <f>'I. Application Security'!D106</f>
        <v>0</v>
      </c>
      <c r="H689" s="117">
        <f>'I. Application Security'!E106</f>
        <v>0</v>
      </c>
      <c r="I689" s="117">
        <f>'I. Application Security'!F106</f>
        <v>0</v>
      </c>
      <c r="J689" s="117" t="str">
        <f>'I. Application Security'!G106</f>
        <v>G.1 Change Control</v>
      </c>
      <c r="K689" s="117" t="str">
        <f>'I. Application Security'!H106</f>
        <v>14.2.2.j</v>
      </c>
      <c r="L689" s="117" t="str">
        <f>'I. Application Security'!I106</f>
        <v>System change control procedures</v>
      </c>
      <c r="M689" s="117"/>
      <c r="N689" s="117"/>
      <c r="O689" s="117"/>
      <c r="P689" s="120" t="s">
        <v>118</v>
      </c>
      <c r="Q689" s="117"/>
      <c r="R689" s="117" t="s">
        <v>3154</v>
      </c>
      <c r="S689" s="117">
        <v>0</v>
      </c>
      <c r="T689" s="117"/>
    </row>
    <row r="690" spans="1:20" ht="12.75" customHeight="1">
      <c r="A690" s="117">
        <f>'I. Application Security'!A107</f>
        <v>2682</v>
      </c>
      <c r="B690" s="117">
        <f>'I. Application Security'!J107</f>
        <v>3</v>
      </c>
      <c r="C690" s="117">
        <f>'I. Application Security'!K107</f>
        <v>0</v>
      </c>
      <c r="D690" s="117">
        <f>'I. Application Security'!Y107</f>
        <v>0</v>
      </c>
      <c r="E690" s="117" t="str">
        <f>'I. Application Security'!B107</f>
        <v>I.3.25.13</v>
      </c>
      <c r="F690" s="117" t="str">
        <f>'I. Application Security'!C107</f>
        <v>Changes only take place during specified and agreed upon times (green zone)?</v>
      </c>
      <c r="G690" s="117">
        <f>'I. Application Security'!D107</f>
        <v>0</v>
      </c>
      <c r="H690" s="117">
        <f>'I. Application Security'!E107</f>
        <v>0</v>
      </c>
      <c r="I690" s="117">
        <f>'I. Application Security'!F107</f>
        <v>0</v>
      </c>
      <c r="J690" s="117" t="str">
        <f>'I. Application Security'!G107</f>
        <v>G.1 Change Control</v>
      </c>
      <c r="K690" s="117" t="str">
        <f>'I. Application Security'!H107</f>
        <v>14.2.2.l</v>
      </c>
      <c r="L690" s="117" t="str">
        <f>'I. Application Security'!I107</f>
        <v>System change control procedures</v>
      </c>
      <c r="M690" s="117"/>
      <c r="N690" s="117"/>
      <c r="O690" s="117"/>
      <c r="P690" s="120" t="s">
        <v>118</v>
      </c>
      <c r="Q690" s="117"/>
      <c r="R690" s="117" t="s">
        <v>3154</v>
      </c>
      <c r="S690" s="117">
        <v>0</v>
      </c>
      <c r="T690" s="117"/>
    </row>
    <row r="691" spans="1:20" ht="12.75" customHeight="1">
      <c r="A691" s="117">
        <f>'I. Application Security'!A108</f>
        <v>2212</v>
      </c>
      <c r="B691" s="117">
        <f>'I. Application Security'!J108</f>
        <v>3</v>
      </c>
      <c r="C691" s="117">
        <f>'I. Application Security'!K108</f>
        <v>0</v>
      </c>
      <c r="D691" s="117">
        <f>'I. Application Security'!Y108</f>
        <v>0</v>
      </c>
      <c r="E691" s="117" t="str">
        <f>'I. Application Security'!B108</f>
        <v>I.3.25.14</v>
      </c>
      <c r="F691" s="117" t="str">
        <f>'I. Application Security'!C108</f>
        <v>Modifications and changes to software are strictly controlled?</v>
      </c>
      <c r="G691" s="117">
        <f>'I. Application Security'!D108</f>
        <v>0</v>
      </c>
      <c r="H691" s="117">
        <f>'I. Application Security'!E108</f>
        <v>0</v>
      </c>
      <c r="I691" s="117">
        <f>'I. Application Security'!F108</f>
        <v>0</v>
      </c>
      <c r="J691" s="117" t="str">
        <f>'I. Application Security'!G108</f>
        <v>G.1 Change Control</v>
      </c>
      <c r="K691" s="117" t="str">
        <f>'I. Application Security'!H108</f>
        <v>14.2.2.e</v>
      </c>
      <c r="L691" s="117" t="str">
        <f>'I. Application Security'!I108</f>
        <v>System change control procedures</v>
      </c>
      <c r="M691" s="117"/>
      <c r="N691" s="117"/>
      <c r="O691" s="117"/>
      <c r="P691" s="120" t="s">
        <v>3359</v>
      </c>
      <c r="Q691" s="117"/>
      <c r="R691" s="117" t="s">
        <v>3154</v>
      </c>
      <c r="S691" s="117">
        <v>0</v>
      </c>
      <c r="T691" s="117"/>
    </row>
    <row r="692" spans="1:20" ht="12.75" customHeight="1">
      <c r="A692" s="117">
        <f>'I. Application Security'!A109</f>
        <v>2683</v>
      </c>
      <c r="B692" s="117">
        <f>'I. Application Security'!J109</f>
        <v>2</v>
      </c>
      <c r="C692" s="117">
        <f>'I. Application Security'!K109</f>
        <v>0</v>
      </c>
      <c r="D692" s="117">
        <f>'I. Application Security'!Y109</f>
        <v>0</v>
      </c>
      <c r="E692" s="117" t="str">
        <f>'I. Application Security'!B109</f>
        <v>I.3.26</v>
      </c>
      <c r="F692" s="117" t="str">
        <f>'I. Application Security'!C109</f>
        <v>Are audit logs maintained and reviewed for all program library updates?</v>
      </c>
      <c r="G692" s="117">
        <f>'I. Application Security'!D109</f>
        <v>0</v>
      </c>
      <c r="H692" s="117">
        <f>'I. Application Security'!E109</f>
        <v>0</v>
      </c>
      <c r="I692" s="117">
        <f>'I. Application Security'!F109</f>
        <v>0</v>
      </c>
      <c r="J692" s="117" t="str">
        <f>'I. Application Security'!G109</f>
        <v>I.1 Application Security Program Governance</v>
      </c>
      <c r="K692" s="117" t="str">
        <f>'I. Application Security'!H109</f>
        <v xml:space="preserve">12.5.1.f </v>
      </c>
      <c r="L692" s="117" t="str">
        <f>'I. Application Security'!I109</f>
        <v>Installation of software on operational systems</v>
      </c>
      <c r="M692" s="117"/>
      <c r="N692" s="117" t="s">
        <v>3129</v>
      </c>
      <c r="O692" s="117" t="s">
        <v>3308</v>
      </c>
      <c r="P692" s="120" t="s">
        <v>3321</v>
      </c>
      <c r="Q692" s="117"/>
      <c r="R692" s="117" t="s">
        <v>3358</v>
      </c>
      <c r="S692" s="117">
        <v>0</v>
      </c>
      <c r="T692" s="117"/>
    </row>
    <row r="693" spans="1:20" ht="12.75" customHeight="1">
      <c r="A693" s="117">
        <f>'I. Application Security'!A110</f>
        <v>2684</v>
      </c>
      <c r="B693" s="117">
        <f>'I. Application Security'!J110</f>
        <v>2</v>
      </c>
      <c r="C693" s="117">
        <f>'I. Application Security'!K110</f>
        <v>0</v>
      </c>
      <c r="D693" s="117">
        <f>'I. Application Security'!Y110</f>
        <v>1</v>
      </c>
      <c r="E693" s="117" t="str">
        <f>'I. Application Security'!B110</f>
        <v>I.3.27</v>
      </c>
      <c r="F693" s="117" t="str">
        <f>'I. Application Security'!C110</f>
        <v>Are compilers, editors or other development tools present in the production environment?</v>
      </c>
      <c r="G693" s="117">
        <f>'I. Application Security'!D110</f>
        <v>0</v>
      </c>
      <c r="H693" s="117">
        <f>'I. Application Security'!E110</f>
        <v>0</v>
      </c>
      <c r="I693" s="117">
        <f>'I. Application Security'!F110</f>
        <v>0</v>
      </c>
      <c r="J693" s="117" t="str">
        <f>'I. Application Security'!G110</f>
        <v>I.13 Production Application Vulnerability Monitoring Process</v>
      </c>
      <c r="K693" s="117" t="str">
        <f>'I. Application Security'!H110</f>
        <v>12.1.4.e</v>
      </c>
      <c r="L693" s="117" t="str">
        <f>'I. Application Security'!I110</f>
        <v>Separation of development, testing and operational environments</v>
      </c>
      <c r="M693" s="117"/>
      <c r="N693" s="117"/>
      <c r="O693" s="117"/>
      <c r="P693" s="120" t="s">
        <v>118</v>
      </c>
      <c r="Q693" s="117"/>
      <c r="R693" s="117" t="s">
        <v>3158</v>
      </c>
      <c r="S693" s="117">
        <v>0</v>
      </c>
      <c r="T693" s="117"/>
    </row>
    <row r="694" spans="1:20" ht="12.75" customHeight="1">
      <c r="A694" s="117">
        <f>'I. Application Security'!A111</f>
        <v>3943</v>
      </c>
      <c r="B694" s="117">
        <f>'I. Application Security'!J111</f>
        <v>2</v>
      </c>
      <c r="C694" s="117">
        <f>'I. Application Security'!K111</f>
        <v>0</v>
      </c>
      <c r="D694" s="117">
        <f>'I. Application Security'!Y111</f>
        <v>0</v>
      </c>
      <c r="E694" s="117" t="str">
        <f>'I. Application Security'!B111</f>
        <v>I.3.28</v>
      </c>
      <c r="F694" s="117" t="str">
        <f>'I. Application Security'!C111</f>
        <v>Are applications given ratings that reflect the types of data accessed (e.g., high, medium, low)?</v>
      </c>
      <c r="G694" s="117">
        <f>'I. Application Security'!D111</f>
        <v>0</v>
      </c>
      <c r="H694" s="117">
        <f>'I. Application Security'!E111</f>
        <v>0</v>
      </c>
      <c r="I694" s="117">
        <f>'I. Application Security'!F111</f>
        <v>0</v>
      </c>
      <c r="J694" s="117" t="str">
        <f>'I. Application Security'!G111</f>
        <v>I.4 Risk Classification</v>
      </c>
      <c r="K694" s="117" t="str">
        <f>'I. Application Security'!H111</f>
        <v xml:space="preserve">14.1.1 </v>
      </c>
      <c r="L694" s="117" t="str">
        <f>'I. Application Security'!I111</f>
        <v>Information security requirements analysis and specification</v>
      </c>
      <c r="M694" s="117"/>
      <c r="N694" s="117"/>
      <c r="O694" s="117"/>
      <c r="P694" s="120" t="s">
        <v>118</v>
      </c>
      <c r="Q694" s="117"/>
      <c r="R694" s="117"/>
      <c r="S694" s="117">
        <v>0</v>
      </c>
      <c r="T694" s="191" t="s">
        <v>3013</v>
      </c>
    </row>
    <row r="695" spans="1:20" ht="12.75" customHeight="1">
      <c r="A695" s="117">
        <f>'I. Application Security'!A112</f>
        <v>3944</v>
      </c>
      <c r="B695" s="117">
        <f>'I. Application Security'!J112</f>
        <v>2</v>
      </c>
      <c r="C695" s="117">
        <f>'I. Application Security'!K112</f>
        <v>0</v>
      </c>
      <c r="D695" s="117">
        <f>'I. Application Security'!Y112</f>
        <v>0</v>
      </c>
      <c r="E695" s="117" t="str">
        <f>'I. Application Security'!B112</f>
        <v>I.3.29</v>
      </c>
      <c r="F695" s="117" t="str">
        <f>'I. Application Security'!C112</f>
        <v>Are the risks from internal and external sources clearly understood based on risk exposure?</v>
      </c>
      <c r="G695" s="117">
        <f>'I. Application Security'!D112</f>
        <v>0</v>
      </c>
      <c r="H695" s="117">
        <f>'I. Application Security'!E112</f>
        <v>0</v>
      </c>
      <c r="I695" s="117">
        <f>'I. Application Security'!F112</f>
        <v>0</v>
      </c>
      <c r="J695" s="117" t="str">
        <f>'I. Application Security'!G112</f>
        <v>I.4 Risk Classification</v>
      </c>
      <c r="K695" s="117" t="str">
        <f>'I. Application Security'!H112</f>
        <v xml:space="preserve">14.1.1 </v>
      </c>
      <c r="L695" s="117" t="str">
        <f>'I. Application Security'!I112</f>
        <v>Information security requirements analysis and specification</v>
      </c>
      <c r="M695" s="117"/>
      <c r="N695" s="117"/>
      <c r="O695" s="117"/>
      <c r="P695" s="120">
        <v>12.2</v>
      </c>
      <c r="Q695" s="117"/>
      <c r="R695" s="117"/>
      <c r="S695" s="117">
        <v>0</v>
      </c>
      <c r="T695" s="191" t="s">
        <v>3013</v>
      </c>
    </row>
    <row r="696" spans="1:20" ht="12.75" customHeight="1">
      <c r="A696" s="117">
        <f>'I. Application Security'!A113</f>
        <v>3945</v>
      </c>
      <c r="B696" s="117">
        <f>'I. Application Security'!J113</f>
        <v>2</v>
      </c>
      <c r="C696" s="117">
        <f>'I. Application Security'!K113</f>
        <v>0</v>
      </c>
      <c r="D696" s="117">
        <f>'I. Application Security'!Y113</f>
        <v>0</v>
      </c>
      <c r="E696" s="117" t="str">
        <f>'I. Application Security'!B113</f>
        <v>I.3.30</v>
      </c>
      <c r="F696" s="117" t="str">
        <f>'I. Application Security'!C113</f>
        <v>Is there a Software Security Group responsible for application security?</v>
      </c>
      <c r="G696" s="117">
        <f>'I. Application Security'!D113</f>
        <v>0</v>
      </c>
      <c r="H696" s="117">
        <f>'I. Application Security'!E113</f>
        <v>0</v>
      </c>
      <c r="I696" s="117">
        <f>'I. Application Security'!F113</f>
        <v>0</v>
      </c>
      <c r="J696" s="117">
        <f>'I. Application Security'!G113</f>
        <v>0</v>
      </c>
      <c r="K696" s="117" t="str">
        <f>'I. Application Security'!H113</f>
        <v>14.2.8</v>
      </c>
      <c r="L696" s="117" t="str">
        <f>'I. Application Security'!I113</f>
        <v>Software testing</v>
      </c>
      <c r="M696" s="117"/>
      <c r="N696" s="117"/>
      <c r="O696" s="117"/>
      <c r="P696" s="120">
        <v>12.5</v>
      </c>
      <c r="Q696" s="117"/>
      <c r="R696" s="117"/>
      <c r="S696" s="117">
        <v>0</v>
      </c>
      <c r="T696" s="191" t="s">
        <v>3013</v>
      </c>
    </row>
    <row r="697" spans="1:20" ht="12.75" customHeight="1">
      <c r="A697" s="117">
        <f>'I. Application Security'!A114</f>
        <v>3946</v>
      </c>
      <c r="B697" s="117">
        <f>'I. Application Security'!J114</f>
        <v>2</v>
      </c>
      <c r="C697" s="117">
        <f>'I. Application Security'!K114</f>
        <v>0</v>
      </c>
      <c r="D697" s="117">
        <f>'I. Application Security'!Y114</f>
        <v>0</v>
      </c>
      <c r="E697" s="117" t="str">
        <f>'I. Application Security'!B114</f>
        <v>I.3.31</v>
      </c>
      <c r="F697" s="117" t="str">
        <f>'I. Application Security'!C114</f>
        <v>Is a security architecture risk analysis performed when new platforms are designed? If yes, does it include:</v>
      </c>
      <c r="G697" s="117">
        <f>'I. Application Security'!D114</f>
        <v>0</v>
      </c>
      <c r="H697" s="117">
        <f>'I. Application Security'!E114</f>
        <v>0</v>
      </c>
      <c r="I697" s="117">
        <f>'I. Application Security'!F114</f>
        <v>0</v>
      </c>
      <c r="J697" s="117" t="str">
        <f>'I. Application Security'!G114</f>
        <v>I.6 Secure Architectural Design Standards</v>
      </c>
      <c r="K697" s="117" t="str">
        <f>'I. Application Security'!H114</f>
        <v xml:space="preserve">14.1.1 </v>
      </c>
      <c r="L697" s="117" t="str">
        <f>'I. Application Security'!I114</f>
        <v>Information security requirements analysis and specification</v>
      </c>
      <c r="M697" s="117"/>
      <c r="N697" s="117"/>
      <c r="O697" s="117"/>
      <c r="P697" s="120">
        <v>6.1</v>
      </c>
      <c r="Q697" s="117" t="s">
        <v>3134</v>
      </c>
      <c r="R697" s="117"/>
      <c r="S697" s="117">
        <v>0</v>
      </c>
      <c r="T697" s="191" t="s">
        <v>3013</v>
      </c>
    </row>
    <row r="698" spans="1:20" ht="12.75" customHeight="1">
      <c r="A698" s="117">
        <f>'I. Application Security'!A115</f>
        <v>3947</v>
      </c>
      <c r="B698" s="117">
        <f>'I. Application Security'!J115</f>
        <v>3</v>
      </c>
      <c r="C698" s="117">
        <f>'I. Application Security'!K115</f>
        <v>0</v>
      </c>
      <c r="D698" s="117">
        <f>'I. Application Security'!Y115</f>
        <v>0</v>
      </c>
      <c r="E698" s="117" t="str">
        <f>'I. Application Security'!B115</f>
        <v>I.3.31.1</v>
      </c>
      <c r="F698" s="117" t="str">
        <f>'I. Application Security'!C115</f>
        <v>Security feature review i.e., authentication, access controls, use of cryptography, etc.?</v>
      </c>
      <c r="G698" s="117">
        <f>'I. Application Security'!D115</f>
        <v>0</v>
      </c>
      <c r="H698" s="117">
        <f>'I. Application Security'!E115</f>
        <v>0</v>
      </c>
      <c r="I698" s="117">
        <f>'I. Application Security'!F115</f>
        <v>0</v>
      </c>
      <c r="J698" s="117" t="str">
        <f>'I. Application Security'!G115</f>
        <v>I.6 Secure Architectural Design Standards</v>
      </c>
      <c r="K698" s="117" t="str">
        <f>'I. Application Security'!H115</f>
        <v xml:space="preserve">14.1.1 </v>
      </c>
      <c r="L698" s="117" t="str">
        <f>'I. Application Security'!I115</f>
        <v>Information security requirements analysis and specification</v>
      </c>
      <c r="M698" s="117"/>
      <c r="N698" s="117" t="s">
        <v>3144</v>
      </c>
      <c r="O698" s="117" t="s">
        <v>3161</v>
      </c>
      <c r="P698" s="120" t="s">
        <v>3360</v>
      </c>
      <c r="Q698" s="117"/>
      <c r="R698" s="117"/>
      <c r="S698" s="117">
        <v>0</v>
      </c>
      <c r="T698" s="191" t="s">
        <v>3013</v>
      </c>
    </row>
    <row r="699" spans="1:20" ht="12.75" customHeight="1">
      <c r="A699" s="117">
        <f>'I. Application Security'!A116</f>
        <v>3948</v>
      </c>
      <c r="B699" s="117">
        <f>'I. Application Security'!J116</f>
        <v>3</v>
      </c>
      <c r="C699" s="117">
        <f>'I. Application Security'!K116</f>
        <v>0</v>
      </c>
      <c r="D699" s="117">
        <f>'I. Application Security'!Y116</f>
        <v>0</v>
      </c>
      <c r="E699" s="117" t="str">
        <f>'I. Application Security'!B116</f>
        <v>I.3.31.2</v>
      </c>
      <c r="F699" s="117" t="str">
        <f>'I. Application Security'!C116</f>
        <v>Security architecture design review for high risk applications?</v>
      </c>
      <c r="G699" s="117">
        <f>'I. Application Security'!D116</f>
        <v>0</v>
      </c>
      <c r="H699" s="117">
        <f>'I. Application Security'!E116</f>
        <v>0</v>
      </c>
      <c r="I699" s="117">
        <f>'I. Application Security'!F116</f>
        <v>0</v>
      </c>
      <c r="J699" s="117" t="str">
        <f>'I. Application Security'!G116</f>
        <v>I.6 Secure Architectural Design Standards</v>
      </c>
      <c r="K699" s="117" t="str">
        <f>'I. Application Security'!H116</f>
        <v xml:space="preserve">14.1.1 </v>
      </c>
      <c r="L699" s="117" t="str">
        <f>'I. Application Security'!I116</f>
        <v>Information security requirements analysis and specification</v>
      </c>
      <c r="M699" s="117"/>
      <c r="N699" s="117" t="s">
        <v>3144</v>
      </c>
      <c r="O699" s="117" t="s">
        <v>3161</v>
      </c>
      <c r="P699" s="120">
        <v>6.3</v>
      </c>
      <c r="Q699" s="117"/>
      <c r="R699" s="117"/>
      <c r="S699" s="117">
        <v>0</v>
      </c>
      <c r="T699" s="191" t="s">
        <v>3013</v>
      </c>
    </row>
    <row r="700" spans="1:20" ht="12.75" customHeight="1">
      <c r="A700" s="117">
        <f>'I. Application Security'!A117</f>
        <v>3949</v>
      </c>
      <c r="B700" s="117">
        <f>'I. Application Security'!J117</f>
        <v>3</v>
      </c>
      <c r="C700" s="117">
        <f>'I. Application Security'!K117</f>
        <v>0</v>
      </c>
      <c r="D700" s="117">
        <f>'I. Application Security'!Y117</f>
        <v>0</v>
      </c>
      <c r="E700" s="117" t="str">
        <f>'I. Application Security'!B117</f>
        <v>I.3.31.3</v>
      </c>
      <c r="F700" s="117" t="str">
        <f>'I. Application Security'!C117</f>
        <v>Threat modeling into the business requirements/design process of the SDLC?</v>
      </c>
      <c r="G700" s="117">
        <f>'I. Application Security'!D117</f>
        <v>0</v>
      </c>
      <c r="H700" s="117">
        <f>'I. Application Security'!E117</f>
        <v>0</v>
      </c>
      <c r="I700" s="117">
        <f>'I. Application Security'!F117</f>
        <v>0</v>
      </c>
      <c r="J700" s="117" t="str">
        <f>'I. Application Security'!G117</f>
        <v>I.6 Secure Architectural Design Standards</v>
      </c>
      <c r="K700" s="117" t="str">
        <f>'I. Application Security'!H117</f>
        <v>14.2.9</v>
      </c>
      <c r="L700" s="117" t="str">
        <f>'I. Application Security'!I117</f>
        <v>System acceptance testing</v>
      </c>
      <c r="M700" s="117"/>
      <c r="N700" s="117"/>
      <c r="O700" s="117"/>
      <c r="P700" s="120">
        <v>6.1</v>
      </c>
      <c r="Q700" s="117"/>
      <c r="R700" s="117"/>
      <c r="S700" s="117">
        <v>0</v>
      </c>
      <c r="T700" s="191" t="s">
        <v>3013</v>
      </c>
    </row>
    <row r="701" spans="1:20" ht="12.75" customHeight="1">
      <c r="A701" s="117">
        <f>'I. Application Security'!A118</f>
        <v>3950</v>
      </c>
      <c r="B701" s="117">
        <f>'I. Application Security'!J118</f>
        <v>3</v>
      </c>
      <c r="C701" s="117">
        <f>'I. Application Security'!K118</f>
        <v>0</v>
      </c>
      <c r="D701" s="117">
        <f>'I. Application Security'!Y118</f>
        <v>0</v>
      </c>
      <c r="E701" s="117" t="str">
        <f>'I. Application Security'!B118</f>
        <v>I.3.31.4</v>
      </c>
      <c r="F701" s="117" t="str">
        <f>'I. Application Security'!C118</f>
        <v>Review when major changes are introduced into applications?</v>
      </c>
      <c r="G701" s="117">
        <f>'I. Application Security'!D118</f>
        <v>0</v>
      </c>
      <c r="H701" s="117">
        <f>'I. Application Security'!E118</f>
        <v>0</v>
      </c>
      <c r="I701" s="117">
        <f>'I. Application Security'!F118</f>
        <v>0</v>
      </c>
      <c r="J701" s="117">
        <f>'I. Application Security'!G118</f>
        <v>0</v>
      </c>
      <c r="K701" s="117" t="str">
        <f>'I. Application Security'!H118</f>
        <v>14.2.2</v>
      </c>
      <c r="L701" s="117" t="str">
        <f>'I. Application Security'!I118</f>
        <v>System change control procedures</v>
      </c>
      <c r="M701" s="117"/>
      <c r="N701" s="117" t="s">
        <v>3144</v>
      </c>
      <c r="O701" s="117" t="s">
        <v>3161</v>
      </c>
      <c r="P701" s="120">
        <v>6.4</v>
      </c>
      <c r="Q701" s="117"/>
      <c r="R701" s="117"/>
      <c r="S701" s="117">
        <v>0</v>
      </c>
      <c r="T701" s="191" t="s">
        <v>3013</v>
      </c>
    </row>
    <row r="702" spans="1:20" ht="12.75" customHeight="1">
      <c r="A702" s="117">
        <f>'I. Application Security'!A119</f>
        <v>3951</v>
      </c>
      <c r="B702" s="117">
        <f>'I. Application Security'!J119</f>
        <v>2</v>
      </c>
      <c r="C702" s="117">
        <f>'I. Application Security'!K119</f>
        <v>0</v>
      </c>
      <c r="D702" s="117">
        <f>'I. Application Security'!Y119</f>
        <v>0</v>
      </c>
      <c r="E702" s="117" t="str">
        <f>'I. Application Security'!B119</f>
        <v>I.3.32</v>
      </c>
      <c r="F702" s="117" t="str">
        <f>'I. Application Security'!C119</f>
        <v>Is there a secure application development life cycle process? If yes, does it include:</v>
      </c>
      <c r="G702" s="117">
        <f>'I. Application Security'!D119</f>
        <v>0</v>
      </c>
      <c r="H702" s="117">
        <f>'I. Application Security'!E119</f>
        <v>0</v>
      </c>
      <c r="I702" s="117">
        <f>'I. Application Security'!F119</f>
        <v>0</v>
      </c>
      <c r="J702" s="117" t="str">
        <f>'I. Application Security'!G119</f>
        <v>I.2 Secure Systems Development Lifecycle (SDLC) Policies, Standards and Procedures</v>
      </c>
      <c r="K702" s="117" t="str">
        <f>'I. Application Security'!H119</f>
        <v>14.2.1</v>
      </c>
      <c r="L702" s="117" t="str">
        <f>'I. Application Security'!I119</f>
        <v>Secure development policy</v>
      </c>
      <c r="M702" s="117"/>
      <c r="N702" s="117"/>
      <c r="O702" s="117"/>
      <c r="P702" s="120">
        <v>6.3</v>
      </c>
      <c r="Q702" s="117" t="s">
        <v>3134</v>
      </c>
      <c r="R702" s="117"/>
      <c r="S702" s="117">
        <v>0</v>
      </c>
      <c r="T702" s="191" t="s">
        <v>3013</v>
      </c>
    </row>
    <row r="703" spans="1:20" ht="12.75" customHeight="1">
      <c r="A703" s="117">
        <f>'I. Application Security'!A120</f>
        <v>3936</v>
      </c>
      <c r="B703" s="117">
        <f>'I. Application Security'!J120</f>
        <v>2</v>
      </c>
      <c r="C703" s="117">
        <f>'I. Application Security'!K120</f>
        <v>0</v>
      </c>
      <c r="D703" s="117">
        <f>'I. Application Security'!Y120</f>
        <v>1</v>
      </c>
      <c r="E703" s="117" t="str">
        <f>'I. Application Security'!B120</f>
        <v>I.3.33</v>
      </c>
      <c r="F703" s="117" t="str">
        <f>'I. Application Security'!C120</f>
        <v>Is a secure code review performed at least annually?</v>
      </c>
      <c r="G703" s="117">
        <f>'I. Application Security'!D120</f>
        <v>0</v>
      </c>
      <c r="H703" s="117">
        <f>'I. Application Security'!E120</f>
        <v>0</v>
      </c>
      <c r="I703" s="117">
        <f>'I. Application Security'!F120</f>
        <v>0</v>
      </c>
      <c r="J703" s="117" t="str">
        <f>'I. Application Security'!G120</f>
        <v>I.2 Secure Systems Development Lifecycle (SDLC) Policies, Standards and Procedures</v>
      </c>
      <c r="K703" s="117" t="str">
        <f>'I. Application Security'!H120</f>
        <v xml:space="preserve">14.2.1 </v>
      </c>
      <c r="L703" s="117" t="str">
        <f>'I. Application Security'!I120</f>
        <v>Secure development policy</v>
      </c>
      <c r="M703" s="117"/>
      <c r="N703" s="117" t="s">
        <v>3144</v>
      </c>
      <c r="O703" s="117" t="s">
        <v>3161</v>
      </c>
      <c r="P703" s="120" t="s">
        <v>3162</v>
      </c>
      <c r="Q703" s="117"/>
      <c r="R703" s="117"/>
      <c r="S703" s="117">
        <v>0</v>
      </c>
      <c r="T703" s="191" t="s">
        <v>3013</v>
      </c>
    </row>
    <row r="704" spans="1:20" ht="12.75" customHeight="1">
      <c r="A704" s="117">
        <f>'I. Application Security'!A121</f>
        <v>3952</v>
      </c>
      <c r="B704" s="117">
        <f>'I. Application Security'!J121</f>
        <v>3</v>
      </c>
      <c r="C704" s="117">
        <f>'I. Application Security'!K121</f>
        <v>0</v>
      </c>
      <c r="D704" s="117">
        <f>'I. Application Security'!Y121</f>
        <v>0</v>
      </c>
      <c r="E704" s="117" t="str">
        <f>'I. Application Security'!B121</f>
        <v>I.3.33.1</v>
      </c>
      <c r="F704" s="117" t="str">
        <f>'I. Application Security'!C121</f>
        <v>Common vulnerabilities/bugs that need to be eliminated?</v>
      </c>
      <c r="G704" s="117">
        <f>'I. Application Security'!D121</f>
        <v>0</v>
      </c>
      <c r="H704" s="117">
        <f>'I. Application Security'!E121</f>
        <v>0</v>
      </c>
      <c r="I704" s="117">
        <f>'I. Application Security'!F121</f>
        <v>0</v>
      </c>
      <c r="J704" s="117">
        <f>'I. Application Security'!G121</f>
        <v>0</v>
      </c>
      <c r="K704" s="117" t="str">
        <f>'I. Application Security'!H121</f>
        <v>14.2.1</v>
      </c>
      <c r="L704" s="117" t="str">
        <f>'I. Application Security'!I121</f>
        <v>Secure development policy</v>
      </c>
      <c r="M704" s="117"/>
      <c r="N704" s="117"/>
      <c r="O704" s="117"/>
      <c r="P704" s="120" t="s">
        <v>3361</v>
      </c>
      <c r="Q704" s="117"/>
      <c r="R704" s="117"/>
      <c r="S704" s="117">
        <v>0</v>
      </c>
      <c r="T704" s="191" t="s">
        <v>3013</v>
      </c>
    </row>
    <row r="705" spans="1:20" ht="12.75" customHeight="1">
      <c r="A705" s="117">
        <f>'I. Application Security'!A122</f>
        <v>3953</v>
      </c>
      <c r="B705" s="117">
        <f>'I. Application Security'!J122</f>
        <v>3</v>
      </c>
      <c r="C705" s="117">
        <f>'I. Application Security'!K122</f>
        <v>0</v>
      </c>
      <c r="D705" s="117">
        <f>'I. Application Security'!Y122</f>
        <v>0</v>
      </c>
      <c r="E705" s="117" t="str">
        <f>'I. Application Security'!B122</f>
        <v>I.3.33.2</v>
      </c>
      <c r="F705" s="117" t="str">
        <f>'I. Application Security'!C122</f>
        <v>Secure code reviews against the entire code base in the development phase?</v>
      </c>
      <c r="G705" s="117">
        <f>'I. Application Security'!D122</f>
        <v>0</v>
      </c>
      <c r="H705" s="117">
        <f>'I. Application Security'!E122</f>
        <v>0</v>
      </c>
      <c r="I705" s="117">
        <f>'I. Application Security'!F122</f>
        <v>0</v>
      </c>
      <c r="J705" s="117" t="str">
        <f>'I. Application Security'!G122</f>
        <v>I.7 Secure Code Review</v>
      </c>
      <c r="K705" s="117">
        <f>'I. Application Security'!H122</f>
        <v>14.2</v>
      </c>
      <c r="L705" s="117" t="str">
        <f>'I. Application Security'!I122</f>
        <v>Security in development and support processes</v>
      </c>
      <c r="M705" s="117"/>
      <c r="N705" s="117"/>
      <c r="O705" s="117"/>
      <c r="P705" s="120" t="s">
        <v>3162</v>
      </c>
      <c r="Q705" s="117"/>
      <c r="R705" s="117"/>
      <c r="S705" s="117">
        <v>0</v>
      </c>
      <c r="T705" s="191" t="s">
        <v>3013</v>
      </c>
    </row>
    <row r="706" spans="1:20" ht="12.75" customHeight="1">
      <c r="A706" s="117">
        <f>'I. Application Security'!A123</f>
        <v>3954</v>
      </c>
      <c r="B706" s="117">
        <f>'I. Application Security'!J123</f>
        <v>3</v>
      </c>
      <c r="C706" s="117">
        <f>'I. Application Security'!K123</f>
        <v>0</v>
      </c>
      <c r="D706" s="117">
        <f>'I. Application Security'!Y123</f>
        <v>0</v>
      </c>
      <c r="E706" s="117" t="str">
        <f>'I. Application Security'!B123</f>
        <v>I.3.33.3</v>
      </c>
      <c r="F706" s="117" t="str">
        <f>'I. Application Security'!C123</f>
        <v>Review by qualified individual?</v>
      </c>
      <c r="G706" s="117">
        <f>'I. Application Security'!D123</f>
        <v>0</v>
      </c>
      <c r="H706" s="117">
        <f>'I. Application Security'!E123</f>
        <v>0</v>
      </c>
      <c r="I706" s="117">
        <f>'I. Application Security'!F123</f>
        <v>0</v>
      </c>
      <c r="J706" s="117" t="str">
        <f>'I. Application Security'!G123</f>
        <v>I.7 Secure Code Review</v>
      </c>
      <c r="K706" s="117" t="str">
        <f>'I. Application Security'!H123</f>
        <v>14.2.1.g</v>
      </c>
      <c r="L706" s="117" t="str">
        <f>'I. Application Security'!I123</f>
        <v>Secure development policy</v>
      </c>
      <c r="M706" s="117"/>
      <c r="N706" s="117"/>
      <c r="O706" s="117"/>
      <c r="P706" s="120" t="s">
        <v>3162</v>
      </c>
      <c r="Q706" s="117"/>
      <c r="R706" s="117"/>
      <c r="S706" s="117">
        <v>0</v>
      </c>
      <c r="T706" s="191" t="s">
        <v>3013</v>
      </c>
    </row>
    <row r="707" spans="1:20" ht="12.75" customHeight="1">
      <c r="A707" s="117">
        <f>'I. Application Security'!A124</f>
        <v>3955</v>
      </c>
      <c r="B707" s="117">
        <f>'I. Application Security'!J124</f>
        <v>3</v>
      </c>
      <c r="C707" s="117">
        <f>'I. Application Security'!K124</f>
        <v>0</v>
      </c>
      <c r="D707" s="117">
        <f>'I. Application Security'!Y124</f>
        <v>0</v>
      </c>
      <c r="E707" s="117" t="str">
        <f>'I. Application Security'!B124</f>
        <v>I.3.33.4</v>
      </c>
      <c r="F707" s="117" t="str">
        <f>'I. Application Security'!C124</f>
        <v>Is there an automated secure source code review? If yes, does it incorporate:</v>
      </c>
      <c r="G707" s="117">
        <f>'I. Application Security'!D124</f>
        <v>0</v>
      </c>
      <c r="H707" s="117">
        <f>'I. Application Security'!E124</f>
        <v>0</v>
      </c>
      <c r="I707" s="117">
        <f>'I. Application Security'!F124</f>
        <v>0</v>
      </c>
      <c r="J707" s="117" t="str">
        <f>'I. Application Security'!G124</f>
        <v>I.7 Secure Code Review</v>
      </c>
      <c r="K707" s="117" t="str">
        <f>'I. Application Security'!H124</f>
        <v>14.2.9</v>
      </c>
      <c r="L707" s="117" t="str">
        <f>'I. Application Security'!I124</f>
        <v>System acceptance testing</v>
      </c>
      <c r="M707" s="117"/>
      <c r="N707" s="117"/>
      <c r="O707" s="117"/>
      <c r="P707" s="120" t="s">
        <v>3162</v>
      </c>
      <c r="Q707" s="117"/>
      <c r="R707" s="117"/>
      <c r="S707" s="117">
        <v>0</v>
      </c>
      <c r="T707" s="191" t="s">
        <v>3013</v>
      </c>
    </row>
    <row r="708" spans="1:20" ht="12.75" customHeight="1">
      <c r="A708" s="117">
        <f>'I. Application Security'!A125</f>
        <v>4269</v>
      </c>
      <c r="B708" s="117">
        <f>'I. Application Security'!J125</f>
        <v>4</v>
      </c>
      <c r="C708" s="117">
        <f>'I. Application Security'!K125</f>
        <v>0</v>
      </c>
      <c r="D708" s="117">
        <f>'I. Application Security'!Y125</f>
        <v>0</v>
      </c>
      <c r="E708" s="117" t="str">
        <f>'I. Application Security'!B125</f>
        <v>I.3.33.4.1</v>
      </c>
      <c r="F708" s="117" t="str">
        <f>'I. Application Security'!C125</f>
        <v>Static Application Security Testing (SAST)</v>
      </c>
      <c r="G708" s="117">
        <f>'I. Application Security'!D125</f>
        <v>0</v>
      </c>
      <c r="H708" s="117">
        <f>'I. Application Security'!E125</f>
        <v>0</v>
      </c>
      <c r="I708" s="117">
        <f>'I. Application Security'!F125</f>
        <v>0</v>
      </c>
      <c r="J708" s="117" t="str">
        <f>'I. Application Security'!G125</f>
        <v>I.7 Secure Code Review</v>
      </c>
      <c r="K708" s="117">
        <f>'I. Application Security'!H125</f>
        <v>0</v>
      </c>
      <c r="L708" s="117">
        <f>'I. Application Security'!I125</f>
        <v>0</v>
      </c>
      <c r="M708" s="117"/>
      <c r="N708" s="117"/>
      <c r="O708" s="117"/>
      <c r="P708" s="120"/>
      <c r="Q708" s="117"/>
      <c r="R708" s="117"/>
      <c r="S708" s="117" t="s">
        <v>587</v>
      </c>
      <c r="T708" s="117"/>
    </row>
    <row r="709" spans="1:20" ht="12.75" customHeight="1">
      <c r="A709" s="117">
        <f>'I. Application Security'!A126</f>
        <v>4270</v>
      </c>
      <c r="B709" s="117">
        <f>'I. Application Security'!J126</f>
        <v>4</v>
      </c>
      <c r="C709" s="117">
        <f>'I. Application Security'!K126</f>
        <v>0</v>
      </c>
      <c r="D709" s="117">
        <f>'I. Application Security'!Y126</f>
        <v>0</v>
      </c>
      <c r="E709" s="117" t="str">
        <f>'I. Application Security'!B126</f>
        <v>I.3.33.4.2</v>
      </c>
      <c r="F709" s="117" t="str">
        <f>'I. Application Security'!C126</f>
        <v>Dynamic Application Security Testing (DAST)</v>
      </c>
      <c r="G709" s="117">
        <f>'I. Application Security'!D126</f>
        <v>0</v>
      </c>
      <c r="H709" s="117">
        <f>'I. Application Security'!E126</f>
        <v>0</v>
      </c>
      <c r="I709" s="117">
        <f>'I. Application Security'!F126</f>
        <v>0</v>
      </c>
      <c r="J709" s="117" t="str">
        <f>'I. Application Security'!G126</f>
        <v>I.7 Secure Code Review</v>
      </c>
      <c r="K709" s="117">
        <f>'I. Application Security'!H126</f>
        <v>0</v>
      </c>
      <c r="L709" s="117">
        <f>'I. Application Security'!I126</f>
        <v>0</v>
      </c>
      <c r="M709" s="117"/>
      <c r="N709" s="117"/>
      <c r="O709" s="117"/>
      <c r="P709" s="120"/>
      <c r="Q709" s="117"/>
      <c r="R709" s="117"/>
      <c r="S709" s="117" t="s">
        <v>587</v>
      </c>
      <c r="T709" s="117"/>
    </row>
    <row r="710" spans="1:20" ht="12.75" customHeight="1">
      <c r="A710" s="117">
        <f>'I. Application Security'!A127</f>
        <v>4271</v>
      </c>
      <c r="B710" s="117">
        <f>'I. Application Security'!J127</f>
        <v>4</v>
      </c>
      <c r="C710" s="117">
        <f>'I. Application Security'!K127</f>
        <v>0</v>
      </c>
      <c r="D710" s="117">
        <f>'I. Application Security'!Y127</f>
        <v>0</v>
      </c>
      <c r="E710" s="117" t="str">
        <f>'I. Application Security'!B127</f>
        <v>I.3.33.4.3</v>
      </c>
      <c r="F710" s="117" t="str">
        <f>'I. Application Security'!C127</f>
        <v>Interactive Application Security Testing (IAST)</v>
      </c>
      <c r="G710" s="117">
        <f>'I. Application Security'!D127</f>
        <v>0</v>
      </c>
      <c r="H710" s="117">
        <f>'I. Application Security'!E127</f>
        <v>0</v>
      </c>
      <c r="I710" s="117">
        <f>'I. Application Security'!F127</f>
        <v>0</v>
      </c>
      <c r="J710" s="117" t="str">
        <f>'I. Application Security'!G127</f>
        <v>I.7 Secure Code Review</v>
      </c>
      <c r="K710" s="117">
        <f>'I. Application Security'!H127</f>
        <v>0</v>
      </c>
      <c r="L710" s="117">
        <f>'I. Application Security'!I127</f>
        <v>0</v>
      </c>
      <c r="M710" s="117"/>
      <c r="N710" s="117"/>
      <c r="O710" s="117"/>
      <c r="P710" s="120"/>
      <c r="Q710" s="117"/>
      <c r="R710" s="117"/>
      <c r="S710" s="117" t="s">
        <v>587</v>
      </c>
      <c r="T710" s="117"/>
    </row>
    <row r="711" spans="1:20" ht="12.75" customHeight="1">
      <c r="A711" s="117">
        <f>'I. Application Security'!A128</f>
        <v>4272</v>
      </c>
      <c r="B711" s="117">
        <f>'I. Application Security'!J128</f>
        <v>4</v>
      </c>
      <c r="C711" s="117">
        <f>'I. Application Security'!K128</f>
        <v>0</v>
      </c>
      <c r="D711" s="117">
        <f>'I. Application Security'!Y128</f>
        <v>0</v>
      </c>
      <c r="E711" s="117" t="str">
        <f>'I. Application Security'!B128</f>
        <v>I.3.33.4.4</v>
      </c>
      <c r="F711" s="117" t="str">
        <f>'I. Application Security'!C128</f>
        <v>The ability to crawl and test Rich Internet Applications (RIA) e.g. Javascript, Ajax frameworks</v>
      </c>
      <c r="G711" s="117">
        <f>'I. Application Security'!D128</f>
        <v>0</v>
      </c>
      <c r="H711" s="117">
        <f>'I. Application Security'!E128</f>
        <v>0</v>
      </c>
      <c r="I711" s="117">
        <f>'I. Application Security'!F128</f>
        <v>0</v>
      </c>
      <c r="J711" s="117" t="str">
        <f>'I. Application Security'!G128</f>
        <v>I.7 Secure Code Review</v>
      </c>
      <c r="K711" s="117">
        <f>'I. Application Security'!H128</f>
        <v>0</v>
      </c>
      <c r="L711" s="117">
        <f>'I. Application Security'!I128</f>
        <v>0</v>
      </c>
      <c r="M711" s="117"/>
      <c r="N711" s="117"/>
      <c r="O711" s="117"/>
      <c r="P711" s="120"/>
      <c r="Q711" s="117"/>
      <c r="R711" s="117"/>
      <c r="S711" s="117" t="s">
        <v>587</v>
      </c>
      <c r="T711" s="117"/>
    </row>
    <row r="712" spans="1:20" ht="12.75" customHeight="1">
      <c r="A712" s="117">
        <f>'I. Application Security'!A129</f>
        <v>4273</v>
      </c>
      <c r="B712" s="117">
        <f>'I. Application Security'!J129</f>
        <v>4</v>
      </c>
      <c r="C712" s="117">
        <f>'I. Application Security'!K129</f>
        <v>0</v>
      </c>
      <c r="D712" s="117">
        <f>'I. Application Security'!Y129</f>
        <v>0</v>
      </c>
      <c r="E712" s="117" t="str">
        <f>'I. Application Security'!B129</f>
        <v>I.3.33.4.5</v>
      </c>
      <c r="F712" s="117" t="str">
        <f>'I. Application Security'!C129</f>
        <v>Other? If yes, please describe.</v>
      </c>
      <c r="G712" s="117">
        <f>'I. Application Security'!D129</f>
        <v>0</v>
      </c>
      <c r="H712" s="117">
        <f>'I. Application Security'!E129</f>
        <v>0</v>
      </c>
      <c r="I712" s="117">
        <f>'I. Application Security'!F129</f>
        <v>0</v>
      </c>
      <c r="J712" s="117" t="str">
        <f>'I. Application Security'!G129</f>
        <v>I.7 Secure Code Review</v>
      </c>
      <c r="K712" s="117">
        <f>'I. Application Security'!H129</f>
        <v>0</v>
      </c>
      <c r="L712" s="117">
        <f>'I. Application Security'!I129</f>
        <v>0</v>
      </c>
      <c r="M712" s="117"/>
      <c r="N712" s="117"/>
      <c r="O712" s="117"/>
      <c r="P712" s="120"/>
      <c r="Q712" s="117"/>
      <c r="R712" s="117"/>
      <c r="S712" s="117" t="s">
        <v>587</v>
      </c>
      <c r="T712" s="117"/>
    </row>
    <row r="713" spans="1:20" ht="12.75" customHeight="1">
      <c r="A713" s="117">
        <f>'I. Application Security'!A130</f>
        <v>3956</v>
      </c>
      <c r="B713" s="117">
        <f>'I. Application Security'!J130</f>
        <v>3</v>
      </c>
      <c r="C713" s="117">
        <f>'I. Application Security'!K130</f>
        <v>0</v>
      </c>
      <c r="D713" s="117">
        <f>'I. Application Security'!Y130</f>
        <v>0</v>
      </c>
      <c r="E713" s="117" t="str">
        <f>'I. Application Security'!B130</f>
        <v>I.3.33.5</v>
      </c>
      <c r="F713" s="117" t="str">
        <f>'I. Application Security'!C130</f>
        <v>Remediation of findings?</v>
      </c>
      <c r="G713" s="117">
        <f>'I. Application Security'!D130</f>
        <v>0</v>
      </c>
      <c r="H713" s="117">
        <f>'I. Application Security'!E130</f>
        <v>0</v>
      </c>
      <c r="I713" s="117">
        <f>'I. Application Security'!F130</f>
        <v>0</v>
      </c>
      <c r="J713" s="117" t="str">
        <f>'I. Application Security'!G130</f>
        <v>I.7 Secure Code Review</v>
      </c>
      <c r="K713" s="117" t="str">
        <f>'I. Application Security'!H130</f>
        <v>14.2.9</v>
      </c>
      <c r="L713" s="117" t="str">
        <f>'I. Application Security'!I130</f>
        <v>System acceptance testing</v>
      </c>
      <c r="M713" s="117"/>
      <c r="N713" s="117"/>
      <c r="O713" s="117"/>
      <c r="P713" s="120" t="s">
        <v>3162</v>
      </c>
      <c r="Q713" s="117"/>
      <c r="R713" s="117"/>
      <c r="S713" s="117">
        <v>0</v>
      </c>
      <c r="T713" s="191" t="s">
        <v>3013</v>
      </c>
    </row>
    <row r="714" spans="1:20" ht="12.75" customHeight="1">
      <c r="A714" s="117">
        <f>'I. Application Security'!A131</f>
        <v>3957</v>
      </c>
      <c r="B714" s="117">
        <f>'I. Application Security'!J131</f>
        <v>3</v>
      </c>
      <c r="C714" s="117">
        <f>'I. Application Security'!K131</f>
        <v>0</v>
      </c>
      <c r="D714" s="117">
        <f>'I. Application Security'!Y131</f>
        <v>0</v>
      </c>
      <c r="E714" s="117" t="str">
        <f>'I. Application Security'!B131</f>
        <v>I.3.33.6</v>
      </c>
      <c r="F714" s="117" t="str">
        <f>'I. Application Security'!C131</f>
        <v>Formal software security training for developers?</v>
      </c>
      <c r="G714" s="117">
        <f>'I. Application Security'!D131</f>
        <v>0</v>
      </c>
      <c r="H714" s="117">
        <f>'I. Application Security'!E131</f>
        <v>0</v>
      </c>
      <c r="I714" s="117">
        <f>'I. Application Security'!F131</f>
        <v>0</v>
      </c>
      <c r="J714" s="117" t="str">
        <f>'I. Application Security'!G131</f>
        <v>I.15 Application Security Awareness Training Attendance and Certification</v>
      </c>
      <c r="K714" s="117" t="str">
        <f>'I. Application Security'!H131</f>
        <v>7.2.2</v>
      </c>
      <c r="L714" s="117" t="str">
        <f>'I. Application Security'!I131</f>
        <v xml:space="preserve"> Information security awareness, education and training</v>
      </c>
      <c r="M714" s="117"/>
      <c r="N714" s="117"/>
      <c r="O714" s="117"/>
      <c r="P714" s="120">
        <v>6.5</v>
      </c>
      <c r="Q714" s="117"/>
      <c r="R714" s="117"/>
      <c r="S714" s="117">
        <v>0</v>
      </c>
      <c r="T714" s="191" t="s">
        <v>3013</v>
      </c>
    </row>
    <row r="715" spans="1:20" ht="12.75" customHeight="1">
      <c r="A715" s="117">
        <f>'I. Application Security'!A132</f>
        <v>3958</v>
      </c>
      <c r="B715" s="117">
        <f>'I. Application Security'!J132</f>
        <v>3</v>
      </c>
      <c r="C715" s="117">
        <f>'I. Application Security'!K132</f>
        <v>0</v>
      </c>
      <c r="D715" s="117">
        <f>'I. Application Security'!Y132</f>
        <v>0</v>
      </c>
      <c r="E715" s="117" t="str">
        <f>'I. Application Security'!B132</f>
        <v>I.3.33.7</v>
      </c>
      <c r="F715" s="117" t="str">
        <f>'I. Application Security'!C132</f>
        <v>Security experts that work with developers for every application?</v>
      </c>
      <c r="G715" s="117">
        <f>'I. Application Security'!D132</f>
        <v>0</v>
      </c>
      <c r="H715" s="117">
        <f>'I. Application Security'!E132</f>
        <v>0</v>
      </c>
      <c r="I715" s="117">
        <f>'I. Application Security'!F132</f>
        <v>0</v>
      </c>
      <c r="J715" s="117">
        <f>'I. Application Security'!G132</f>
        <v>0</v>
      </c>
      <c r="K715" s="117" t="str">
        <f>'I. Application Security'!H132</f>
        <v xml:space="preserve">14.2.5 </v>
      </c>
      <c r="L715" s="117" t="str">
        <f>'I. Application Security'!I132</f>
        <v>Secure system engineering principles</v>
      </c>
      <c r="M715" s="117"/>
      <c r="N715" s="117"/>
      <c r="O715" s="117"/>
      <c r="P715" s="120" t="s">
        <v>118</v>
      </c>
      <c r="Q715" s="117"/>
      <c r="R715" s="117"/>
      <c r="S715" s="117">
        <v>0</v>
      </c>
      <c r="T715" s="191" t="s">
        <v>3013</v>
      </c>
    </row>
    <row r="716" spans="1:20" ht="12.75" customHeight="1">
      <c r="A716" s="117">
        <f>'I. Application Security'!A133</f>
        <v>3959</v>
      </c>
      <c r="B716" s="117">
        <f>'I. Application Security'!J133</f>
        <v>3</v>
      </c>
      <c r="C716" s="117">
        <f>'I. Application Security'!K133</f>
        <v>0</v>
      </c>
      <c r="D716" s="117">
        <f>'I. Application Security'!Y133</f>
        <v>0</v>
      </c>
      <c r="E716" s="117" t="str">
        <f>'I. Application Security'!B133</f>
        <v>I.3.33.8</v>
      </c>
      <c r="F716" s="117" t="str">
        <f>'I. Application Security'!C133</f>
        <v>Outsourcing development? If yes, describe:</v>
      </c>
      <c r="G716" s="117">
        <f>'I. Application Security'!D133</f>
        <v>0</v>
      </c>
      <c r="H716" s="117">
        <f>'I. Application Security'!E133</f>
        <v>0</v>
      </c>
      <c r="I716" s="117">
        <f>'I. Application Security'!F133</f>
        <v>0</v>
      </c>
      <c r="J716" s="117">
        <f>'I. Application Security'!G133</f>
        <v>0</v>
      </c>
      <c r="K716" s="117" t="str">
        <f>'I. Application Security'!H133</f>
        <v>14.2.7</v>
      </c>
      <c r="L716" s="117" t="str">
        <f>'I. Application Security'!I133</f>
        <v>Outsourced development</v>
      </c>
      <c r="M716" s="117"/>
      <c r="N716" s="117"/>
      <c r="O716" s="117"/>
      <c r="P716" s="120" t="s">
        <v>118</v>
      </c>
      <c r="Q716" s="117"/>
      <c r="R716" s="117"/>
      <c r="S716" s="117">
        <v>0</v>
      </c>
      <c r="T716" s="191" t="s">
        <v>3013</v>
      </c>
    </row>
    <row r="717" spans="1:20" ht="12.75" customHeight="1">
      <c r="A717" s="117">
        <f>'I. Application Security'!A134</f>
        <v>3960</v>
      </c>
      <c r="B717" s="117">
        <f>'I. Application Security'!J134</f>
        <v>3</v>
      </c>
      <c r="C717" s="117">
        <f>'I. Application Security'!K134</f>
        <v>0</v>
      </c>
      <c r="D717" s="117">
        <f>'I. Application Security'!Y134</f>
        <v>0</v>
      </c>
      <c r="E717" s="117" t="str">
        <f>'I. Application Security'!B134</f>
        <v>I.3.33.9</v>
      </c>
      <c r="F717" s="117" t="str">
        <f>'I. Application Security'!C134</f>
        <v>All developers subject to the SDLC?</v>
      </c>
      <c r="G717" s="117">
        <f>'I. Application Security'!D134</f>
        <v>0</v>
      </c>
      <c r="H717" s="117">
        <f>'I. Application Security'!E134</f>
        <v>0</v>
      </c>
      <c r="I717" s="117">
        <f>'I. Application Security'!F134</f>
        <v>0</v>
      </c>
      <c r="J717" s="117">
        <f>'I. Application Security'!G134</f>
        <v>0</v>
      </c>
      <c r="K717" s="117" t="str">
        <f>'I. Application Security'!H134</f>
        <v>14.2.7.b</v>
      </c>
      <c r="L717" s="117" t="str">
        <f>'I. Application Security'!I134</f>
        <v>Outsourced development</v>
      </c>
      <c r="M717" s="117"/>
      <c r="N717" s="117"/>
      <c r="O717" s="117"/>
      <c r="P717" s="120">
        <v>6.5</v>
      </c>
      <c r="Q717" s="117"/>
      <c r="R717" s="117"/>
      <c r="S717" s="117">
        <v>0</v>
      </c>
      <c r="T717" s="191" t="s">
        <v>3013</v>
      </c>
    </row>
    <row r="718" spans="1:20" ht="12.75" customHeight="1">
      <c r="A718" s="117">
        <f>'I. Application Security'!A135</f>
        <v>3961</v>
      </c>
      <c r="B718" s="117">
        <f>'I. Application Security'!J135</f>
        <v>3</v>
      </c>
      <c r="C718" s="117">
        <f>'I. Application Security'!K135</f>
        <v>0</v>
      </c>
      <c r="D718" s="117">
        <f>'I. Application Security'!Y135</f>
        <v>0</v>
      </c>
      <c r="E718" s="117" t="str">
        <f>'I. Application Security'!B135</f>
        <v>I.3.33.10</v>
      </c>
      <c r="F718" s="117" t="str">
        <f>'I. Application Security'!C135</f>
        <v>Identification of security defects documented and communicated with development to prevent reoccurrence?</v>
      </c>
      <c r="G718" s="117">
        <f>'I. Application Security'!D135</f>
        <v>0</v>
      </c>
      <c r="H718" s="117">
        <f>'I. Application Security'!E135</f>
        <v>0</v>
      </c>
      <c r="I718" s="117">
        <f>'I. Application Security'!F135</f>
        <v>0</v>
      </c>
      <c r="J718" s="117" t="str">
        <f>'I. Application Security'!G135</f>
        <v>I.7 Secure Code Review</v>
      </c>
      <c r="K718" s="117" t="str">
        <f>'I. Application Security'!H135</f>
        <v>14.2.7.c</v>
      </c>
      <c r="L718" s="117" t="str">
        <f>'I. Application Security'!I135</f>
        <v>Outsourced development</v>
      </c>
      <c r="M718" s="117"/>
      <c r="N718" s="117"/>
      <c r="O718" s="117"/>
      <c r="P718" s="120" t="s">
        <v>3116</v>
      </c>
      <c r="Q718" s="117"/>
      <c r="R718" s="117"/>
      <c r="S718" s="117" t="s">
        <v>3127</v>
      </c>
      <c r="T718" s="191" t="s">
        <v>3013</v>
      </c>
    </row>
    <row r="719" spans="1:20" ht="12.75" customHeight="1">
      <c r="A719" s="117">
        <f>'I. Application Security'!A136</f>
        <v>3962</v>
      </c>
      <c r="B719" s="117">
        <f>'I. Application Security'!J136</f>
        <v>2</v>
      </c>
      <c r="C719" s="117">
        <f>'I. Application Security'!K136</f>
        <v>0</v>
      </c>
      <c r="D719" s="117">
        <f>'I. Application Security'!Y136</f>
        <v>0</v>
      </c>
      <c r="E719" s="117" t="str">
        <f>'I. Application Security'!B136</f>
        <v>I.3.34</v>
      </c>
      <c r="F719" s="117" t="str">
        <f>'I. Application Security'!C136</f>
        <v>Is there a QA and/or UAT process? If yes does it include:</v>
      </c>
      <c r="G719" s="117">
        <f>'I. Application Security'!D136</f>
        <v>0</v>
      </c>
      <c r="H719" s="117">
        <f>'I. Application Security'!E136</f>
        <v>0</v>
      </c>
      <c r="I719" s="117">
        <f>'I. Application Security'!F136</f>
        <v>0</v>
      </c>
      <c r="J719" s="117" t="str">
        <f>'I. Application Security'!G136</f>
        <v>I.10 QA_UAT Process</v>
      </c>
      <c r="K719" s="117">
        <f>'I. Application Security'!H136</f>
        <v>0</v>
      </c>
      <c r="L719" s="117">
        <f>'I. Application Security'!I136</f>
        <v>0</v>
      </c>
      <c r="M719" s="117"/>
      <c r="N719" s="117"/>
      <c r="O719" s="117"/>
      <c r="P719" s="120" t="s">
        <v>118</v>
      </c>
      <c r="Q719" s="117" t="s">
        <v>3362</v>
      </c>
      <c r="R719" s="117"/>
      <c r="S719" s="117" t="s">
        <v>3265</v>
      </c>
      <c r="T719" s="191" t="s">
        <v>3013</v>
      </c>
    </row>
    <row r="720" spans="1:20" ht="12.75" customHeight="1">
      <c r="A720" s="117">
        <f>'I. Application Security'!A137</f>
        <v>3963</v>
      </c>
      <c r="B720" s="117">
        <f>'I. Application Security'!J137</f>
        <v>3</v>
      </c>
      <c r="C720" s="117">
        <f>'I. Application Security'!K137</f>
        <v>0</v>
      </c>
      <c r="D720" s="117">
        <f>'I. Application Security'!Y137</f>
        <v>0</v>
      </c>
      <c r="E720" s="117" t="str">
        <f>'I. Application Security'!B137</f>
        <v>I.3.34.1</v>
      </c>
      <c r="F720" s="117" t="str">
        <f>'I. Application Security'!C137</f>
        <v>Edge/boundary value condition testing?</v>
      </c>
      <c r="G720" s="117">
        <f>'I. Application Security'!D137</f>
        <v>0</v>
      </c>
      <c r="H720" s="117">
        <f>'I. Application Security'!E137</f>
        <v>0</v>
      </c>
      <c r="I720" s="117">
        <f>'I. Application Security'!F137</f>
        <v>0</v>
      </c>
      <c r="J720" s="117" t="str">
        <f>'I. Application Security'!G137</f>
        <v>I.10 QA_UAT Process</v>
      </c>
      <c r="K720" s="117">
        <f>'I. Application Security'!H137</f>
        <v>0</v>
      </c>
      <c r="L720" s="117">
        <f>'I. Application Security'!I137</f>
        <v>0</v>
      </c>
      <c r="M720" s="117"/>
      <c r="N720" s="117"/>
      <c r="O720" s="117"/>
      <c r="P720" s="120" t="s">
        <v>118</v>
      </c>
      <c r="Q720" s="117"/>
      <c r="R720" s="117"/>
      <c r="S720" s="117">
        <v>0</v>
      </c>
      <c r="T720" s="191" t="s">
        <v>3013</v>
      </c>
    </row>
    <row r="721" spans="1:20" ht="12.75" customHeight="1">
      <c r="A721" s="117">
        <f>'I. Application Security'!A138</f>
        <v>3964</v>
      </c>
      <c r="B721" s="117">
        <f>'I. Application Security'!J138</f>
        <v>3</v>
      </c>
      <c r="C721" s="117">
        <f>'I. Application Security'!K138</f>
        <v>0</v>
      </c>
      <c r="D721" s="117">
        <f>'I. Application Security'!Y138</f>
        <v>0</v>
      </c>
      <c r="E721" s="117" t="str">
        <f>'I. Application Security'!B138</f>
        <v>I.3.34.2</v>
      </c>
      <c r="F721" s="117" t="str">
        <f>'I. Application Security'!C138</f>
        <v>Testing procedures to determine whether security features are effective? If yes, are they:</v>
      </c>
      <c r="G721" s="117">
        <f>'I. Application Security'!D138</f>
        <v>0</v>
      </c>
      <c r="H721" s="117">
        <f>'I. Application Security'!E138</f>
        <v>0</v>
      </c>
      <c r="I721" s="117">
        <f>'I. Application Security'!F138</f>
        <v>0</v>
      </c>
      <c r="J721" s="117" t="str">
        <f>'I. Application Security'!G138</f>
        <v>I.10 QA_UAT Process</v>
      </c>
      <c r="K721" s="117" t="str">
        <f>'I. Application Security'!H138</f>
        <v>14.2.8</v>
      </c>
      <c r="L721" s="117" t="str">
        <f>'I. Application Security'!I138</f>
        <v>System security testing</v>
      </c>
      <c r="M721" s="117"/>
      <c r="N721" s="117"/>
      <c r="O721" s="117"/>
      <c r="P721" s="120" t="s">
        <v>118</v>
      </c>
      <c r="Q721" s="117"/>
      <c r="R721" s="117"/>
      <c r="S721" s="117" t="s">
        <v>3363</v>
      </c>
      <c r="T721" s="191" t="s">
        <v>3013</v>
      </c>
    </row>
    <row r="722" spans="1:20" ht="12.75" customHeight="1">
      <c r="A722" s="117">
        <f>'I. Application Security'!A139</f>
        <v>3965</v>
      </c>
      <c r="B722" s="117">
        <f>'I. Application Security'!J139</f>
        <v>4</v>
      </c>
      <c r="C722" s="117">
        <f>'I. Application Security'!K139</f>
        <v>0</v>
      </c>
      <c r="D722" s="117">
        <f>'I. Application Security'!Y139</f>
        <v>0</v>
      </c>
      <c r="E722" s="117" t="str">
        <f>'I. Application Security'!B139</f>
        <v>I.3.34.2.1</v>
      </c>
      <c r="F722" s="117" t="str">
        <f>'I. Application Security'!C139</f>
        <v>Derived by obtaining a list of security features by the architecture group?</v>
      </c>
      <c r="G722" s="117">
        <f>'I. Application Security'!D139</f>
        <v>0</v>
      </c>
      <c r="H722" s="117">
        <f>'I. Application Security'!E139</f>
        <v>0</v>
      </c>
      <c r="I722" s="117">
        <f>'I. Application Security'!F139</f>
        <v>0</v>
      </c>
      <c r="J722" s="117" t="str">
        <f>'I. Application Security'!G139</f>
        <v>I.10 QA_UAT Process</v>
      </c>
      <c r="K722" s="117" t="str">
        <f>'I. Application Security'!H139</f>
        <v>14.2.5</v>
      </c>
      <c r="L722" s="117" t="str">
        <f>'I. Application Security'!I139</f>
        <v>Secure system engineering principles</v>
      </c>
      <c r="M722" s="117"/>
      <c r="N722" s="117"/>
      <c r="O722" s="117"/>
      <c r="P722" s="120" t="s">
        <v>118</v>
      </c>
      <c r="Q722" s="117"/>
      <c r="R722" s="117"/>
      <c r="S722" s="117">
        <v>0</v>
      </c>
      <c r="T722" s="191" t="s">
        <v>3013</v>
      </c>
    </row>
    <row r="723" spans="1:20" ht="12.75" customHeight="1">
      <c r="A723" s="117">
        <f>'I. Application Security'!A140</f>
        <v>3966</v>
      </c>
      <c r="B723" s="117">
        <f>'I. Application Security'!J140</f>
        <v>3</v>
      </c>
      <c r="C723" s="117">
        <f>'I. Application Security'!K140</f>
        <v>0</v>
      </c>
      <c r="D723" s="117">
        <f>'I. Application Security'!Y140</f>
        <v>0</v>
      </c>
      <c r="E723" s="117" t="str">
        <f>'I. Application Security'!B140</f>
        <v>I.3.34.3</v>
      </c>
      <c r="F723" s="117" t="str">
        <f>'I. Application Security'!C140</f>
        <v>Dynamic scanning against web based applications while in the Q/A phase? If no, is there a:</v>
      </c>
      <c r="G723" s="117">
        <f>'I. Application Security'!D140</f>
        <v>0</v>
      </c>
      <c r="H723" s="117">
        <f>'I. Application Security'!E140</f>
        <v>0</v>
      </c>
      <c r="I723" s="117">
        <f>'I. Application Security'!F140</f>
        <v>0</v>
      </c>
      <c r="J723" s="117" t="str">
        <f>'I. Application Security'!G140</f>
        <v>I.10 QA_UAT Process</v>
      </c>
      <c r="K723" s="117" t="str">
        <f>'I. Application Security'!H140</f>
        <v>14.2.9</v>
      </c>
      <c r="L723" s="117" t="str">
        <f>'I. Application Security'!I140</f>
        <v>System acceptance testing</v>
      </c>
      <c r="M723" s="117"/>
      <c r="N723" s="117"/>
      <c r="O723" s="117"/>
      <c r="P723" s="120" t="s">
        <v>118</v>
      </c>
      <c r="Q723" s="117"/>
      <c r="R723" s="117"/>
      <c r="S723" s="117">
        <v>0</v>
      </c>
      <c r="T723" s="191" t="s">
        <v>3013</v>
      </c>
    </row>
    <row r="724" spans="1:20" ht="12.75" customHeight="1">
      <c r="A724" s="117">
        <f>'I. Application Security'!A141</f>
        <v>3967</v>
      </c>
      <c r="B724" s="117">
        <f>'I. Application Security'!J141</f>
        <v>4</v>
      </c>
      <c r="C724" s="117">
        <f>'I. Application Security'!K141</f>
        <v>0</v>
      </c>
      <c r="D724" s="117">
        <f>'I. Application Security'!Y141</f>
        <v>0</v>
      </c>
      <c r="E724" s="117" t="str">
        <f>'I. Application Security'!B141</f>
        <v>I.3.34.3.1</v>
      </c>
      <c r="F724" s="117" t="str">
        <f>'I. Application Security'!C141</f>
        <v>Form of black box testing or scripts specific to abuse cases that are used?</v>
      </c>
      <c r="G724" s="117">
        <f>'I. Application Security'!D141</f>
        <v>0</v>
      </c>
      <c r="H724" s="117">
        <f>'I. Application Security'!E141</f>
        <v>0</v>
      </c>
      <c r="I724" s="117">
        <f>'I. Application Security'!F141</f>
        <v>0</v>
      </c>
      <c r="J724" s="117" t="str">
        <f>'I. Application Security'!G141</f>
        <v>I.10 QA_UAT Process</v>
      </c>
      <c r="K724" s="117">
        <f>'I. Application Security'!H141</f>
        <v>0</v>
      </c>
      <c r="L724" s="117">
        <f>'I. Application Security'!I141</f>
        <v>0</v>
      </c>
      <c r="M724" s="117"/>
      <c r="N724" s="117"/>
      <c r="O724" s="117"/>
      <c r="P724" s="120" t="s">
        <v>118</v>
      </c>
      <c r="Q724" s="117"/>
      <c r="R724" s="117"/>
      <c r="S724" s="117">
        <v>0</v>
      </c>
      <c r="T724" s="191" t="s">
        <v>3013</v>
      </c>
    </row>
    <row r="725" spans="1:20" ht="12.75" customHeight="1">
      <c r="A725" s="117">
        <f>'I. Application Security'!A142</f>
        <v>3968</v>
      </c>
      <c r="B725" s="117">
        <f>'I. Application Security'!J142</f>
        <v>3</v>
      </c>
      <c r="C725" s="117">
        <f>'I. Application Security'!K142</f>
        <v>0</v>
      </c>
      <c r="D725" s="117">
        <f>'I. Application Security'!Y142</f>
        <v>0</v>
      </c>
      <c r="E725" s="117" t="str">
        <f>'I. Application Security'!B142</f>
        <v>I.3.34.4</v>
      </c>
      <c r="F725" s="117" t="str">
        <f>'I. Application Security'!C142</f>
        <v>Remediation of security vulnerabilities identified?</v>
      </c>
      <c r="G725" s="117">
        <f>'I. Application Security'!D142</f>
        <v>0</v>
      </c>
      <c r="H725" s="117">
        <f>'I. Application Security'!E142</f>
        <v>0</v>
      </c>
      <c r="I725" s="117">
        <f>'I. Application Security'!F142</f>
        <v>0</v>
      </c>
      <c r="J725" s="117" t="str">
        <f>'I. Application Security'!G142</f>
        <v>I.10 QA_UAT Process</v>
      </c>
      <c r="K725" s="117" t="str">
        <f>'I. Application Security'!H142</f>
        <v>14.2.9</v>
      </c>
      <c r="L725" s="117" t="str">
        <f>'I. Application Security'!I142</f>
        <v>System acceptance testing</v>
      </c>
      <c r="M725" s="117"/>
      <c r="N725" s="117"/>
      <c r="O725" s="117"/>
      <c r="P725" s="120" t="s">
        <v>3364</v>
      </c>
      <c r="Q725" s="117"/>
      <c r="R725" s="117"/>
      <c r="S725" s="117" t="s">
        <v>3265</v>
      </c>
      <c r="T725" s="191" t="s">
        <v>3013</v>
      </c>
    </row>
    <row r="726" spans="1:20" ht="12.75" customHeight="1">
      <c r="A726" s="117">
        <f>'I. Application Security'!A143</f>
        <v>3969</v>
      </c>
      <c r="B726" s="117">
        <f>'I. Application Security'!J143</f>
        <v>3</v>
      </c>
      <c r="C726" s="117">
        <f>'I. Application Security'!K143</f>
        <v>0</v>
      </c>
      <c r="D726" s="117">
        <f>'I. Application Security'!Y143</f>
        <v>0</v>
      </c>
      <c r="E726" s="117" t="str">
        <f>'I. Application Security'!B143</f>
        <v>I.3.34.5</v>
      </c>
      <c r="F726" s="117" t="str">
        <f>'I. Application Security'!C143</f>
        <v>Fuzz testing (e.g., small #'s, large #'s, negative values, binary sequences, command line inputs, random values, etc.}?</v>
      </c>
      <c r="G726" s="117">
        <f>'I. Application Security'!D143</f>
        <v>0</v>
      </c>
      <c r="H726" s="117">
        <f>'I. Application Security'!E143</f>
        <v>0</v>
      </c>
      <c r="I726" s="117">
        <f>'I. Application Security'!F143</f>
        <v>0</v>
      </c>
      <c r="J726" s="117" t="str">
        <f>'I. Application Security'!G143</f>
        <v>I.10 QA_UAT Process</v>
      </c>
      <c r="K726" s="117">
        <f>'I. Application Security'!H143</f>
        <v>0</v>
      </c>
      <c r="L726" s="117">
        <f>'I. Application Security'!I143</f>
        <v>0</v>
      </c>
      <c r="M726" s="117"/>
      <c r="N726" s="117"/>
      <c r="O726" s="117"/>
      <c r="P726" s="120" t="s">
        <v>118</v>
      </c>
      <c r="Q726" s="117"/>
      <c r="R726" s="117"/>
      <c r="S726" s="117">
        <v>0</v>
      </c>
      <c r="T726" s="191" t="s">
        <v>3013</v>
      </c>
    </row>
    <row r="727" spans="1:20" ht="12.75" customHeight="1">
      <c r="A727" s="117">
        <f>'I. Application Security'!A144</f>
        <v>3970</v>
      </c>
      <c r="B727" s="117">
        <f>'I. Application Security'!J144</f>
        <v>2</v>
      </c>
      <c r="C727" s="117">
        <f>'I. Application Security'!K144</f>
        <v>0</v>
      </c>
      <c r="D727" s="117">
        <f>'I. Application Security'!Y144</f>
        <v>1</v>
      </c>
      <c r="E727" s="117" t="str">
        <f>'I. Application Security'!B144</f>
        <v>I.3.35</v>
      </c>
      <c r="F727" s="117" t="str">
        <f>'I. Application Security'!C144</f>
        <v>Is each release subject to a full secure code review?</v>
      </c>
      <c r="G727" s="117">
        <f>'I. Application Security'!D144</f>
        <v>0</v>
      </c>
      <c r="H727" s="117">
        <f>'I. Application Security'!E144</f>
        <v>0</v>
      </c>
      <c r="I727" s="117">
        <f>'I. Application Security'!F144</f>
        <v>0</v>
      </c>
      <c r="J727" s="117" t="str">
        <f>'I. Application Security'!G144</f>
        <v>I.7 Secure Code Review</v>
      </c>
      <c r="K727" s="117" t="str">
        <f>'I. Application Security'!H144</f>
        <v>14.2.1</v>
      </c>
      <c r="L727" s="117" t="str">
        <f>'I. Application Security'!I144</f>
        <v>Secure development policy</v>
      </c>
      <c r="M727" s="117"/>
      <c r="N727" s="117" t="s">
        <v>3144</v>
      </c>
      <c r="O727" s="117" t="s">
        <v>3161</v>
      </c>
      <c r="P727" s="120" t="s">
        <v>118</v>
      </c>
      <c r="Q727" s="117"/>
      <c r="R727" s="117"/>
      <c r="S727" s="117">
        <v>0</v>
      </c>
      <c r="T727" s="191" t="s">
        <v>3013</v>
      </c>
    </row>
    <row r="728" spans="1:20" ht="12.75" customHeight="1">
      <c r="A728" s="117">
        <f>'I. Application Security'!A145</f>
        <v>3979</v>
      </c>
      <c r="B728" s="117">
        <f>'I. Application Security'!J145</f>
        <v>3</v>
      </c>
      <c r="C728" s="117">
        <f>'I. Application Security'!K145</f>
        <v>0</v>
      </c>
      <c r="D728" s="117">
        <f>'I. Application Security'!Y145</f>
        <v>0</v>
      </c>
      <c r="E728" s="117" t="str">
        <f>'I. Application Security'!B145</f>
        <v>I.3.35.1</v>
      </c>
      <c r="F728" s="117" t="str">
        <f>'I. Application Security'!C145</f>
        <v>Any un-remediated Penetration Test issues in the application under review?</v>
      </c>
      <c r="G728" s="117">
        <f>'I. Application Security'!D145</f>
        <v>0</v>
      </c>
      <c r="H728" s="117">
        <f>'I. Application Security'!E145</f>
        <v>0</v>
      </c>
      <c r="I728" s="117">
        <f>'I. Application Security'!F145</f>
        <v>0</v>
      </c>
      <c r="J728" s="117" t="str">
        <f>'I. Application Security'!G145</f>
        <v>I.10 QA_UAT Process</v>
      </c>
      <c r="K728" s="117">
        <f>'I. Application Security'!H145</f>
        <v>0</v>
      </c>
      <c r="L728" s="117">
        <f>'I. Application Security'!I145</f>
        <v>0</v>
      </c>
      <c r="M728" s="117"/>
      <c r="N728" s="117"/>
      <c r="O728" s="117"/>
      <c r="P728" s="120" t="s">
        <v>118</v>
      </c>
      <c r="Q728" s="117"/>
      <c r="R728" s="117"/>
      <c r="S728" s="117">
        <v>0</v>
      </c>
      <c r="T728" s="191" t="s">
        <v>3013</v>
      </c>
    </row>
    <row r="729" spans="1:20" ht="12.75" customHeight="1">
      <c r="A729" s="117">
        <f>'I. Application Security'!A146</f>
        <v>3982</v>
      </c>
      <c r="B729" s="117">
        <f>'I. Application Security'!J146</f>
        <v>3</v>
      </c>
      <c r="C729" s="117">
        <f>'I. Application Security'!K146</f>
        <v>0</v>
      </c>
      <c r="D729" s="117">
        <f>'I. Application Security'!Y146</f>
        <v>0</v>
      </c>
      <c r="E729" s="117" t="str">
        <f>'I. Application Security'!B146</f>
        <v>I.3.35.2</v>
      </c>
      <c r="F729" s="117" t="str">
        <f>'I. Application Security'!C146</f>
        <v>Are discovered vulnerabilities comunicated to developers?</v>
      </c>
      <c r="G729" s="117">
        <f>'I. Application Security'!D146</f>
        <v>0</v>
      </c>
      <c r="H729" s="117">
        <f>'I. Application Security'!E146</f>
        <v>0</v>
      </c>
      <c r="I729" s="117">
        <f>'I. Application Security'!F146</f>
        <v>0</v>
      </c>
      <c r="J729" s="117" t="str">
        <f>'I. Application Security'!G146</f>
        <v>I.10 QA_UAT Process</v>
      </c>
      <c r="K729" s="117" t="str">
        <f>'I. Application Security'!H146</f>
        <v>14.2.6</v>
      </c>
      <c r="L729" s="117" t="str">
        <f>'I. Application Security'!I146</f>
        <v>Secure development environment</v>
      </c>
      <c r="M729" s="117"/>
      <c r="N729" s="117"/>
      <c r="O729" s="117"/>
      <c r="P729" s="120" t="s">
        <v>3364</v>
      </c>
      <c r="Q729" s="117"/>
      <c r="R729" s="117"/>
      <c r="S729" s="117" t="s">
        <v>3365</v>
      </c>
      <c r="T729" s="191" t="s">
        <v>3013</v>
      </c>
    </row>
    <row r="730" spans="1:20" ht="12.75" customHeight="1">
      <c r="A730" s="117">
        <f>'I. Application Security'!A147</f>
        <v>3983</v>
      </c>
      <c r="B730" s="117">
        <f>'I. Application Security'!J147</f>
        <v>2</v>
      </c>
      <c r="C730" s="117">
        <f>'I. Application Security'!K147</f>
        <v>0</v>
      </c>
      <c r="D730" s="117">
        <f>'I. Application Security'!Y147</f>
        <v>0</v>
      </c>
      <c r="E730" s="117" t="str">
        <f>'I. Application Security'!B147</f>
        <v>I.3.36</v>
      </c>
      <c r="F730" s="117" t="str">
        <f>'I. Application Security'!C147</f>
        <v>Does the Software Security Group interface with the Incident Response group or function? If yes, are:</v>
      </c>
      <c r="G730" s="117">
        <f>'I. Application Security'!D147</f>
        <v>0</v>
      </c>
      <c r="H730" s="117">
        <f>'I. Application Security'!E147</f>
        <v>0</v>
      </c>
      <c r="I730" s="117">
        <f>'I. Application Security'!F147</f>
        <v>0</v>
      </c>
      <c r="J730" s="117">
        <f>'I. Application Security'!G147</f>
        <v>0</v>
      </c>
      <c r="K730" s="117" t="str">
        <f>'I. Application Security'!H147</f>
        <v>12.6.1.k</v>
      </c>
      <c r="L730" s="117" t="str">
        <f>'I. Application Security'!I147</f>
        <v>Management of Technical vulnerabilities</v>
      </c>
      <c r="M730" s="117"/>
      <c r="N730" s="117"/>
      <c r="O730" s="117"/>
      <c r="P730" s="120" t="s">
        <v>3116</v>
      </c>
      <c r="Q730" s="117"/>
      <c r="R730" s="117"/>
      <c r="S730" s="117">
        <v>0</v>
      </c>
      <c r="T730" s="191" t="s">
        <v>3013</v>
      </c>
    </row>
    <row r="731" spans="1:20" ht="12.75" customHeight="1">
      <c r="A731" s="117">
        <f>'I. Application Security'!A148</f>
        <v>3984</v>
      </c>
      <c r="B731" s="117">
        <f>'I. Application Security'!J148</f>
        <v>3</v>
      </c>
      <c r="C731" s="117">
        <f>'I. Application Security'!K148</f>
        <v>0</v>
      </c>
      <c r="D731" s="117">
        <f>'I. Application Security'!Y148</f>
        <v>0</v>
      </c>
      <c r="E731" s="117" t="str">
        <f>'I. Application Security'!B148</f>
        <v>I.3.36.1</v>
      </c>
      <c r="F731" s="117" t="str">
        <f>'I. Application Security'!C148</f>
        <v>Vulnerabilities identified by the Incident Response group provided to the Software Security Group?</v>
      </c>
      <c r="G731" s="117">
        <f>'I. Application Security'!D148</f>
        <v>0</v>
      </c>
      <c r="H731" s="117">
        <f>'I. Application Security'!E148</f>
        <v>0</v>
      </c>
      <c r="I731" s="117">
        <f>'I. Application Security'!F148</f>
        <v>0</v>
      </c>
      <c r="J731" s="117">
        <f>'I. Application Security'!G148</f>
        <v>0</v>
      </c>
      <c r="K731" s="117" t="str">
        <f>'I. Application Security'!H148</f>
        <v>12.6.1.k</v>
      </c>
      <c r="L731" s="117" t="str">
        <f>'I. Application Security'!I148</f>
        <v>Management of Technical vulnerabilities</v>
      </c>
      <c r="M731" s="117"/>
      <c r="N731" s="117"/>
      <c r="O731" s="117"/>
      <c r="P731" s="120" t="s">
        <v>118</v>
      </c>
      <c r="Q731" s="117"/>
      <c r="R731" s="117"/>
      <c r="S731" s="117">
        <v>0</v>
      </c>
      <c r="T731" s="191" t="s">
        <v>3013</v>
      </c>
    </row>
    <row r="732" spans="1:20" ht="12.75" customHeight="1">
      <c r="A732" s="117">
        <f>'I. Application Security'!A149</f>
        <v>3986</v>
      </c>
      <c r="B732" s="117">
        <f>'I. Application Security'!J149</f>
        <v>2</v>
      </c>
      <c r="C732" s="117">
        <f>'I. Application Security'!K149</f>
        <v>0</v>
      </c>
      <c r="D732" s="117">
        <f>'I. Application Security'!Y149</f>
        <v>0</v>
      </c>
      <c r="E732" s="117" t="str">
        <f>'I. Application Security'!B149</f>
        <v>I.3.37</v>
      </c>
      <c r="F732" s="117" t="str">
        <f>'I. Application Security'!C149</f>
        <v>Are hosted production applications monitored for vulnerabilities?</v>
      </c>
      <c r="G732" s="117">
        <f>'I. Application Security'!D149</f>
        <v>0</v>
      </c>
      <c r="H732" s="117">
        <f>'I. Application Security'!E149</f>
        <v>0</v>
      </c>
      <c r="I732" s="117">
        <f>'I. Application Security'!F149</f>
        <v>0</v>
      </c>
      <c r="J732" s="117">
        <f>'I. Application Security'!G149</f>
        <v>0</v>
      </c>
      <c r="K732" s="117">
        <f>'I. Application Security'!H149</f>
        <v>14.1</v>
      </c>
      <c r="L732" s="117" t="str">
        <f>'I. Application Security'!I149</f>
        <v>Security requirements of information systems</v>
      </c>
      <c r="M732" s="117"/>
      <c r="N732" s="117"/>
      <c r="O732" s="117"/>
      <c r="P732" s="120" t="s">
        <v>2975</v>
      </c>
      <c r="Q732" s="117"/>
      <c r="R732" s="117"/>
      <c r="S732" s="117">
        <v>0</v>
      </c>
      <c r="T732" s="191" t="s">
        <v>3013</v>
      </c>
    </row>
    <row r="733" spans="1:20" ht="12.75" customHeight="1">
      <c r="A733" s="117">
        <f>'I. Application Security'!A150</f>
        <v>3987</v>
      </c>
      <c r="B733" s="117">
        <f>'I. Application Security'!J150</f>
        <v>2</v>
      </c>
      <c r="C733" s="117">
        <f>'I. Application Security'!K150</f>
        <v>0</v>
      </c>
      <c r="D733" s="117">
        <f>'I. Application Security'!Y150</f>
        <v>0</v>
      </c>
      <c r="E733" s="117" t="str">
        <f>'I. Application Security'!B150</f>
        <v>I.3.38</v>
      </c>
      <c r="F733" s="117" t="str">
        <f>'I. Application Security'!C150</f>
        <v>Are third party code reviews performed prior to release into production?</v>
      </c>
      <c r="G733" s="117">
        <f>'I. Application Security'!D150</f>
        <v>0</v>
      </c>
      <c r="H733" s="117">
        <f>'I. Application Security'!E150</f>
        <v>0</v>
      </c>
      <c r="I733" s="117">
        <f>'I. Application Security'!F150</f>
        <v>0</v>
      </c>
      <c r="J733" s="117">
        <f>'I. Application Security'!G150</f>
        <v>0</v>
      </c>
      <c r="K733" s="117">
        <f>'I. Application Security'!H150</f>
        <v>0</v>
      </c>
      <c r="L733" s="117">
        <f>'I. Application Security'!I150</f>
        <v>0</v>
      </c>
      <c r="M733" s="117"/>
      <c r="N733" s="117"/>
      <c r="O733" s="117"/>
      <c r="P733" s="120" t="s">
        <v>3162</v>
      </c>
      <c r="Q733" s="117"/>
      <c r="R733" s="117"/>
      <c r="S733" s="117">
        <v>0</v>
      </c>
      <c r="T733" s="191" t="s">
        <v>3013</v>
      </c>
    </row>
    <row r="734" spans="1:20" ht="12.75" customHeight="1">
      <c r="A734" s="117">
        <f>'I. Application Security'!A151</f>
        <v>3989</v>
      </c>
      <c r="B734" s="117">
        <f>'I. Application Security'!J151</f>
        <v>3</v>
      </c>
      <c r="C734" s="117">
        <f>'I. Application Security'!K151</f>
        <v>0</v>
      </c>
      <c r="D734" s="117">
        <f>'I. Application Security'!Y151</f>
        <v>0</v>
      </c>
      <c r="E734" s="117" t="str">
        <f>'I. Application Security'!B151</f>
        <v>I.3.38.1</v>
      </c>
      <c r="F734" s="117" t="str">
        <f>'I. Application Security'!C151</f>
        <v>Vulnerability Management to ensure code has been properly analyzed?</v>
      </c>
      <c r="G734" s="117">
        <f>'I. Application Security'!D151</f>
        <v>0</v>
      </c>
      <c r="H734" s="117">
        <f>'I. Application Security'!E151</f>
        <v>0</v>
      </c>
      <c r="I734" s="117">
        <f>'I. Application Security'!F151</f>
        <v>0</v>
      </c>
      <c r="J734" s="117" t="str">
        <f>'I. Application Security'!G151</f>
        <v>I.10 QA_UAT Process</v>
      </c>
      <c r="K734" s="117" t="str">
        <f>'I. Application Security'!H151</f>
        <v>12.1.2.c</v>
      </c>
      <c r="L734" s="117" t="str">
        <f>'I. Application Security'!I151</f>
        <v>Change management</v>
      </c>
      <c r="M734" s="117"/>
      <c r="N734" s="117"/>
      <c r="O734" s="117"/>
      <c r="P734" s="120" t="s">
        <v>3366</v>
      </c>
      <c r="Q734" s="117"/>
      <c r="R734" s="117"/>
      <c r="S734" s="117" t="s">
        <v>3255</v>
      </c>
      <c r="T734" s="191" t="s">
        <v>3013</v>
      </c>
    </row>
    <row r="735" spans="1:20" ht="12.75" customHeight="1">
      <c r="A735" s="117">
        <f>'I. Application Security'!A152</f>
        <v>3990</v>
      </c>
      <c r="B735" s="117">
        <f>'I. Application Security'!J152</f>
        <v>2</v>
      </c>
      <c r="C735" s="117">
        <f>'I. Application Security'!K152</f>
        <v>0</v>
      </c>
      <c r="D735" s="117">
        <f>'I. Application Security'!Y152</f>
        <v>1</v>
      </c>
      <c r="E735" s="117" t="str">
        <f>'I. Application Security'!B152</f>
        <v>I.3.39</v>
      </c>
      <c r="F735" s="117" t="str">
        <f>'I. Application Security'!C152</f>
        <v>Are applications analyzed on a regular basis to determine their vulnerability against recent attacks?</v>
      </c>
      <c r="G735" s="117">
        <f>'I. Application Security'!D152</f>
        <v>0</v>
      </c>
      <c r="H735" s="117">
        <f>'I. Application Security'!E152</f>
        <v>0</v>
      </c>
      <c r="I735" s="117">
        <f>'I. Application Security'!F152</f>
        <v>0</v>
      </c>
      <c r="J735" s="117" t="str">
        <f>'I. Application Security'!G152</f>
        <v>I.10 QA_UAT Process</v>
      </c>
      <c r="K735" s="117" t="str">
        <f>'I. Application Security'!H152</f>
        <v>12.2.1</v>
      </c>
      <c r="L735" s="117" t="str">
        <f>'I. Application Security'!I152</f>
        <v>Controls against malware</v>
      </c>
      <c r="M735" s="117"/>
      <c r="N735" s="117"/>
      <c r="O735" s="117"/>
      <c r="P735" s="120" t="s">
        <v>1104</v>
      </c>
      <c r="Q735" s="117"/>
      <c r="R735" s="117"/>
      <c r="S735" s="117" t="s">
        <v>3163</v>
      </c>
      <c r="T735" s="191" t="s">
        <v>3013</v>
      </c>
    </row>
    <row r="736" spans="1:20" ht="12.75" customHeight="1">
      <c r="A736" s="117">
        <f>'I. Application Security'!A153</f>
        <v>3991</v>
      </c>
      <c r="B736" s="117">
        <f>'I. Application Security'!J153</f>
        <v>2</v>
      </c>
      <c r="C736" s="117">
        <f>'I. Application Security'!K153</f>
        <v>0</v>
      </c>
      <c r="D736" s="117">
        <f>'I. Application Security'!Y153</f>
        <v>0</v>
      </c>
      <c r="E736" s="117" t="str">
        <f>'I. Application Security'!B153</f>
        <v>I.3.40</v>
      </c>
      <c r="F736" s="117" t="str">
        <f>'I. Application Security'!C153</f>
        <v>Are any vulnerabilities identified in production fed through the same mechanisms used to track and remediate results from Penetration Tests?</v>
      </c>
      <c r="G736" s="117">
        <f>'I. Application Security'!D153</f>
        <v>0</v>
      </c>
      <c r="H736" s="117">
        <f>'I. Application Security'!E153</f>
        <v>0</v>
      </c>
      <c r="I736" s="117">
        <f>'I. Application Security'!F153</f>
        <v>0</v>
      </c>
      <c r="J736" s="117" t="str">
        <f>'I. Application Security'!G153</f>
        <v>I.10 QA_UAT Process</v>
      </c>
      <c r="K736" s="117" t="str">
        <f>'I. Application Security'!H153</f>
        <v>12.2.1</v>
      </c>
      <c r="L736" s="117" t="str">
        <f>'I. Application Security'!I153</f>
        <v>Controls against malware</v>
      </c>
      <c r="M736" s="117"/>
      <c r="N736" s="117"/>
      <c r="O736" s="117"/>
      <c r="P736" s="120" t="s">
        <v>118</v>
      </c>
      <c r="Q736" s="117"/>
      <c r="R736" s="117"/>
      <c r="S736" s="117">
        <v>0</v>
      </c>
      <c r="T736" s="191" t="s">
        <v>3013</v>
      </c>
    </row>
    <row r="737" spans="1:20" ht="12.75" customHeight="1">
      <c r="A737" s="117">
        <f>'I. Application Security'!A154</f>
        <v>4117</v>
      </c>
      <c r="B737" s="117">
        <f>'I. Application Security'!J154</f>
        <v>2</v>
      </c>
      <c r="C737" s="117">
        <f>'I. Application Security'!K154</f>
        <v>0</v>
      </c>
      <c r="D737" s="117">
        <f>'I. Application Security'!Y154</f>
        <v>0</v>
      </c>
      <c r="E737" s="117" t="str">
        <f>'I. Application Security'!B154</f>
        <v>I.3.41</v>
      </c>
      <c r="F737" s="117" t="str">
        <f>'I. Application Security'!C154</f>
        <v>Are library modules used in the development of the application? If yes, are they:</v>
      </c>
      <c r="G737" s="117">
        <f>'I. Application Security'!D154</f>
        <v>0</v>
      </c>
      <c r="H737" s="117">
        <f>'I. Application Security'!E154</f>
        <v>0</v>
      </c>
      <c r="I737" s="117">
        <f>'I. Application Security'!F154</f>
        <v>0</v>
      </c>
      <c r="J737" s="117">
        <f>'I. Application Security'!G154</f>
        <v>0</v>
      </c>
      <c r="K737" s="117">
        <f>'I. Application Security'!H154</f>
        <v>0</v>
      </c>
      <c r="L737" s="117">
        <f>'I. Application Security'!I154</f>
        <v>0</v>
      </c>
      <c r="M737" s="117"/>
      <c r="N737" s="117"/>
      <c r="O737" s="117"/>
      <c r="P737" s="120"/>
      <c r="Q737" s="117"/>
      <c r="R737" s="117"/>
      <c r="S737" s="117">
        <v>0</v>
      </c>
      <c r="T737" s="191" t="s">
        <v>3013</v>
      </c>
    </row>
    <row r="738" spans="1:20" ht="12.75" customHeight="1">
      <c r="A738" s="117">
        <f>'I. Application Security'!A155</f>
        <v>4118</v>
      </c>
      <c r="B738" s="117">
        <f>'I. Application Security'!J155</f>
        <v>3</v>
      </c>
      <c r="C738" s="117">
        <f>'I. Application Security'!K155</f>
        <v>0</v>
      </c>
      <c r="D738" s="117">
        <f>'I. Application Security'!Y155</f>
        <v>0</v>
      </c>
      <c r="E738" s="117" t="str">
        <f>'I. Application Security'!B155</f>
        <v>I.3.41.1</v>
      </c>
      <c r="F738" s="117" t="str">
        <f>'I. Application Security'!C155</f>
        <v>Inventoried?</v>
      </c>
      <c r="G738" s="117">
        <f>'I. Application Security'!D155</f>
        <v>0</v>
      </c>
      <c r="H738" s="117">
        <f>'I. Application Security'!E155</f>
        <v>0</v>
      </c>
      <c r="I738" s="117">
        <f>'I. Application Security'!F155</f>
        <v>0</v>
      </c>
      <c r="J738" s="117">
        <f>'I. Application Security'!G155</f>
        <v>0</v>
      </c>
      <c r="K738" s="117">
        <f>'I. Application Security'!H155</f>
        <v>0</v>
      </c>
      <c r="L738" s="117">
        <f>'I. Application Security'!I155</f>
        <v>0</v>
      </c>
      <c r="M738" s="117"/>
      <c r="N738" s="117"/>
      <c r="O738" s="117"/>
      <c r="P738" s="120"/>
      <c r="Q738" s="117"/>
      <c r="R738" s="117"/>
      <c r="S738" s="117">
        <v>0</v>
      </c>
      <c r="T738" s="191" t="s">
        <v>3013</v>
      </c>
    </row>
    <row r="739" spans="1:20" ht="12.75" customHeight="1">
      <c r="A739" s="117">
        <f>'I. Application Security'!A156</f>
        <v>4119</v>
      </c>
      <c r="B739" s="117">
        <f>'I. Application Security'!J156</f>
        <v>3</v>
      </c>
      <c r="C739" s="117">
        <f>'I. Application Security'!K156</f>
        <v>0</v>
      </c>
      <c r="D739" s="117">
        <f>'I. Application Security'!Y156</f>
        <v>0</v>
      </c>
      <c r="E739" s="117" t="str">
        <f>'I. Application Security'!B156</f>
        <v>I.3.41.2</v>
      </c>
      <c r="F739" s="117" t="str">
        <f>'I. Application Security'!C156</f>
        <v>Identified as to which application the libraries or modules are used in?</v>
      </c>
      <c r="G739" s="117">
        <f>'I. Application Security'!D156</f>
        <v>0</v>
      </c>
      <c r="H739" s="117">
        <f>'I. Application Security'!E156</f>
        <v>0</v>
      </c>
      <c r="I739" s="117">
        <f>'I. Application Security'!F156</f>
        <v>0</v>
      </c>
      <c r="J739" s="117">
        <f>'I. Application Security'!G156</f>
        <v>0</v>
      </c>
      <c r="K739" s="117">
        <f>'I. Application Security'!H156</f>
        <v>0</v>
      </c>
      <c r="L739" s="117">
        <f>'I. Application Security'!I156</f>
        <v>0</v>
      </c>
      <c r="M739" s="117"/>
      <c r="N739" s="117"/>
      <c r="O739" s="117"/>
      <c r="P739" s="120"/>
      <c r="Q739" s="117"/>
      <c r="R739" s="117"/>
      <c r="S739" s="117">
        <v>0</v>
      </c>
      <c r="T739" s="191" t="s">
        <v>3013</v>
      </c>
    </row>
    <row r="740" spans="1:20" ht="12.75" customHeight="1">
      <c r="A740" s="117">
        <f>'I. Application Security'!A157</f>
        <v>4120</v>
      </c>
      <c r="B740" s="117">
        <f>'I. Application Security'!J157</f>
        <v>3</v>
      </c>
      <c r="C740" s="117">
        <f>'I. Application Security'!K157</f>
        <v>0</v>
      </c>
      <c r="D740" s="117">
        <f>'I. Application Security'!Y157</f>
        <v>0</v>
      </c>
      <c r="E740" s="117" t="str">
        <f>'I. Application Security'!B157</f>
        <v>I.3.41.3</v>
      </c>
      <c r="F740" s="117" t="str">
        <f>'I. Application Security'!C157</f>
        <v>Version reviewed at least every 6 months?</v>
      </c>
      <c r="G740" s="117">
        <f>'I. Application Security'!D157</f>
        <v>0</v>
      </c>
      <c r="H740" s="117">
        <f>'I. Application Security'!E157</f>
        <v>0</v>
      </c>
      <c r="I740" s="117">
        <f>'I. Application Security'!F157</f>
        <v>0</v>
      </c>
      <c r="J740" s="117">
        <f>'I. Application Security'!G157</f>
        <v>0</v>
      </c>
      <c r="K740" s="117">
        <f>'I. Application Security'!H157</f>
        <v>0</v>
      </c>
      <c r="L740" s="117">
        <f>'I. Application Security'!I157</f>
        <v>0</v>
      </c>
      <c r="M740" s="117"/>
      <c r="N740" s="117"/>
      <c r="O740" s="117"/>
      <c r="P740" s="120"/>
      <c r="Q740" s="117"/>
      <c r="R740" s="117"/>
      <c r="S740" s="117">
        <v>0</v>
      </c>
      <c r="T740" s="191" t="s">
        <v>3013</v>
      </c>
    </row>
    <row r="741" spans="1:20" ht="12.75" customHeight="1">
      <c r="A741" s="117">
        <f>'I. Application Security'!A158</f>
        <v>4121</v>
      </c>
      <c r="B741" s="117">
        <f>'I. Application Security'!J158</f>
        <v>3</v>
      </c>
      <c r="C741" s="117">
        <f>'I. Application Security'!K158</f>
        <v>0</v>
      </c>
      <c r="D741" s="117">
        <f>'I. Application Security'!Y158</f>
        <v>0</v>
      </c>
      <c r="E741" s="117" t="str">
        <f>'I. Application Security'!B158</f>
        <v>I.3.41.4</v>
      </c>
      <c r="F741" s="117" t="str">
        <f>'I. Application Security'!C158</f>
        <v>Open source?</v>
      </c>
      <c r="G741" s="117">
        <f>'I. Application Security'!D158</f>
        <v>0</v>
      </c>
      <c r="H741" s="117">
        <f>'I. Application Security'!E158</f>
        <v>0</v>
      </c>
      <c r="I741" s="117">
        <f>'I. Application Security'!F158</f>
        <v>0</v>
      </c>
      <c r="J741" s="117">
        <f>'I. Application Security'!G158</f>
        <v>0</v>
      </c>
      <c r="K741" s="117">
        <f>'I. Application Security'!H158</f>
        <v>0</v>
      </c>
      <c r="L741" s="117">
        <f>'I. Application Security'!I158</f>
        <v>0</v>
      </c>
      <c r="M741" s="117"/>
      <c r="N741" s="117"/>
      <c r="O741" s="117"/>
      <c r="P741" s="120"/>
      <c r="Q741" s="117"/>
      <c r="R741" s="117"/>
      <c r="S741" s="117">
        <v>0</v>
      </c>
      <c r="T741" s="191" t="s">
        <v>3013</v>
      </c>
    </row>
    <row r="742" spans="1:20" ht="12.75" customHeight="1">
      <c r="A742" s="117">
        <f>'I. Application Security'!A159</f>
        <v>3394</v>
      </c>
      <c r="B742" s="117">
        <f>'I. Application Security'!J159</f>
        <v>2</v>
      </c>
      <c r="C742" s="117">
        <f>'I. Application Security'!K159</f>
        <v>0</v>
      </c>
      <c r="D742" s="117">
        <f>'I. Application Security'!Y159</f>
        <v>1</v>
      </c>
      <c r="E742" s="117" t="str">
        <f>'I. Application Security'!B159</f>
        <v>I.3.42</v>
      </c>
      <c r="F742" s="117" t="str">
        <f>'I. Application Security'!C159</f>
        <v>Is there a formal development methodology in operation? If yes, which groups does it include?:</v>
      </c>
      <c r="G742" s="117">
        <f>'I. Application Security'!D159</f>
        <v>0</v>
      </c>
      <c r="H742" s="117">
        <f>'I. Application Security'!E159</f>
        <v>0</v>
      </c>
      <c r="I742" s="117">
        <f>'I. Application Security'!F159</f>
        <v>0</v>
      </c>
      <c r="J742" s="117" t="str">
        <f>'I. Application Security'!G159</f>
        <v>I.16 Secure Systems Development Lifecycle (SDLC) Reviews</v>
      </c>
      <c r="K742" s="117" t="str">
        <f>'I. Application Security'!H159</f>
        <v>12.5.1</v>
      </c>
      <c r="L742" s="117" t="str">
        <f>'I. Application Security'!I159</f>
        <v>Control of Operational Software</v>
      </c>
      <c r="M742" s="117"/>
      <c r="N742" s="117"/>
      <c r="O742" s="117"/>
      <c r="P742" s="120" t="s">
        <v>118</v>
      </c>
      <c r="Q742" s="117"/>
      <c r="R742" s="117"/>
      <c r="S742" s="117"/>
      <c r="T742" s="117"/>
    </row>
    <row r="743" spans="1:20" ht="12.75" customHeight="1">
      <c r="A743" s="117">
        <f>'I. Application Security'!A160</f>
        <v>3397</v>
      </c>
      <c r="B743" s="117">
        <f>'I. Application Security'!J160</f>
        <v>3</v>
      </c>
      <c r="C743" s="117">
        <f>'I. Application Security'!K160</f>
        <v>0</v>
      </c>
      <c r="D743" s="117">
        <f>'I. Application Security'!Y160</f>
        <v>0</v>
      </c>
      <c r="E743" s="117" t="str">
        <f>'I. Application Security'!B160</f>
        <v>I.3.42.1</v>
      </c>
      <c r="F743" s="117" t="str">
        <f>'I. Application Security'!C160</f>
        <v>Development?</v>
      </c>
      <c r="G743" s="117">
        <f>'I. Application Security'!D160</f>
        <v>0</v>
      </c>
      <c r="H743" s="117">
        <f>'I. Application Security'!E160</f>
        <v>0</v>
      </c>
      <c r="I743" s="117">
        <f>'I. Application Security'!F160</f>
        <v>0</v>
      </c>
      <c r="J743" s="117" t="str">
        <f>'I. Application Security'!G160</f>
        <v>I.16 Secure Systems Development Lifecycle (SDLC) Reviews</v>
      </c>
      <c r="K743" s="117">
        <f>'I. Application Security'!H160</f>
        <v>0</v>
      </c>
      <c r="L743" s="117">
        <f>'I. Application Security'!I160</f>
        <v>0</v>
      </c>
      <c r="M743" s="117"/>
      <c r="N743" s="117"/>
      <c r="O743" s="117"/>
      <c r="P743" s="120" t="s">
        <v>118</v>
      </c>
      <c r="Q743" s="117"/>
      <c r="R743" s="117"/>
      <c r="S743" s="117"/>
      <c r="T743" s="117"/>
    </row>
    <row r="744" spans="1:20" ht="12.75" customHeight="1">
      <c r="A744" s="117">
        <f>'I. Application Security'!A161</f>
        <v>3398</v>
      </c>
      <c r="B744" s="117">
        <f>'I. Application Security'!J161</f>
        <v>3</v>
      </c>
      <c r="C744" s="117">
        <f>'I. Application Security'!K161</f>
        <v>0</v>
      </c>
      <c r="D744" s="117">
        <f>'I. Application Security'!Y161</f>
        <v>0</v>
      </c>
      <c r="E744" s="117" t="str">
        <f>'I. Application Security'!B161</f>
        <v>I.3.42.2</v>
      </c>
      <c r="F744" s="117" t="str">
        <f>'I. Application Security'!C161</f>
        <v>QA?</v>
      </c>
      <c r="G744" s="117">
        <f>'I. Application Security'!D161</f>
        <v>0</v>
      </c>
      <c r="H744" s="117">
        <f>'I. Application Security'!E161</f>
        <v>0</v>
      </c>
      <c r="I744" s="117">
        <f>'I. Application Security'!F161</f>
        <v>0</v>
      </c>
      <c r="J744" s="117" t="str">
        <f>'I. Application Security'!G161</f>
        <v>I.16 Secure Systems Development Lifecycle (SDLC) Reviews</v>
      </c>
      <c r="K744" s="117">
        <f>'I. Application Security'!H161</f>
        <v>0</v>
      </c>
      <c r="L744" s="117">
        <f>'I. Application Security'!I161</f>
        <v>0</v>
      </c>
      <c r="M744" s="117"/>
      <c r="N744" s="117"/>
      <c r="O744" s="117"/>
      <c r="P744" s="120" t="s">
        <v>118</v>
      </c>
      <c r="Q744" s="117"/>
      <c r="R744" s="117"/>
      <c r="S744" s="117"/>
      <c r="T744" s="117"/>
    </row>
    <row r="745" spans="1:20" ht="12.75" customHeight="1">
      <c r="A745" s="117">
        <f>'I. Application Security'!A162</f>
        <v>3399</v>
      </c>
      <c r="B745" s="117">
        <f>'I. Application Security'!J162</f>
        <v>3</v>
      </c>
      <c r="C745" s="117">
        <f>'I. Application Security'!K162</f>
        <v>0</v>
      </c>
      <c r="D745" s="117">
        <f>'I. Application Security'!Y162</f>
        <v>0</v>
      </c>
      <c r="E745" s="117" t="str">
        <f>'I. Application Security'!B162</f>
        <v>I.3.42.3</v>
      </c>
      <c r="F745" s="117" t="str">
        <f>'I. Application Security'!C162</f>
        <v>Security?</v>
      </c>
      <c r="G745" s="117">
        <f>'I. Application Security'!D162</f>
        <v>0</v>
      </c>
      <c r="H745" s="117">
        <f>'I. Application Security'!E162</f>
        <v>0</v>
      </c>
      <c r="I745" s="117">
        <f>'I. Application Security'!F162</f>
        <v>0</v>
      </c>
      <c r="J745" s="117" t="str">
        <f>'I. Application Security'!G162</f>
        <v>I.16 Secure Systems Development Lifecycle (SDLC) Reviews</v>
      </c>
      <c r="K745" s="117">
        <f>'I. Application Security'!H162</f>
        <v>0</v>
      </c>
      <c r="L745" s="117">
        <f>'I. Application Security'!I162</f>
        <v>0</v>
      </c>
      <c r="M745" s="117"/>
      <c r="N745" s="117"/>
      <c r="O745" s="117"/>
      <c r="P745" s="120" t="s">
        <v>118</v>
      </c>
      <c r="Q745" s="117"/>
      <c r="R745" s="117"/>
      <c r="S745" s="117"/>
      <c r="T745" s="117"/>
    </row>
    <row r="746" spans="1:20" ht="12.75" customHeight="1">
      <c r="A746" s="117">
        <f>'I. Application Security'!A163</f>
        <v>4274</v>
      </c>
      <c r="B746" s="117">
        <f>'I. Application Security'!J163</f>
        <v>3</v>
      </c>
      <c r="C746" s="117">
        <f>'I. Application Security'!K163</f>
        <v>0</v>
      </c>
      <c r="D746" s="117">
        <f>'I. Application Security'!Y163</f>
        <v>0</v>
      </c>
      <c r="E746" s="117" t="str">
        <f>'I. Application Security'!B163</f>
        <v>I.3.42.4</v>
      </c>
      <c r="F746" s="117" t="str">
        <f>'I. Application Security'!C163</f>
        <v>Operations?</v>
      </c>
      <c r="G746" s="117">
        <f>'I. Application Security'!D163</f>
        <v>0</v>
      </c>
      <c r="H746" s="117">
        <f>'I. Application Security'!E163</f>
        <v>0</v>
      </c>
      <c r="I746" s="117">
        <f>'I. Application Security'!F163</f>
        <v>0</v>
      </c>
      <c r="J746" s="117">
        <f>'I. Application Security'!G163</f>
        <v>0</v>
      </c>
      <c r="K746" s="117">
        <f>'I. Application Security'!H163</f>
        <v>0</v>
      </c>
      <c r="L746" s="117">
        <f>'I. Application Security'!I163</f>
        <v>0</v>
      </c>
      <c r="M746" s="117"/>
      <c r="N746" s="117"/>
      <c r="O746" s="117"/>
      <c r="P746" s="120"/>
      <c r="Q746" s="117"/>
      <c r="R746" s="117"/>
      <c r="S746" s="117" t="s">
        <v>587</v>
      </c>
      <c r="T746" s="117"/>
    </row>
    <row r="747" spans="1:20" ht="12.75" customHeight="1">
      <c r="A747" s="117">
        <f>'I. Application Security'!A164</f>
        <v>3400</v>
      </c>
      <c r="B747" s="117">
        <f>'I. Application Security'!J164</f>
        <v>3</v>
      </c>
      <c r="C747" s="117">
        <f>'I. Application Security'!K164</f>
        <v>0</v>
      </c>
      <c r="D747" s="117">
        <f>'I. Application Security'!Y164</f>
        <v>0</v>
      </c>
      <c r="E747" s="117" t="str">
        <f>'I. Application Security'!B164</f>
        <v>I.3.42.5</v>
      </c>
      <c r="F747" s="117" t="str">
        <f>'I. Application Security'!C164</f>
        <v>Other?</v>
      </c>
      <c r="G747" s="117">
        <f>'I. Application Security'!D164</f>
        <v>0</v>
      </c>
      <c r="H747" s="117">
        <f>'I. Application Security'!E164</f>
        <v>0</v>
      </c>
      <c r="I747" s="117">
        <f>'I. Application Security'!F164</f>
        <v>0</v>
      </c>
      <c r="J747" s="117" t="str">
        <f>'I. Application Security'!G164</f>
        <v>I.16 Secure Systems Development Lifecycle (SDLC) Reviews</v>
      </c>
      <c r="K747" s="117">
        <f>'I. Application Security'!H164</f>
        <v>0</v>
      </c>
      <c r="L747" s="117">
        <f>'I. Application Security'!I164</f>
        <v>0</v>
      </c>
      <c r="M747" s="117"/>
      <c r="N747" s="117"/>
      <c r="O747" s="117"/>
      <c r="P747" s="120" t="s">
        <v>118</v>
      </c>
      <c r="Q747" s="117"/>
      <c r="R747" s="117"/>
      <c r="S747" s="117">
        <v>0</v>
      </c>
      <c r="T747" s="117"/>
    </row>
    <row r="748" spans="1:20" ht="12.75" customHeight="1">
      <c r="A748" s="117">
        <f>'I. Application Security'!A165</f>
        <v>3427</v>
      </c>
      <c r="B748" s="117">
        <f>'I. Application Security'!J165</f>
        <v>2</v>
      </c>
      <c r="C748" s="117">
        <f>'I. Application Security'!K165</f>
        <v>0</v>
      </c>
      <c r="D748" s="117">
        <f>'I. Application Security'!Y165</f>
        <v>0</v>
      </c>
      <c r="E748" s="117" t="str">
        <f>'I. Application Security'!B165</f>
        <v>I.3.43</v>
      </c>
      <c r="F748" s="117" t="str">
        <f>'I. Application Security'!C165</f>
        <v>What is the frequency that applications are released to production?</v>
      </c>
      <c r="G748" s="117">
        <f>'I. Application Security'!D165</f>
        <v>0</v>
      </c>
      <c r="H748" s="117">
        <f>'I. Application Security'!E165</f>
        <v>0</v>
      </c>
      <c r="I748" s="117">
        <f>'I. Application Security'!F165</f>
        <v>0</v>
      </c>
      <c r="J748" s="117" t="str">
        <f>'I. Application Security'!G165</f>
        <v>I.2 Secure Systems Development Lifecycle (SDLC) Policies, Standards and Procedures</v>
      </c>
      <c r="K748" s="117" t="str">
        <f>'I. Application Security'!H165</f>
        <v>12.5.1</v>
      </c>
      <c r="L748" s="117" t="str">
        <f>'I. Application Security'!I165</f>
        <v>Control of Operational Software</v>
      </c>
      <c r="M748" s="117"/>
      <c r="N748" s="117"/>
      <c r="O748" s="117"/>
      <c r="P748" s="120" t="s">
        <v>118</v>
      </c>
      <c r="Q748" s="117"/>
      <c r="R748" s="117"/>
      <c r="S748" s="117"/>
      <c r="T748" s="117"/>
    </row>
    <row r="749" spans="1:20" ht="12.75" customHeight="1">
      <c r="A749" s="117">
        <f>'I. Application Security'!A166</f>
        <v>3428</v>
      </c>
      <c r="B749" s="117">
        <f>'I. Application Security'!J166</f>
        <v>3</v>
      </c>
      <c r="C749" s="117">
        <f>'I. Application Security'!K166</f>
        <v>0</v>
      </c>
      <c r="D749" s="117">
        <f>'I. Application Security'!Y166</f>
        <v>0</v>
      </c>
      <c r="E749" s="117" t="str">
        <f>'I. Application Security'!B166</f>
        <v>I.3.43.1</v>
      </c>
      <c r="F749" s="117" t="str">
        <f>'I. Application Security'!C166</f>
        <v>Ad hoc?</v>
      </c>
      <c r="G749" s="117">
        <f>'I. Application Security'!D166</f>
        <v>0</v>
      </c>
      <c r="H749" s="117">
        <f>'I. Application Security'!E166</f>
        <v>0</v>
      </c>
      <c r="I749" s="117">
        <f>'I. Application Security'!F166</f>
        <v>0</v>
      </c>
      <c r="J749" s="117">
        <f>'I. Application Security'!G166</f>
        <v>0</v>
      </c>
      <c r="K749" s="117">
        <f>'I. Application Security'!H166</f>
        <v>0</v>
      </c>
      <c r="L749" s="117">
        <f>'I. Application Security'!I166</f>
        <v>0</v>
      </c>
      <c r="M749" s="117"/>
      <c r="N749" s="117"/>
      <c r="O749" s="117"/>
      <c r="P749" s="120" t="s">
        <v>118</v>
      </c>
      <c r="Q749" s="117"/>
      <c r="R749" s="117"/>
      <c r="S749" s="117"/>
      <c r="T749" s="117"/>
    </row>
    <row r="750" spans="1:20" ht="12.75" customHeight="1">
      <c r="A750" s="117">
        <f>'I. Application Security'!A167</f>
        <v>3429</v>
      </c>
      <c r="B750" s="117">
        <f>'I. Application Security'!J167</f>
        <v>3</v>
      </c>
      <c r="C750" s="117">
        <f>'I. Application Security'!K167</f>
        <v>0</v>
      </c>
      <c r="D750" s="117">
        <f>'I. Application Security'!Y167</f>
        <v>0</v>
      </c>
      <c r="E750" s="117" t="str">
        <f>'I. Application Security'!B167</f>
        <v>I.3.43.2</v>
      </c>
      <c r="F750" s="117" t="str">
        <f>'I. Application Security'!C167</f>
        <v>Daily?</v>
      </c>
      <c r="G750" s="117">
        <f>'I. Application Security'!D167</f>
        <v>0</v>
      </c>
      <c r="H750" s="117">
        <f>'I. Application Security'!E167</f>
        <v>0</v>
      </c>
      <c r="I750" s="117">
        <f>'I. Application Security'!F167</f>
        <v>0</v>
      </c>
      <c r="J750" s="117">
        <f>'I. Application Security'!G167</f>
        <v>0</v>
      </c>
      <c r="K750" s="117">
        <f>'I. Application Security'!H167</f>
        <v>0</v>
      </c>
      <c r="L750" s="117">
        <f>'I. Application Security'!I167</f>
        <v>0</v>
      </c>
      <c r="M750" s="117"/>
      <c r="N750" s="117"/>
      <c r="O750" s="117"/>
      <c r="P750" s="120" t="s">
        <v>118</v>
      </c>
      <c r="Q750" s="117"/>
      <c r="R750" s="117"/>
      <c r="S750" s="117"/>
      <c r="T750" s="117"/>
    </row>
    <row r="751" spans="1:20" ht="12.75" customHeight="1">
      <c r="A751" s="117">
        <f>'I. Application Security'!A168</f>
        <v>3430</v>
      </c>
      <c r="B751" s="117">
        <f>'I. Application Security'!J168</f>
        <v>3</v>
      </c>
      <c r="C751" s="117">
        <f>'I. Application Security'!K168</f>
        <v>0</v>
      </c>
      <c r="D751" s="117">
        <f>'I. Application Security'!Y168</f>
        <v>0</v>
      </c>
      <c r="E751" s="117" t="str">
        <f>'I. Application Security'!B168</f>
        <v>I.3.43.3</v>
      </c>
      <c r="F751" s="117" t="str">
        <f>'I. Application Security'!C168</f>
        <v>Weekly?</v>
      </c>
      <c r="G751" s="117">
        <f>'I. Application Security'!D168</f>
        <v>0</v>
      </c>
      <c r="H751" s="117">
        <f>'I. Application Security'!E168</f>
        <v>0</v>
      </c>
      <c r="I751" s="117">
        <f>'I. Application Security'!F168</f>
        <v>0</v>
      </c>
      <c r="J751" s="117">
        <f>'I. Application Security'!G168</f>
        <v>0</v>
      </c>
      <c r="K751" s="117">
        <f>'I. Application Security'!H168</f>
        <v>0</v>
      </c>
      <c r="L751" s="117">
        <f>'I. Application Security'!I168</f>
        <v>0</v>
      </c>
      <c r="M751" s="117"/>
      <c r="N751" s="117"/>
      <c r="O751" s="117"/>
      <c r="P751" s="120" t="s">
        <v>118</v>
      </c>
      <c r="Q751" s="117"/>
      <c r="R751" s="117"/>
      <c r="S751" s="117"/>
      <c r="T751" s="117"/>
    </row>
    <row r="752" spans="1:20" ht="12.75" customHeight="1">
      <c r="A752" s="117">
        <f>'I. Application Security'!A169</f>
        <v>3431</v>
      </c>
      <c r="B752" s="117">
        <f>'I. Application Security'!J169</f>
        <v>3</v>
      </c>
      <c r="C752" s="117">
        <f>'I. Application Security'!K169</f>
        <v>0</v>
      </c>
      <c r="D752" s="117">
        <f>'I. Application Security'!Y169</f>
        <v>0</v>
      </c>
      <c r="E752" s="117" t="str">
        <f>'I. Application Security'!B169</f>
        <v>I.3.43.4</v>
      </c>
      <c r="F752" s="117" t="str">
        <f>'I. Application Security'!C169</f>
        <v>Biweekly?</v>
      </c>
      <c r="G752" s="117">
        <f>'I. Application Security'!D169</f>
        <v>0</v>
      </c>
      <c r="H752" s="117">
        <f>'I. Application Security'!E169</f>
        <v>0</v>
      </c>
      <c r="I752" s="117">
        <f>'I. Application Security'!F169</f>
        <v>0</v>
      </c>
      <c r="J752" s="117">
        <f>'I. Application Security'!G169</f>
        <v>0</v>
      </c>
      <c r="K752" s="117">
        <f>'I. Application Security'!H169</f>
        <v>0</v>
      </c>
      <c r="L752" s="117">
        <f>'I. Application Security'!I169</f>
        <v>0</v>
      </c>
      <c r="M752" s="117"/>
      <c r="N752" s="117"/>
      <c r="O752" s="117"/>
      <c r="P752" s="120" t="s">
        <v>118</v>
      </c>
      <c r="Q752" s="117"/>
      <c r="R752" s="117"/>
      <c r="S752" s="117"/>
      <c r="T752" s="117"/>
    </row>
    <row r="753" spans="1:20" ht="12.75" customHeight="1">
      <c r="A753" s="117">
        <f>'I. Application Security'!A170</f>
        <v>3432</v>
      </c>
      <c r="B753" s="117">
        <f>'I. Application Security'!J170</f>
        <v>3</v>
      </c>
      <c r="C753" s="117">
        <f>'I. Application Security'!K170</f>
        <v>0</v>
      </c>
      <c r="D753" s="117">
        <f>'I. Application Security'!Y170</f>
        <v>0</v>
      </c>
      <c r="E753" s="117" t="str">
        <f>'I. Application Security'!B170</f>
        <v>I.3.43.5</v>
      </c>
      <c r="F753" s="117" t="str">
        <f>'I. Application Security'!C170</f>
        <v>Monthly?</v>
      </c>
      <c r="G753" s="117">
        <f>'I. Application Security'!D170</f>
        <v>0</v>
      </c>
      <c r="H753" s="117">
        <f>'I. Application Security'!E170</f>
        <v>0</v>
      </c>
      <c r="I753" s="117">
        <f>'I. Application Security'!F170</f>
        <v>0</v>
      </c>
      <c r="J753" s="117">
        <f>'I. Application Security'!G170</f>
        <v>0</v>
      </c>
      <c r="K753" s="117">
        <f>'I. Application Security'!H170</f>
        <v>0</v>
      </c>
      <c r="L753" s="117">
        <f>'I. Application Security'!I170</f>
        <v>0</v>
      </c>
      <c r="M753" s="117"/>
      <c r="N753" s="117"/>
      <c r="O753" s="117"/>
      <c r="P753" s="120" t="s">
        <v>118</v>
      </c>
      <c r="Q753" s="117"/>
      <c r="R753" s="117"/>
      <c r="S753" s="117"/>
      <c r="T753" s="117"/>
    </row>
    <row r="754" spans="1:20" ht="12.75" customHeight="1">
      <c r="A754" s="117">
        <f>'I. Application Security'!A171</f>
        <v>3433</v>
      </c>
      <c r="B754" s="117">
        <f>'I. Application Security'!J171</f>
        <v>3</v>
      </c>
      <c r="C754" s="117">
        <f>'I. Application Security'!K171</f>
        <v>0</v>
      </c>
      <c r="D754" s="117">
        <f>'I. Application Security'!Y171</f>
        <v>0</v>
      </c>
      <c r="E754" s="117" t="str">
        <f>'I. Application Security'!B171</f>
        <v>I.3.43.6</v>
      </c>
      <c r="F754" s="117" t="str">
        <f>'I. Application Security'!C171</f>
        <v>&gt; 3 months?</v>
      </c>
      <c r="G754" s="117">
        <f>'I. Application Security'!D171</f>
        <v>0</v>
      </c>
      <c r="H754" s="117">
        <f>'I. Application Security'!E171</f>
        <v>0</v>
      </c>
      <c r="I754" s="117">
        <f>'I. Application Security'!F171</f>
        <v>0</v>
      </c>
      <c r="J754" s="117">
        <f>'I. Application Security'!G171</f>
        <v>0</v>
      </c>
      <c r="K754" s="117">
        <f>'I. Application Security'!H171</f>
        <v>0</v>
      </c>
      <c r="L754" s="117">
        <f>'I. Application Security'!I171</f>
        <v>0</v>
      </c>
      <c r="M754" s="117"/>
      <c r="N754" s="117"/>
      <c r="O754" s="117"/>
      <c r="P754" s="120" t="s">
        <v>118</v>
      </c>
      <c r="Q754" s="117"/>
      <c r="R754" s="117"/>
      <c r="S754" s="117"/>
      <c r="T754" s="117"/>
    </row>
    <row r="755" spans="1:20" ht="12.75" customHeight="1">
      <c r="A755" s="117">
        <f>'I. Application Security'!A172</f>
        <v>3434</v>
      </c>
      <c r="B755" s="117">
        <f>'I. Application Security'!J172</f>
        <v>3</v>
      </c>
      <c r="C755" s="117">
        <f>'I. Application Security'!K172</f>
        <v>0</v>
      </c>
      <c r="D755" s="117">
        <f>'I. Application Security'!Y172</f>
        <v>0</v>
      </c>
      <c r="E755" s="117" t="str">
        <f>'I. Application Security'!B172</f>
        <v>I.3.43.7</v>
      </c>
      <c r="F755" s="117" t="str">
        <f>'I. Application Security'!C172</f>
        <v>&gt; 6 months?</v>
      </c>
      <c r="G755" s="117">
        <f>'I. Application Security'!D172</f>
        <v>0</v>
      </c>
      <c r="H755" s="117">
        <f>'I. Application Security'!E172</f>
        <v>0</v>
      </c>
      <c r="I755" s="117">
        <f>'I. Application Security'!F172</f>
        <v>0</v>
      </c>
      <c r="J755" s="117">
        <f>'I. Application Security'!G172</f>
        <v>0</v>
      </c>
      <c r="K755" s="117">
        <f>'I. Application Security'!H172</f>
        <v>0</v>
      </c>
      <c r="L755" s="117">
        <f>'I. Application Security'!I172</f>
        <v>0</v>
      </c>
      <c r="M755" s="117"/>
      <c r="N755" s="117"/>
      <c r="O755" s="117"/>
      <c r="P755" s="120" t="s">
        <v>118</v>
      </c>
      <c r="Q755" s="117"/>
      <c r="R755" s="117"/>
      <c r="S755" s="117"/>
      <c r="T755" s="117"/>
    </row>
    <row r="756" spans="1:20" ht="12.75" customHeight="1">
      <c r="A756" s="117">
        <f>'I. Application Security'!A173</f>
        <v>3435</v>
      </c>
      <c r="B756" s="117">
        <f>'I. Application Security'!J173</f>
        <v>3</v>
      </c>
      <c r="C756" s="117">
        <f>'I. Application Security'!K173</f>
        <v>0</v>
      </c>
      <c r="D756" s="117">
        <f>'I. Application Security'!Y173</f>
        <v>0</v>
      </c>
      <c r="E756" s="117" t="str">
        <f>'I. Application Security'!B173</f>
        <v>I.3.43.8</v>
      </c>
      <c r="F756" s="117" t="str">
        <f>'I. Application Security'!C173</f>
        <v>Other?</v>
      </c>
      <c r="G756" s="117">
        <f>'I. Application Security'!D173</f>
        <v>0</v>
      </c>
      <c r="H756" s="117">
        <f>'I. Application Security'!E173</f>
        <v>0</v>
      </c>
      <c r="I756" s="117">
        <f>'I. Application Security'!F173</f>
        <v>0</v>
      </c>
      <c r="J756" s="117">
        <f>'I. Application Security'!G173</f>
        <v>0</v>
      </c>
      <c r="K756" s="117">
        <f>'I. Application Security'!H173</f>
        <v>0</v>
      </c>
      <c r="L756" s="117">
        <f>'I. Application Security'!I173</f>
        <v>0</v>
      </c>
      <c r="M756" s="117"/>
      <c r="N756" s="117"/>
      <c r="O756" s="117"/>
      <c r="P756" s="120" t="s">
        <v>118</v>
      </c>
      <c r="Q756" s="117"/>
      <c r="R756" s="117"/>
      <c r="S756" s="117"/>
      <c r="T756" s="117"/>
    </row>
    <row r="757" spans="1:20" ht="12.75" customHeight="1">
      <c r="A757" s="117">
        <f>'I. Application Security'!A174</f>
        <v>3445</v>
      </c>
      <c r="B757" s="117">
        <f>'I. Application Security'!J174</f>
        <v>2</v>
      </c>
      <c r="C757" s="117">
        <f>'I. Application Security'!K174</f>
        <v>0</v>
      </c>
      <c r="D757" s="117">
        <f>'I. Application Security'!Y174</f>
        <v>0</v>
      </c>
      <c r="E757" s="117" t="str">
        <f>'I. Application Security'!B174</f>
        <v>I.3.44</v>
      </c>
      <c r="F757" s="117" t="str">
        <f>'I. Application Security'!C174</f>
        <v>Is source code security reviewed manually? If yes, what is the frequency:</v>
      </c>
      <c r="G757" s="117">
        <f>'I. Application Security'!D174</f>
        <v>0</v>
      </c>
      <c r="H757" s="117">
        <f>'I. Application Security'!E174</f>
        <v>0</v>
      </c>
      <c r="I757" s="117">
        <f>'I. Application Security'!F174</f>
        <v>0</v>
      </c>
      <c r="J757" s="117" t="str">
        <f>'I. Application Security'!G174</f>
        <v>I.16 Secure Systems Development Lifecycle (SDLC) Reviews</v>
      </c>
      <c r="K757" s="117" t="str">
        <f>'I. Application Security'!H174</f>
        <v>12.2.1 12.5.1</v>
      </c>
      <c r="L757" s="117" t="str">
        <f>'I. Application Security'!I174</f>
        <v>Controls against malware,
Control of Operational Software</v>
      </c>
      <c r="M757" s="117"/>
      <c r="N757" s="117"/>
      <c r="O757" s="117"/>
      <c r="P757" s="120" t="s">
        <v>118</v>
      </c>
      <c r="Q757" s="117"/>
      <c r="R757" s="117"/>
      <c r="S757" s="117"/>
      <c r="T757" s="117"/>
    </row>
    <row r="758" spans="1:20" ht="12.75" customHeight="1">
      <c r="A758" s="117">
        <f>'I. Application Security'!A175</f>
        <v>3446</v>
      </c>
      <c r="B758" s="117">
        <f>'I. Application Security'!J175</f>
        <v>3</v>
      </c>
      <c r="C758" s="117">
        <f>'I. Application Security'!K175</f>
        <v>0</v>
      </c>
      <c r="D758" s="117">
        <f>'I. Application Security'!Y175</f>
        <v>0</v>
      </c>
      <c r="E758" s="117" t="str">
        <f>'I. Application Security'!B175</f>
        <v>I.3.44.1</v>
      </c>
      <c r="F758" s="117" t="str">
        <f>'I. Application Security'!C175</f>
        <v>Ad hoc?</v>
      </c>
      <c r="G758" s="117">
        <f>'I. Application Security'!D175</f>
        <v>0</v>
      </c>
      <c r="H758" s="117">
        <f>'I. Application Security'!E175</f>
        <v>0</v>
      </c>
      <c r="I758" s="117">
        <f>'I. Application Security'!F175</f>
        <v>0</v>
      </c>
      <c r="J758" s="117">
        <f>'I. Application Security'!G175</f>
        <v>0</v>
      </c>
      <c r="K758" s="117">
        <f>'I. Application Security'!H175</f>
        <v>0</v>
      </c>
      <c r="L758" s="117">
        <f>'I. Application Security'!I175</f>
        <v>0</v>
      </c>
      <c r="M758" s="117"/>
      <c r="N758" s="117"/>
      <c r="O758" s="117"/>
      <c r="P758" s="120" t="s">
        <v>118</v>
      </c>
      <c r="Q758" s="117"/>
      <c r="R758" s="117"/>
      <c r="S758" s="117"/>
      <c r="T758" s="117"/>
    </row>
    <row r="759" spans="1:20" ht="12.75" customHeight="1">
      <c r="A759" s="117">
        <f>'I. Application Security'!A176</f>
        <v>3490</v>
      </c>
      <c r="B759" s="117">
        <f>'I. Application Security'!J176</f>
        <v>2</v>
      </c>
      <c r="C759" s="117">
        <f>'I. Application Security'!K176</f>
        <v>0</v>
      </c>
      <c r="D759" s="117">
        <f>'I. Application Security'!Y176</f>
        <v>0</v>
      </c>
      <c r="E759" s="117" t="str">
        <f>'I. Application Security'!B176</f>
        <v>I.3.45</v>
      </c>
      <c r="F759" s="117" t="str">
        <f>'I. Application Security'!C176</f>
        <v>Is an API available to clients?</v>
      </c>
      <c r="G759" s="117">
        <f>'I. Application Security'!D176</f>
        <v>0</v>
      </c>
      <c r="H759" s="117">
        <f>'I. Application Security'!E176</f>
        <v>0</v>
      </c>
      <c r="I759" s="117">
        <f>'I. Application Security'!F176</f>
        <v>0</v>
      </c>
      <c r="J759" s="117" t="str">
        <f>'I. Application Security'!G176</f>
        <v>H.3 Logical Access Authorization</v>
      </c>
      <c r="K759" s="117">
        <f>'I. Application Security'!H176</f>
        <v>0</v>
      </c>
      <c r="L759" s="117">
        <f>'I. Application Security'!I176</f>
        <v>0</v>
      </c>
      <c r="M759" s="117"/>
      <c r="N759" s="117"/>
      <c r="O759" s="117"/>
      <c r="P759" s="120" t="s">
        <v>118</v>
      </c>
      <c r="Q759" s="117"/>
      <c r="R759" s="117"/>
      <c r="S759" s="117"/>
      <c r="T759" s="117"/>
    </row>
    <row r="760" spans="1:20" ht="12.75" customHeight="1">
      <c r="A760" s="117">
        <f>'I. Application Security'!A177</f>
        <v>3491</v>
      </c>
      <c r="B760" s="117">
        <f>'I. Application Security'!J177</f>
        <v>3</v>
      </c>
      <c r="C760" s="117">
        <f>'I. Application Security'!K177</f>
        <v>0</v>
      </c>
      <c r="D760" s="117">
        <f>'I. Application Security'!Y177</f>
        <v>0</v>
      </c>
      <c r="E760" s="117" t="str">
        <f>'I. Application Security'!B177</f>
        <v>I.3.45.1</v>
      </c>
      <c r="F760" s="117" t="str">
        <f>'I. Application Security'!C177</f>
        <v>Is there a formal security program established to include API security reviews? If yes, does this include:</v>
      </c>
      <c r="G760" s="117">
        <f>'I. Application Security'!D177</f>
        <v>0</v>
      </c>
      <c r="H760" s="117">
        <f>'I. Application Security'!E177</f>
        <v>0</v>
      </c>
      <c r="I760" s="117">
        <f>'I. Application Security'!F177</f>
        <v>0</v>
      </c>
      <c r="J760" s="117" t="str">
        <f>'I. Application Security'!G177</f>
        <v>I.16 Secure Systems Development Lifecycle (SDLC) Reviews</v>
      </c>
      <c r="K760" s="117" t="str">
        <f>'I. Application Security'!H177</f>
        <v>12.5.1</v>
      </c>
      <c r="L760" s="117" t="str">
        <f>'I. Application Security'!I177</f>
        <v>Control of Operational Software</v>
      </c>
      <c r="M760" s="117"/>
      <c r="N760" s="117"/>
      <c r="O760" s="117"/>
      <c r="P760" s="120" t="s">
        <v>118</v>
      </c>
      <c r="Q760" s="117"/>
      <c r="R760" s="117"/>
      <c r="S760" s="117"/>
      <c r="T760" s="117"/>
    </row>
    <row r="761" spans="1:20" ht="12.75" customHeight="1">
      <c r="A761" s="117">
        <f>'I. Application Security'!A178</f>
        <v>3492</v>
      </c>
      <c r="B761" s="117">
        <f>'I. Application Security'!J178</f>
        <v>4</v>
      </c>
      <c r="C761" s="117">
        <f>'I. Application Security'!K178</f>
        <v>0</v>
      </c>
      <c r="D761" s="117">
        <f>'I. Application Security'!Y178</f>
        <v>0</v>
      </c>
      <c r="E761" s="117" t="str">
        <f>'I. Application Security'!B178</f>
        <v>I.3.45.1.1</v>
      </c>
      <c r="F761" s="117" t="str">
        <f>'I. Application Security'!C178</f>
        <v>Security review of API design?</v>
      </c>
      <c r="G761" s="117">
        <f>'I. Application Security'!D178</f>
        <v>0</v>
      </c>
      <c r="H761" s="117">
        <f>'I. Application Security'!E178</f>
        <v>0</v>
      </c>
      <c r="I761" s="117">
        <f>'I. Application Security'!F178</f>
        <v>0</v>
      </c>
      <c r="J761" s="117" t="str">
        <f>'I. Application Security'!G178</f>
        <v>I.16 Secure Systems Development Lifecycle (SDLC) Reviews</v>
      </c>
      <c r="K761" s="117" t="str">
        <f>'I. Application Security'!H178</f>
        <v>12.5.1</v>
      </c>
      <c r="L761" s="117" t="str">
        <f>'I. Application Security'!I178</f>
        <v>Control of Operational Software</v>
      </c>
      <c r="M761" s="117"/>
      <c r="N761" s="117"/>
      <c r="O761" s="117"/>
      <c r="P761" s="120" t="s">
        <v>118</v>
      </c>
      <c r="Q761" s="117"/>
      <c r="R761" s="117"/>
      <c r="S761" s="117"/>
      <c r="T761" s="117"/>
    </row>
    <row r="762" spans="1:20" ht="12.75" customHeight="1">
      <c r="A762" s="117">
        <f>'I. Application Security'!A179</f>
        <v>3493</v>
      </c>
      <c r="B762" s="117">
        <f>'I. Application Security'!J179</f>
        <v>4</v>
      </c>
      <c r="C762" s="117">
        <f>'I. Application Security'!K179</f>
        <v>0</v>
      </c>
      <c r="D762" s="117">
        <f>'I. Application Security'!Y179</f>
        <v>0</v>
      </c>
      <c r="E762" s="117" t="str">
        <f>'I. Application Security'!B179</f>
        <v>I.3.45.1.2</v>
      </c>
      <c r="F762" s="117" t="str">
        <f>'I. Application Security'!C179</f>
        <v>Secure Source Code Scan?</v>
      </c>
      <c r="G762" s="117">
        <f>'I. Application Security'!D179</f>
        <v>0</v>
      </c>
      <c r="H762" s="117">
        <f>'I. Application Security'!E179</f>
        <v>0</v>
      </c>
      <c r="I762" s="117">
        <f>'I. Application Security'!F179</f>
        <v>0</v>
      </c>
      <c r="J762" s="117" t="str">
        <f>'I. Application Security'!G179</f>
        <v>I.16 Secure Systems Development Lifecycle (SDLC) Reviews</v>
      </c>
      <c r="K762" s="117" t="str">
        <f>'I. Application Security'!H179</f>
        <v>12.5.1</v>
      </c>
      <c r="L762" s="117" t="str">
        <f>'I. Application Security'!I179</f>
        <v>Control of Operational Software</v>
      </c>
      <c r="M762" s="117"/>
      <c r="N762" s="117"/>
      <c r="O762" s="117"/>
      <c r="P762" s="120" t="s">
        <v>118</v>
      </c>
      <c r="Q762" s="117"/>
      <c r="R762" s="117"/>
      <c r="S762" s="117"/>
      <c r="T762" s="117"/>
    </row>
    <row r="763" spans="1:20" ht="12.75" customHeight="1">
      <c r="A763" s="117">
        <f>'I. Application Security'!A180</f>
        <v>4275</v>
      </c>
      <c r="B763" s="117">
        <f>'I. Application Security'!J180</f>
        <v>4</v>
      </c>
      <c r="C763" s="117">
        <f>'I. Application Security'!K180</f>
        <v>0</v>
      </c>
      <c r="D763" s="117">
        <f>'I. Application Security'!Y180</f>
        <v>0</v>
      </c>
      <c r="E763" s="117" t="str">
        <f>'I. Application Security'!B180</f>
        <v>I.3.45.1.3</v>
      </c>
      <c r="F763" s="117" t="str">
        <f>'I. Application Security'!C180</f>
        <v>Is manual code security testing performed by qualified personnel with expertise in both development and code security?</v>
      </c>
      <c r="G763" s="117">
        <f>'I. Application Security'!D180</f>
        <v>0</v>
      </c>
      <c r="H763" s="117">
        <f>'I. Application Security'!E180</f>
        <v>0</v>
      </c>
      <c r="I763" s="117">
        <f>'I. Application Security'!F180</f>
        <v>0</v>
      </c>
      <c r="J763" s="117" t="str">
        <f>'I. Application Security'!G180</f>
        <v>I.16 Secure Systems Development Lifecycle (SDLC) Reviews</v>
      </c>
      <c r="K763" s="117">
        <f>'I. Application Security'!H180</f>
        <v>0</v>
      </c>
      <c r="L763" s="117">
        <f>'I. Application Security'!I180</f>
        <v>0</v>
      </c>
      <c r="M763" s="117"/>
      <c r="N763" s="117"/>
      <c r="O763" s="117"/>
      <c r="P763" s="120"/>
      <c r="Q763" s="117"/>
      <c r="R763" s="117"/>
      <c r="S763" s="117" t="s">
        <v>3221</v>
      </c>
      <c r="T763" s="117"/>
    </row>
    <row r="764" spans="1:20" ht="12.75" customHeight="1">
      <c r="A764" s="117">
        <f>'I. Application Security'!A181</f>
        <v>3494</v>
      </c>
      <c r="B764" s="117">
        <f>'I. Application Security'!J181</f>
        <v>4</v>
      </c>
      <c r="C764" s="117">
        <f>'I. Application Security'!K181</f>
        <v>0</v>
      </c>
      <c r="D764" s="117">
        <f>'I. Application Security'!Y181</f>
        <v>0</v>
      </c>
      <c r="E764" s="117" t="str">
        <f>'I. Application Security'!B181</f>
        <v>I.3.45.1.4</v>
      </c>
      <c r="F764" s="117" t="str">
        <f>'I. Application Security'!C181</f>
        <v>API permission model review?</v>
      </c>
      <c r="G764" s="117">
        <f>'I. Application Security'!D181</f>
        <v>0</v>
      </c>
      <c r="H764" s="117">
        <f>'I. Application Security'!E181</f>
        <v>0</v>
      </c>
      <c r="I764" s="117">
        <f>'I. Application Security'!F181</f>
        <v>0</v>
      </c>
      <c r="J764" s="117" t="str">
        <f>'I. Application Security'!G181</f>
        <v>I.16 Secure Systems Development Lifecycle (SDLC) Reviews</v>
      </c>
      <c r="K764" s="117" t="str">
        <f>'I. Application Security'!H181</f>
        <v>12.5.1</v>
      </c>
      <c r="L764" s="117" t="str">
        <f>'I. Application Security'!I181</f>
        <v>Control of Operational Software</v>
      </c>
      <c r="M764" s="117"/>
      <c r="N764" s="117"/>
      <c r="O764" s="117"/>
      <c r="P764" s="120" t="s">
        <v>118</v>
      </c>
      <c r="Q764" s="117"/>
      <c r="R764" s="117"/>
      <c r="S764" s="117"/>
      <c r="T764" s="117"/>
    </row>
    <row r="765" spans="1:20" ht="12.75" customHeight="1">
      <c r="A765" s="117">
        <f>'I. Application Security'!A182</f>
        <v>3495</v>
      </c>
      <c r="B765" s="117">
        <f>'I. Application Security'!J182</f>
        <v>3</v>
      </c>
      <c r="C765" s="117">
        <f>'I. Application Security'!K182</f>
        <v>0</v>
      </c>
      <c r="D765" s="117">
        <f>'I. Application Security'!Y182</f>
        <v>0</v>
      </c>
      <c r="E765" s="117" t="str">
        <f>'I. Application Security'!B182</f>
        <v>I.3.45.2</v>
      </c>
      <c r="F765" s="117" t="str">
        <f>'I. Application Security'!C182</f>
        <v>Are APIs tested for security weaknesses? If yes, does this include:</v>
      </c>
      <c r="G765" s="117">
        <f>'I. Application Security'!D182</f>
        <v>0</v>
      </c>
      <c r="H765" s="117">
        <f>'I. Application Security'!E182</f>
        <v>0</v>
      </c>
      <c r="I765" s="117">
        <f>'I. Application Security'!F182</f>
        <v>0</v>
      </c>
      <c r="J765" s="117">
        <f>'I. Application Security'!G182</f>
        <v>0</v>
      </c>
      <c r="K765" s="117" t="str">
        <f>'I. Application Security'!H182</f>
        <v>12.6.1</v>
      </c>
      <c r="L765" s="117" t="str">
        <f>'I. Application Security'!I182</f>
        <v>Management of technical vulnerabilities</v>
      </c>
      <c r="M765" s="117"/>
      <c r="N765" s="117"/>
      <c r="O765" s="117"/>
      <c r="P765" s="120" t="s">
        <v>118</v>
      </c>
      <c r="Q765" s="117"/>
      <c r="R765" s="117"/>
      <c r="S765" s="117"/>
      <c r="T765" s="117"/>
    </row>
    <row r="766" spans="1:20" ht="12.75" customHeight="1">
      <c r="A766" s="117">
        <f>'I. Application Security'!A183</f>
        <v>3496</v>
      </c>
      <c r="B766" s="117">
        <f>'I. Application Security'!J183</f>
        <v>4</v>
      </c>
      <c r="C766" s="117">
        <f>'I. Application Security'!K183</f>
        <v>0</v>
      </c>
      <c r="D766" s="117">
        <f>'I. Application Security'!Y183</f>
        <v>0</v>
      </c>
      <c r="E766" s="117" t="str">
        <f>'I. Application Security'!B183</f>
        <v>I.3.45.2.1</v>
      </c>
      <c r="F766" s="117" t="str">
        <f>'I. Application Security'!C183</f>
        <v>Data scoping?</v>
      </c>
      <c r="G766" s="117">
        <f>'I. Application Security'!D183</f>
        <v>0</v>
      </c>
      <c r="H766" s="117">
        <f>'I. Application Security'!E183</f>
        <v>0</v>
      </c>
      <c r="I766" s="117">
        <f>'I. Application Security'!F183</f>
        <v>0</v>
      </c>
      <c r="J766" s="117">
        <f>'I. Application Security'!G183</f>
        <v>0</v>
      </c>
      <c r="K766" s="117">
        <f>'I. Application Security'!H183</f>
        <v>0</v>
      </c>
      <c r="L766" s="117">
        <f>'I. Application Security'!I183</f>
        <v>0</v>
      </c>
      <c r="M766" s="117"/>
      <c r="N766" s="117"/>
      <c r="O766" s="117"/>
      <c r="P766" s="120" t="s">
        <v>118</v>
      </c>
      <c r="Q766" s="117"/>
      <c r="R766" s="117"/>
      <c r="S766" s="117"/>
      <c r="T766" s="117"/>
    </row>
    <row r="767" spans="1:20" ht="12.75" customHeight="1">
      <c r="A767" s="117">
        <f>'I. Application Security'!A184</f>
        <v>3497</v>
      </c>
      <c r="B767" s="117">
        <f>'I. Application Security'!J184</f>
        <v>4</v>
      </c>
      <c r="C767" s="117">
        <f>'I. Application Security'!K184</f>
        <v>0</v>
      </c>
      <c r="D767" s="117">
        <f>'I. Application Security'!Y184</f>
        <v>0</v>
      </c>
      <c r="E767" s="117" t="str">
        <f>'I. Application Security'!B184</f>
        <v>I.3.45.2.2</v>
      </c>
      <c r="F767" s="117" t="str">
        <f>'I. Application Security'!C184</f>
        <v>XSS?</v>
      </c>
      <c r="G767" s="117">
        <f>'I. Application Security'!D184</f>
        <v>0</v>
      </c>
      <c r="H767" s="117">
        <f>'I. Application Security'!E184</f>
        <v>0</v>
      </c>
      <c r="I767" s="117">
        <f>'I. Application Security'!F184</f>
        <v>0</v>
      </c>
      <c r="J767" s="117">
        <f>'I. Application Security'!G184</f>
        <v>0</v>
      </c>
      <c r="K767" s="117">
        <f>'I. Application Security'!H184</f>
        <v>0</v>
      </c>
      <c r="L767" s="117">
        <f>'I. Application Security'!I184</f>
        <v>0</v>
      </c>
      <c r="M767" s="117"/>
      <c r="N767" s="117"/>
      <c r="O767" s="117"/>
      <c r="P767" s="120" t="s">
        <v>118</v>
      </c>
      <c r="Q767" s="117"/>
      <c r="R767" s="117"/>
      <c r="S767" s="117"/>
      <c r="T767" s="117"/>
    </row>
    <row r="768" spans="1:20" ht="12.75" customHeight="1">
      <c r="A768" s="117">
        <f>'I. Application Security'!A185</f>
        <v>3498</v>
      </c>
      <c r="B768" s="117">
        <f>'I. Application Security'!J185</f>
        <v>4</v>
      </c>
      <c r="C768" s="117">
        <f>'I. Application Security'!K185</f>
        <v>0</v>
      </c>
      <c r="D768" s="117">
        <f>'I. Application Security'!Y185</f>
        <v>0</v>
      </c>
      <c r="E768" s="117" t="str">
        <f>'I. Application Security'!B185</f>
        <v>I.3.45.2.3</v>
      </c>
      <c r="F768" s="117" t="str">
        <f>'I. Application Security'!C185</f>
        <v>SQL injection?</v>
      </c>
      <c r="G768" s="117">
        <f>'I. Application Security'!D185</f>
        <v>0</v>
      </c>
      <c r="H768" s="117">
        <f>'I. Application Security'!E185</f>
        <v>0</v>
      </c>
      <c r="I768" s="117">
        <f>'I. Application Security'!F185</f>
        <v>0</v>
      </c>
      <c r="J768" s="117">
        <f>'I. Application Security'!G185</f>
        <v>0</v>
      </c>
      <c r="K768" s="117">
        <f>'I. Application Security'!H185</f>
        <v>0</v>
      </c>
      <c r="L768" s="117">
        <f>'I. Application Security'!I185</f>
        <v>0</v>
      </c>
      <c r="M768" s="117"/>
      <c r="N768" s="117"/>
      <c r="O768" s="117"/>
      <c r="P768" s="120" t="s">
        <v>118</v>
      </c>
      <c r="Q768" s="117"/>
      <c r="R768" s="117"/>
      <c r="S768" s="117"/>
      <c r="T768" s="117"/>
    </row>
    <row r="769" spans="1:20" ht="12.75" customHeight="1">
      <c r="A769" s="117">
        <f>'I. Application Security'!A186</f>
        <v>3499</v>
      </c>
      <c r="B769" s="117">
        <f>'I. Application Security'!J186</f>
        <v>4</v>
      </c>
      <c r="C769" s="117">
        <f>'I. Application Security'!K186</f>
        <v>0</v>
      </c>
      <c r="D769" s="117">
        <f>'I. Application Security'!Y186</f>
        <v>0</v>
      </c>
      <c r="E769" s="117" t="str">
        <f>'I. Application Security'!B186</f>
        <v>I.3.45.2.4</v>
      </c>
      <c r="F769" s="117" t="str">
        <f>'I. Application Security'!C186</f>
        <v>Session abuse?</v>
      </c>
      <c r="G769" s="117">
        <f>'I. Application Security'!D186</f>
        <v>0</v>
      </c>
      <c r="H769" s="117">
        <f>'I. Application Security'!E186</f>
        <v>0</v>
      </c>
      <c r="I769" s="117">
        <f>'I. Application Security'!F186</f>
        <v>0</v>
      </c>
      <c r="J769" s="117">
        <f>'I. Application Security'!G186</f>
        <v>0</v>
      </c>
      <c r="K769" s="117">
        <f>'I. Application Security'!H186</f>
        <v>0</v>
      </c>
      <c r="L769" s="117">
        <f>'I. Application Security'!I186</f>
        <v>0</v>
      </c>
      <c r="M769" s="117"/>
      <c r="N769" s="117"/>
      <c r="O769" s="117"/>
      <c r="P769" s="120" t="s">
        <v>118</v>
      </c>
      <c r="Q769" s="117"/>
      <c r="R769" s="117"/>
      <c r="S769" s="117"/>
      <c r="T769" s="117"/>
    </row>
    <row r="770" spans="1:20" ht="12.75" customHeight="1">
      <c r="A770" s="117">
        <f>'I. Application Security'!A187</f>
        <v>3500</v>
      </c>
      <c r="B770" s="117">
        <f>'I. Application Security'!J187</f>
        <v>4</v>
      </c>
      <c r="C770" s="117">
        <f>'I. Application Security'!K187</f>
        <v>0</v>
      </c>
      <c r="D770" s="117">
        <f>'I. Application Security'!Y187</f>
        <v>0</v>
      </c>
      <c r="E770" s="117" t="str">
        <f>'I. Application Security'!B187</f>
        <v>I.3.45.2.5</v>
      </c>
      <c r="F770" s="117" t="str">
        <f>'I. Application Security'!C187</f>
        <v>Replay attack?</v>
      </c>
      <c r="G770" s="117">
        <f>'I. Application Security'!D187</f>
        <v>0</v>
      </c>
      <c r="H770" s="117">
        <f>'I. Application Security'!E187</f>
        <v>0</v>
      </c>
      <c r="I770" s="117">
        <f>'I. Application Security'!F187</f>
        <v>0</v>
      </c>
      <c r="J770" s="117">
        <f>'I. Application Security'!G187</f>
        <v>0</v>
      </c>
      <c r="K770" s="117">
        <f>'I. Application Security'!H187</f>
        <v>0</v>
      </c>
      <c r="L770" s="117">
        <f>'I. Application Security'!I187</f>
        <v>0</v>
      </c>
      <c r="M770" s="117"/>
      <c r="N770" s="117"/>
      <c r="O770" s="117"/>
      <c r="P770" s="120" t="s">
        <v>118</v>
      </c>
      <c r="Q770" s="117"/>
      <c r="R770" s="117"/>
      <c r="S770" s="117"/>
      <c r="T770" s="117"/>
    </row>
    <row r="771" spans="1:20" ht="12.75" customHeight="1">
      <c r="A771" s="117">
        <f>'I. Application Security'!A188</f>
        <v>3501</v>
      </c>
      <c r="B771" s="117">
        <f>'I. Application Security'!J188</f>
        <v>4</v>
      </c>
      <c r="C771" s="117">
        <f>'I. Application Security'!K188</f>
        <v>0</v>
      </c>
      <c r="D771" s="117">
        <f>'I. Application Security'!Y188</f>
        <v>0</v>
      </c>
      <c r="E771" s="117" t="str">
        <f>'I. Application Security'!B188</f>
        <v>I.3.45.2.6</v>
      </c>
      <c r="F771" s="117" t="str">
        <f>'I. Application Security'!C188</f>
        <v>DoS?</v>
      </c>
      <c r="G771" s="117">
        <f>'I. Application Security'!D188</f>
        <v>0</v>
      </c>
      <c r="H771" s="117">
        <f>'I. Application Security'!E188</f>
        <v>0</v>
      </c>
      <c r="I771" s="117">
        <f>'I. Application Security'!F188</f>
        <v>0</v>
      </c>
      <c r="J771" s="117">
        <f>'I. Application Security'!G188</f>
        <v>0</v>
      </c>
      <c r="K771" s="117">
        <f>'I. Application Security'!H188</f>
        <v>0</v>
      </c>
      <c r="L771" s="117">
        <f>'I. Application Security'!I188</f>
        <v>0</v>
      </c>
      <c r="M771" s="117"/>
      <c r="N771" s="117"/>
      <c r="O771" s="117"/>
      <c r="P771" s="120" t="s">
        <v>118</v>
      </c>
      <c r="Q771" s="117"/>
      <c r="R771" s="117"/>
      <c r="S771" s="117"/>
      <c r="T771" s="117"/>
    </row>
    <row r="772" spans="1:20" ht="12.75" customHeight="1">
      <c r="A772" s="117">
        <f>'I. Application Security'!A189</f>
        <v>3502</v>
      </c>
      <c r="B772" s="117">
        <f>'I. Application Security'!J189</f>
        <v>4</v>
      </c>
      <c r="C772" s="117">
        <f>'I. Application Security'!K189</f>
        <v>0</v>
      </c>
      <c r="D772" s="117">
        <f>'I. Application Security'!Y189</f>
        <v>0</v>
      </c>
      <c r="E772" s="117" t="str">
        <f>'I. Application Security'!B189</f>
        <v>I.3.45.2.7</v>
      </c>
      <c r="F772" s="117" t="str">
        <f>'I. Application Security'!C189</f>
        <v>Data Leakage</v>
      </c>
      <c r="G772" s="117">
        <f>'I. Application Security'!D189</f>
        <v>0</v>
      </c>
      <c r="H772" s="117">
        <f>'I. Application Security'!E189</f>
        <v>0</v>
      </c>
      <c r="I772" s="117">
        <f>'I. Application Security'!F189</f>
        <v>0</v>
      </c>
      <c r="J772" s="117">
        <f>'I. Application Security'!G189</f>
        <v>0</v>
      </c>
      <c r="K772" s="117">
        <f>'I. Application Security'!H189</f>
        <v>0</v>
      </c>
      <c r="L772" s="117">
        <f>'I. Application Security'!I189</f>
        <v>0</v>
      </c>
      <c r="M772" s="117"/>
      <c r="N772" s="117"/>
      <c r="O772" s="117"/>
      <c r="P772" s="120" t="s">
        <v>118</v>
      </c>
      <c r="Q772" s="117"/>
      <c r="R772" s="117"/>
      <c r="S772" s="117"/>
      <c r="T772" s="117"/>
    </row>
    <row r="773" spans="1:20" ht="12.75" customHeight="1">
      <c r="A773" s="117">
        <f>'I. Application Security'!A190</f>
        <v>4276</v>
      </c>
      <c r="B773" s="117">
        <f>'I. Application Security'!J190</f>
        <v>4</v>
      </c>
      <c r="C773" s="117">
        <f>'I. Application Security'!K190</f>
        <v>0</v>
      </c>
      <c r="D773" s="117">
        <f>'I. Application Security'!Y190</f>
        <v>0</v>
      </c>
      <c r="E773" s="117" t="str">
        <f>'I. Application Security'!B190</f>
        <v>I.3.45.2.8</v>
      </c>
      <c r="F773" s="117" t="str">
        <f>'I. Application Security'!C190</f>
        <v>OWASP top 10 or CWE Top 25 security issues?</v>
      </c>
      <c r="G773" s="117">
        <f>'I. Application Security'!D190</f>
        <v>0</v>
      </c>
      <c r="H773" s="117">
        <f>'I. Application Security'!E190</f>
        <v>0</v>
      </c>
      <c r="I773" s="117">
        <f>'I. Application Security'!F190</f>
        <v>0</v>
      </c>
      <c r="J773" s="117">
        <f>'I. Application Security'!G190</f>
        <v>0</v>
      </c>
      <c r="K773" s="117">
        <f>'I. Application Security'!H190</f>
        <v>0</v>
      </c>
      <c r="L773" s="117">
        <f>'I. Application Security'!I190</f>
        <v>0</v>
      </c>
      <c r="M773" s="117"/>
      <c r="N773" s="117"/>
      <c r="O773" s="117"/>
      <c r="P773" s="120"/>
      <c r="Q773" s="117"/>
      <c r="R773" s="117"/>
      <c r="S773" s="117"/>
      <c r="T773" s="117"/>
    </row>
    <row r="774" spans="1:20" ht="12.75" customHeight="1">
      <c r="A774" s="117">
        <f>'I. Application Security'!A191</f>
        <v>3503</v>
      </c>
      <c r="B774" s="117">
        <f>'I. Application Security'!J191</f>
        <v>3</v>
      </c>
      <c r="C774" s="117">
        <f>'I. Application Security'!K191</f>
        <v>0</v>
      </c>
      <c r="D774" s="117">
        <f>'I. Application Security'!Y191</f>
        <v>0</v>
      </c>
      <c r="E774" s="117" t="str">
        <f>'I. Application Security'!B191</f>
        <v>I.3.45.3</v>
      </c>
      <c r="F774" s="117" t="str">
        <f>'I. Application Security'!C191</f>
        <v>Can a client manage access to the APIs? If yes, does it include:</v>
      </c>
      <c r="G774" s="117">
        <f>'I. Application Security'!D191</f>
        <v>0</v>
      </c>
      <c r="H774" s="117">
        <f>'I. Application Security'!E191</f>
        <v>0</v>
      </c>
      <c r="I774" s="117">
        <f>'I. Application Security'!F191</f>
        <v>0</v>
      </c>
      <c r="J774" s="117" t="str">
        <f>'I. Application Security'!G191</f>
        <v>I.16 Secure Systems Development Lifecycle (SDLC) Reviews</v>
      </c>
      <c r="K774" s="117" t="str">
        <f>'I. Application Security'!H191</f>
        <v xml:space="preserve">9.1.2 </v>
      </c>
      <c r="L774" s="117" t="str">
        <f>'I. Application Security'!I191</f>
        <v>Access to networks and network services</v>
      </c>
      <c r="M774" s="117"/>
      <c r="N774" s="117"/>
      <c r="O774" s="117"/>
      <c r="P774" s="120" t="s">
        <v>118</v>
      </c>
      <c r="Q774" s="117"/>
      <c r="R774" s="117"/>
      <c r="S774" s="117"/>
      <c r="T774" s="117"/>
    </row>
    <row r="775" spans="1:20" ht="12.75" customHeight="1">
      <c r="A775" s="117">
        <f>'I. Application Security'!A192</f>
        <v>3504</v>
      </c>
      <c r="B775" s="117">
        <f>'I. Application Security'!J192</f>
        <v>4</v>
      </c>
      <c r="C775" s="117">
        <f>'I. Application Security'!K192</f>
        <v>0</v>
      </c>
      <c r="D775" s="117">
        <f>'I. Application Security'!Y192</f>
        <v>0</v>
      </c>
      <c r="E775" s="117" t="str">
        <f>'I. Application Security'!B192</f>
        <v>I.3.45.3.1</v>
      </c>
      <c r="F775" s="117" t="str">
        <f>'I. Application Security'!C192</f>
        <v>Network: Network access control (e.g., firewall ACL)?</v>
      </c>
      <c r="G775" s="117">
        <f>'I. Application Security'!D192</f>
        <v>0</v>
      </c>
      <c r="H775" s="117">
        <f>'I. Application Security'!E192</f>
        <v>0</v>
      </c>
      <c r="I775" s="117">
        <f>'I. Application Security'!F192</f>
        <v>0</v>
      </c>
      <c r="J775" s="117" t="str">
        <f>'I. Application Security'!G192</f>
        <v>I.16 Secure Systems Development Lifecycle (SDLC) Reviews</v>
      </c>
      <c r="K775" s="117" t="str">
        <f>'I. Application Security'!H192</f>
        <v xml:space="preserve">9.1.2 </v>
      </c>
      <c r="L775" s="117" t="str">
        <f>'I. Application Security'!I192</f>
        <v>Access to networks and network services</v>
      </c>
      <c r="M775" s="117"/>
      <c r="N775" s="117"/>
      <c r="O775" s="117"/>
      <c r="P775" s="120" t="s">
        <v>118</v>
      </c>
      <c r="Q775" s="117"/>
      <c r="R775" s="117"/>
      <c r="S775" s="117"/>
      <c r="T775" s="117"/>
    </row>
    <row r="776" spans="1:20" ht="12.75" customHeight="1">
      <c r="A776" s="117">
        <f>'I. Application Security'!A193</f>
        <v>3505</v>
      </c>
      <c r="B776" s="117">
        <f>'I. Application Security'!J193</f>
        <v>4</v>
      </c>
      <c r="C776" s="117">
        <f>'I. Application Security'!K193</f>
        <v>0</v>
      </c>
      <c r="D776" s="117">
        <f>'I. Application Security'!Y193</f>
        <v>0</v>
      </c>
      <c r="E776" s="117" t="str">
        <f>'I. Application Security'!B193</f>
        <v>I.3.45.3.2</v>
      </c>
      <c r="F776" s="117" t="str">
        <f>'I. Application Security'!C193</f>
        <v>Network: VPN?</v>
      </c>
      <c r="G776" s="117">
        <f>'I. Application Security'!D193</f>
        <v>0</v>
      </c>
      <c r="H776" s="117">
        <f>'I. Application Security'!E193</f>
        <v>0</v>
      </c>
      <c r="I776" s="117">
        <f>'I. Application Security'!F193</f>
        <v>0</v>
      </c>
      <c r="J776" s="117">
        <f>'I. Application Security'!G193</f>
        <v>0</v>
      </c>
      <c r="K776" s="117" t="str">
        <f>'I. Application Security'!H193</f>
        <v xml:space="preserve">9.1.2 </v>
      </c>
      <c r="L776" s="117" t="str">
        <f>'I. Application Security'!I193</f>
        <v>Access to networks and network services</v>
      </c>
      <c r="M776" s="117"/>
      <c r="N776" s="117"/>
      <c r="O776" s="117"/>
      <c r="P776" s="120" t="s">
        <v>118</v>
      </c>
      <c r="Q776" s="117"/>
      <c r="R776" s="117"/>
      <c r="S776" s="117"/>
      <c r="T776" s="117"/>
    </row>
    <row r="777" spans="1:20" ht="12.75" customHeight="1">
      <c r="A777" s="117">
        <f>'I. Application Security'!A194</f>
        <v>3506</v>
      </c>
      <c r="B777" s="117">
        <f>'I. Application Security'!J194</f>
        <v>4</v>
      </c>
      <c r="C777" s="117">
        <f>'I. Application Security'!K194</f>
        <v>0</v>
      </c>
      <c r="D777" s="117">
        <f>'I. Application Security'!Y194</f>
        <v>0</v>
      </c>
      <c r="E777" s="117" t="str">
        <f>'I. Application Security'!B194</f>
        <v>I.3.45.3.3</v>
      </c>
      <c r="F777" s="117" t="str">
        <f>'I. Application Security'!C194</f>
        <v>Application: Application access control/permissions?</v>
      </c>
      <c r="G777" s="117">
        <f>'I. Application Security'!D194</f>
        <v>0</v>
      </c>
      <c r="H777" s="117">
        <f>'I. Application Security'!E194</f>
        <v>0</v>
      </c>
      <c r="I777" s="117">
        <f>'I. Application Security'!F194</f>
        <v>0</v>
      </c>
      <c r="J777" s="117" t="str">
        <f>'I. Application Security'!G194</f>
        <v>I.1 Application Security Program Governance</v>
      </c>
      <c r="K777" s="117" t="str">
        <f>'I. Application Security'!H194</f>
        <v>9.4.1</v>
      </c>
      <c r="L777" s="117" t="str">
        <f>'I. Application Security'!I194</f>
        <v>Information access restriction</v>
      </c>
      <c r="M777" s="117"/>
      <c r="N777" s="117"/>
      <c r="O777" s="117"/>
      <c r="P777" s="120" t="s">
        <v>118</v>
      </c>
      <c r="Q777" s="117"/>
      <c r="R777" s="117"/>
      <c r="S777" s="117"/>
      <c r="T777" s="117"/>
    </row>
    <row r="778" spans="1:20" ht="12.75" customHeight="1">
      <c r="A778" s="117">
        <f>'I. Application Security'!A195</f>
        <v>3507</v>
      </c>
      <c r="B778" s="117">
        <f>'I. Application Security'!J195</f>
        <v>4</v>
      </c>
      <c r="C778" s="117">
        <f>'I. Application Security'!K195</f>
        <v>0</v>
      </c>
      <c r="D778" s="117">
        <f>'I. Application Security'!Y195</f>
        <v>0</v>
      </c>
      <c r="E778" s="117" t="str">
        <f>'I. Application Security'!B195</f>
        <v>I.3.45.3.4</v>
      </c>
      <c r="F778" s="117" t="str">
        <f>'I. Application Security'!C195</f>
        <v>Credential: username/password?</v>
      </c>
      <c r="G778" s="117">
        <f>'I. Application Security'!D195</f>
        <v>0</v>
      </c>
      <c r="H778" s="117">
        <f>'I. Application Security'!E195</f>
        <v>0</v>
      </c>
      <c r="I778" s="117">
        <f>'I. Application Security'!F195</f>
        <v>0</v>
      </c>
      <c r="J778" s="117">
        <f>'I. Application Security'!G195</f>
        <v>0</v>
      </c>
      <c r="K778" s="117" t="str">
        <f>'I. Application Security'!H195</f>
        <v>9.4.2</v>
      </c>
      <c r="L778" s="117" t="str">
        <f>'I. Application Security'!I195</f>
        <v>Secure log-on procedures</v>
      </c>
      <c r="M778" s="117"/>
      <c r="N778" s="117"/>
      <c r="O778" s="117"/>
      <c r="P778" s="120" t="s">
        <v>118</v>
      </c>
      <c r="Q778" s="117"/>
      <c r="R778" s="117"/>
      <c r="S778" s="117"/>
      <c r="T778" s="117"/>
    </row>
    <row r="779" spans="1:20" ht="12.75" customHeight="1">
      <c r="A779" s="117">
        <f>'I. Application Security'!A196</f>
        <v>3508</v>
      </c>
      <c r="B779" s="117">
        <f>'I. Application Security'!J196</f>
        <v>4</v>
      </c>
      <c r="C779" s="117">
        <f>'I. Application Security'!K196</f>
        <v>0</v>
      </c>
      <c r="D779" s="117">
        <f>'I. Application Security'!Y196</f>
        <v>0</v>
      </c>
      <c r="E779" s="117" t="str">
        <f>'I. Application Security'!B196</f>
        <v>I.3.45.3.5</v>
      </c>
      <c r="F779" s="117" t="str">
        <f>'I. Application Security'!C196</f>
        <v>Credential: client side certificate?</v>
      </c>
      <c r="G779" s="117">
        <f>'I. Application Security'!D196</f>
        <v>0</v>
      </c>
      <c r="H779" s="117">
        <f>'I. Application Security'!E196</f>
        <v>0</v>
      </c>
      <c r="I779" s="117">
        <f>'I. Application Security'!F196</f>
        <v>0</v>
      </c>
      <c r="J779" s="117">
        <f>'I. Application Security'!G196</f>
        <v>0</v>
      </c>
      <c r="K779" s="117" t="str">
        <f>'I. Application Security'!H196</f>
        <v>9.4.1</v>
      </c>
      <c r="L779" s="117" t="str">
        <f>'I. Application Security'!I196</f>
        <v>Information access restriction</v>
      </c>
      <c r="M779" s="117"/>
      <c r="N779" s="117"/>
      <c r="O779" s="117"/>
      <c r="P779" s="120" t="s">
        <v>118</v>
      </c>
      <c r="Q779" s="117"/>
      <c r="R779" s="117"/>
      <c r="S779" s="117"/>
      <c r="T779" s="117"/>
    </row>
    <row r="780" spans="1:20" ht="12.75" customHeight="1">
      <c r="A780" s="117">
        <f>'I. Application Security'!A197</f>
        <v>3509</v>
      </c>
      <c r="B780" s="117">
        <f>'I. Application Security'!J197</f>
        <v>4</v>
      </c>
      <c r="C780" s="117">
        <f>'I. Application Security'!K197</f>
        <v>0</v>
      </c>
      <c r="D780" s="117">
        <f>'I. Application Security'!Y197</f>
        <v>0</v>
      </c>
      <c r="E780" s="117" t="str">
        <f>'I. Application Security'!B197</f>
        <v>I.3.45.3.6</v>
      </c>
      <c r="F780" s="117" t="str">
        <f>'I. Application Security'!C197</f>
        <v>Credential: multi factor authentication?</v>
      </c>
      <c r="G780" s="117">
        <f>'I. Application Security'!D197</f>
        <v>0</v>
      </c>
      <c r="H780" s="117">
        <f>'I. Application Security'!E197</f>
        <v>0</v>
      </c>
      <c r="I780" s="117">
        <f>'I. Application Security'!F197</f>
        <v>0</v>
      </c>
      <c r="J780" s="117">
        <f>'I. Application Security'!G197</f>
        <v>0</v>
      </c>
      <c r="K780" s="117" t="str">
        <f>'I. Application Security'!H197</f>
        <v>9.4.2</v>
      </c>
      <c r="L780" s="117" t="str">
        <f>'I. Application Security'!I197</f>
        <v>Secure log-on procedures</v>
      </c>
      <c r="M780" s="117"/>
      <c r="N780" s="117"/>
      <c r="O780" s="117"/>
      <c r="P780" s="120" t="s">
        <v>118</v>
      </c>
      <c r="Q780" s="117"/>
      <c r="R780" s="117"/>
      <c r="S780" s="117"/>
      <c r="T780" s="117"/>
    </row>
    <row r="781" spans="1:20" ht="12.75" customHeight="1">
      <c r="A781" s="117">
        <f>'I. Application Security'!A198</f>
        <v>3510</v>
      </c>
      <c r="B781" s="117">
        <f>'I. Application Security'!J198</f>
        <v>3</v>
      </c>
      <c r="C781" s="117">
        <f>'I. Application Security'!K198</f>
        <v>0</v>
      </c>
      <c r="D781" s="117">
        <f>'I. Application Security'!Y198</f>
        <v>0</v>
      </c>
      <c r="E781" s="117" t="str">
        <f>'I. Application Security'!B198</f>
        <v>I.3.45.4</v>
      </c>
      <c r="F781" s="117" t="str">
        <f>'I. Application Security'!C198</f>
        <v>Is there a self-service kill switch available to clients to disable an API in the event of a security incident (e.g., DoS)?</v>
      </c>
      <c r="G781" s="117">
        <f>'I. Application Security'!D198</f>
        <v>0</v>
      </c>
      <c r="H781" s="117">
        <f>'I. Application Security'!E198</f>
        <v>0</v>
      </c>
      <c r="I781" s="117">
        <f>'I. Application Security'!F198</f>
        <v>0</v>
      </c>
      <c r="J781" s="117">
        <f>'I. Application Security'!G198</f>
        <v>0</v>
      </c>
      <c r="K781" s="117" t="str">
        <f>'I. Application Security'!H198</f>
        <v>9.4.1</v>
      </c>
      <c r="L781" s="117" t="str">
        <f>'I. Application Security'!I198</f>
        <v>Information access restriction</v>
      </c>
      <c r="M781" s="117"/>
      <c r="N781" s="117"/>
      <c r="O781" s="117"/>
      <c r="P781" s="120" t="s">
        <v>118</v>
      </c>
      <c r="Q781" s="117"/>
      <c r="R781" s="117"/>
      <c r="S781" s="117"/>
      <c r="T781" s="117"/>
    </row>
    <row r="782" spans="1:20" ht="12.75" customHeight="1">
      <c r="A782" s="117">
        <f>'I. Application Security'!A199</f>
        <v>3511</v>
      </c>
      <c r="B782" s="117">
        <f>'I. Application Security'!J199</f>
        <v>3</v>
      </c>
      <c r="C782" s="117">
        <f>'I. Application Security'!K199</f>
        <v>0</v>
      </c>
      <c r="D782" s="117">
        <f>'I. Application Security'!Y199</f>
        <v>0</v>
      </c>
      <c r="E782" s="117" t="str">
        <f>'I. Application Security'!B199</f>
        <v>I.3.45.5</v>
      </c>
      <c r="F782" s="117" t="str">
        <f>'I. Application Security'!C199</f>
        <v>Does the API have the ability to alert, block or lock based on rate limit?</v>
      </c>
      <c r="G782" s="117">
        <f>'I. Application Security'!D199</f>
        <v>0</v>
      </c>
      <c r="H782" s="117">
        <f>'I. Application Security'!E199</f>
        <v>0</v>
      </c>
      <c r="I782" s="117">
        <f>'I. Application Security'!F199</f>
        <v>0</v>
      </c>
      <c r="J782" s="117">
        <f>'I. Application Security'!G199</f>
        <v>0</v>
      </c>
      <c r="K782" s="117" t="str">
        <f>'I. Application Security'!H199</f>
        <v>9.4.2</v>
      </c>
      <c r="L782" s="117" t="str">
        <f>'I. Application Security'!I199</f>
        <v>Secure log-on procedures</v>
      </c>
      <c r="M782" s="117"/>
      <c r="N782" s="117"/>
      <c r="O782" s="117"/>
      <c r="P782" s="120" t="s">
        <v>118</v>
      </c>
      <c r="Q782" s="117"/>
      <c r="R782" s="117"/>
      <c r="S782" s="117"/>
      <c r="T782" s="117"/>
    </row>
    <row r="783" spans="1:20" ht="12.75" customHeight="1">
      <c r="A783" s="117">
        <f>'I. Application Security'!A200</f>
        <v>3512</v>
      </c>
      <c r="B783" s="117">
        <f>'I. Application Security'!J200</f>
        <v>3</v>
      </c>
      <c r="C783" s="117">
        <f>'I. Application Security'!K200</f>
        <v>0</v>
      </c>
      <c r="D783" s="117">
        <f>'I. Application Security'!Y200</f>
        <v>0</v>
      </c>
      <c r="E783" s="117" t="str">
        <f>'I. Application Security'!B200</f>
        <v>I.3.45.6</v>
      </c>
      <c r="F783" s="117" t="str">
        <f>'I. Application Security'!C200</f>
        <v>Is Scoped Data encrypted in transit within the API for both request and response?</v>
      </c>
      <c r="G783" s="117">
        <f>'I. Application Security'!D200</f>
        <v>0</v>
      </c>
      <c r="H783" s="117">
        <f>'I. Application Security'!E200</f>
        <v>0</v>
      </c>
      <c r="I783" s="117">
        <f>'I. Application Security'!F200</f>
        <v>0</v>
      </c>
      <c r="J783" s="117">
        <f>'I. Application Security'!G200</f>
        <v>0</v>
      </c>
      <c r="K783" s="117" t="str">
        <f>'I. Application Security'!H200</f>
        <v>1.1.1 13.1.2</v>
      </c>
      <c r="L783" s="117" t="str">
        <f>'I. Application Security'!I200</f>
        <v>Policy on The Use of Cryptographic Controls Security of network services</v>
      </c>
      <c r="M783" s="117"/>
      <c r="N783" s="117"/>
      <c r="O783" s="117"/>
      <c r="P783" s="120" t="s">
        <v>118</v>
      </c>
      <c r="Q783" s="117"/>
      <c r="R783" s="117"/>
      <c r="S783" s="117"/>
      <c r="T783" s="117"/>
    </row>
    <row r="784" spans="1:20" ht="12.75" customHeight="1">
      <c r="A784" s="117">
        <f>'I. Application Security'!A201</f>
        <v>3514</v>
      </c>
      <c r="B784" s="117">
        <f>'I. Application Security'!J201</f>
        <v>3</v>
      </c>
      <c r="C784" s="117">
        <f>'I. Application Security'!K201</f>
        <v>0</v>
      </c>
      <c r="D784" s="117">
        <f>'I. Application Security'!Y201</f>
        <v>0</v>
      </c>
      <c r="E784" s="117" t="str">
        <f>'I. Application Security'!B201</f>
        <v>I.3.45.7</v>
      </c>
      <c r="F784" s="117" t="str">
        <f>'I. Application Security'!C201</f>
        <v>Is there an option for the API request and response calls to be digitally signed?</v>
      </c>
      <c r="G784" s="117">
        <f>'I. Application Security'!D201</f>
        <v>0</v>
      </c>
      <c r="H784" s="117">
        <f>'I. Application Security'!E201</f>
        <v>0</v>
      </c>
      <c r="I784" s="117">
        <f>'I. Application Security'!F201</f>
        <v>0</v>
      </c>
      <c r="J784" s="117">
        <f>'I. Application Security'!G201</f>
        <v>0</v>
      </c>
      <c r="K784" s="117" t="str">
        <f>'I. Application Security'!H201</f>
        <v>1.1.1 13.1.2</v>
      </c>
      <c r="L784" s="117" t="str">
        <f>'I. Application Security'!I201</f>
        <v>Policy on The Use of Cryptographic Controls Security of network services</v>
      </c>
      <c r="M784" s="117"/>
      <c r="N784" s="117"/>
      <c r="O784" s="117"/>
      <c r="P784" s="120" t="s">
        <v>118</v>
      </c>
      <c r="Q784" s="117"/>
      <c r="R784" s="117"/>
      <c r="S784" s="117"/>
      <c r="T784" s="117"/>
    </row>
    <row r="785" spans="1:20" ht="12.75" customHeight="1">
      <c r="A785" s="117">
        <f>'I. Application Security'!A202</f>
        <v>4277</v>
      </c>
      <c r="B785" s="117">
        <f>'I. Application Security'!J202</f>
        <v>3</v>
      </c>
      <c r="C785" s="117">
        <f>'I. Application Security'!K202</f>
        <v>0</v>
      </c>
      <c r="D785" s="117">
        <f>'I. Application Security'!Y202</f>
        <v>0</v>
      </c>
      <c r="E785" s="117" t="str">
        <f>'I. Application Security'!B202</f>
        <v>I.3.45.8</v>
      </c>
      <c r="F785" s="117" t="str">
        <f>'I. Application Security'!C202</f>
        <v>Is Runtime Application Self Protection (RASP) enabled?</v>
      </c>
      <c r="G785" s="117">
        <f>'I. Application Security'!D202</f>
        <v>0</v>
      </c>
      <c r="H785" s="117">
        <f>'I. Application Security'!E202</f>
        <v>0</v>
      </c>
      <c r="I785" s="117">
        <f>'I. Application Security'!F202</f>
        <v>0</v>
      </c>
      <c r="J785" s="117">
        <f>'I. Application Security'!G202</f>
        <v>0</v>
      </c>
      <c r="K785" s="117">
        <f>'I. Application Security'!H202</f>
        <v>0</v>
      </c>
      <c r="L785" s="117">
        <f>'I. Application Security'!I202</f>
        <v>0</v>
      </c>
      <c r="M785" s="117"/>
      <c r="N785" s="117"/>
      <c r="O785" s="117"/>
      <c r="P785" s="120"/>
      <c r="Q785" s="117"/>
      <c r="R785" s="117"/>
      <c r="S785" s="117" t="s">
        <v>587</v>
      </c>
      <c r="T785" s="117"/>
    </row>
    <row r="786" spans="1:20" ht="12.75" customHeight="1">
      <c r="A786" s="117">
        <f>'I. Application Security'!A203</f>
        <v>4278</v>
      </c>
      <c r="B786" s="117">
        <f>'I. Application Security'!J203</f>
        <v>3</v>
      </c>
      <c r="C786" s="117">
        <f>'I. Application Security'!K203</f>
        <v>0</v>
      </c>
      <c r="D786" s="117">
        <f>'I. Application Security'!Y203</f>
        <v>0</v>
      </c>
      <c r="E786" s="117" t="str">
        <f>'I. Application Security'!B203</f>
        <v>I.3.45.9</v>
      </c>
      <c r="F786" s="117" t="str">
        <f>'I. Application Security'!C203</f>
        <v>Is a Web Application Firewall (WAF) enabled?</v>
      </c>
      <c r="G786" s="117">
        <f>'I. Application Security'!D203</f>
        <v>0</v>
      </c>
      <c r="H786" s="117">
        <f>'I. Application Security'!E203</f>
        <v>0</v>
      </c>
      <c r="I786" s="117">
        <f>'I. Application Security'!F203</f>
        <v>0</v>
      </c>
      <c r="J786" s="117">
        <f>'I. Application Security'!G203</f>
        <v>0</v>
      </c>
      <c r="K786" s="117">
        <f>'I. Application Security'!H203</f>
        <v>0</v>
      </c>
      <c r="L786" s="117">
        <f>'I. Application Security'!I203</f>
        <v>0</v>
      </c>
      <c r="M786" s="117"/>
      <c r="N786" s="117"/>
      <c r="O786" s="117"/>
      <c r="P786" s="120"/>
      <c r="Q786" s="117"/>
      <c r="R786" s="117"/>
      <c r="S786" s="117" t="s">
        <v>587</v>
      </c>
      <c r="T786" s="117"/>
    </row>
    <row r="787" spans="1:20" ht="12.75" customHeight="1">
      <c r="A787" s="117">
        <f>'I. Application Security'!A204</f>
        <v>4279</v>
      </c>
      <c r="B787" s="117">
        <f>'I. Application Security'!J204</f>
        <v>3</v>
      </c>
      <c r="C787" s="117">
        <f>'I. Application Security'!K204</f>
        <v>0</v>
      </c>
      <c r="D787" s="117">
        <f>'I. Application Security'!Y204</f>
        <v>0</v>
      </c>
      <c r="E787" s="117" t="str">
        <f>'I. Application Security'!B204</f>
        <v>I.3.45.10</v>
      </c>
      <c r="F787" s="117" t="str">
        <f>'I. Application Security'!C204</f>
        <v>A secure code review performed anytime prior to moving the code to production?</v>
      </c>
      <c r="G787" s="117">
        <f>'I. Application Security'!D204</f>
        <v>0</v>
      </c>
      <c r="H787" s="117">
        <f>'I. Application Security'!E204</f>
        <v>0</v>
      </c>
      <c r="I787" s="117">
        <f>'I. Application Security'!F204</f>
        <v>0</v>
      </c>
      <c r="J787" s="117">
        <f>'I. Application Security'!G204</f>
        <v>0</v>
      </c>
      <c r="K787" s="117">
        <f>'I. Application Security'!H204</f>
        <v>0</v>
      </c>
      <c r="L787" s="117">
        <f>'I. Application Security'!I204</f>
        <v>0</v>
      </c>
      <c r="M787" s="117"/>
      <c r="N787" s="117"/>
      <c r="O787" s="117"/>
      <c r="P787" s="120"/>
      <c r="Q787" s="117"/>
      <c r="R787" s="117"/>
      <c r="S787" s="117" t="s">
        <v>587</v>
      </c>
      <c r="T787" s="117"/>
    </row>
    <row r="788" spans="1:20" ht="12.75" customHeight="1">
      <c r="A788" s="117">
        <f>'I. Application Security'!A205</f>
        <v>3826</v>
      </c>
      <c r="B788" s="117">
        <f>'I. Application Security'!J205</f>
        <v>1</v>
      </c>
      <c r="C788" s="117">
        <f>'I. Application Security'!K205</f>
        <v>0</v>
      </c>
      <c r="D788" s="117">
        <f>'I. Application Security'!Y205</f>
        <v>1</v>
      </c>
      <c r="E788" s="117" t="str">
        <f>'I. Application Security'!B205</f>
        <v>I.4</v>
      </c>
      <c r="F788" s="117" t="str">
        <f>'I. Application Security'!C205</f>
        <v>Are mobile applications that access Scoped Systems and Data developed?</v>
      </c>
      <c r="G788" s="117">
        <f>'I. Application Security'!D205</f>
        <v>0</v>
      </c>
      <c r="H788" s="117">
        <f>'I. Application Security'!E205</f>
        <v>0</v>
      </c>
      <c r="I788" s="117">
        <f>'I. Application Security'!F205</f>
        <v>0</v>
      </c>
      <c r="J788" s="117">
        <f>'I. Application Security'!G205</f>
        <v>0</v>
      </c>
      <c r="K788" s="117">
        <f>'I. Application Security'!H205</f>
        <v>0</v>
      </c>
      <c r="L788" s="117">
        <f>'I. Application Security'!I205</f>
        <v>0</v>
      </c>
      <c r="M788" s="117"/>
      <c r="N788" s="117"/>
      <c r="O788" s="117"/>
      <c r="P788" s="120" t="s">
        <v>118</v>
      </c>
      <c r="Q788" s="117"/>
      <c r="R788" s="117"/>
      <c r="S788" s="117">
        <v>0</v>
      </c>
      <c r="T788" s="117"/>
    </row>
    <row r="789" spans="1:20" ht="12.75" customHeight="1">
      <c r="A789" s="117">
        <f>'I. Application Security'!A206</f>
        <v>3829</v>
      </c>
      <c r="B789" s="117">
        <f>'I. Application Security'!J206</f>
        <v>2</v>
      </c>
      <c r="C789" s="117">
        <f>'I. Application Security'!K206</f>
        <v>0</v>
      </c>
      <c r="D789" s="117">
        <f>'I. Application Security'!Y206</f>
        <v>0</v>
      </c>
      <c r="E789" s="117" t="str">
        <f>'I. Application Security'!B206</f>
        <v>I.4.1</v>
      </c>
      <c r="F789" s="117" t="str">
        <f>'I. Application Security'!C206</f>
        <v>Are any actions performed by the application to Scoped Systems or Data? If yes, what are they:</v>
      </c>
      <c r="G789" s="117">
        <f>'I. Application Security'!D206</f>
        <v>0</v>
      </c>
      <c r="H789" s="117">
        <f>'I. Application Security'!E206</f>
        <v>0</v>
      </c>
      <c r="I789" s="117">
        <f>'I. Application Security'!F206</f>
        <v>0</v>
      </c>
      <c r="J789" s="117">
        <f>'I. Application Security'!G206</f>
        <v>0</v>
      </c>
      <c r="K789" s="117">
        <f>'I. Application Security'!H206</f>
        <v>0</v>
      </c>
      <c r="L789" s="117">
        <f>'I. Application Security'!I206</f>
        <v>0</v>
      </c>
      <c r="M789" s="117"/>
      <c r="N789" s="117"/>
      <c r="O789" s="117"/>
      <c r="P789" s="120" t="s">
        <v>118</v>
      </c>
      <c r="Q789" s="117"/>
      <c r="R789" s="117"/>
      <c r="S789" s="117">
        <v>0</v>
      </c>
      <c r="T789" s="117"/>
    </row>
    <row r="790" spans="1:20" ht="12.75" customHeight="1">
      <c r="A790" s="117">
        <f>'I. Application Security'!A207</f>
        <v>3830</v>
      </c>
      <c r="B790" s="117">
        <f>'I. Application Security'!J207</f>
        <v>3</v>
      </c>
      <c r="C790" s="117">
        <f>'I. Application Security'!K207</f>
        <v>0</v>
      </c>
      <c r="D790" s="117">
        <f>'I. Application Security'!Y207</f>
        <v>0</v>
      </c>
      <c r="E790" s="117" t="str">
        <f>'I. Application Security'!B207</f>
        <v>I.4.1.1</v>
      </c>
      <c r="F790" s="117" t="str">
        <f>'I. Application Security'!C207</f>
        <v>Access?</v>
      </c>
      <c r="G790" s="117">
        <f>'I. Application Security'!D207</f>
        <v>0</v>
      </c>
      <c r="H790" s="117">
        <f>'I. Application Security'!E207</f>
        <v>0</v>
      </c>
      <c r="I790" s="117">
        <f>'I. Application Security'!F207</f>
        <v>0</v>
      </c>
      <c r="J790" s="117">
        <f>'I. Application Security'!G207</f>
        <v>0</v>
      </c>
      <c r="K790" s="117">
        <f>'I. Application Security'!H207</f>
        <v>0</v>
      </c>
      <c r="L790" s="117">
        <f>'I. Application Security'!I207</f>
        <v>0</v>
      </c>
      <c r="M790" s="117"/>
      <c r="N790" s="117"/>
      <c r="O790" s="117"/>
      <c r="P790" s="120" t="s">
        <v>118</v>
      </c>
      <c r="Q790" s="117"/>
      <c r="R790" s="117"/>
      <c r="S790" s="117">
        <v>0</v>
      </c>
      <c r="T790" s="117"/>
    </row>
    <row r="791" spans="1:20" ht="12.75" customHeight="1">
      <c r="A791" s="117">
        <f>'I. Application Security'!A208</f>
        <v>3831</v>
      </c>
      <c r="B791" s="117">
        <f>'I. Application Security'!J208</f>
        <v>3</v>
      </c>
      <c r="C791" s="117">
        <f>'I. Application Security'!K208</f>
        <v>0</v>
      </c>
      <c r="D791" s="117">
        <f>'I. Application Security'!Y208</f>
        <v>0</v>
      </c>
      <c r="E791" s="117" t="str">
        <f>'I. Application Security'!B208</f>
        <v>I.4.1.2</v>
      </c>
      <c r="F791" s="117" t="str">
        <f>'I. Application Security'!C208</f>
        <v>Process?</v>
      </c>
      <c r="G791" s="117">
        <f>'I. Application Security'!D208</f>
        <v>0</v>
      </c>
      <c r="H791" s="117">
        <f>'I. Application Security'!E208</f>
        <v>0</v>
      </c>
      <c r="I791" s="117">
        <f>'I. Application Security'!F208</f>
        <v>0</v>
      </c>
      <c r="J791" s="117">
        <f>'I. Application Security'!G208</f>
        <v>0</v>
      </c>
      <c r="K791" s="117">
        <f>'I. Application Security'!H208</f>
        <v>0</v>
      </c>
      <c r="L791" s="117">
        <f>'I. Application Security'!I208</f>
        <v>0</v>
      </c>
      <c r="M791" s="117"/>
      <c r="N791" s="117"/>
      <c r="O791" s="117"/>
      <c r="P791" s="120" t="s">
        <v>118</v>
      </c>
      <c r="Q791" s="117"/>
      <c r="R791" s="117"/>
      <c r="S791" s="117">
        <v>0</v>
      </c>
      <c r="T791" s="117"/>
    </row>
    <row r="792" spans="1:20" ht="12.75" customHeight="1">
      <c r="A792" s="117">
        <f>'I. Application Security'!A209</f>
        <v>3832</v>
      </c>
      <c r="B792" s="117">
        <f>'I. Application Security'!J209</f>
        <v>3</v>
      </c>
      <c r="C792" s="117">
        <f>'I. Application Security'!K209</f>
        <v>0</v>
      </c>
      <c r="D792" s="117">
        <f>'I. Application Security'!Y209</f>
        <v>0</v>
      </c>
      <c r="E792" s="117" t="str">
        <f>'I. Application Security'!B209</f>
        <v>I.4.1.3</v>
      </c>
      <c r="F792" s="117" t="str">
        <f>'I. Application Security'!C209</f>
        <v>Transmit?</v>
      </c>
      <c r="G792" s="117">
        <f>'I. Application Security'!D209</f>
        <v>0</v>
      </c>
      <c r="H792" s="117">
        <f>'I. Application Security'!E209</f>
        <v>0</v>
      </c>
      <c r="I792" s="117">
        <f>'I. Application Security'!F209</f>
        <v>0</v>
      </c>
      <c r="J792" s="117">
        <f>'I. Application Security'!G209</f>
        <v>0</v>
      </c>
      <c r="K792" s="117">
        <f>'I. Application Security'!H209</f>
        <v>0</v>
      </c>
      <c r="L792" s="117">
        <f>'I. Application Security'!I209</f>
        <v>0</v>
      </c>
      <c r="M792" s="117"/>
      <c r="N792" s="117"/>
      <c r="O792" s="117"/>
      <c r="P792" s="120" t="s">
        <v>118</v>
      </c>
      <c r="Q792" s="117"/>
      <c r="R792" s="117"/>
      <c r="S792" s="117">
        <v>0</v>
      </c>
      <c r="T792" s="117"/>
    </row>
    <row r="793" spans="1:20" ht="12.75" customHeight="1">
      <c r="A793" s="117">
        <f>'I. Application Security'!A210</f>
        <v>3833</v>
      </c>
      <c r="B793" s="117">
        <f>'I. Application Security'!J210</f>
        <v>3</v>
      </c>
      <c r="C793" s="117">
        <f>'I. Application Security'!K210</f>
        <v>0</v>
      </c>
      <c r="D793" s="117">
        <f>'I. Application Security'!Y210</f>
        <v>0</v>
      </c>
      <c r="E793" s="117" t="str">
        <f>'I. Application Security'!B210</f>
        <v>I.4.1.4</v>
      </c>
      <c r="F793" s="117" t="str">
        <f>'I. Application Security'!C210</f>
        <v>Store locally?</v>
      </c>
      <c r="G793" s="117">
        <f>'I. Application Security'!D210</f>
        <v>0</v>
      </c>
      <c r="H793" s="117">
        <f>'I. Application Security'!E210</f>
        <v>0</v>
      </c>
      <c r="I793" s="117">
        <f>'I. Application Security'!F210</f>
        <v>0</v>
      </c>
      <c r="J793" s="117">
        <f>'I. Application Security'!G210</f>
        <v>0</v>
      </c>
      <c r="K793" s="117">
        <f>'I. Application Security'!H210</f>
        <v>0</v>
      </c>
      <c r="L793" s="117">
        <f>'I. Application Security'!I210</f>
        <v>0</v>
      </c>
      <c r="M793" s="117"/>
      <c r="N793" s="117"/>
      <c r="O793" s="117"/>
      <c r="P793" s="120" t="s">
        <v>118</v>
      </c>
      <c r="Q793" s="117"/>
      <c r="R793" s="117"/>
      <c r="S793" s="117">
        <v>0</v>
      </c>
      <c r="T793" s="117"/>
    </row>
    <row r="794" spans="1:20" ht="12.75" customHeight="1">
      <c r="A794" s="117">
        <f>'I. Application Security'!A211</f>
        <v>4102</v>
      </c>
      <c r="B794" s="117">
        <f>'I. Application Security'!J211</f>
        <v>2</v>
      </c>
      <c r="C794" s="117">
        <f>'I. Application Security'!K211</f>
        <v>0</v>
      </c>
      <c r="D794" s="117">
        <f>'I. Application Security'!Y211</f>
        <v>0</v>
      </c>
      <c r="E794" s="117" t="str">
        <f>'I. Application Security'!B211</f>
        <v>I.4.2</v>
      </c>
      <c r="F794" s="117" t="str">
        <f>'I. Application Security'!C211</f>
        <v>Is Dynamic code analysis performed (including fuzzing)?</v>
      </c>
      <c r="G794" s="117">
        <f>'I. Application Security'!D211</f>
        <v>0</v>
      </c>
      <c r="H794" s="117">
        <f>'I. Application Security'!E211</f>
        <v>0</v>
      </c>
      <c r="I794" s="117">
        <f>'I. Application Security'!F211</f>
        <v>0</v>
      </c>
      <c r="J794" s="117">
        <f>'I. Application Security'!G211</f>
        <v>0</v>
      </c>
      <c r="K794" s="117">
        <f>'I. Application Security'!H211</f>
        <v>0</v>
      </c>
      <c r="L794" s="117">
        <f>'I. Application Security'!I211</f>
        <v>0</v>
      </c>
      <c r="M794" s="117"/>
      <c r="N794" s="117"/>
      <c r="O794" s="117"/>
      <c r="P794" s="120" t="s">
        <v>3162</v>
      </c>
      <c r="Q794" s="117"/>
      <c r="R794" s="117"/>
      <c r="S794" s="117" t="s">
        <v>3265</v>
      </c>
      <c r="T794" s="117"/>
    </row>
    <row r="795" spans="1:20" ht="12.75" customHeight="1">
      <c r="A795" s="117">
        <f>'I. Application Security'!A212</f>
        <v>4103</v>
      </c>
      <c r="B795" s="117">
        <f>'I. Application Security'!J212</f>
        <v>2</v>
      </c>
      <c r="C795" s="117">
        <f>'I. Application Security'!K212</f>
        <v>0</v>
      </c>
      <c r="D795" s="117">
        <f>'I. Application Security'!Y212</f>
        <v>0</v>
      </c>
      <c r="E795" s="117" t="str">
        <f>'I. Application Security'!B212</f>
        <v>I.4.3</v>
      </c>
      <c r="F795" s="117" t="str">
        <f>'I. Application Security'!C212</f>
        <v>Is there a standard mobile development framework?</v>
      </c>
      <c r="G795" s="117">
        <f>'I. Application Security'!D212</f>
        <v>0</v>
      </c>
      <c r="H795" s="117">
        <f>'I. Application Security'!E212</f>
        <v>0</v>
      </c>
      <c r="I795" s="117">
        <f>'I. Application Security'!F212</f>
        <v>0</v>
      </c>
      <c r="J795" s="117">
        <f>'I. Application Security'!G212</f>
        <v>0</v>
      </c>
      <c r="K795" s="117">
        <f>'I. Application Security'!H212</f>
        <v>0</v>
      </c>
      <c r="L795" s="117">
        <f>'I. Application Security'!I212</f>
        <v>0</v>
      </c>
      <c r="M795" s="117"/>
      <c r="N795" s="117"/>
      <c r="O795" s="117"/>
      <c r="P795" s="120">
        <v>6.3</v>
      </c>
      <c r="Q795" s="117"/>
      <c r="R795" s="117"/>
      <c r="S795" s="117">
        <v>0</v>
      </c>
      <c r="T795" s="117"/>
    </row>
    <row r="796" spans="1:20" ht="12.75" customHeight="1">
      <c r="A796" s="117">
        <f>'I. Application Security'!A213</f>
        <v>4104</v>
      </c>
      <c r="B796" s="117">
        <f>'I. Application Security'!J213</f>
        <v>2</v>
      </c>
      <c r="C796" s="117">
        <f>'I. Application Security'!K213</f>
        <v>0</v>
      </c>
      <c r="D796" s="117">
        <f>'I. Application Security'!Y213</f>
        <v>0</v>
      </c>
      <c r="E796" s="117" t="str">
        <f>'I. Application Security'!B213</f>
        <v>I.4.4</v>
      </c>
      <c r="F796" s="117" t="str">
        <f>'I. Application Security'!C213</f>
        <v>Is threat modeling performed as part of the Mobile SDLC process?</v>
      </c>
      <c r="G796" s="117">
        <f>'I. Application Security'!D213</f>
        <v>0</v>
      </c>
      <c r="H796" s="117">
        <f>'I. Application Security'!E213</f>
        <v>0</v>
      </c>
      <c r="I796" s="117">
        <f>'I. Application Security'!F213</f>
        <v>0</v>
      </c>
      <c r="J796" s="117">
        <f>'I. Application Security'!G213</f>
        <v>0</v>
      </c>
      <c r="K796" s="117">
        <f>'I. Application Security'!H213</f>
        <v>0</v>
      </c>
      <c r="L796" s="117">
        <f>'I. Application Security'!I213</f>
        <v>0</v>
      </c>
      <c r="M796" s="117"/>
      <c r="N796" s="117"/>
      <c r="O796" s="117"/>
      <c r="P796" s="120" t="s">
        <v>118</v>
      </c>
      <c r="Q796" s="117"/>
      <c r="R796" s="117"/>
      <c r="S796" s="117">
        <v>0</v>
      </c>
      <c r="T796" s="117"/>
    </row>
    <row r="797" spans="1:20" ht="12.75" customHeight="1">
      <c r="A797" s="117">
        <f>'I. Application Security'!A214</f>
        <v>4105</v>
      </c>
      <c r="B797" s="117">
        <f>'I. Application Security'!J214</f>
        <v>2</v>
      </c>
      <c r="C797" s="117">
        <f>'I. Application Security'!K214</f>
        <v>0</v>
      </c>
      <c r="D797" s="117">
        <f>'I. Application Security'!Y214</f>
        <v>0</v>
      </c>
      <c r="E797" s="117" t="str">
        <f>'I. Application Security'!B214</f>
        <v>I.4.5</v>
      </c>
      <c r="F797" s="117" t="str">
        <f>'I. Application Security'!C214</f>
        <v>Are anti-tamper or code obfuscation employed for mobile apps?</v>
      </c>
      <c r="G797" s="117">
        <f>'I. Application Security'!D214</f>
        <v>0</v>
      </c>
      <c r="H797" s="117">
        <f>'I. Application Security'!E214</f>
        <v>0</v>
      </c>
      <c r="I797" s="117">
        <f>'I. Application Security'!F214</f>
        <v>0</v>
      </c>
      <c r="J797" s="117">
        <f>'I. Application Security'!G214</f>
        <v>0</v>
      </c>
      <c r="K797" s="117">
        <f>'I. Application Security'!H214</f>
        <v>0</v>
      </c>
      <c r="L797" s="117">
        <f>'I. Application Security'!I214</f>
        <v>0</v>
      </c>
      <c r="M797" s="117"/>
      <c r="N797" s="117"/>
      <c r="O797" s="117"/>
      <c r="P797" s="120" t="s">
        <v>118</v>
      </c>
      <c r="Q797" s="117"/>
      <c r="R797" s="117"/>
      <c r="S797" s="117">
        <v>0</v>
      </c>
      <c r="T797" s="117"/>
    </row>
    <row r="798" spans="1:20" ht="12.75" customHeight="1">
      <c r="A798" s="117">
        <f>'I. Application Security'!A215</f>
        <v>4106</v>
      </c>
      <c r="B798" s="117">
        <f>'I. Application Security'!J215</f>
        <v>2</v>
      </c>
      <c r="C798" s="117">
        <f>'I. Application Security'!K215</f>
        <v>0</v>
      </c>
      <c r="D798" s="117">
        <f>'I. Application Security'!Y215</f>
        <v>0</v>
      </c>
      <c r="E798" s="117" t="str">
        <f>'I. Application Security'!B215</f>
        <v>I.4.6</v>
      </c>
      <c r="F798" s="117" t="str">
        <f>'I. Application Security'!C215</f>
        <v>Is certificate or public pinning implemented?</v>
      </c>
      <c r="G798" s="117">
        <f>'I. Application Security'!D215</f>
        <v>0</v>
      </c>
      <c r="H798" s="117">
        <f>'I. Application Security'!E215</f>
        <v>0</v>
      </c>
      <c r="I798" s="117">
        <f>'I. Application Security'!F215</f>
        <v>0</v>
      </c>
      <c r="J798" s="117">
        <f>'I. Application Security'!G215</f>
        <v>0</v>
      </c>
      <c r="K798" s="117">
        <f>'I. Application Security'!H215</f>
        <v>0</v>
      </c>
      <c r="L798" s="117">
        <f>'I. Application Security'!I215</f>
        <v>0</v>
      </c>
      <c r="M798" s="117"/>
      <c r="N798" s="117"/>
      <c r="O798" s="117"/>
      <c r="P798" s="120" t="s">
        <v>118</v>
      </c>
      <c r="Q798" s="117"/>
      <c r="R798" s="117"/>
      <c r="S798" s="117">
        <v>0</v>
      </c>
      <c r="T798" s="117"/>
    </row>
    <row r="799" spans="1:20" ht="12.75" customHeight="1">
      <c r="A799" s="117">
        <f>'I. Application Security'!A216</f>
        <v>4107</v>
      </c>
      <c r="B799" s="117">
        <f>'I. Application Security'!J216</f>
        <v>2</v>
      </c>
      <c r="C799" s="117">
        <f>'I. Application Security'!K216</f>
        <v>0</v>
      </c>
      <c r="D799" s="117">
        <f>'I. Application Security'!Y216</f>
        <v>0</v>
      </c>
      <c r="E799" s="117" t="str">
        <f>'I. Application Security'!B216</f>
        <v>I.4.7</v>
      </c>
      <c r="F799" s="117" t="str">
        <f>'I. Application Security'!C216</f>
        <v>Do push notifications contain only "public" information?</v>
      </c>
      <c r="G799" s="117">
        <f>'I. Application Security'!D216</f>
        <v>0</v>
      </c>
      <c r="H799" s="117">
        <f>'I. Application Security'!E216</f>
        <v>0</v>
      </c>
      <c r="I799" s="117">
        <f>'I. Application Security'!F216</f>
        <v>0</v>
      </c>
      <c r="J799" s="117">
        <f>'I. Application Security'!G216</f>
        <v>0</v>
      </c>
      <c r="K799" s="117">
        <f>'I. Application Security'!H216</f>
        <v>0</v>
      </c>
      <c r="L799" s="117">
        <f>'I. Application Security'!I216</f>
        <v>0</v>
      </c>
      <c r="M799" s="117"/>
      <c r="N799" s="117"/>
      <c r="O799" s="117"/>
      <c r="P799" s="120" t="s">
        <v>118</v>
      </c>
      <c r="Q799" s="117"/>
      <c r="R799" s="117"/>
      <c r="S799" s="117">
        <v>0</v>
      </c>
      <c r="T799" s="117"/>
    </row>
    <row r="800" spans="1:20" ht="12.75" customHeight="1">
      <c r="A800" s="117">
        <f>'I. Application Security'!A217</f>
        <v>4108</v>
      </c>
      <c r="B800" s="117">
        <f>'I. Application Security'!J217</f>
        <v>2</v>
      </c>
      <c r="C800" s="117">
        <f>'I. Application Security'!K217</f>
        <v>0</v>
      </c>
      <c r="D800" s="117">
        <f>'I. Application Security'!Y217</f>
        <v>0</v>
      </c>
      <c r="E800" s="117" t="str">
        <f>'I. Application Security'!B217</f>
        <v>I.4.8</v>
      </c>
      <c r="F800" s="117" t="str">
        <f>'I. Application Security'!C217</f>
        <v>Are biometrics used?</v>
      </c>
      <c r="G800" s="117">
        <f>'I. Application Security'!D217</f>
        <v>0</v>
      </c>
      <c r="H800" s="117">
        <f>'I. Application Security'!E217</f>
        <v>0</v>
      </c>
      <c r="I800" s="117">
        <f>'I. Application Security'!F217</f>
        <v>0</v>
      </c>
      <c r="J800" s="117">
        <f>'I. Application Security'!G217</f>
        <v>0</v>
      </c>
      <c r="K800" s="117">
        <f>'I. Application Security'!H217</f>
        <v>0</v>
      </c>
      <c r="L800" s="117">
        <f>'I. Application Security'!I217</f>
        <v>0</v>
      </c>
      <c r="M800" s="117"/>
      <c r="N800" s="117"/>
      <c r="O800" s="117"/>
      <c r="P800" s="120" t="s">
        <v>118</v>
      </c>
      <c r="Q800" s="117"/>
      <c r="R800" s="117"/>
      <c r="S800" s="117">
        <v>0</v>
      </c>
      <c r="T800" s="117"/>
    </row>
    <row r="801" spans="1:20" ht="12.75" customHeight="1">
      <c r="A801" s="117">
        <f>'I. Application Security'!A218</f>
        <v>4109</v>
      </c>
      <c r="B801" s="117">
        <f>'I. Application Security'!J218</f>
        <v>3</v>
      </c>
      <c r="C801" s="117">
        <f>'I. Application Security'!K218</f>
        <v>0</v>
      </c>
      <c r="D801" s="117">
        <f>'I. Application Security'!Y218</f>
        <v>0</v>
      </c>
      <c r="E801" s="117" t="str">
        <f>'I. Application Security'!B218</f>
        <v>I.4.8.1</v>
      </c>
      <c r="F801" s="117" t="str">
        <f>'I. Application Security'!C218</f>
        <v>Is biometric data secure/protect to ensure only appropriate use?</v>
      </c>
      <c r="G801" s="117">
        <f>'I. Application Security'!D218</f>
        <v>0</v>
      </c>
      <c r="H801" s="117">
        <f>'I. Application Security'!E218</f>
        <v>0</v>
      </c>
      <c r="I801" s="117">
        <f>'I. Application Security'!F218</f>
        <v>0</v>
      </c>
      <c r="J801" s="117">
        <f>'I. Application Security'!G218</f>
        <v>0</v>
      </c>
      <c r="K801" s="117">
        <f>'I. Application Security'!H218</f>
        <v>0</v>
      </c>
      <c r="L801" s="117">
        <f>'I. Application Security'!I218</f>
        <v>0</v>
      </c>
      <c r="M801" s="117"/>
      <c r="N801" s="117"/>
      <c r="O801" s="117"/>
      <c r="P801" s="120" t="s">
        <v>118</v>
      </c>
      <c r="Q801" s="117"/>
      <c r="R801" s="117"/>
      <c r="S801" s="117">
        <v>0</v>
      </c>
      <c r="T801" s="117"/>
    </row>
    <row r="802" spans="1:20" ht="12.75" customHeight="1">
      <c r="A802" s="117">
        <f>'I. Application Security'!A219</f>
        <v>4110</v>
      </c>
      <c r="B802" s="117">
        <f>'I. Application Security'!J219</f>
        <v>2</v>
      </c>
      <c r="C802" s="117">
        <f>'I. Application Security'!K219</f>
        <v>0</v>
      </c>
      <c r="D802" s="117">
        <f>'I. Application Security'!Y219</f>
        <v>0</v>
      </c>
      <c r="E802" s="117" t="str">
        <f>'I. Application Security'!B219</f>
        <v>I.4.9</v>
      </c>
      <c r="F802" s="117" t="str">
        <f>'I. Application Security'!C219</f>
        <v>Are risk-based authentication or fraud detection/prevention capability used?</v>
      </c>
      <c r="G802" s="117">
        <f>'I. Application Security'!D219</f>
        <v>0</v>
      </c>
      <c r="H802" s="117">
        <f>'I. Application Security'!E219</f>
        <v>0</v>
      </c>
      <c r="I802" s="117">
        <f>'I. Application Security'!F219</f>
        <v>0</v>
      </c>
      <c r="J802" s="117">
        <f>'I. Application Security'!G219</f>
        <v>0</v>
      </c>
      <c r="K802" s="117">
        <f>'I. Application Security'!H219</f>
        <v>0</v>
      </c>
      <c r="L802" s="117">
        <f>'I. Application Security'!I219</f>
        <v>0</v>
      </c>
      <c r="M802" s="117"/>
      <c r="N802" s="117"/>
      <c r="O802" s="117"/>
      <c r="P802" s="120" t="s">
        <v>118</v>
      </c>
      <c r="Q802" s="117"/>
      <c r="R802" s="117"/>
      <c r="S802" s="117">
        <v>0</v>
      </c>
      <c r="T802" s="117"/>
    </row>
    <row r="803" spans="1:20" ht="12.75" customHeight="1">
      <c r="A803" s="117">
        <f>'I. Application Security'!A220</f>
        <v>0</v>
      </c>
      <c r="B803" s="117">
        <f>'I. Application Security'!J220</f>
        <v>0</v>
      </c>
      <c r="C803" s="117">
        <f>'I. Application Security'!K220</f>
        <v>0</v>
      </c>
      <c r="D803" s="117">
        <f>'I. Application Security'!Y220</f>
        <v>0</v>
      </c>
      <c r="E803" s="117">
        <f>'I. Application Security'!B220</f>
        <v>0</v>
      </c>
      <c r="F803" s="117">
        <f>'I. Application Security'!C220</f>
        <v>0</v>
      </c>
      <c r="G803" s="117">
        <f>'I. Application Security'!D220</f>
        <v>0</v>
      </c>
      <c r="H803" s="117">
        <f>'I. Application Security'!E220</f>
        <v>0</v>
      </c>
      <c r="I803" s="117">
        <f>'I. Application Security'!F220</f>
        <v>0</v>
      </c>
      <c r="J803" s="117">
        <f>'I. Application Security'!G220</f>
        <v>0</v>
      </c>
      <c r="K803" s="117">
        <f>'I. Application Security'!H220</f>
        <v>0</v>
      </c>
      <c r="L803" s="117">
        <f>'I. Application Security'!I220</f>
        <v>0</v>
      </c>
      <c r="M803" s="117"/>
      <c r="N803" s="117"/>
      <c r="O803" s="117"/>
      <c r="P803" s="120"/>
      <c r="Q803" s="117"/>
      <c r="R803" s="117"/>
      <c r="S803" s="117" t="s">
        <v>587</v>
      </c>
      <c r="T803" s="117"/>
    </row>
    <row r="804" spans="1:20" ht="12.75" customHeight="1">
      <c r="A804" s="69"/>
      <c r="B804" s="188"/>
      <c r="C804" s="188"/>
      <c r="D804" s="188"/>
      <c r="E804" s="188"/>
      <c r="F804" s="188"/>
      <c r="G804" s="188"/>
      <c r="H804" s="188"/>
      <c r="I804" s="188"/>
      <c r="J804" s="188"/>
      <c r="K804" s="188"/>
      <c r="L804" s="188"/>
      <c r="M804" s="188"/>
      <c r="N804" s="188"/>
      <c r="O804" s="188"/>
      <c r="P804" s="177"/>
      <c r="Q804" s="188"/>
      <c r="R804" s="188"/>
      <c r="S804" s="188">
        <v>0</v>
      </c>
      <c r="T804" s="188"/>
    </row>
    <row r="805" spans="1:20" ht="12.75" customHeight="1">
      <c r="A805" s="189" t="str">
        <f>'J. Incident Event &amp; Comm Mgmt'!B1</f>
        <v>J. Incident Event and Communications Management</v>
      </c>
      <c r="B805" s="190"/>
      <c r="C805" s="190"/>
      <c r="D805" s="190"/>
      <c r="E805" s="190" t="str">
        <f>'J. Incident Event &amp; Comm Mgmt'!B1</f>
        <v>J. Incident Event and Communications Management</v>
      </c>
      <c r="F805" s="192"/>
      <c r="G805" s="190"/>
      <c r="H805" s="190"/>
      <c r="I805" s="190"/>
      <c r="J805" s="192"/>
      <c r="K805" s="194"/>
      <c r="L805" s="192"/>
      <c r="M805" s="190"/>
      <c r="N805" s="192"/>
      <c r="O805" s="192"/>
      <c r="P805" s="194"/>
      <c r="Q805" s="192"/>
      <c r="R805" s="200"/>
      <c r="S805" s="195">
        <v>0</v>
      </c>
      <c r="T805" s="195"/>
    </row>
    <row r="806" spans="1:20" ht="12.75" customHeight="1">
      <c r="A806" s="117">
        <f>'J. Incident Event &amp; Comm Mgmt'!A5</f>
        <v>2241</v>
      </c>
      <c r="B806" s="117">
        <f>'J. Incident Event &amp; Comm Mgmt'!J5</f>
        <v>1</v>
      </c>
      <c r="C806" s="117">
        <f>'J. Incident Event &amp; Comm Mgmt'!K5</f>
        <v>0</v>
      </c>
      <c r="D806" s="117">
        <f>'J. Incident Event &amp; Comm Mgmt'!Y5</f>
        <v>1</v>
      </c>
      <c r="E806" s="117" t="str">
        <f>'J. Incident Event &amp; Comm Mgmt'!B5</f>
        <v>J.1</v>
      </c>
      <c r="F806" s="117" t="str">
        <f>'J. Incident Event &amp; Comm Mgmt'!C5</f>
        <v>Is there an Incident Management Program that has been approved by management, communicated to constituents and an owner to maintain and review the program? If yes,</v>
      </c>
      <c r="G806" s="117">
        <f>'J. Incident Event &amp; Comm Mgmt'!D5</f>
        <v>0</v>
      </c>
      <c r="H806" s="117">
        <f>'J. Incident Event &amp; Comm Mgmt'!E5</f>
        <v>0</v>
      </c>
      <c r="I806" s="117">
        <f>'J. Incident Event &amp; Comm Mgmt'!F5</f>
        <v>0</v>
      </c>
      <c r="J806" s="117" t="str">
        <f>'J. Incident Event &amp; Comm Mgmt'!G5</f>
        <v>J.1 Information Security / Information Technology Incident Management - Policy and Procedures Content</v>
      </c>
      <c r="K806" s="117">
        <f>'J. Incident Event &amp; Comm Mgmt'!H5</f>
        <v>16</v>
      </c>
      <c r="L806" s="117" t="str">
        <f>'J. Incident Event &amp; Comm Mgmt'!I5</f>
        <v xml:space="preserve"> Information security incident management</v>
      </c>
      <c r="M806" s="117"/>
      <c r="N806" s="117" t="s">
        <v>3165</v>
      </c>
      <c r="O806" s="117" t="s">
        <v>3166</v>
      </c>
      <c r="P806" s="120" t="s">
        <v>3167</v>
      </c>
      <c r="Q806" s="117" t="s">
        <v>3168</v>
      </c>
      <c r="R806" s="117" t="s">
        <v>118</v>
      </c>
      <c r="S806" s="117">
        <v>0</v>
      </c>
      <c r="T806" s="191" t="s">
        <v>3169</v>
      </c>
    </row>
    <row r="807" spans="1:20" ht="12.75" customHeight="1">
      <c r="A807" s="117">
        <f>'J. Incident Event &amp; Comm Mgmt'!A6</f>
        <v>2698</v>
      </c>
      <c r="B807" s="117">
        <f>'J. Incident Event &amp; Comm Mgmt'!J6</f>
        <v>2</v>
      </c>
      <c r="C807" s="117">
        <f>'J. Incident Event &amp; Comm Mgmt'!K6</f>
        <v>0</v>
      </c>
      <c r="D807" s="117">
        <f>'J. Incident Event &amp; Comm Mgmt'!Y6</f>
        <v>0</v>
      </c>
      <c r="E807" s="117" t="str">
        <f>'J. Incident Event &amp; Comm Mgmt'!B6</f>
        <v>J.1.1</v>
      </c>
      <c r="F807" s="117" t="str">
        <f>'J. Incident Event &amp; Comm Mgmt'!C6</f>
        <v>Has the program been reviewed in the last 12 months? If yes, did the review include:</v>
      </c>
      <c r="G807" s="117">
        <f>'J. Incident Event &amp; Comm Mgmt'!D6</f>
        <v>0</v>
      </c>
      <c r="H807" s="117">
        <f>'J. Incident Event &amp; Comm Mgmt'!E6</f>
        <v>0</v>
      </c>
      <c r="I807" s="117">
        <f>'J. Incident Event &amp; Comm Mgmt'!F6</f>
        <v>0</v>
      </c>
      <c r="J807" s="117" t="str">
        <f>'J. Incident Event &amp; Comm Mgmt'!G6</f>
        <v>J.1 Information Security / Information Technology Incident Management - Policy and Procedures Content</v>
      </c>
      <c r="K807" s="117" t="str">
        <f>'J. Incident Event &amp; Comm Mgmt'!H6</f>
        <v xml:space="preserve">16.1.1 </v>
      </c>
      <c r="L807" s="117" t="str">
        <f>'J. Incident Event &amp; Comm Mgmt'!I6</f>
        <v>Responsibilities and procedures</v>
      </c>
      <c r="M807" s="117"/>
      <c r="N807" s="117"/>
      <c r="O807" s="117"/>
      <c r="P807" s="120" t="s">
        <v>118</v>
      </c>
      <c r="Q807" s="117"/>
      <c r="R807" s="117" t="s">
        <v>3172</v>
      </c>
      <c r="S807" s="117">
        <v>0</v>
      </c>
      <c r="T807" s="191" t="s">
        <v>3169</v>
      </c>
    </row>
    <row r="808" spans="1:20" ht="12.75" customHeight="1">
      <c r="A808" s="117">
        <f>'J. Incident Event &amp; Comm Mgmt'!A7</f>
        <v>4280</v>
      </c>
      <c r="B808" s="117">
        <f>'J. Incident Event &amp; Comm Mgmt'!J7</f>
        <v>3</v>
      </c>
      <c r="C808" s="117">
        <f>'J. Incident Event &amp; Comm Mgmt'!K7</f>
        <v>0</v>
      </c>
      <c r="D808" s="117">
        <f>'J. Incident Event &amp; Comm Mgmt'!Y7</f>
        <v>0</v>
      </c>
      <c r="E808" s="117" t="str">
        <f>'J. Incident Event &amp; Comm Mgmt'!B7</f>
        <v>J.1.1.1</v>
      </c>
      <c r="F808" s="117" t="str">
        <f>'J. Incident Event &amp; Comm Mgmt'!C7</f>
        <v>Approval by executive management?</v>
      </c>
      <c r="G808" s="117">
        <f>'J. Incident Event &amp; Comm Mgmt'!D7</f>
        <v>0</v>
      </c>
      <c r="H808" s="117">
        <f>'J. Incident Event &amp; Comm Mgmt'!E7</f>
        <v>0</v>
      </c>
      <c r="I808" s="117">
        <f>'J. Incident Event &amp; Comm Mgmt'!F7</f>
        <v>0</v>
      </c>
      <c r="J808" s="117">
        <f>'J. Incident Event &amp; Comm Mgmt'!G7</f>
        <v>0</v>
      </c>
      <c r="K808" s="117">
        <f>'J. Incident Event &amp; Comm Mgmt'!H7</f>
        <v>0</v>
      </c>
      <c r="L808" s="117">
        <f>'J. Incident Event &amp; Comm Mgmt'!I7</f>
        <v>0</v>
      </c>
      <c r="M808" s="117"/>
      <c r="N808" s="117"/>
      <c r="O808" s="117"/>
      <c r="P808" s="120"/>
      <c r="Q808" s="117"/>
      <c r="R808" s="117"/>
      <c r="S808" s="117" t="s">
        <v>587</v>
      </c>
      <c r="T808" s="117"/>
    </row>
    <row r="809" spans="1:20" ht="12.75" customHeight="1">
      <c r="A809" s="117">
        <f>'J. Incident Event &amp; Comm Mgmt'!A8</f>
        <v>3234</v>
      </c>
      <c r="B809" s="117">
        <f>'J. Incident Event &amp; Comm Mgmt'!J8</f>
        <v>3</v>
      </c>
      <c r="C809" s="117">
        <f>'J. Incident Event &amp; Comm Mgmt'!K8</f>
        <v>0</v>
      </c>
      <c r="D809" s="117">
        <f>'J. Incident Event &amp; Comm Mgmt'!Y8</f>
        <v>1</v>
      </c>
      <c r="E809" s="117" t="str">
        <f>'J. Incident Event &amp; Comm Mgmt'!B8</f>
        <v>J.1.1.2</v>
      </c>
      <c r="F809" s="117" t="str">
        <f>'J. Incident Event &amp; Comm Mgmt'!C8</f>
        <v>Privacy Incidents?</v>
      </c>
      <c r="G809" s="117">
        <f>'J. Incident Event &amp; Comm Mgmt'!D8</f>
        <v>0</v>
      </c>
      <c r="H809" s="117">
        <f>'J. Incident Event &amp; Comm Mgmt'!E8</f>
        <v>0</v>
      </c>
      <c r="I809" s="117">
        <f>'J. Incident Event &amp; Comm Mgmt'!F8</f>
        <v>0</v>
      </c>
      <c r="J809" s="117" t="str">
        <f>'J. Incident Event &amp; Comm Mgmt'!G8</f>
        <v>P.8 Privacy Incident Notification and Response Management</v>
      </c>
      <c r="K809" s="117">
        <f>'J. Incident Event &amp; Comm Mgmt'!H8</f>
        <v>16.100000000000001</v>
      </c>
      <c r="L809" s="117" t="str">
        <f>'J. Incident Event &amp; Comm Mgmt'!I8</f>
        <v>Management of information security incidents and improvements</v>
      </c>
      <c r="M809" s="117"/>
      <c r="N809" s="117"/>
      <c r="O809" s="117"/>
      <c r="P809" s="120" t="s">
        <v>118</v>
      </c>
      <c r="Q809" s="117"/>
      <c r="R809" s="117"/>
      <c r="S809" s="117">
        <v>0</v>
      </c>
      <c r="T809" s="117"/>
    </row>
    <row r="810" spans="1:20" ht="12.75" customHeight="1">
      <c r="A810" s="117">
        <f>'J. Incident Event &amp; Comm Mgmt'!A9</f>
        <v>2246</v>
      </c>
      <c r="B810" s="117">
        <f>'J. Incident Event &amp; Comm Mgmt'!J9</f>
        <v>2</v>
      </c>
      <c r="C810" s="117">
        <f>'J. Incident Event &amp; Comm Mgmt'!K9</f>
        <v>0</v>
      </c>
      <c r="D810" s="117">
        <f>'J. Incident Event &amp; Comm Mgmt'!Y9</f>
        <v>1</v>
      </c>
      <c r="E810" s="117" t="str">
        <f>'J. Incident Event &amp; Comm Mgmt'!B9</f>
        <v>J.1.2</v>
      </c>
      <c r="F810" s="117" t="str">
        <f>'J. Incident Event &amp; Comm Mgmt'!C9</f>
        <v>Is there a formal Incident Response Plan? If yes, does it include:</v>
      </c>
      <c r="G810" s="117">
        <f>'J. Incident Event &amp; Comm Mgmt'!D9</f>
        <v>0</v>
      </c>
      <c r="H810" s="117">
        <f>'J. Incident Event &amp; Comm Mgmt'!E9</f>
        <v>0</v>
      </c>
      <c r="I810" s="117">
        <f>'J. Incident Event &amp; Comm Mgmt'!F9</f>
        <v>0</v>
      </c>
      <c r="J810" s="117" t="str">
        <f>'J. Incident Event &amp; Comm Mgmt'!G9</f>
        <v>J. Incident Event and Communications Management</v>
      </c>
      <c r="K810" s="117" t="str">
        <f>'J. Incident Event &amp; Comm Mgmt'!H9</f>
        <v>16.1.1.a.1</v>
      </c>
      <c r="L810" s="117" t="str">
        <f>'J. Incident Event &amp; Comm Mgmt'!I9</f>
        <v>Responsibilities and procedures</v>
      </c>
      <c r="M810" s="117"/>
      <c r="N810" s="117" t="s">
        <v>2963</v>
      </c>
      <c r="O810" s="117" t="s">
        <v>3170</v>
      </c>
      <c r="P810" s="120" t="s">
        <v>3171</v>
      </c>
      <c r="Q810" s="117" t="s">
        <v>3168</v>
      </c>
      <c r="R810" s="117" t="s">
        <v>3172</v>
      </c>
      <c r="S810" s="117" t="s">
        <v>3173</v>
      </c>
      <c r="T810" s="191" t="s">
        <v>3174</v>
      </c>
    </row>
    <row r="811" spans="1:20" ht="12.75" customHeight="1">
      <c r="A811" s="117">
        <f>'J. Incident Event &amp; Comm Mgmt'!A10</f>
        <v>2274</v>
      </c>
      <c r="B811" s="117">
        <f>'J. Incident Event &amp; Comm Mgmt'!J10</f>
        <v>3</v>
      </c>
      <c r="C811" s="117">
        <f>'J. Incident Event &amp; Comm Mgmt'!K10</f>
        <v>0</v>
      </c>
      <c r="D811" s="117">
        <f>'J. Incident Event &amp; Comm Mgmt'!Y10</f>
        <v>0</v>
      </c>
      <c r="E811" s="117" t="str">
        <f>'J. Incident Event &amp; Comm Mgmt'!B10</f>
        <v>J.1.2.1</v>
      </c>
      <c r="F811" s="117" t="str">
        <f>'J. Incident Event &amp; Comm Mgmt'!C10</f>
        <v>Reporting procedure for an information security event?</v>
      </c>
      <c r="G811" s="117">
        <f>'J. Incident Event &amp; Comm Mgmt'!D10</f>
        <v>0</v>
      </c>
      <c r="H811" s="117">
        <f>'J. Incident Event &amp; Comm Mgmt'!E10</f>
        <v>0</v>
      </c>
      <c r="I811" s="117">
        <f>'J. Incident Event &amp; Comm Mgmt'!F10</f>
        <v>0</v>
      </c>
      <c r="J811" s="117" t="str">
        <f>'J. Incident Event &amp; Comm Mgmt'!G10</f>
        <v>J.3 Incident Response Communication</v>
      </c>
      <c r="K811" s="117" t="str">
        <f>'J. Incident Event &amp; Comm Mgmt'!H10</f>
        <v>16.1.1.a.2</v>
      </c>
      <c r="L811" s="117" t="str">
        <f>'J. Incident Event &amp; Comm Mgmt'!I10</f>
        <v>Responsibilities and procedures</v>
      </c>
      <c r="M811" s="117"/>
      <c r="N811" s="117" t="s">
        <v>3367</v>
      </c>
      <c r="O811" s="117" t="s">
        <v>3368</v>
      </c>
      <c r="P811" s="120" t="s">
        <v>3369</v>
      </c>
      <c r="Q811" s="117" t="s">
        <v>3012</v>
      </c>
      <c r="R811" s="117" t="s">
        <v>3172</v>
      </c>
      <c r="S811" s="117" t="s">
        <v>3370</v>
      </c>
      <c r="T811" s="191" t="s">
        <v>3174</v>
      </c>
    </row>
    <row r="812" spans="1:20" ht="12.75" customHeight="1">
      <c r="A812" s="117">
        <f>'J. Incident Event &amp; Comm Mgmt'!A11</f>
        <v>2699</v>
      </c>
      <c r="B812" s="117">
        <f>'J. Incident Event &amp; Comm Mgmt'!J11</f>
        <v>3</v>
      </c>
      <c r="C812" s="117">
        <f>'J. Incident Event &amp; Comm Mgmt'!K11</f>
        <v>0</v>
      </c>
      <c r="D812" s="117">
        <f>'J. Incident Event &amp; Comm Mgmt'!Y11</f>
        <v>0</v>
      </c>
      <c r="E812" s="117" t="str">
        <f>'J. Incident Event &amp; Comm Mgmt'!B11</f>
        <v>J.1.2.2</v>
      </c>
      <c r="F812" s="117" t="str">
        <f>'J. Incident Event &amp; Comm Mgmt'!C11</f>
        <v>Escalation procedure?</v>
      </c>
      <c r="G812" s="117">
        <f>'J. Incident Event &amp; Comm Mgmt'!D11</f>
        <v>0</v>
      </c>
      <c r="H812" s="117">
        <f>'J. Incident Event &amp; Comm Mgmt'!E11</f>
        <v>0</v>
      </c>
      <c r="I812" s="117">
        <f>'J. Incident Event &amp; Comm Mgmt'!F11</f>
        <v>0</v>
      </c>
      <c r="J812" s="117" t="str">
        <f>'J. Incident Event &amp; Comm Mgmt'!G11</f>
        <v>J.1 Information Security / Information Technology Incident Management - Policy and Procedures Content</v>
      </c>
      <c r="K812" s="117" t="str">
        <f>'J. Incident Event &amp; Comm Mgmt'!H11</f>
        <v>16.1.1.a.6</v>
      </c>
      <c r="L812" s="117" t="str">
        <f>'J. Incident Event &amp; Comm Mgmt'!I11</f>
        <v>Responsibilities and procedures</v>
      </c>
      <c r="M812" s="117"/>
      <c r="N812" s="117" t="s">
        <v>3371</v>
      </c>
      <c r="O812" s="117" t="s">
        <v>3372</v>
      </c>
      <c r="P812" s="120" t="s">
        <v>118</v>
      </c>
      <c r="Q812" s="117"/>
      <c r="R812" s="117" t="s">
        <v>3172</v>
      </c>
      <c r="S812" s="117">
        <v>0</v>
      </c>
      <c r="T812" s="191" t="s">
        <v>3174</v>
      </c>
    </row>
    <row r="813" spans="1:20" ht="12.75" customHeight="1">
      <c r="A813" s="117">
        <f>'J. Incident Event &amp; Comm Mgmt'!A12</f>
        <v>2276</v>
      </c>
      <c r="B813" s="117">
        <f>'J. Incident Event &amp; Comm Mgmt'!J12</f>
        <v>3</v>
      </c>
      <c r="C813" s="117">
        <f>'J. Incident Event &amp; Comm Mgmt'!K12</f>
        <v>0</v>
      </c>
      <c r="D813" s="117">
        <f>'J. Incident Event &amp; Comm Mgmt'!Y12</f>
        <v>0</v>
      </c>
      <c r="E813" s="117" t="str">
        <f>'J. Incident Event &amp; Comm Mgmt'!B12</f>
        <v>J.1.2.3</v>
      </c>
      <c r="F813" s="117" t="str">
        <f>'J. Incident Event &amp; Comm Mgmt'!C12</f>
        <v>An Incident / Event Response team with defined roles and response related qualifications available 24x7x365?</v>
      </c>
      <c r="G813" s="117">
        <f>'J. Incident Event &amp; Comm Mgmt'!D12</f>
        <v>0</v>
      </c>
      <c r="H813" s="117">
        <f>'J. Incident Event &amp; Comm Mgmt'!E12</f>
        <v>0</v>
      </c>
      <c r="I813" s="117">
        <f>'J. Incident Event &amp; Comm Mgmt'!F12</f>
        <v>0</v>
      </c>
      <c r="J813" s="117" t="str">
        <f>'J. Incident Event &amp; Comm Mgmt'!G12</f>
        <v>J.1 Information Security / Information Technology Incident Management - Policy and Procedures Content</v>
      </c>
      <c r="K813" s="117" t="str">
        <f>'J. Incident Event &amp; Comm Mgmt'!H12</f>
        <v xml:space="preserve">16.1.5 </v>
      </c>
      <c r="L813" s="117" t="str">
        <f>'J. Incident Event &amp; Comm Mgmt'!I12</f>
        <v>Response to information security incidents</v>
      </c>
      <c r="M813" s="117"/>
      <c r="N813" s="117" t="s">
        <v>3373</v>
      </c>
      <c r="O813" s="117" t="s">
        <v>3374</v>
      </c>
      <c r="P813" s="120" t="s">
        <v>3375</v>
      </c>
      <c r="Q813" s="117" t="s">
        <v>3168</v>
      </c>
      <c r="R813" s="117" t="s">
        <v>3172</v>
      </c>
      <c r="S813" s="117" t="s">
        <v>3376</v>
      </c>
      <c r="T813" s="191" t="s">
        <v>3174</v>
      </c>
    </row>
    <row r="814" spans="1:20" ht="12.75" customHeight="1">
      <c r="A814" s="117">
        <f>'J. Incident Event &amp; Comm Mgmt'!A13</f>
        <v>2280</v>
      </c>
      <c r="B814" s="117">
        <f>'J. Incident Event &amp; Comm Mgmt'!J13</f>
        <v>3</v>
      </c>
      <c r="C814" s="117">
        <f>'J. Incident Event &amp; Comm Mgmt'!K13</f>
        <v>0</v>
      </c>
      <c r="D814" s="117">
        <f>'J. Incident Event &amp; Comm Mgmt'!Y13</f>
        <v>0</v>
      </c>
      <c r="E814" s="117" t="str">
        <f>'J. Incident Event &amp; Comm Mgmt'!B13</f>
        <v>J.1.2.4</v>
      </c>
      <c r="F814" s="117" t="str">
        <f>'J. Incident Event &amp; Comm Mgmt'!C13</f>
        <v>Procedures to collect and maintain a chain of custody for evidence during incident investigation?</v>
      </c>
      <c r="G814" s="117">
        <f>'J. Incident Event &amp; Comm Mgmt'!D13</f>
        <v>0</v>
      </c>
      <c r="H814" s="117">
        <f>'J. Incident Event &amp; Comm Mgmt'!E13</f>
        <v>0</v>
      </c>
      <c r="I814" s="117">
        <f>'J. Incident Event &amp; Comm Mgmt'!F13</f>
        <v>0</v>
      </c>
      <c r="J814" s="117" t="str">
        <f>'J. Incident Event &amp; Comm Mgmt'!G13</f>
        <v>J.7 Information Security / Information Technology Incident Management - Incident Documentation</v>
      </c>
      <c r="K814" s="117" t="str">
        <f>'J. Incident Event &amp; Comm Mgmt'!H13</f>
        <v>16.1.7</v>
      </c>
      <c r="L814" s="117" t="str">
        <f>'J. Incident Event &amp; Comm Mgmt'!I13</f>
        <v>Collection of Evidence</v>
      </c>
      <c r="M814" s="117"/>
      <c r="N814" s="117" t="s">
        <v>3377</v>
      </c>
      <c r="O814" s="117" t="s">
        <v>3378</v>
      </c>
      <c r="P814" s="120" t="s">
        <v>118</v>
      </c>
      <c r="Q814" s="117"/>
      <c r="R814" s="117" t="s">
        <v>3379</v>
      </c>
      <c r="S814" s="117">
        <v>0</v>
      </c>
      <c r="T814" s="191" t="s">
        <v>3174</v>
      </c>
    </row>
    <row r="815" spans="1:20" ht="12.75" customHeight="1">
      <c r="A815" s="117">
        <f>'J. Incident Event &amp; Comm Mgmt'!A14</f>
        <v>2702</v>
      </c>
      <c r="B815" s="117">
        <f>'J. Incident Event &amp; Comm Mgmt'!J14</f>
        <v>3</v>
      </c>
      <c r="C815" s="117">
        <f>'J. Incident Event &amp; Comm Mgmt'!K14</f>
        <v>0</v>
      </c>
      <c r="D815" s="117">
        <f>'J. Incident Event &amp; Comm Mgmt'!Y14</f>
        <v>0</v>
      </c>
      <c r="E815" s="117" t="str">
        <f>'J. Incident Event &amp; Comm Mgmt'!B14</f>
        <v>J.1.2.5</v>
      </c>
      <c r="F815" s="117" t="str">
        <f>'J. Incident Event &amp; Comm Mgmt'!C14</f>
        <v>Feedback process to ensure those reporting information security events are notified of the results after the issue has been dealt with and closed?</v>
      </c>
      <c r="G815" s="117">
        <f>'J. Incident Event &amp; Comm Mgmt'!D14</f>
        <v>0</v>
      </c>
      <c r="H815" s="117">
        <f>'J. Incident Event &amp; Comm Mgmt'!E14</f>
        <v>0</v>
      </c>
      <c r="I815" s="117">
        <f>'J. Incident Event &amp; Comm Mgmt'!F14</f>
        <v>0</v>
      </c>
      <c r="J815" s="117" t="str">
        <f>'J. Incident Event &amp; Comm Mgmt'!G14</f>
        <v>J.3 Incident Response Communication</v>
      </c>
      <c r="K815" s="117" t="str">
        <f>'J. Incident Event &amp; Comm Mgmt'!H14</f>
        <v>16.1.1.c.4</v>
      </c>
      <c r="L815" s="117" t="str">
        <f>'J. Incident Event &amp; Comm Mgmt'!I14</f>
        <v>Responsibilities and procedures</v>
      </c>
      <c r="M815" s="117"/>
      <c r="N815" s="117"/>
      <c r="O815" s="117"/>
      <c r="P815" s="120" t="s">
        <v>118</v>
      </c>
      <c r="Q815" s="117"/>
      <c r="R815" s="117" t="s">
        <v>3172</v>
      </c>
      <c r="S815" s="117" t="s">
        <v>3380</v>
      </c>
      <c r="T815" s="191" t="s">
        <v>3174</v>
      </c>
    </row>
    <row r="816" spans="1:20" ht="12.75" customHeight="1">
      <c r="A816" s="117">
        <f>'J. Incident Event &amp; Comm Mgmt'!A15</f>
        <v>2703</v>
      </c>
      <c r="B816" s="117">
        <f>'J. Incident Event &amp; Comm Mgmt'!J15</f>
        <v>3</v>
      </c>
      <c r="C816" s="117">
        <f>'J. Incident Event &amp; Comm Mgmt'!K15</f>
        <v>0</v>
      </c>
      <c r="D816" s="117">
        <f>'J. Incident Event &amp; Comm Mgmt'!Y15</f>
        <v>0</v>
      </c>
      <c r="E816" s="117" t="str">
        <f>'J. Incident Event &amp; Comm Mgmt'!B15</f>
        <v>J.1.2.6</v>
      </c>
      <c r="F816" s="117" t="str">
        <f>'J. Incident Event &amp; Comm Mgmt'!C15</f>
        <v>Event reporting mechanism to support the reporting action, and to list all necessary actions in case of an information security event?</v>
      </c>
      <c r="G816" s="117">
        <f>'J. Incident Event &amp; Comm Mgmt'!D15</f>
        <v>0</v>
      </c>
      <c r="H816" s="117">
        <f>'J. Incident Event &amp; Comm Mgmt'!E15</f>
        <v>0</v>
      </c>
      <c r="I816" s="117">
        <f>'J. Incident Event &amp; Comm Mgmt'!F15</f>
        <v>0</v>
      </c>
      <c r="J816" s="117" t="str">
        <f>'J. Incident Event &amp; Comm Mgmt'!G15</f>
        <v>J.7 Information Security / Information Technology Incident Management - Incident Documentation</v>
      </c>
      <c r="K816" s="117" t="str">
        <f>'J. Incident Event &amp; Comm Mgmt'!H15</f>
        <v>16.1.1.a.2</v>
      </c>
      <c r="L816" s="117" t="str">
        <f>'J. Incident Event &amp; Comm Mgmt'!I15</f>
        <v>Responsibilities and procedures</v>
      </c>
      <c r="M816" s="117"/>
      <c r="N816" s="117"/>
      <c r="O816" s="117"/>
      <c r="P816" s="120">
        <v>10.3</v>
      </c>
      <c r="Q816" s="117"/>
      <c r="R816" s="117" t="s">
        <v>3172</v>
      </c>
      <c r="S816" s="117" t="s">
        <v>3189</v>
      </c>
      <c r="T816" s="191" t="s">
        <v>3174</v>
      </c>
    </row>
    <row r="817" spans="1:20" ht="12.75" customHeight="1">
      <c r="A817" s="117">
        <f>'J. Incident Event &amp; Comm Mgmt'!A16</f>
        <v>2704</v>
      </c>
      <c r="B817" s="117">
        <f>'J. Incident Event &amp; Comm Mgmt'!J16</f>
        <v>3</v>
      </c>
      <c r="C817" s="117">
        <f>'J. Incident Event &amp; Comm Mgmt'!K16</f>
        <v>0</v>
      </c>
      <c r="D817" s="117">
        <f>'J. Incident Event &amp; Comm Mgmt'!Y16</f>
        <v>0</v>
      </c>
      <c r="E817" s="117" t="str">
        <f>'J. Incident Event &amp; Comm Mgmt'!B16</f>
        <v>J.1.2.7</v>
      </c>
      <c r="F817" s="117" t="str">
        <f>'J. Incident Event &amp; Comm Mgmt'!C16</f>
        <v>Actions to be taken in the event of an information security event?</v>
      </c>
      <c r="G817" s="117">
        <f>'J. Incident Event &amp; Comm Mgmt'!D16</f>
        <v>0</v>
      </c>
      <c r="H817" s="117">
        <f>'J. Incident Event &amp; Comm Mgmt'!E16</f>
        <v>0</v>
      </c>
      <c r="I817" s="117">
        <f>'J. Incident Event &amp; Comm Mgmt'!F16</f>
        <v>0</v>
      </c>
      <c r="J817" s="117" t="str">
        <f>'J. Incident Event &amp; Comm Mgmt'!G16</f>
        <v>J.1 Information Security / Information Technology Incident Management - Policy and Procedures Content</v>
      </c>
      <c r="K817" s="117" t="str">
        <f>'J. Incident Event &amp; Comm Mgmt'!H16</f>
        <v>16.1.1.c.1</v>
      </c>
      <c r="L817" s="117" t="str">
        <f>'J. Incident Event &amp; Comm Mgmt'!I16</f>
        <v>Responsibilities and procedures</v>
      </c>
      <c r="M817" s="117"/>
      <c r="N817" s="117"/>
      <c r="O817" s="117"/>
      <c r="P817" s="120" t="s">
        <v>3381</v>
      </c>
      <c r="Q817" s="117"/>
      <c r="R817" s="117" t="s">
        <v>3172</v>
      </c>
      <c r="S817" s="117" t="s">
        <v>3382</v>
      </c>
      <c r="T817" s="191" t="s">
        <v>3174</v>
      </c>
    </row>
    <row r="818" spans="1:20" ht="12.75" customHeight="1">
      <c r="A818" s="117">
        <f>'J. Incident Event &amp; Comm Mgmt'!A17</f>
        <v>2705</v>
      </c>
      <c r="B818" s="117">
        <f>'J. Incident Event &amp; Comm Mgmt'!J17</f>
        <v>3</v>
      </c>
      <c r="C818" s="117">
        <f>'J. Incident Event &amp; Comm Mgmt'!K17</f>
        <v>0</v>
      </c>
      <c r="D818" s="117">
        <f>'J. Incident Event &amp; Comm Mgmt'!Y17</f>
        <v>0</v>
      </c>
      <c r="E818" s="117" t="str">
        <f>'J. Incident Event &amp; Comm Mgmt'!B17</f>
        <v>J.1.2.8</v>
      </c>
      <c r="F818" s="117" t="str">
        <f>'J. Incident Event &amp; Comm Mgmt'!C17</f>
        <v>Formal disciplinary process for dealing with those who commit a security breach?</v>
      </c>
      <c r="G818" s="117">
        <f>'J. Incident Event &amp; Comm Mgmt'!D17</f>
        <v>0</v>
      </c>
      <c r="H818" s="117">
        <f>'J. Incident Event &amp; Comm Mgmt'!E17</f>
        <v>0</v>
      </c>
      <c r="I818" s="117">
        <f>'J. Incident Event &amp; Comm Mgmt'!F17</f>
        <v>0</v>
      </c>
      <c r="J818" s="117">
        <f>'J. Incident Event &amp; Comm Mgmt'!G17</f>
        <v>0</v>
      </c>
      <c r="K818" s="117" t="str">
        <f>'J. Incident Event &amp; Comm Mgmt'!H17</f>
        <v>16.1.1.c.3</v>
      </c>
      <c r="L818" s="117" t="str">
        <f>'J. Incident Event &amp; Comm Mgmt'!I17</f>
        <v>Responsibilities and procedures</v>
      </c>
      <c r="M818" s="117"/>
      <c r="N818" s="117"/>
      <c r="O818" s="117"/>
      <c r="P818" s="120" t="s">
        <v>118</v>
      </c>
      <c r="Q818" s="117"/>
      <c r="R818" s="117" t="s">
        <v>3172</v>
      </c>
      <c r="S818" s="117">
        <v>0</v>
      </c>
      <c r="T818" s="191" t="s">
        <v>3174</v>
      </c>
    </row>
    <row r="819" spans="1:20" ht="12.75" customHeight="1">
      <c r="A819" s="117">
        <f>'J. Incident Event &amp; Comm Mgmt'!A18</f>
        <v>2273</v>
      </c>
      <c r="B819" s="117">
        <f>'J. Incident Event &amp; Comm Mgmt'!J18</f>
        <v>3</v>
      </c>
      <c r="C819" s="117">
        <f>'J. Incident Event &amp; Comm Mgmt'!K18</f>
        <v>0</v>
      </c>
      <c r="D819" s="117">
        <f>'J. Incident Event &amp; Comm Mgmt'!Y18</f>
        <v>0</v>
      </c>
      <c r="E819" s="117" t="str">
        <f>'J. Incident Event &amp; Comm Mgmt'!B18</f>
        <v>J.1.2.9</v>
      </c>
      <c r="F819" s="117" t="str">
        <f>'J. Incident Event &amp; Comm Mgmt'!C18</f>
        <v>Process for assessing and executing client and third party notification requirements (legal, regulatory and contractual)?</v>
      </c>
      <c r="G819" s="117">
        <f>'J. Incident Event &amp; Comm Mgmt'!D18</f>
        <v>0</v>
      </c>
      <c r="H819" s="117">
        <f>'J. Incident Event &amp; Comm Mgmt'!E18</f>
        <v>0</v>
      </c>
      <c r="I819" s="117">
        <f>'J. Incident Event &amp; Comm Mgmt'!F18</f>
        <v>0</v>
      </c>
      <c r="J819" s="117" t="str">
        <f>'J. Incident Event &amp; Comm Mgmt'!G18</f>
        <v>J.3 Incident Response Communication</v>
      </c>
      <c r="K819" s="117" t="str">
        <f>'J. Incident Event &amp; Comm Mgmt'!H18</f>
        <v>16.1.1.b.3</v>
      </c>
      <c r="L819" s="117" t="str">
        <f>'J. Incident Event &amp; Comm Mgmt'!I18</f>
        <v>Responsibilities and procedures</v>
      </c>
      <c r="M819" s="117"/>
      <c r="N819" s="117" t="s">
        <v>3383</v>
      </c>
      <c r="O819" s="117" t="s">
        <v>3384</v>
      </c>
      <c r="P819" s="120" t="s">
        <v>3171</v>
      </c>
      <c r="Q819" s="117"/>
      <c r="R819" s="117" t="s">
        <v>3172</v>
      </c>
      <c r="S819" s="117" t="s">
        <v>3365</v>
      </c>
      <c r="T819" s="191" t="s">
        <v>3174</v>
      </c>
    </row>
    <row r="820" spans="1:20" ht="12.75" customHeight="1">
      <c r="A820" s="117">
        <f>'J. Incident Event &amp; Comm Mgmt'!A19</f>
        <v>2275</v>
      </c>
      <c r="B820" s="117">
        <f>'J. Incident Event &amp; Comm Mgmt'!J19</f>
        <v>3</v>
      </c>
      <c r="C820" s="117">
        <f>'J. Incident Event &amp; Comm Mgmt'!K19</f>
        <v>0</v>
      </c>
      <c r="D820" s="117">
        <f>'J. Incident Event &amp; Comm Mgmt'!Y19</f>
        <v>0</v>
      </c>
      <c r="E820" s="117" t="str">
        <f>'J. Incident Event &amp; Comm Mgmt'!B19</f>
        <v>J.1.2.10</v>
      </c>
      <c r="F820" s="117" t="str">
        <f>'J. Incident Event &amp; Comm Mgmt'!C19</f>
        <v>Postmortem to include root cause analysis and remediation plan, provided to leadership?</v>
      </c>
      <c r="G820" s="117">
        <f>'J. Incident Event &amp; Comm Mgmt'!D19</f>
        <v>0</v>
      </c>
      <c r="H820" s="117">
        <f>'J. Incident Event &amp; Comm Mgmt'!E19</f>
        <v>0</v>
      </c>
      <c r="I820" s="117">
        <f>'J. Incident Event &amp; Comm Mgmt'!F19</f>
        <v>0</v>
      </c>
      <c r="J820" s="117" t="str">
        <f>'J. Incident Event &amp; Comm Mgmt'!G19</f>
        <v>J.6 Information Security / Information Technology Incident Management - Analysis
J.7 Information Security / Information Technology Incident Management - Incident Documentation</v>
      </c>
      <c r="K820" s="117" t="str">
        <f>'J. Incident Event &amp; Comm Mgmt'!H19</f>
        <v xml:space="preserve">16.1.5 </v>
      </c>
      <c r="L820" s="117" t="str">
        <f>'J. Incident Event &amp; Comm Mgmt'!I19</f>
        <v>Response to information security incidents</v>
      </c>
      <c r="M820" s="117"/>
      <c r="N820" s="117"/>
      <c r="O820" s="117"/>
      <c r="P820" s="120" t="s">
        <v>3171</v>
      </c>
      <c r="Q820" s="117"/>
      <c r="R820" s="117" t="s">
        <v>3385</v>
      </c>
      <c r="S820" s="117" t="s">
        <v>3386</v>
      </c>
      <c r="T820" s="191" t="s">
        <v>3174</v>
      </c>
    </row>
    <row r="821" spans="1:20" ht="12.75" customHeight="1">
      <c r="A821" s="117">
        <f>'J. Incident Event &amp; Comm Mgmt'!A20</f>
        <v>2249</v>
      </c>
      <c r="B821" s="117">
        <f>'J. Incident Event &amp; Comm Mgmt'!J20</f>
        <v>2</v>
      </c>
      <c r="C821" s="117">
        <f>'J. Incident Event &amp; Comm Mgmt'!K20</f>
        <v>0</v>
      </c>
      <c r="D821" s="117">
        <f>'J. Incident Event &amp; Comm Mgmt'!Y20</f>
        <v>0</v>
      </c>
      <c r="E821" s="117" t="str">
        <f>'J. Incident Event &amp; Comm Mgmt'!B20</f>
        <v>J.1.3</v>
      </c>
      <c r="F821" s="117" t="str">
        <f>'J. Incident Event &amp; Comm Mgmt'!C20</f>
        <v>Is there an identification of incident process? If yes, does it include:</v>
      </c>
      <c r="G821" s="117">
        <f>'J. Incident Event &amp; Comm Mgmt'!D20</f>
        <v>0</v>
      </c>
      <c r="H821" s="117">
        <f>'J. Incident Event &amp; Comm Mgmt'!E20</f>
        <v>0</v>
      </c>
      <c r="I821" s="117">
        <f>'J. Incident Event &amp; Comm Mgmt'!F20</f>
        <v>0</v>
      </c>
      <c r="J821" s="117" t="str">
        <f>'J. Incident Event &amp; Comm Mgmt'!G20</f>
        <v>J.5 Information Security / Information Technology Incident Management - Detection</v>
      </c>
      <c r="K821" s="117" t="str">
        <f>'J. Incident Event &amp; Comm Mgmt'!H20</f>
        <v>16.1.1.a.5</v>
      </c>
      <c r="L821" s="117" t="str">
        <f>'J. Incident Event &amp; Comm Mgmt'!I20</f>
        <v>Responsibilities and procedures</v>
      </c>
      <c r="M821" s="117"/>
      <c r="N821" s="117" t="s">
        <v>3387</v>
      </c>
      <c r="O821" s="117" t="s">
        <v>3388</v>
      </c>
      <c r="P821" s="120" t="s">
        <v>3389</v>
      </c>
      <c r="Q821" s="117"/>
      <c r="R821" s="117" t="s">
        <v>118</v>
      </c>
      <c r="S821" s="117" t="s">
        <v>3390</v>
      </c>
      <c r="T821" s="191" t="s">
        <v>3174</v>
      </c>
    </row>
    <row r="822" spans="1:20" ht="12.75" customHeight="1">
      <c r="A822" s="117">
        <f>'J. Incident Event &amp; Comm Mgmt'!A21</f>
        <v>2266</v>
      </c>
      <c r="B822" s="117">
        <f>'J. Incident Event &amp; Comm Mgmt'!J21</f>
        <v>3</v>
      </c>
      <c r="C822" s="117">
        <f>'J. Incident Event &amp; Comm Mgmt'!K21</f>
        <v>0</v>
      </c>
      <c r="D822" s="117">
        <f>'J. Incident Event &amp; Comm Mgmt'!Y21</f>
        <v>0</v>
      </c>
      <c r="E822" s="117" t="str">
        <f>'J. Incident Event &amp; Comm Mgmt'!B21</f>
        <v>J.1.3.1</v>
      </c>
      <c r="F822" s="117" t="str">
        <f>'J. Incident Event &amp; Comm Mgmt'!C21</f>
        <v>Unauthorized physical access?</v>
      </c>
      <c r="G822" s="117">
        <f>'J. Incident Event &amp; Comm Mgmt'!D21</f>
        <v>0</v>
      </c>
      <c r="H822" s="117">
        <f>'J. Incident Event &amp; Comm Mgmt'!E21</f>
        <v>0</v>
      </c>
      <c r="I822" s="117">
        <f>'J. Incident Event &amp; Comm Mgmt'!F21</f>
        <v>0</v>
      </c>
      <c r="J822" s="117" t="str">
        <f>'J. Incident Event &amp; Comm Mgmt'!G21</f>
        <v>J.5 Information Security / Information Technology Incident Management - Detection</v>
      </c>
      <c r="K822" s="117" t="str">
        <f>'J. Incident Event &amp; Comm Mgmt'!H21</f>
        <v>16.1.2.e</v>
      </c>
      <c r="L822" s="117" t="str">
        <f>'J. Incident Event &amp; Comm Mgmt'!I21</f>
        <v>Reporting information security events</v>
      </c>
      <c r="M822" s="117"/>
      <c r="N822" s="117" t="s">
        <v>3377</v>
      </c>
      <c r="O822" s="117" t="s">
        <v>3391</v>
      </c>
      <c r="P822" s="120" t="s">
        <v>118</v>
      </c>
      <c r="Q822" s="117"/>
      <c r="R822" s="117" t="s">
        <v>3172</v>
      </c>
      <c r="S822" s="117">
        <v>0</v>
      </c>
      <c r="T822" s="191" t="s">
        <v>3174</v>
      </c>
    </row>
    <row r="823" spans="1:20" ht="12.75" customHeight="1">
      <c r="A823" s="117">
        <f>'J. Incident Event &amp; Comm Mgmt'!A22</f>
        <v>2259</v>
      </c>
      <c r="B823" s="117">
        <f>'J. Incident Event &amp; Comm Mgmt'!J22</f>
        <v>3</v>
      </c>
      <c r="C823" s="117">
        <f>'J. Incident Event &amp; Comm Mgmt'!K22</f>
        <v>0</v>
      </c>
      <c r="D823" s="117">
        <f>'J. Incident Event &amp; Comm Mgmt'!Y22</f>
        <v>0</v>
      </c>
      <c r="E823" s="117" t="str">
        <f>'J. Incident Event &amp; Comm Mgmt'!B22</f>
        <v>J.1.3.2</v>
      </c>
      <c r="F823" s="117" t="str">
        <f>'J. Incident Event &amp; Comm Mgmt'!C22</f>
        <v>Information system failure or loss of service?</v>
      </c>
      <c r="G823" s="117">
        <f>'J. Incident Event &amp; Comm Mgmt'!D22</f>
        <v>0</v>
      </c>
      <c r="H823" s="117">
        <f>'J. Incident Event &amp; Comm Mgmt'!E22</f>
        <v>0</v>
      </c>
      <c r="I823" s="117">
        <f>'J. Incident Event &amp; Comm Mgmt'!F22</f>
        <v>0</v>
      </c>
      <c r="J823" s="117" t="str">
        <f>'J. Incident Event &amp; Comm Mgmt'!G22</f>
        <v>J.5 Information Security / Information Technology Incident Management - Detection</v>
      </c>
      <c r="K823" s="117" t="str">
        <f>'J. Incident Event &amp; Comm Mgmt'!H22</f>
        <v>16.1.2.g</v>
      </c>
      <c r="L823" s="117" t="str">
        <f>'J. Incident Event &amp; Comm Mgmt'!I22</f>
        <v>Reporting information security events</v>
      </c>
      <c r="M823" s="117"/>
      <c r="N823" s="117" t="s">
        <v>3377</v>
      </c>
      <c r="O823" s="117" t="s">
        <v>3391</v>
      </c>
      <c r="P823" s="120" t="s">
        <v>3392</v>
      </c>
      <c r="Q823" s="117"/>
      <c r="R823" s="117" t="s">
        <v>3393</v>
      </c>
      <c r="S823" s="117">
        <v>0</v>
      </c>
      <c r="T823" s="191" t="s">
        <v>3174</v>
      </c>
    </row>
    <row r="824" spans="1:20" ht="12.75" customHeight="1">
      <c r="A824" s="117">
        <f>'J. Incident Event &amp; Comm Mgmt'!A23</f>
        <v>2264</v>
      </c>
      <c r="B824" s="117">
        <f>'J. Incident Event &amp; Comm Mgmt'!J23</f>
        <v>3</v>
      </c>
      <c r="C824" s="117">
        <f>'J. Incident Event &amp; Comm Mgmt'!K23</f>
        <v>0</v>
      </c>
      <c r="D824" s="117">
        <f>'J. Incident Event &amp; Comm Mgmt'!Y23</f>
        <v>0</v>
      </c>
      <c r="E824" s="117" t="str">
        <f>'J. Incident Event &amp; Comm Mgmt'!B23</f>
        <v>J.1.3.3</v>
      </c>
      <c r="F824" s="117" t="str">
        <f>'J. Incident Event &amp; Comm Mgmt'!C23</f>
        <v>Malware activity (anti-virus, worms, Trojans)?</v>
      </c>
      <c r="G824" s="117">
        <f>'J. Incident Event &amp; Comm Mgmt'!D23</f>
        <v>0</v>
      </c>
      <c r="H824" s="117">
        <f>'J. Incident Event &amp; Comm Mgmt'!E23</f>
        <v>0</v>
      </c>
      <c r="I824" s="117">
        <f>'J. Incident Event &amp; Comm Mgmt'!F23</f>
        <v>0</v>
      </c>
      <c r="J824" s="117" t="str">
        <f>'J. Incident Event &amp; Comm Mgmt'!G23</f>
        <v>J.5 Information Security / Information Technology Incident Management - Detection</v>
      </c>
      <c r="K824" s="117" t="str">
        <f>'J. Incident Event &amp; Comm Mgmt'!H23</f>
        <v>16.1.2.h</v>
      </c>
      <c r="L824" s="117" t="str">
        <f>'J. Incident Event &amp; Comm Mgmt'!I23</f>
        <v>Reporting information security events</v>
      </c>
      <c r="M824" s="117"/>
      <c r="N824" s="117" t="s">
        <v>3394</v>
      </c>
      <c r="O824" s="117" t="s">
        <v>3388</v>
      </c>
      <c r="P824" s="120" t="s">
        <v>3392</v>
      </c>
      <c r="Q824" s="117"/>
      <c r="R824" s="117" t="s">
        <v>3393</v>
      </c>
      <c r="S824" s="117">
        <v>0</v>
      </c>
      <c r="T824" s="191" t="s">
        <v>3174</v>
      </c>
    </row>
    <row r="825" spans="1:20" ht="12.75" customHeight="1">
      <c r="A825" s="117">
        <f>'J. Incident Event &amp; Comm Mgmt'!A24</f>
        <v>2260</v>
      </c>
      <c r="B825" s="117">
        <f>'J. Incident Event &amp; Comm Mgmt'!J24</f>
        <v>3</v>
      </c>
      <c r="C825" s="117">
        <f>'J. Incident Event &amp; Comm Mgmt'!K24</f>
        <v>0</v>
      </c>
      <c r="D825" s="117">
        <f>'J. Incident Event &amp; Comm Mgmt'!Y24</f>
        <v>0</v>
      </c>
      <c r="E825" s="117" t="str">
        <f>'J. Incident Event &amp; Comm Mgmt'!B24</f>
        <v>J.1.3.4</v>
      </c>
      <c r="F825" s="117" t="str">
        <f>'J. Incident Event &amp; Comm Mgmt'!C24</f>
        <v>Denial of service?</v>
      </c>
      <c r="G825" s="117">
        <f>'J. Incident Event &amp; Comm Mgmt'!D24</f>
        <v>0</v>
      </c>
      <c r="H825" s="117">
        <f>'J. Incident Event &amp; Comm Mgmt'!E24</f>
        <v>0</v>
      </c>
      <c r="I825" s="117">
        <f>'J. Incident Event &amp; Comm Mgmt'!F24</f>
        <v>0</v>
      </c>
      <c r="J825" s="117" t="str">
        <f>'J. Incident Event &amp; Comm Mgmt'!G24</f>
        <v>J.5 Information Security / Information Technology Incident Management - Detection</v>
      </c>
      <c r="K825" s="117" t="str">
        <f>'J. Incident Event &amp; Comm Mgmt'!H24</f>
        <v>16.1.2.f</v>
      </c>
      <c r="L825" s="117" t="str">
        <f>'J. Incident Event &amp; Comm Mgmt'!I24</f>
        <v>Reporting information security events</v>
      </c>
      <c r="M825" s="117"/>
      <c r="N825" s="117" t="s">
        <v>3395</v>
      </c>
      <c r="O825" s="117" t="s">
        <v>3396</v>
      </c>
      <c r="P825" s="120" t="s">
        <v>3392</v>
      </c>
      <c r="Q825" s="117"/>
      <c r="R825" s="117" t="s">
        <v>3393</v>
      </c>
      <c r="S825" s="117">
        <v>0</v>
      </c>
      <c r="T825" s="191" t="s">
        <v>3174</v>
      </c>
    </row>
    <row r="826" spans="1:20" ht="12.75" customHeight="1">
      <c r="A826" s="117">
        <f>'J. Incident Event &amp; Comm Mgmt'!A25</f>
        <v>2707</v>
      </c>
      <c r="B826" s="117">
        <f>'J. Incident Event &amp; Comm Mgmt'!J25</f>
        <v>3</v>
      </c>
      <c r="C826" s="117">
        <f>'J. Incident Event &amp; Comm Mgmt'!K25</f>
        <v>0</v>
      </c>
      <c r="D826" s="117">
        <f>'J. Incident Event &amp; Comm Mgmt'!Y25</f>
        <v>0</v>
      </c>
      <c r="E826" s="117" t="str">
        <f>'J. Incident Event &amp; Comm Mgmt'!B25</f>
        <v>J.1.3.5</v>
      </c>
      <c r="F826" s="117" t="str">
        <f>'J. Incident Event &amp; Comm Mgmt'!C25</f>
        <v>Errors resulting from incomplete or inaccurate business data?</v>
      </c>
      <c r="G826" s="117">
        <f>'J. Incident Event &amp; Comm Mgmt'!D25</f>
        <v>0</v>
      </c>
      <c r="H826" s="117">
        <f>'J. Incident Event &amp; Comm Mgmt'!E25</f>
        <v>0</v>
      </c>
      <c r="I826" s="117">
        <f>'J. Incident Event &amp; Comm Mgmt'!F25</f>
        <v>0</v>
      </c>
      <c r="J826" s="117" t="str">
        <f>'J. Incident Event &amp; Comm Mgmt'!G25</f>
        <v>J.5 Information Security / Information Technology Incident Management - Detection</v>
      </c>
      <c r="K826" s="117" t="str">
        <f>'J. Incident Event &amp; Comm Mgmt'!H25</f>
        <v>16.1.2.b</v>
      </c>
      <c r="L826" s="117" t="str">
        <f>'J. Incident Event &amp; Comm Mgmt'!I25</f>
        <v>Reporting information security events</v>
      </c>
      <c r="M826" s="117"/>
      <c r="N826" s="117" t="s">
        <v>3377</v>
      </c>
      <c r="O826" s="117" t="s">
        <v>3391</v>
      </c>
      <c r="P826" s="120" t="s">
        <v>118</v>
      </c>
      <c r="Q826" s="117"/>
      <c r="R826" s="117" t="s">
        <v>3393</v>
      </c>
      <c r="S826" s="117">
        <v>0</v>
      </c>
      <c r="T826" s="191" t="s">
        <v>3174</v>
      </c>
    </row>
    <row r="827" spans="1:20" ht="12.75" customHeight="1">
      <c r="A827" s="117">
        <f>'J. Incident Event &amp; Comm Mgmt'!A26</f>
        <v>2262</v>
      </c>
      <c r="B827" s="117">
        <f>'J. Incident Event &amp; Comm Mgmt'!J26</f>
        <v>3</v>
      </c>
      <c r="C827" s="117">
        <f>'J. Incident Event &amp; Comm Mgmt'!K26</f>
        <v>0</v>
      </c>
      <c r="D827" s="117">
        <f>'J. Incident Event &amp; Comm Mgmt'!Y26</f>
        <v>0</v>
      </c>
      <c r="E827" s="117" t="str">
        <f>'J. Incident Event &amp; Comm Mgmt'!B26</f>
        <v>J.1.3.6</v>
      </c>
      <c r="F827" s="117" t="str">
        <f>'J. Incident Event &amp; Comm Mgmt'!C26</f>
        <v>Breach or loss of confidentiality?</v>
      </c>
      <c r="G827" s="117">
        <f>'J. Incident Event &amp; Comm Mgmt'!D26</f>
        <v>0</v>
      </c>
      <c r="H827" s="117">
        <f>'J. Incident Event &amp; Comm Mgmt'!E26</f>
        <v>0</v>
      </c>
      <c r="I827" s="117">
        <f>'J. Incident Event &amp; Comm Mgmt'!F26</f>
        <v>0</v>
      </c>
      <c r="J827" s="117" t="str">
        <f>'J. Incident Event &amp; Comm Mgmt'!G26</f>
        <v>J.5 Information Security / Information Technology Incident Management - Detection</v>
      </c>
      <c r="K827" s="117" t="str">
        <f>'J. Incident Event &amp; Comm Mgmt'!H26</f>
        <v>16.1.2.b</v>
      </c>
      <c r="L827" s="117" t="str">
        <f>'J. Incident Event &amp; Comm Mgmt'!I26</f>
        <v>Reporting information security events</v>
      </c>
      <c r="M827" s="117"/>
      <c r="N827" s="117" t="s">
        <v>3377</v>
      </c>
      <c r="O827" s="117" t="s">
        <v>3391</v>
      </c>
      <c r="P827" s="120" t="s">
        <v>118</v>
      </c>
      <c r="Q827" s="117"/>
      <c r="R827" s="117" t="s">
        <v>3393</v>
      </c>
      <c r="S827" s="117">
        <v>0</v>
      </c>
      <c r="T827" s="191" t="s">
        <v>3174</v>
      </c>
    </row>
    <row r="828" spans="1:20" ht="12.75" customHeight="1">
      <c r="A828" s="117">
        <f>'J. Incident Event &amp; Comm Mgmt'!A27</f>
        <v>2261</v>
      </c>
      <c r="B828" s="117">
        <f>'J. Incident Event &amp; Comm Mgmt'!J27</f>
        <v>3</v>
      </c>
      <c r="C828" s="117">
        <f>'J. Incident Event &amp; Comm Mgmt'!K27</f>
        <v>0</v>
      </c>
      <c r="D828" s="117">
        <f>'J. Incident Event &amp; Comm Mgmt'!Y27</f>
        <v>0</v>
      </c>
      <c r="E828" s="117" t="str">
        <f>'J. Incident Event &amp; Comm Mgmt'!B27</f>
        <v>J.1.3.7</v>
      </c>
      <c r="F828" s="117" t="str">
        <f>'J. Incident Event &amp; Comm Mgmt'!C27</f>
        <v>System exploit?</v>
      </c>
      <c r="G828" s="117">
        <f>'J. Incident Event &amp; Comm Mgmt'!D27</f>
        <v>0</v>
      </c>
      <c r="H828" s="117">
        <f>'J. Incident Event &amp; Comm Mgmt'!E27</f>
        <v>0</v>
      </c>
      <c r="I828" s="117">
        <f>'J. Incident Event &amp; Comm Mgmt'!F27</f>
        <v>0</v>
      </c>
      <c r="J828" s="117" t="str">
        <f>'J. Incident Event &amp; Comm Mgmt'!G27</f>
        <v>J.5 Information Security / Information Technology Incident Management - Detection</v>
      </c>
      <c r="K828" s="117" t="str">
        <f>'J. Incident Event &amp; Comm Mgmt'!H27</f>
        <v>16.1.2.f</v>
      </c>
      <c r="L828" s="117" t="str">
        <f>'J. Incident Event &amp; Comm Mgmt'!I27</f>
        <v>Reporting information security events</v>
      </c>
      <c r="M828" s="117"/>
      <c r="N828" s="117" t="s">
        <v>3377</v>
      </c>
      <c r="O828" s="117" t="s">
        <v>3391</v>
      </c>
      <c r="P828" s="120" t="s">
        <v>3392</v>
      </c>
      <c r="Q828" s="117"/>
      <c r="R828" s="117" t="s">
        <v>3393</v>
      </c>
      <c r="S828" s="117">
        <v>0</v>
      </c>
      <c r="T828" s="191" t="s">
        <v>3174</v>
      </c>
    </row>
    <row r="829" spans="1:20" ht="12.75" customHeight="1">
      <c r="A829" s="117">
        <f>'J. Incident Event &amp; Comm Mgmt'!A28</f>
        <v>2267</v>
      </c>
      <c r="B829" s="117">
        <f>'J. Incident Event &amp; Comm Mgmt'!J28</f>
        <v>3</v>
      </c>
      <c r="C829" s="117">
        <f>'J. Incident Event &amp; Comm Mgmt'!K28</f>
        <v>0</v>
      </c>
      <c r="D829" s="117">
        <f>'J. Incident Event &amp; Comm Mgmt'!Y28</f>
        <v>0</v>
      </c>
      <c r="E829" s="117" t="str">
        <f>'J. Incident Event &amp; Comm Mgmt'!B28</f>
        <v>J.1.3.8</v>
      </c>
      <c r="F829" s="117" t="str">
        <f>'J. Incident Event &amp; Comm Mgmt'!C28</f>
        <v>Unauthorized logical access or use of system resources?</v>
      </c>
      <c r="G829" s="117">
        <f>'J. Incident Event &amp; Comm Mgmt'!D28</f>
        <v>0</v>
      </c>
      <c r="H829" s="117">
        <f>'J. Incident Event &amp; Comm Mgmt'!E28</f>
        <v>0</v>
      </c>
      <c r="I829" s="117">
        <f>'J. Incident Event &amp; Comm Mgmt'!F28</f>
        <v>0</v>
      </c>
      <c r="J829" s="117" t="str">
        <f>'J. Incident Event &amp; Comm Mgmt'!G28</f>
        <v>J.5 Information Security / Information Technology Incident Management - Detection</v>
      </c>
      <c r="K829" s="117" t="str">
        <f>'J. Incident Event &amp; Comm Mgmt'!H28</f>
        <v>16.1.2.h</v>
      </c>
      <c r="L829" s="117" t="str">
        <f>'J. Incident Event &amp; Comm Mgmt'!I28</f>
        <v>Reporting information security events</v>
      </c>
      <c r="M829" s="117"/>
      <c r="N829" s="117" t="s">
        <v>3377</v>
      </c>
      <c r="O829" s="117" t="s">
        <v>3391</v>
      </c>
      <c r="P829" s="120" t="s">
        <v>3392</v>
      </c>
      <c r="Q829" s="117"/>
      <c r="R829" s="117" t="s">
        <v>3393</v>
      </c>
      <c r="S829" s="117">
        <v>0</v>
      </c>
      <c r="T829" s="191" t="s">
        <v>3174</v>
      </c>
    </row>
    <row r="830" spans="1:20" ht="12.75" customHeight="1">
      <c r="A830" s="117">
        <f>'J. Incident Event &amp; Comm Mgmt'!A29</f>
        <v>2251</v>
      </c>
      <c r="B830" s="117">
        <f>'J. Incident Event &amp; Comm Mgmt'!J29</f>
        <v>3</v>
      </c>
      <c r="C830" s="117">
        <f>'J. Incident Event &amp; Comm Mgmt'!K29</f>
        <v>0</v>
      </c>
      <c r="D830" s="117">
        <f>'J. Incident Event &amp; Comm Mgmt'!Y29</f>
        <v>0</v>
      </c>
      <c r="E830" s="117" t="str">
        <f>'J. Incident Event &amp; Comm Mgmt'!B29</f>
        <v>J.1.3.9</v>
      </c>
      <c r="F830" s="117" t="str">
        <f>'J. Incident Event &amp; Comm Mgmt'!C29</f>
        <v>Containment?</v>
      </c>
      <c r="G830" s="117">
        <f>'J. Incident Event &amp; Comm Mgmt'!D29</f>
        <v>0</v>
      </c>
      <c r="H830" s="117">
        <f>'J. Incident Event &amp; Comm Mgmt'!E29</f>
        <v>0</v>
      </c>
      <c r="I830" s="117">
        <f>'J. Incident Event &amp; Comm Mgmt'!F29</f>
        <v>0</v>
      </c>
      <c r="J830" s="117" t="str">
        <f>'J. Incident Event &amp; Comm Mgmt'!G29</f>
        <v>J.9 Information Security/Information Technology Incident Management – Containment</v>
      </c>
      <c r="K830" s="117" t="str">
        <f>'J. Incident Event &amp; Comm Mgmt'!H29</f>
        <v>NA</v>
      </c>
      <c r="L830" s="117">
        <f>'J. Incident Event &amp; Comm Mgmt'!I29</f>
        <v>0</v>
      </c>
      <c r="M830" s="117"/>
      <c r="N830" s="117" t="s">
        <v>3397</v>
      </c>
      <c r="O830" s="117" t="s">
        <v>3398</v>
      </c>
      <c r="P830" s="120" t="s">
        <v>118</v>
      </c>
      <c r="Q830" s="117"/>
      <c r="R830" s="117" t="s">
        <v>3393</v>
      </c>
      <c r="S830" s="117" t="s">
        <v>3399</v>
      </c>
      <c r="T830" s="191" t="s">
        <v>3174</v>
      </c>
    </row>
    <row r="831" spans="1:20" ht="12.75" customHeight="1">
      <c r="A831" s="117">
        <f>'J. Incident Event &amp; Comm Mgmt'!A30</f>
        <v>2256</v>
      </c>
      <c r="B831" s="117">
        <f>'J. Incident Event &amp; Comm Mgmt'!J30</f>
        <v>3</v>
      </c>
      <c r="C831" s="117">
        <f>'J. Incident Event &amp; Comm Mgmt'!K30</f>
        <v>0</v>
      </c>
      <c r="D831" s="117">
        <f>'J. Incident Event &amp; Comm Mgmt'!Y30</f>
        <v>0</v>
      </c>
      <c r="E831" s="117" t="str">
        <f>'J. Incident Event &amp; Comm Mgmt'!B30</f>
        <v>J.1.3.10</v>
      </c>
      <c r="F831" s="117" t="str">
        <f>'J. Incident Event &amp; Comm Mgmt'!C30</f>
        <v>Remediation?</v>
      </c>
      <c r="G831" s="117">
        <f>'J. Incident Event &amp; Comm Mgmt'!D30</f>
        <v>0</v>
      </c>
      <c r="H831" s="117">
        <f>'J. Incident Event &amp; Comm Mgmt'!E30</f>
        <v>0</v>
      </c>
      <c r="I831" s="117">
        <f>'J. Incident Event &amp; Comm Mgmt'!F30</f>
        <v>0</v>
      </c>
      <c r="J831" s="117" t="str">
        <f>'J. Incident Event &amp; Comm Mgmt'!G30</f>
        <v>J.10 Information Security/Information Technology Incident Management – Eradication</v>
      </c>
      <c r="K831" s="117" t="str">
        <f>'J. Incident Event &amp; Comm Mgmt'!H30</f>
        <v xml:space="preserve">16.1.5.f </v>
      </c>
      <c r="L831" s="117" t="str">
        <f>'J. Incident Event &amp; Comm Mgmt'!I30</f>
        <v>Response to information security incidents</v>
      </c>
      <c r="M831" s="117"/>
      <c r="N831" s="117" t="s">
        <v>3397</v>
      </c>
      <c r="O831" s="117" t="s">
        <v>3398</v>
      </c>
      <c r="P831" s="120" t="s">
        <v>118</v>
      </c>
      <c r="Q831" s="117"/>
      <c r="R831" s="117" t="s">
        <v>3393</v>
      </c>
      <c r="S831" s="117" t="s">
        <v>3400</v>
      </c>
      <c r="T831" s="191" t="s">
        <v>3174</v>
      </c>
    </row>
    <row r="832" spans="1:20" ht="12.75" customHeight="1">
      <c r="A832" s="117">
        <f>'J. Incident Event &amp; Comm Mgmt'!A31</f>
        <v>2250</v>
      </c>
      <c r="B832" s="117">
        <f>'J. Incident Event &amp; Comm Mgmt'!J31</f>
        <v>3</v>
      </c>
      <c r="C832" s="117">
        <f>'J. Incident Event &amp; Comm Mgmt'!K31</f>
        <v>0</v>
      </c>
      <c r="D832" s="117">
        <f>'J. Incident Event &amp; Comm Mgmt'!Y31</f>
        <v>0</v>
      </c>
      <c r="E832" s="117" t="str">
        <f>'J. Incident Event &amp; Comm Mgmt'!B31</f>
        <v>J.1.3.11</v>
      </c>
      <c r="F832" s="117" t="str">
        <f>'J. Incident Event &amp; Comm Mgmt'!C31</f>
        <v>Notification of stakeholders?</v>
      </c>
      <c r="G832" s="117">
        <f>'J. Incident Event &amp; Comm Mgmt'!D31</f>
        <v>0</v>
      </c>
      <c r="H832" s="117">
        <f>'J. Incident Event &amp; Comm Mgmt'!E31</f>
        <v>0</v>
      </c>
      <c r="I832" s="117">
        <f>'J. Incident Event &amp; Comm Mgmt'!F31</f>
        <v>0</v>
      </c>
      <c r="J832" s="117" t="str">
        <f>'J. Incident Event &amp; Comm Mgmt'!G31</f>
        <v>J.3 Incident Response Communication</v>
      </c>
      <c r="K832" s="117" t="str">
        <f>'J. Incident Event &amp; Comm Mgmt'!H31</f>
        <v>16.1.1.a.6</v>
      </c>
      <c r="L832" s="117" t="str">
        <f>'J. Incident Event &amp; Comm Mgmt'!I31</f>
        <v>Responsibilities and procedures</v>
      </c>
      <c r="M832" s="117"/>
      <c r="N832" s="117"/>
      <c r="O832" s="117"/>
      <c r="P832" s="120" t="s">
        <v>118</v>
      </c>
      <c r="Q832" s="117"/>
      <c r="R832" s="117" t="s">
        <v>3393</v>
      </c>
      <c r="S832" s="117">
        <v>0</v>
      </c>
      <c r="T832" s="191" t="s">
        <v>3174</v>
      </c>
    </row>
    <row r="833" spans="1:20" ht="12.75" customHeight="1">
      <c r="A833" s="117">
        <f>'J. Incident Event &amp; Comm Mgmt'!A32</f>
        <v>2253</v>
      </c>
      <c r="B833" s="117">
        <f>'J. Incident Event &amp; Comm Mgmt'!J32</f>
        <v>3</v>
      </c>
      <c r="C833" s="117">
        <f>'J. Incident Event &amp; Comm Mgmt'!K32</f>
        <v>0</v>
      </c>
      <c r="D833" s="117">
        <f>'J. Incident Event &amp; Comm Mgmt'!Y32</f>
        <v>0</v>
      </c>
      <c r="E833" s="117" t="str">
        <f>'J. Incident Event &amp; Comm Mgmt'!B32</f>
        <v>J.1.3.12</v>
      </c>
      <c r="F833" s="117" t="str">
        <f>'J. Incident Event &amp; Comm Mgmt'!C32</f>
        <v>Tracking?</v>
      </c>
      <c r="G833" s="117">
        <f>'J. Incident Event &amp; Comm Mgmt'!D32</f>
        <v>0</v>
      </c>
      <c r="H833" s="117">
        <f>'J. Incident Event &amp; Comm Mgmt'!E32</f>
        <v>0</v>
      </c>
      <c r="I833" s="117">
        <f>'J. Incident Event &amp; Comm Mgmt'!F32</f>
        <v>0</v>
      </c>
      <c r="J833" s="117" t="str">
        <f>'J. Incident Event &amp; Comm Mgmt'!G32</f>
        <v>J.5 Information Security / Information Technology Incident Management - Detection</v>
      </c>
      <c r="K833" s="117" t="str">
        <f>'J. Incident Event &amp; Comm Mgmt'!H32</f>
        <v>16.1.1.a.2</v>
      </c>
      <c r="L833" s="117" t="str">
        <f>'J. Incident Event &amp; Comm Mgmt'!I32</f>
        <v>Responsibilities and procedures</v>
      </c>
      <c r="M833" s="117"/>
      <c r="N833" s="117" t="s">
        <v>3401</v>
      </c>
      <c r="O833" s="117" t="s">
        <v>3402</v>
      </c>
      <c r="P833" s="120" t="s">
        <v>118</v>
      </c>
      <c r="Q833" s="117"/>
      <c r="R833" s="117" t="s">
        <v>3393</v>
      </c>
      <c r="S833" s="117">
        <v>0</v>
      </c>
      <c r="T833" s="191" t="s">
        <v>3174</v>
      </c>
    </row>
    <row r="834" spans="1:20" ht="12.75" customHeight="1">
      <c r="A834" s="117">
        <f>'J. Incident Event &amp; Comm Mgmt'!A33</f>
        <v>2254</v>
      </c>
      <c r="B834" s="117">
        <f>'J. Incident Event &amp; Comm Mgmt'!J33</f>
        <v>3</v>
      </c>
      <c r="C834" s="117">
        <f>'J. Incident Event &amp; Comm Mgmt'!K33</f>
        <v>0</v>
      </c>
      <c r="D834" s="117">
        <f>'J. Incident Event &amp; Comm Mgmt'!Y33</f>
        <v>0</v>
      </c>
      <c r="E834" s="117" t="str">
        <f>'J. Incident Event &amp; Comm Mgmt'!B33</f>
        <v>J.1.3.13</v>
      </c>
      <c r="F834" s="117" t="str">
        <f>'J. Incident Event &amp; Comm Mgmt'!C33</f>
        <v>Repair?</v>
      </c>
      <c r="G834" s="117">
        <f>'J. Incident Event &amp; Comm Mgmt'!D33</f>
        <v>0</v>
      </c>
      <c r="H834" s="117">
        <f>'J. Incident Event &amp; Comm Mgmt'!E33</f>
        <v>0</v>
      </c>
      <c r="I834" s="117">
        <f>'J. Incident Event &amp; Comm Mgmt'!F33</f>
        <v>0</v>
      </c>
      <c r="J834" s="117" t="str">
        <f>'J. Incident Event &amp; Comm Mgmt'!G33</f>
        <v>J.5 Information Security / Information Technology Incident Management - Detection</v>
      </c>
      <c r="K834" s="117" t="str">
        <f>'J. Incident Event &amp; Comm Mgmt'!H33</f>
        <v>16.1.5.g</v>
      </c>
      <c r="L834" s="117" t="str">
        <f>'J. Incident Event &amp; Comm Mgmt'!I33</f>
        <v>Response to information security incidents</v>
      </c>
      <c r="M834" s="117"/>
      <c r="N834" s="117"/>
      <c r="O834" s="117"/>
      <c r="P834" s="120" t="s">
        <v>118</v>
      </c>
      <c r="Q834" s="117"/>
      <c r="R834" s="117" t="s">
        <v>3393</v>
      </c>
      <c r="S834" s="117">
        <v>0</v>
      </c>
      <c r="T834" s="191" t="s">
        <v>3174</v>
      </c>
    </row>
    <row r="835" spans="1:20" ht="12.75" customHeight="1">
      <c r="A835" s="117">
        <f>'J. Incident Event &amp; Comm Mgmt'!A34</f>
        <v>2255</v>
      </c>
      <c r="B835" s="117">
        <f>'J. Incident Event &amp; Comm Mgmt'!J34</f>
        <v>3</v>
      </c>
      <c r="C835" s="117">
        <f>'J. Incident Event &amp; Comm Mgmt'!K34</f>
        <v>0</v>
      </c>
      <c r="D835" s="117">
        <f>'J. Incident Event &amp; Comm Mgmt'!Y34</f>
        <v>0</v>
      </c>
      <c r="E835" s="117" t="str">
        <f>'J. Incident Event &amp; Comm Mgmt'!B34</f>
        <v>J.1.3.14</v>
      </c>
      <c r="F835" s="117" t="str">
        <f>'J. Incident Event &amp; Comm Mgmt'!C34</f>
        <v>Recovery?</v>
      </c>
      <c r="G835" s="117">
        <f>'J. Incident Event &amp; Comm Mgmt'!D34</f>
        <v>0</v>
      </c>
      <c r="H835" s="117">
        <f>'J. Incident Event &amp; Comm Mgmt'!E34</f>
        <v>0</v>
      </c>
      <c r="I835" s="117">
        <f>'J. Incident Event &amp; Comm Mgmt'!F34</f>
        <v>0</v>
      </c>
      <c r="J835" s="117" t="str">
        <f>'J. Incident Event &amp; Comm Mgmt'!G34</f>
        <v>J.11 Information Security/Information Technology Incident Management – Recovery</v>
      </c>
      <c r="K835" s="117" t="str">
        <f>'J. Incident Event &amp; Comm Mgmt'!H34</f>
        <v>16.1.1.a.6</v>
      </c>
      <c r="L835" s="117" t="str">
        <f>'J. Incident Event &amp; Comm Mgmt'!I34</f>
        <v>Responsibilities and procedures</v>
      </c>
      <c r="M835" s="117"/>
      <c r="N835" s="117"/>
      <c r="O835" s="117"/>
      <c r="P835" s="120" t="s">
        <v>118</v>
      </c>
      <c r="Q835" s="117"/>
      <c r="R835" s="117" t="s">
        <v>3393</v>
      </c>
      <c r="S835" s="117">
        <v>0</v>
      </c>
      <c r="T835" s="191" t="s">
        <v>3174</v>
      </c>
    </row>
    <row r="836" spans="1:20" ht="12.75" customHeight="1">
      <c r="A836" s="117">
        <f>'J. Incident Event &amp; Comm Mgmt'!A35</f>
        <v>2257</v>
      </c>
      <c r="B836" s="117">
        <f>'J. Incident Event &amp; Comm Mgmt'!J35</f>
        <v>3</v>
      </c>
      <c r="C836" s="117">
        <f>'J. Incident Event &amp; Comm Mgmt'!K35</f>
        <v>0</v>
      </c>
      <c r="D836" s="117">
        <f>'J. Incident Event &amp; Comm Mgmt'!Y35</f>
        <v>0</v>
      </c>
      <c r="E836" s="117" t="str">
        <f>'J. Incident Event &amp; Comm Mgmt'!B35</f>
        <v>J.1.3.15</v>
      </c>
      <c r="F836" s="117" t="str">
        <f>'J. Incident Event &amp; Comm Mgmt'!C35</f>
        <v>Feedback and lessons learned?</v>
      </c>
      <c r="G836" s="117">
        <f>'J. Incident Event &amp; Comm Mgmt'!D35</f>
        <v>0</v>
      </c>
      <c r="H836" s="117">
        <f>'J. Incident Event &amp; Comm Mgmt'!E35</f>
        <v>0</v>
      </c>
      <c r="I836" s="117">
        <f>'J. Incident Event &amp; Comm Mgmt'!F35</f>
        <v>0</v>
      </c>
      <c r="J836" s="117" t="str">
        <f>'J. Incident Event &amp; Comm Mgmt'!G35</f>
        <v>J.12 Information Security/Information Technology Incident Management – Post Incident</v>
      </c>
      <c r="K836" s="117" t="str">
        <f>'J. Incident Event &amp; Comm Mgmt'!H35</f>
        <v xml:space="preserve">16.1.6 </v>
      </c>
      <c r="L836" s="117" t="str">
        <f>'J. Incident Event &amp; Comm Mgmt'!I35</f>
        <v>Learning from information security incidents</v>
      </c>
      <c r="M836" s="117"/>
      <c r="N836" s="117"/>
      <c r="O836" s="117"/>
      <c r="P836" s="120" t="s">
        <v>118</v>
      </c>
      <c r="Q836" s="117"/>
      <c r="R836" s="117" t="s">
        <v>3403</v>
      </c>
      <c r="S836" s="117" t="s">
        <v>3404</v>
      </c>
      <c r="T836" s="191" t="s">
        <v>3174</v>
      </c>
    </row>
    <row r="837" spans="1:20" ht="12.75" customHeight="1">
      <c r="A837" s="117">
        <f>'J. Incident Event &amp; Comm Mgmt'!A36</f>
        <v>3046</v>
      </c>
      <c r="B837" s="117">
        <f>'J. Incident Event &amp; Comm Mgmt'!J36</f>
        <v>3</v>
      </c>
      <c r="C837" s="117">
        <f>'J. Incident Event &amp; Comm Mgmt'!K36</f>
        <v>0</v>
      </c>
      <c r="D837" s="117">
        <f>'J. Incident Event &amp; Comm Mgmt'!Y36</f>
        <v>0</v>
      </c>
      <c r="E837" s="117" t="str">
        <f>'J. Incident Event &amp; Comm Mgmt'!B36</f>
        <v>J.1.3.16</v>
      </c>
      <c r="F837" s="117" t="str">
        <f>'J. Incident Event &amp; Comm Mgmt'!C36</f>
        <v>Unique, specific, applicable data breach notification requirements, including timing of notification (HIPAA/HITECH, state breach laws, client contracts)?</v>
      </c>
      <c r="G837" s="117">
        <f>'J. Incident Event &amp; Comm Mgmt'!D36</f>
        <v>0</v>
      </c>
      <c r="H837" s="117">
        <f>'J. Incident Event &amp; Comm Mgmt'!E36</f>
        <v>0</v>
      </c>
      <c r="I837" s="117">
        <f>'J. Incident Event &amp; Comm Mgmt'!F36</f>
        <v>0</v>
      </c>
      <c r="J837" s="117">
        <f>'J. Incident Event &amp; Comm Mgmt'!G36</f>
        <v>0</v>
      </c>
      <c r="K837" s="117" t="str">
        <f>'J. Incident Event &amp; Comm Mgmt'!H36</f>
        <v>16.1.1.a.6</v>
      </c>
      <c r="L837" s="117" t="str">
        <f>'J. Incident Event &amp; Comm Mgmt'!I36</f>
        <v>Responsibilities and procedures</v>
      </c>
      <c r="M837" s="117"/>
      <c r="N837" s="117"/>
      <c r="O837" s="117"/>
      <c r="P837" s="120" t="s">
        <v>118</v>
      </c>
      <c r="Q837" s="117"/>
      <c r="R837" s="117" t="s">
        <v>3222</v>
      </c>
      <c r="S837" s="117">
        <v>0</v>
      </c>
      <c r="T837" s="191" t="s">
        <v>3174</v>
      </c>
    </row>
    <row r="838" spans="1:20" ht="12.75" customHeight="1">
      <c r="A838" s="117">
        <f>'J. Incident Event &amp; Comm Mgmt'!A37</f>
        <v>2708</v>
      </c>
      <c r="B838" s="117">
        <f>'J. Incident Event &amp; Comm Mgmt'!J37</f>
        <v>3</v>
      </c>
      <c r="C838" s="117">
        <f>'J. Incident Event &amp; Comm Mgmt'!K37</f>
        <v>0</v>
      </c>
      <c r="D838" s="117">
        <f>'J. Incident Event &amp; Comm Mgmt'!Y37</f>
        <v>0</v>
      </c>
      <c r="E838" s="117" t="str">
        <f>'J. Incident Event &amp; Comm Mgmt'!B37</f>
        <v>J.1.3.17</v>
      </c>
      <c r="F838" s="117" t="str">
        <f>'J. Incident Event &amp; Comm Mgmt'!C37</f>
        <v>Annual testing of the procedures?</v>
      </c>
      <c r="G838" s="117">
        <f>'J. Incident Event &amp; Comm Mgmt'!D37</f>
        <v>0</v>
      </c>
      <c r="H838" s="117">
        <f>'J. Incident Event &amp; Comm Mgmt'!E37</f>
        <v>0</v>
      </c>
      <c r="I838" s="117">
        <f>'J. Incident Event &amp; Comm Mgmt'!F37</f>
        <v>0</v>
      </c>
      <c r="J838" s="117">
        <f>'J. Incident Event &amp; Comm Mgmt'!G37</f>
        <v>0</v>
      </c>
      <c r="K838" s="117" t="str">
        <f>'J. Incident Event &amp; Comm Mgmt'!H37</f>
        <v xml:space="preserve">16.1.6 </v>
      </c>
      <c r="L838" s="117" t="str">
        <f>'J. Incident Event &amp; Comm Mgmt'!I37</f>
        <v>Learning from information security incidents</v>
      </c>
      <c r="M838" s="117"/>
      <c r="N838" s="117"/>
      <c r="O838" s="117"/>
      <c r="P838" s="120" t="s">
        <v>3405</v>
      </c>
      <c r="Q838" s="117"/>
      <c r="R838" s="117" t="s">
        <v>3403</v>
      </c>
      <c r="S838" s="117">
        <v>0</v>
      </c>
      <c r="T838" s="191" t="s">
        <v>3174</v>
      </c>
    </row>
    <row r="839" spans="1:20" ht="12.75" customHeight="1">
      <c r="A839" s="117">
        <f>'J. Incident Event &amp; Comm Mgmt'!A38</f>
        <v>2709</v>
      </c>
      <c r="B839" s="117">
        <f>'J. Incident Event &amp; Comm Mgmt'!J38</f>
        <v>2</v>
      </c>
      <c r="C839" s="117">
        <f>'J. Incident Event &amp; Comm Mgmt'!K38</f>
        <v>1</v>
      </c>
      <c r="D839" s="117">
        <f>'J. Incident Event &amp; Comm Mgmt'!Y38</f>
        <v>0</v>
      </c>
      <c r="E839" s="117" t="str">
        <f>'J. Incident Event &amp; Comm Mgmt'!B38</f>
        <v>J.1.4</v>
      </c>
      <c r="F839" s="117" t="str">
        <f>'J. Incident Event &amp; Comm Mgmt'!C38</f>
        <v>Are the following considered Information Security events:</v>
      </c>
      <c r="G839" s="117">
        <f>'J. Incident Event &amp; Comm Mgmt'!D38</f>
        <v>0</v>
      </c>
      <c r="H839" s="117">
        <f>'J. Incident Event &amp; Comm Mgmt'!E38</f>
        <v>0</v>
      </c>
      <c r="I839" s="117">
        <f>'J. Incident Event &amp; Comm Mgmt'!F38</f>
        <v>0</v>
      </c>
      <c r="J839" s="117" t="str">
        <f>'J. Incident Event &amp; Comm Mgmt'!G38</f>
        <v>J.5 Information Security / Information Technology Incident Management - Detection</v>
      </c>
      <c r="K839" s="117" t="str">
        <f>'J. Incident Event &amp; Comm Mgmt'!H38</f>
        <v>16.1.2</v>
      </c>
      <c r="L839" s="117" t="str">
        <f>'J. Incident Event &amp; Comm Mgmt'!I38</f>
        <v>Reporting information security events</v>
      </c>
      <c r="M839" s="117"/>
      <c r="N839" s="117"/>
      <c r="O839" s="117"/>
      <c r="P839" s="120" t="s">
        <v>118</v>
      </c>
      <c r="Q839" s="117"/>
      <c r="R839" s="117" t="s">
        <v>118</v>
      </c>
      <c r="S839" s="117">
        <v>0</v>
      </c>
      <c r="T839" s="191" t="s">
        <v>3169</v>
      </c>
    </row>
    <row r="840" spans="1:20" ht="12.75" customHeight="1">
      <c r="A840" s="117">
        <f>'J. Incident Event &amp; Comm Mgmt'!A39</f>
        <v>2710</v>
      </c>
      <c r="B840" s="117">
        <f>'J. Incident Event &amp; Comm Mgmt'!J39</f>
        <v>3</v>
      </c>
      <c r="C840" s="117">
        <f>'J. Incident Event &amp; Comm Mgmt'!K39</f>
        <v>0</v>
      </c>
      <c r="D840" s="117">
        <f>'J. Incident Event &amp; Comm Mgmt'!Y39</f>
        <v>0</v>
      </c>
      <c r="E840" s="117" t="str">
        <f>'J. Incident Event &amp; Comm Mgmt'!B39</f>
        <v>J.1.4.1</v>
      </c>
      <c r="F840" s="117" t="str">
        <f>'J. Incident Event &amp; Comm Mgmt'!C39</f>
        <v>Loss of service (equipment or facility)?</v>
      </c>
      <c r="G840" s="117">
        <f>'J. Incident Event &amp; Comm Mgmt'!D39</f>
        <v>0</v>
      </c>
      <c r="H840" s="117">
        <f>'J. Incident Event &amp; Comm Mgmt'!E39</f>
        <v>0</v>
      </c>
      <c r="I840" s="117">
        <f>'J. Incident Event &amp; Comm Mgmt'!F39</f>
        <v>0</v>
      </c>
      <c r="J840" s="117" t="str">
        <f>'J. Incident Event &amp; Comm Mgmt'!G39</f>
        <v>J.5 Information Security / Information Technology Incident Management - Detection</v>
      </c>
      <c r="K840" s="117" t="str">
        <f>'J. Incident Event &amp; Comm Mgmt'!H39</f>
        <v>16.1.2.f</v>
      </c>
      <c r="L840" s="117" t="str">
        <f>'J. Incident Event &amp; Comm Mgmt'!I39</f>
        <v>Reporting information security events</v>
      </c>
      <c r="M840" s="117"/>
      <c r="N840" s="117"/>
      <c r="O840" s="117"/>
      <c r="P840" s="120" t="s">
        <v>118</v>
      </c>
      <c r="Q840" s="117"/>
      <c r="R840" s="117" t="s">
        <v>3172</v>
      </c>
      <c r="S840" s="117">
        <v>0</v>
      </c>
      <c r="T840" s="191" t="s">
        <v>3169</v>
      </c>
    </row>
    <row r="841" spans="1:20" ht="12.75" customHeight="1">
      <c r="A841" s="117">
        <f>'J. Incident Event &amp; Comm Mgmt'!A40</f>
        <v>2711</v>
      </c>
      <c r="B841" s="117">
        <f>'J. Incident Event &amp; Comm Mgmt'!J40</f>
        <v>3</v>
      </c>
      <c r="C841" s="117">
        <f>'J. Incident Event &amp; Comm Mgmt'!K40</f>
        <v>0</v>
      </c>
      <c r="D841" s="117">
        <f>'J. Incident Event &amp; Comm Mgmt'!Y40</f>
        <v>0</v>
      </c>
      <c r="E841" s="117" t="str">
        <f>'J. Incident Event &amp; Comm Mgmt'!B40</f>
        <v>J.1.4.2</v>
      </c>
      <c r="F841" s="117" t="str">
        <f>'J. Incident Event &amp; Comm Mgmt'!C40</f>
        <v>System malfunction or overload?</v>
      </c>
      <c r="G841" s="117">
        <f>'J. Incident Event &amp; Comm Mgmt'!D40</f>
        <v>0</v>
      </c>
      <c r="H841" s="117">
        <f>'J. Incident Event &amp; Comm Mgmt'!E40</f>
        <v>0</v>
      </c>
      <c r="I841" s="117">
        <f>'J. Incident Event &amp; Comm Mgmt'!F40</f>
        <v>0</v>
      </c>
      <c r="J841" s="117" t="str">
        <f>'J. Incident Event &amp; Comm Mgmt'!G40</f>
        <v>J.5 Information Security / Information Technology Incident Management - Detection</v>
      </c>
      <c r="K841" s="117" t="str">
        <f>'J. Incident Event &amp; Comm Mgmt'!H40</f>
        <v>16.1.2.g</v>
      </c>
      <c r="L841" s="117" t="str">
        <f>'J. Incident Event &amp; Comm Mgmt'!I40</f>
        <v>Reporting information security events</v>
      </c>
      <c r="M841" s="117"/>
      <c r="N841" s="117"/>
      <c r="O841" s="117"/>
      <c r="P841" s="120" t="s">
        <v>118</v>
      </c>
      <c r="Q841" s="117"/>
      <c r="R841" s="117" t="s">
        <v>3172</v>
      </c>
      <c r="S841" s="117">
        <v>0</v>
      </c>
      <c r="T841" s="191" t="s">
        <v>3169</v>
      </c>
    </row>
    <row r="842" spans="1:20" ht="12.75" customHeight="1">
      <c r="A842" s="117">
        <f>'J. Incident Event &amp; Comm Mgmt'!A41</f>
        <v>2712</v>
      </c>
      <c r="B842" s="117">
        <f>'J. Incident Event &amp; Comm Mgmt'!J41</f>
        <v>3</v>
      </c>
      <c r="C842" s="117">
        <f>'J. Incident Event &amp; Comm Mgmt'!K41</f>
        <v>0</v>
      </c>
      <c r="D842" s="117">
        <f>'J. Incident Event &amp; Comm Mgmt'!Y41</f>
        <v>0</v>
      </c>
      <c r="E842" s="117" t="str">
        <f>'J. Incident Event &amp; Comm Mgmt'!B41</f>
        <v>J.1.4.3</v>
      </c>
      <c r="F842" s="117" t="str">
        <f>'J. Incident Event &amp; Comm Mgmt'!C41</f>
        <v>Human error?</v>
      </c>
      <c r="G842" s="117">
        <f>'J. Incident Event &amp; Comm Mgmt'!D41</f>
        <v>0</v>
      </c>
      <c r="H842" s="117">
        <f>'J. Incident Event &amp; Comm Mgmt'!E41</f>
        <v>0</v>
      </c>
      <c r="I842" s="117">
        <f>'J. Incident Event &amp; Comm Mgmt'!F41</f>
        <v>0</v>
      </c>
      <c r="J842" s="117" t="str">
        <f>'J. Incident Event &amp; Comm Mgmt'!G41</f>
        <v>J.5 Information Security / Information Technology Incident Management - Detection</v>
      </c>
      <c r="K842" s="117" t="str">
        <f>'J. Incident Event &amp; Comm Mgmt'!H41</f>
        <v>16.1.2.c</v>
      </c>
      <c r="L842" s="117" t="str">
        <f>'J. Incident Event &amp; Comm Mgmt'!I41</f>
        <v>Reporting information security events</v>
      </c>
      <c r="M842" s="117"/>
      <c r="N842" s="117"/>
      <c r="O842" s="117"/>
      <c r="P842" s="120" t="s">
        <v>118</v>
      </c>
      <c r="Q842" s="117"/>
      <c r="R842" s="117" t="s">
        <v>3172</v>
      </c>
      <c r="S842" s="117">
        <v>0</v>
      </c>
      <c r="T842" s="191" t="s">
        <v>3169</v>
      </c>
    </row>
    <row r="843" spans="1:20" ht="12.75" customHeight="1">
      <c r="A843" s="117">
        <f>'J. Incident Event &amp; Comm Mgmt'!A42</f>
        <v>2713</v>
      </c>
      <c r="B843" s="117">
        <f>'J. Incident Event &amp; Comm Mgmt'!J42</f>
        <v>3</v>
      </c>
      <c r="C843" s="117">
        <f>'J. Incident Event &amp; Comm Mgmt'!K42</f>
        <v>0</v>
      </c>
      <c r="D843" s="117">
        <f>'J. Incident Event &amp; Comm Mgmt'!Y42</f>
        <v>0</v>
      </c>
      <c r="E843" s="117" t="str">
        <f>'J. Incident Event &amp; Comm Mgmt'!B42</f>
        <v>J.1.4.4</v>
      </c>
      <c r="F843" s="117" t="str">
        <f>'J. Incident Event &amp; Comm Mgmt'!C42</f>
        <v>Non-compliance with policy or guidelines?</v>
      </c>
      <c r="G843" s="117">
        <f>'J. Incident Event &amp; Comm Mgmt'!D42</f>
        <v>0</v>
      </c>
      <c r="H843" s="117">
        <f>'J. Incident Event &amp; Comm Mgmt'!E42</f>
        <v>0</v>
      </c>
      <c r="I843" s="117">
        <f>'J. Incident Event &amp; Comm Mgmt'!F42</f>
        <v>0</v>
      </c>
      <c r="J843" s="117" t="str">
        <f>'J. Incident Event &amp; Comm Mgmt'!G42</f>
        <v>J.5 Information Security / Information Technology Incident Management - Detection
L.2 Monitoring and Reporting – Compliance</v>
      </c>
      <c r="K843" s="117" t="str">
        <f>'J. Incident Event &amp; Comm Mgmt'!H42</f>
        <v>16.1.2.d</v>
      </c>
      <c r="L843" s="117" t="str">
        <f>'J. Incident Event &amp; Comm Mgmt'!I42</f>
        <v>Reporting information security events</v>
      </c>
      <c r="M843" s="117"/>
      <c r="N843" s="117"/>
      <c r="O843" s="117"/>
      <c r="P843" s="120" t="s">
        <v>118</v>
      </c>
      <c r="Q843" s="117"/>
      <c r="R843" s="117" t="s">
        <v>3172</v>
      </c>
      <c r="S843" s="117">
        <v>0</v>
      </c>
      <c r="T843" s="191" t="s">
        <v>3169</v>
      </c>
    </row>
    <row r="844" spans="1:20" ht="12.75" customHeight="1">
      <c r="A844" s="117">
        <f>'J. Incident Event &amp; Comm Mgmt'!A43</f>
        <v>2714</v>
      </c>
      <c r="B844" s="117">
        <f>'J. Incident Event &amp; Comm Mgmt'!J43</f>
        <v>3</v>
      </c>
      <c r="C844" s="117">
        <f>'J. Incident Event &amp; Comm Mgmt'!K43</f>
        <v>0</v>
      </c>
      <c r="D844" s="117">
        <f>'J. Incident Event &amp; Comm Mgmt'!Y43</f>
        <v>0</v>
      </c>
      <c r="E844" s="117" t="str">
        <f>'J. Incident Event &amp; Comm Mgmt'!B43</f>
        <v>J.1.4.5</v>
      </c>
      <c r="F844" s="117" t="str">
        <f>'J. Incident Event &amp; Comm Mgmt'!C43</f>
        <v>Breach of physical security arrangement?</v>
      </c>
      <c r="G844" s="117">
        <f>'J. Incident Event &amp; Comm Mgmt'!D43</f>
        <v>0</v>
      </c>
      <c r="H844" s="117">
        <f>'J. Incident Event &amp; Comm Mgmt'!E43</f>
        <v>0</v>
      </c>
      <c r="I844" s="117">
        <f>'J. Incident Event &amp; Comm Mgmt'!F43</f>
        <v>0</v>
      </c>
      <c r="J844" s="117" t="str">
        <f>'J. Incident Event &amp; Comm Mgmt'!G43</f>
        <v>J.5 Information Security / Information Technology Incident Management - Detection</v>
      </c>
      <c r="K844" s="117" t="str">
        <f>'J. Incident Event &amp; Comm Mgmt'!H43</f>
        <v>16.1.2.e</v>
      </c>
      <c r="L844" s="117" t="str">
        <f>'J. Incident Event &amp; Comm Mgmt'!I43</f>
        <v>Reporting information security events</v>
      </c>
      <c r="M844" s="117"/>
      <c r="N844" s="117"/>
      <c r="O844" s="117"/>
      <c r="P844" s="120" t="s">
        <v>118</v>
      </c>
      <c r="Q844" s="117"/>
      <c r="R844" s="117" t="s">
        <v>3172</v>
      </c>
      <c r="S844" s="117">
        <v>0</v>
      </c>
      <c r="T844" s="191" t="s">
        <v>3169</v>
      </c>
    </row>
    <row r="845" spans="1:20" ht="12.75" customHeight="1">
      <c r="A845" s="117">
        <f>'J. Incident Event &amp; Comm Mgmt'!A44</f>
        <v>2715</v>
      </c>
      <c r="B845" s="117">
        <f>'J. Incident Event &amp; Comm Mgmt'!J44</f>
        <v>3</v>
      </c>
      <c r="C845" s="117">
        <f>'J. Incident Event &amp; Comm Mgmt'!K44</f>
        <v>0</v>
      </c>
      <c r="D845" s="117">
        <f>'J. Incident Event &amp; Comm Mgmt'!Y44</f>
        <v>0</v>
      </c>
      <c r="E845" s="117" t="str">
        <f>'J. Incident Event &amp; Comm Mgmt'!B44</f>
        <v>J.1.4.6</v>
      </c>
      <c r="F845" s="117" t="str">
        <f>'J. Incident Event &amp; Comm Mgmt'!C44</f>
        <v>Uncontrolled system change?</v>
      </c>
      <c r="G845" s="117">
        <f>'J. Incident Event &amp; Comm Mgmt'!D44</f>
        <v>0</v>
      </c>
      <c r="H845" s="117">
        <f>'J. Incident Event &amp; Comm Mgmt'!E44</f>
        <v>0</v>
      </c>
      <c r="I845" s="117">
        <f>'J. Incident Event &amp; Comm Mgmt'!F44</f>
        <v>0</v>
      </c>
      <c r="J845" s="117" t="str">
        <f>'J. Incident Event &amp; Comm Mgmt'!G44</f>
        <v>J.5 Information Security / Information Technology Incident Management - Detection</v>
      </c>
      <c r="K845" s="117" t="str">
        <f>'J. Incident Event &amp; Comm Mgmt'!H44</f>
        <v>16.1.2.f</v>
      </c>
      <c r="L845" s="117" t="str">
        <f>'J. Incident Event &amp; Comm Mgmt'!I44</f>
        <v>Reporting information security events</v>
      </c>
      <c r="M845" s="117"/>
      <c r="N845" s="117"/>
      <c r="O845" s="117"/>
      <c r="P845" s="120" t="s">
        <v>118</v>
      </c>
      <c r="Q845" s="117"/>
      <c r="R845" s="117" t="s">
        <v>3172</v>
      </c>
      <c r="S845" s="117">
        <v>0</v>
      </c>
      <c r="T845" s="191" t="s">
        <v>3169</v>
      </c>
    </row>
    <row r="846" spans="1:20" ht="12.75" customHeight="1">
      <c r="A846" s="117">
        <f>'J. Incident Event &amp; Comm Mgmt'!A45</f>
        <v>2716</v>
      </c>
      <c r="B846" s="117">
        <f>'J. Incident Event &amp; Comm Mgmt'!J45</f>
        <v>3</v>
      </c>
      <c r="C846" s="117">
        <f>'J. Incident Event &amp; Comm Mgmt'!K45</f>
        <v>0</v>
      </c>
      <c r="D846" s="117">
        <f>'J. Incident Event &amp; Comm Mgmt'!Y45</f>
        <v>0</v>
      </c>
      <c r="E846" s="117" t="str">
        <f>'J. Incident Event &amp; Comm Mgmt'!B45</f>
        <v>J.1.4.7</v>
      </c>
      <c r="F846" s="117" t="str">
        <f>'J. Incident Event &amp; Comm Mgmt'!C45</f>
        <v>Malfunction of software or hardware?</v>
      </c>
      <c r="G846" s="117">
        <f>'J. Incident Event &amp; Comm Mgmt'!D45</f>
        <v>0</v>
      </c>
      <c r="H846" s="117">
        <f>'J. Incident Event &amp; Comm Mgmt'!E45</f>
        <v>0</v>
      </c>
      <c r="I846" s="117">
        <f>'J. Incident Event &amp; Comm Mgmt'!F45</f>
        <v>0</v>
      </c>
      <c r="J846" s="117" t="str">
        <f>'J. Incident Event &amp; Comm Mgmt'!G45</f>
        <v>J.5 Information Security / Information Technology Incident Management - Detection</v>
      </c>
      <c r="K846" s="117" t="str">
        <f>'J. Incident Event &amp; Comm Mgmt'!H45</f>
        <v>16.1.2.g</v>
      </c>
      <c r="L846" s="117" t="str">
        <f>'J. Incident Event &amp; Comm Mgmt'!I45</f>
        <v>Reporting information security events</v>
      </c>
      <c r="M846" s="117"/>
      <c r="N846" s="117"/>
      <c r="O846" s="117"/>
      <c r="P846" s="120" t="s">
        <v>118</v>
      </c>
      <c r="Q846" s="117"/>
      <c r="R846" s="117" t="s">
        <v>3172</v>
      </c>
      <c r="S846" s="117">
        <v>0</v>
      </c>
      <c r="T846" s="191" t="s">
        <v>3169</v>
      </c>
    </row>
    <row r="847" spans="1:20" ht="12.75" customHeight="1">
      <c r="A847" s="117">
        <f>'J. Incident Event &amp; Comm Mgmt'!A46</f>
        <v>2272</v>
      </c>
      <c r="B847" s="117">
        <f>'J. Incident Event &amp; Comm Mgmt'!J46</f>
        <v>3</v>
      </c>
      <c r="C847" s="117">
        <f>'J. Incident Event &amp; Comm Mgmt'!K46</f>
        <v>0</v>
      </c>
      <c r="D847" s="117">
        <f>'J. Incident Event &amp; Comm Mgmt'!Y46</f>
        <v>0</v>
      </c>
      <c r="E847" s="117" t="str">
        <f>'J. Incident Event &amp; Comm Mgmt'!B46</f>
        <v>J.1.4.8</v>
      </c>
      <c r="F847" s="117" t="str">
        <f>'J. Incident Event &amp; Comm Mgmt'!C46</f>
        <v>Access violation?</v>
      </c>
      <c r="G847" s="117">
        <f>'J. Incident Event &amp; Comm Mgmt'!D46</f>
        <v>0</v>
      </c>
      <c r="H847" s="117">
        <f>'J. Incident Event &amp; Comm Mgmt'!E46</f>
        <v>0</v>
      </c>
      <c r="I847" s="117">
        <f>'J. Incident Event &amp; Comm Mgmt'!F46</f>
        <v>0</v>
      </c>
      <c r="J847" s="117" t="str">
        <f>'J. Incident Event &amp; Comm Mgmt'!G46</f>
        <v>J.5 Information Security / Information Technology Incident Management - Detection</v>
      </c>
      <c r="K847" s="117" t="str">
        <f>'J. Incident Event &amp; Comm Mgmt'!H46</f>
        <v>16.1.2.h</v>
      </c>
      <c r="L847" s="117" t="str">
        <f>'J. Incident Event &amp; Comm Mgmt'!I46</f>
        <v>Reporting information security events</v>
      </c>
      <c r="M847" s="117"/>
      <c r="N847" s="117"/>
      <c r="O847" s="117"/>
      <c r="P847" s="120" t="s">
        <v>118</v>
      </c>
      <c r="Q847" s="117"/>
      <c r="R847" s="117" t="s">
        <v>3172</v>
      </c>
      <c r="S847" s="117">
        <v>0</v>
      </c>
      <c r="T847" s="191" t="s">
        <v>3169</v>
      </c>
    </row>
    <row r="848" spans="1:20" ht="12.75" customHeight="1">
      <c r="A848" s="117">
        <f>'J. Incident Event &amp; Comm Mgmt'!A47</f>
        <v>2265</v>
      </c>
      <c r="B848" s="117">
        <f>'J. Incident Event &amp; Comm Mgmt'!J47</f>
        <v>3</v>
      </c>
      <c r="C848" s="117">
        <f>'J. Incident Event &amp; Comm Mgmt'!K47</f>
        <v>0</v>
      </c>
      <c r="D848" s="117">
        <f>'J. Incident Event &amp; Comm Mgmt'!Y47</f>
        <v>0</v>
      </c>
      <c r="E848" s="117" t="str">
        <f>'J. Incident Event &amp; Comm Mgmt'!B47</f>
        <v>J.1.4.9</v>
      </c>
      <c r="F848" s="117" t="str">
        <f>'J. Incident Event &amp; Comm Mgmt'!C47</f>
        <v>Physical asset loss or theft?</v>
      </c>
      <c r="G848" s="117">
        <f>'J. Incident Event &amp; Comm Mgmt'!D47</f>
        <v>0</v>
      </c>
      <c r="H848" s="117">
        <f>'J. Incident Event &amp; Comm Mgmt'!E47</f>
        <v>0</v>
      </c>
      <c r="I848" s="117">
        <f>'J. Incident Event &amp; Comm Mgmt'!F47</f>
        <v>0</v>
      </c>
      <c r="J848" s="117" t="str">
        <f>'J. Incident Event &amp; Comm Mgmt'!G47</f>
        <v>J.5 Information Security / Information Technology Incident Management - Detection</v>
      </c>
      <c r="K848" s="117" t="str">
        <f>'J. Incident Event &amp; Comm Mgmt'!H47</f>
        <v>16.1.2.a</v>
      </c>
      <c r="L848" s="117" t="str">
        <f>'J. Incident Event &amp; Comm Mgmt'!I47</f>
        <v>Reporting information security events</v>
      </c>
      <c r="M848" s="117"/>
      <c r="N848" s="117"/>
      <c r="O848" s="117"/>
      <c r="P848" s="120" t="s">
        <v>118</v>
      </c>
      <c r="Q848" s="117"/>
      <c r="R848" s="117" t="s">
        <v>118</v>
      </c>
      <c r="S848" s="117">
        <v>0</v>
      </c>
      <c r="T848" s="191" t="s">
        <v>3169</v>
      </c>
    </row>
    <row r="849" spans="1:20" ht="12.75" customHeight="1">
      <c r="A849" s="117">
        <f>'J. Incident Event &amp; Comm Mgmt'!A48</f>
        <v>3426</v>
      </c>
      <c r="B849" s="117">
        <f>'J. Incident Event &amp; Comm Mgmt'!J48</f>
        <v>1</v>
      </c>
      <c r="C849" s="117">
        <f>'J. Incident Event &amp; Comm Mgmt'!K48</f>
        <v>0</v>
      </c>
      <c r="D849" s="117">
        <f>'J. Incident Event &amp; Comm Mgmt'!Y48</f>
        <v>1</v>
      </c>
      <c r="E849" s="117" t="str">
        <f>'J. Incident Event &amp; Comm Mgmt'!B48</f>
        <v>J.2</v>
      </c>
      <c r="F849" s="117" t="str">
        <f>'J. Incident Event &amp; Comm Mgmt'!C48</f>
        <v>Is there a 24x7x365 staffed phone number available to clients to report security incidents?</v>
      </c>
      <c r="G849" s="117">
        <f>'J. Incident Event &amp; Comm Mgmt'!D48</f>
        <v>0</v>
      </c>
      <c r="H849" s="117">
        <f>'J. Incident Event &amp; Comm Mgmt'!E48</f>
        <v>0</v>
      </c>
      <c r="I849" s="117">
        <f>'J. Incident Event &amp; Comm Mgmt'!F48</f>
        <v>0</v>
      </c>
      <c r="J849" s="117" t="str">
        <f>'J. Incident Event &amp; Comm Mgmt'!G48</f>
        <v>J. Incident Event and Comunications Management
P.8 Privacy Incident Notification and Response Management</v>
      </c>
      <c r="K849" s="117" t="str">
        <f>'J. Incident Event &amp; Comm Mgmt'!H48</f>
        <v xml:space="preserve">15.1.1.h </v>
      </c>
      <c r="L849" s="117" t="str">
        <f>'J. Incident Event &amp; Comm Mgmt'!I48</f>
        <v>Information security policy for supplier relationships</v>
      </c>
      <c r="M849" s="117"/>
      <c r="N849" s="117" t="s">
        <v>3165</v>
      </c>
      <c r="O849" s="117" t="s">
        <v>3175</v>
      </c>
      <c r="P849" s="120" t="s">
        <v>118</v>
      </c>
      <c r="Q849" s="117"/>
      <c r="R849" s="117"/>
      <c r="S849" s="117" t="s">
        <v>3176</v>
      </c>
      <c r="T849" s="117"/>
    </row>
    <row r="850" spans="1:20" ht="12.75" customHeight="1">
      <c r="A850" s="117">
        <f>'J. Incident Event &amp; Comm Mgmt'!A49</f>
        <v>4281</v>
      </c>
      <c r="B850" s="117">
        <f>'J. Incident Event &amp; Comm Mgmt'!J49</f>
        <v>2</v>
      </c>
      <c r="C850" s="117">
        <f>'J. Incident Event &amp; Comm Mgmt'!K49</f>
        <v>0</v>
      </c>
      <c r="D850" s="117">
        <f>'J. Incident Event &amp; Comm Mgmt'!Y49</f>
        <v>0</v>
      </c>
      <c r="E850" s="117" t="str">
        <f>'J. Incident Event &amp; Comm Mgmt'!B49</f>
        <v>J.2.1</v>
      </c>
      <c r="F850" s="117" t="str">
        <f>'J. Incident Event &amp; Comm Mgmt'!C49</f>
        <v>Is there an email address or web form available for clients to report security incidents with a 2 hour response time?</v>
      </c>
      <c r="G850" s="117">
        <f>'J. Incident Event &amp; Comm Mgmt'!D49</f>
        <v>0</v>
      </c>
      <c r="H850" s="117">
        <f>'J. Incident Event &amp; Comm Mgmt'!E49</f>
        <v>0</v>
      </c>
      <c r="I850" s="117">
        <f>'J. Incident Event &amp; Comm Mgmt'!F49</f>
        <v>0</v>
      </c>
      <c r="J850" s="117">
        <f>'J. Incident Event &amp; Comm Mgmt'!G49</f>
        <v>0</v>
      </c>
      <c r="K850" s="117">
        <f>'J. Incident Event &amp; Comm Mgmt'!H49</f>
        <v>0</v>
      </c>
      <c r="L850" s="117">
        <f>'J. Incident Event &amp; Comm Mgmt'!I49</f>
        <v>0</v>
      </c>
      <c r="M850" s="117"/>
      <c r="N850" s="117" t="s">
        <v>3165</v>
      </c>
      <c r="O850" s="117" t="s">
        <v>3175</v>
      </c>
      <c r="P850" s="120"/>
      <c r="Q850" s="117"/>
      <c r="R850" s="117"/>
      <c r="S850" s="117" t="s">
        <v>587</v>
      </c>
      <c r="T850" s="117"/>
    </row>
    <row r="851" spans="1:20" ht="12.75" customHeight="1">
      <c r="A851" s="117">
        <f>'J. Incident Event &amp; Comm Mgmt'!A50</f>
        <v>0</v>
      </c>
      <c r="B851" s="117">
        <f>'J. Incident Event &amp; Comm Mgmt'!J50</f>
        <v>0</v>
      </c>
      <c r="C851" s="117">
        <f>'J. Incident Event &amp; Comm Mgmt'!K50</f>
        <v>0</v>
      </c>
      <c r="D851" s="117">
        <f>'J. Incident Event &amp; Comm Mgmt'!Y50</f>
        <v>0</v>
      </c>
      <c r="E851" s="117">
        <f>'J. Incident Event &amp; Comm Mgmt'!B50</f>
        <v>0</v>
      </c>
      <c r="F851" s="117">
        <f>'J. Incident Event &amp; Comm Mgmt'!C50</f>
        <v>0</v>
      </c>
      <c r="G851" s="117">
        <f>'J. Incident Event &amp; Comm Mgmt'!D50</f>
        <v>0</v>
      </c>
      <c r="H851" s="117">
        <f>'J. Incident Event &amp; Comm Mgmt'!E50</f>
        <v>0</v>
      </c>
      <c r="I851" s="117">
        <f>'J. Incident Event &amp; Comm Mgmt'!F50</f>
        <v>0</v>
      </c>
      <c r="J851" s="117">
        <f>'J. Incident Event &amp; Comm Mgmt'!G50</f>
        <v>0</v>
      </c>
      <c r="K851" s="117">
        <f>'J. Incident Event &amp; Comm Mgmt'!H50</f>
        <v>0</v>
      </c>
      <c r="L851" s="117">
        <f>'J. Incident Event &amp; Comm Mgmt'!I50</f>
        <v>0</v>
      </c>
      <c r="M851" s="188"/>
      <c r="N851" s="188"/>
      <c r="O851" s="188"/>
      <c r="P851" s="177"/>
      <c r="Q851" s="188"/>
      <c r="R851" s="188"/>
      <c r="S851" s="188">
        <v>0</v>
      </c>
      <c r="T851" s="188"/>
    </row>
    <row r="852" spans="1:20" ht="12.75" customHeight="1">
      <c r="A852" s="193"/>
      <c r="B852" s="193"/>
      <c r="C852" s="193"/>
      <c r="D852" s="193"/>
      <c r="E852" s="193"/>
      <c r="F852" s="188"/>
      <c r="G852" s="193"/>
      <c r="H852" s="193"/>
      <c r="I852" s="193"/>
      <c r="J852" s="188"/>
      <c r="K852" s="177"/>
      <c r="L852" s="188"/>
      <c r="M852" s="188"/>
      <c r="N852" s="188"/>
      <c r="O852" s="188"/>
      <c r="P852" s="177"/>
      <c r="Q852" s="188"/>
      <c r="R852" s="188"/>
      <c r="S852" s="188">
        <v>0</v>
      </c>
      <c r="T852" s="188"/>
    </row>
    <row r="853" spans="1:20" ht="12.75" customHeight="1">
      <c r="A853" s="189" t="str">
        <f>'K. Business Resiliency'!B1</f>
        <v>K. Business Resiliency</v>
      </c>
      <c r="B853" s="190"/>
      <c r="C853" s="190"/>
      <c r="D853" s="190"/>
      <c r="E853" s="190" t="str">
        <f>'K. Business Resiliency'!B1</f>
        <v>K. Business Resiliency</v>
      </c>
      <c r="F853" s="192"/>
      <c r="G853" s="190"/>
      <c r="H853" s="190"/>
      <c r="I853" s="190"/>
      <c r="J853" s="192"/>
      <c r="K853" s="194"/>
      <c r="L853" s="192"/>
      <c r="M853" s="190"/>
      <c r="N853" s="200"/>
      <c r="O853" s="200"/>
      <c r="P853" s="201"/>
      <c r="Q853" s="200"/>
      <c r="R853" s="192"/>
      <c r="S853" s="200"/>
      <c r="T853" s="200"/>
    </row>
    <row r="854" spans="1:20" ht="12.75" customHeight="1">
      <c r="A854" s="117">
        <f>'K. Business Resiliency'!A5</f>
        <v>2719</v>
      </c>
      <c r="B854" s="117">
        <f>'K. Business Resiliency'!J5</f>
        <v>1</v>
      </c>
      <c r="C854" s="117">
        <f>'K. Business Resiliency'!K5</f>
        <v>0</v>
      </c>
      <c r="D854" s="117">
        <f>'K. Business Resiliency'!Y5</f>
        <v>1</v>
      </c>
      <c r="E854" s="117" t="str">
        <f>'K. Business Resiliency'!B5</f>
        <v>K.1</v>
      </c>
      <c r="F854" s="117" t="str">
        <f>'K. Business Resiliency'!C5</f>
        <v>Is there an established Business Resiliency program that has been approved by management and communicated to appropriate constituents? If yes, does it include:</v>
      </c>
      <c r="G854" s="117">
        <f>'K. Business Resiliency'!D5</f>
        <v>0</v>
      </c>
      <c r="H854" s="117">
        <f>'K. Business Resiliency'!E5</f>
        <v>0</v>
      </c>
      <c r="I854" s="117">
        <f>'K. Business Resiliency'!F5</f>
        <v>0</v>
      </c>
      <c r="J854" s="117" t="str">
        <f>'K. Business Resiliency'!G5</f>
        <v>K.1 Business Resiliency Governance</v>
      </c>
      <c r="K854" s="117">
        <f>'K. Business Resiliency'!H5</f>
        <v>5.2</v>
      </c>
      <c r="L854" s="117" t="str">
        <f>'K. Business Resiliency'!I5</f>
        <v>Management Commitment</v>
      </c>
      <c r="M854" s="117"/>
      <c r="N854" s="117" t="s">
        <v>3177</v>
      </c>
      <c r="O854" s="117" t="s">
        <v>3178</v>
      </c>
      <c r="P854" s="120" t="s">
        <v>118</v>
      </c>
      <c r="Q854" s="117" t="s">
        <v>3179</v>
      </c>
      <c r="R854" s="117" t="s">
        <v>118</v>
      </c>
      <c r="S854" s="117" t="s">
        <v>3180</v>
      </c>
      <c r="T854" s="191" t="s">
        <v>3181</v>
      </c>
    </row>
    <row r="855" spans="1:20" ht="12.75" customHeight="1">
      <c r="A855" s="117">
        <f>'K. Business Resiliency'!A6</f>
        <v>4014</v>
      </c>
      <c r="B855" s="117">
        <f>'K. Business Resiliency'!J6</f>
        <v>2</v>
      </c>
      <c r="C855" s="117">
        <f>'K. Business Resiliency'!K6</f>
        <v>0</v>
      </c>
      <c r="D855" s="117">
        <f>'K. Business Resiliency'!Y6</f>
        <v>0</v>
      </c>
      <c r="E855" s="117" t="str">
        <f>'K. Business Resiliency'!B6</f>
        <v>K.1.1</v>
      </c>
      <c r="F855" s="117" t="str">
        <f>'K. Business Resiliency'!C6</f>
        <v>An individual program owner?</v>
      </c>
      <c r="G855" s="117">
        <f>'K. Business Resiliency'!D6</f>
        <v>0</v>
      </c>
      <c r="H855" s="117">
        <f>'K. Business Resiliency'!E6</f>
        <v>0</v>
      </c>
      <c r="I855" s="117">
        <f>'K. Business Resiliency'!F6</f>
        <v>0</v>
      </c>
      <c r="J855" s="117" t="str">
        <f>'K. Business Resiliency'!G6</f>
        <v>K.1 Business Resiliency Governance</v>
      </c>
      <c r="K855" s="117">
        <f>'K. Business Resiliency'!H6</f>
        <v>5.2</v>
      </c>
      <c r="L855" s="117" t="str">
        <f>'K. Business Resiliency'!I6</f>
        <v>Management Commitment</v>
      </c>
      <c r="M855" s="117"/>
      <c r="N855" s="117"/>
      <c r="O855" s="117"/>
      <c r="P855" s="120" t="s">
        <v>118</v>
      </c>
      <c r="Q855" s="117"/>
      <c r="R855" s="117" t="s">
        <v>118</v>
      </c>
      <c r="S855" s="117">
        <v>0</v>
      </c>
      <c r="T855" s="191" t="s">
        <v>3181</v>
      </c>
    </row>
    <row r="856" spans="1:20" ht="12.75" customHeight="1">
      <c r="A856" s="117">
        <f>'K. Business Resiliency'!A7</f>
        <v>2341</v>
      </c>
      <c r="B856" s="117">
        <f>'K. Business Resiliency'!J7</f>
        <v>2</v>
      </c>
      <c r="C856" s="117">
        <f>'K. Business Resiliency'!K7</f>
        <v>0</v>
      </c>
      <c r="D856" s="117">
        <f>'K. Business Resiliency'!Y7</f>
        <v>0</v>
      </c>
      <c r="E856" s="117" t="str">
        <f>'K. Business Resiliency'!B7</f>
        <v>K.1.2</v>
      </c>
      <c r="F856" s="117" t="str">
        <f>'K. Business Resiliency'!C7</f>
        <v>Is there a formal annual (or more frequent) executive management review of the Business Continuity program? If yes, does it include:</v>
      </c>
      <c r="G856" s="117">
        <f>'K. Business Resiliency'!D7</f>
        <v>0</v>
      </c>
      <c r="H856" s="117">
        <f>'K. Business Resiliency'!E7</f>
        <v>0</v>
      </c>
      <c r="I856" s="117">
        <f>'K. Business Resiliency'!F7</f>
        <v>0</v>
      </c>
      <c r="J856" s="117" t="str">
        <f>'K. Business Resiliency'!G7</f>
        <v>K.1 Business Resiliency Governance</v>
      </c>
      <c r="K856" s="117">
        <f>'K. Business Resiliency'!H7</f>
        <v>9.3000000000000007</v>
      </c>
      <c r="L856" s="117" t="str">
        <f>'K. Business Resiliency'!I7</f>
        <v>Management Review</v>
      </c>
      <c r="M856" s="117"/>
      <c r="N856" s="117" t="s">
        <v>3406</v>
      </c>
      <c r="O856" s="117" t="s">
        <v>3407</v>
      </c>
      <c r="P856" s="120" t="s">
        <v>118</v>
      </c>
      <c r="Q856" s="117"/>
      <c r="R856" s="117" t="s">
        <v>3408</v>
      </c>
      <c r="S856" s="117">
        <v>0</v>
      </c>
      <c r="T856" s="191" t="s">
        <v>3181</v>
      </c>
    </row>
    <row r="857" spans="1:20" ht="12.75" customHeight="1">
      <c r="A857" s="117">
        <f>'K. Business Resiliency'!A8</f>
        <v>4018</v>
      </c>
      <c r="B857" s="117">
        <f>'K. Business Resiliency'!J8</f>
        <v>3</v>
      </c>
      <c r="C857" s="117">
        <f>'K. Business Resiliency'!K8</f>
        <v>0</v>
      </c>
      <c r="D857" s="117">
        <f>'K. Business Resiliency'!Y8</f>
        <v>0</v>
      </c>
      <c r="E857" s="117" t="str">
        <f>'K. Business Resiliency'!B8</f>
        <v>K.1.2.1</v>
      </c>
      <c r="F857" s="117" t="str">
        <f>'K. Business Resiliency'!C8</f>
        <v>Adequacy of resources including people, technology, facilities, and funding?</v>
      </c>
      <c r="G857" s="117">
        <f>'K. Business Resiliency'!D8</f>
        <v>0</v>
      </c>
      <c r="H857" s="117">
        <f>'K. Business Resiliency'!E8</f>
        <v>0</v>
      </c>
      <c r="I857" s="117">
        <f>'K. Business Resiliency'!F8</f>
        <v>0</v>
      </c>
      <c r="J857" s="117" t="str">
        <f>'K. Business Resiliency'!G8</f>
        <v>K.1 Business Resiliency Governance</v>
      </c>
      <c r="K857" s="117">
        <f>'K. Business Resiliency'!H8</f>
        <v>9.3000000000000007</v>
      </c>
      <c r="L857" s="117" t="str">
        <f>'K. Business Resiliency'!I8</f>
        <v>Management Review</v>
      </c>
      <c r="M857" s="117"/>
      <c r="N857" s="117" t="s">
        <v>3406</v>
      </c>
      <c r="O857" s="117" t="s">
        <v>3407</v>
      </c>
      <c r="P857" s="120" t="s">
        <v>118</v>
      </c>
      <c r="Q857" s="117"/>
      <c r="R857" s="117" t="s">
        <v>3408</v>
      </c>
      <c r="S857" s="117">
        <v>0</v>
      </c>
      <c r="T857" s="191" t="s">
        <v>3181</v>
      </c>
    </row>
    <row r="858" spans="1:20" ht="12.75" customHeight="1">
      <c r="A858" s="117">
        <f>'K. Business Resiliency'!A9</f>
        <v>4019</v>
      </c>
      <c r="B858" s="117">
        <f>'K. Business Resiliency'!J9</f>
        <v>3</v>
      </c>
      <c r="C858" s="117">
        <f>'K. Business Resiliency'!K9</f>
        <v>0</v>
      </c>
      <c r="D858" s="117">
        <f>'K. Business Resiliency'!Y9</f>
        <v>0</v>
      </c>
      <c r="E858" s="117" t="str">
        <f>'K. Business Resiliency'!B9</f>
        <v>K.1.2.2</v>
      </c>
      <c r="F858" s="117" t="str">
        <f>'K. Business Resiliency'!C9</f>
        <v>Reporting of key program activity and value metrics?</v>
      </c>
      <c r="G858" s="117">
        <f>'K. Business Resiliency'!D9</f>
        <v>0</v>
      </c>
      <c r="H858" s="117">
        <f>'K. Business Resiliency'!E9</f>
        <v>0</v>
      </c>
      <c r="I858" s="117">
        <f>'K. Business Resiliency'!F9</f>
        <v>0</v>
      </c>
      <c r="J858" s="117" t="str">
        <f>'K. Business Resiliency'!G9</f>
        <v>K.1 Business Resiliency Governance</v>
      </c>
      <c r="K858" s="117">
        <f>'K. Business Resiliency'!H9</f>
        <v>9.3000000000000007</v>
      </c>
      <c r="L858" s="117" t="str">
        <f>'K. Business Resiliency'!I9</f>
        <v>Management Review</v>
      </c>
      <c r="M858" s="117"/>
      <c r="N858" s="117" t="s">
        <v>3406</v>
      </c>
      <c r="O858" s="117" t="s">
        <v>3407</v>
      </c>
      <c r="P858" s="120" t="s">
        <v>118</v>
      </c>
      <c r="Q858" s="117"/>
      <c r="R858" s="117" t="s">
        <v>3408</v>
      </c>
      <c r="S858" s="117" t="s">
        <v>3409</v>
      </c>
      <c r="T858" s="191" t="s">
        <v>3181</v>
      </c>
    </row>
    <row r="859" spans="1:20" ht="12.75" customHeight="1">
      <c r="A859" s="117">
        <f>'K. Business Resiliency'!A10</f>
        <v>4020</v>
      </c>
      <c r="B859" s="117">
        <f>'K. Business Resiliency'!J10</f>
        <v>3</v>
      </c>
      <c r="C859" s="117">
        <f>'K. Business Resiliency'!K10</f>
        <v>0</v>
      </c>
      <c r="D859" s="117">
        <f>'K. Business Resiliency'!Y10</f>
        <v>0</v>
      </c>
      <c r="E859" s="117" t="str">
        <f>'K. Business Resiliency'!B10</f>
        <v>K.1.2.3</v>
      </c>
      <c r="F859" s="117" t="str">
        <f>'K. Business Resiliency'!C10</f>
        <v>Results of Business Continuity Program audits and reviews, including those of key suppliers and partners where appropriate?</v>
      </c>
      <c r="G859" s="117">
        <f>'K. Business Resiliency'!D10</f>
        <v>0</v>
      </c>
      <c r="H859" s="117">
        <f>'K. Business Resiliency'!E10</f>
        <v>0</v>
      </c>
      <c r="I859" s="117">
        <f>'K. Business Resiliency'!F10</f>
        <v>0</v>
      </c>
      <c r="J859" s="117" t="str">
        <f>'K. Business Resiliency'!G10</f>
        <v>K.6 Exercising</v>
      </c>
      <c r="K859" s="117">
        <f>'K. Business Resiliency'!H10</f>
        <v>9.3000000000000007</v>
      </c>
      <c r="L859" s="117" t="str">
        <f>'K. Business Resiliency'!I10</f>
        <v>Management Review</v>
      </c>
      <c r="M859" s="117"/>
      <c r="N859" s="117" t="s">
        <v>3406</v>
      </c>
      <c r="O859" s="117" t="s">
        <v>3407</v>
      </c>
      <c r="P859" s="120" t="s">
        <v>118</v>
      </c>
      <c r="Q859" s="117"/>
      <c r="R859" s="117" t="s">
        <v>3408</v>
      </c>
      <c r="S859" s="117">
        <v>0</v>
      </c>
      <c r="T859" s="191" t="s">
        <v>3181</v>
      </c>
    </row>
    <row r="860" spans="1:20" ht="12.75" customHeight="1">
      <c r="A860" s="117">
        <f>'K. Business Resiliency'!A11</f>
        <v>4021</v>
      </c>
      <c r="B860" s="117">
        <f>'K. Business Resiliency'!J11</f>
        <v>3</v>
      </c>
      <c r="C860" s="117">
        <f>'K. Business Resiliency'!K11</f>
        <v>0</v>
      </c>
      <c r="D860" s="117">
        <f>'K. Business Resiliency'!Y11</f>
        <v>0</v>
      </c>
      <c r="E860" s="117" t="str">
        <f>'K. Business Resiliency'!B11</f>
        <v>K.1.2.4</v>
      </c>
      <c r="F860" s="117" t="str">
        <f>'K. Business Resiliency'!C11</f>
        <v>Results of exercising and testing?</v>
      </c>
      <c r="G860" s="117">
        <f>'K. Business Resiliency'!D11</f>
        <v>0</v>
      </c>
      <c r="H860" s="117">
        <f>'K. Business Resiliency'!E11</f>
        <v>0</v>
      </c>
      <c r="I860" s="117">
        <f>'K. Business Resiliency'!F11</f>
        <v>0</v>
      </c>
      <c r="J860" s="117" t="str">
        <f>'K. Business Resiliency'!G11</f>
        <v>K.6 Exercising</v>
      </c>
      <c r="K860" s="117">
        <f>'K. Business Resiliency'!H11</f>
        <v>9.3000000000000007</v>
      </c>
      <c r="L860" s="117" t="str">
        <f>'K. Business Resiliency'!I11</f>
        <v>Management Review</v>
      </c>
      <c r="M860" s="117"/>
      <c r="N860" s="117"/>
      <c r="O860" s="117"/>
      <c r="P860" s="120" t="s">
        <v>118</v>
      </c>
      <c r="Q860" s="117"/>
      <c r="R860" s="117" t="s">
        <v>118</v>
      </c>
      <c r="S860" s="117" t="s">
        <v>3410</v>
      </c>
      <c r="T860" s="191" t="s">
        <v>3181</v>
      </c>
    </row>
    <row r="861" spans="1:20" ht="12.75" customHeight="1">
      <c r="A861" s="117">
        <f>'K. Business Resiliency'!A12</f>
        <v>4023</v>
      </c>
      <c r="B861" s="117">
        <f>'K. Business Resiliency'!J12</f>
        <v>3</v>
      </c>
      <c r="C861" s="117">
        <f>'K. Business Resiliency'!K12</f>
        <v>0</v>
      </c>
      <c r="D861" s="117">
        <f>'K. Business Resiliency'!Y12</f>
        <v>0</v>
      </c>
      <c r="E861" s="117" t="str">
        <f>'K. Business Resiliency'!B12</f>
        <v>K.1.2.5</v>
      </c>
      <c r="F861" s="117" t="str">
        <f>'K. Business Resiliency'!C12</f>
        <v>Lessons learned and actions arising from disruptive incidents?</v>
      </c>
      <c r="G861" s="117">
        <f>'K. Business Resiliency'!D12</f>
        <v>0</v>
      </c>
      <c r="H861" s="117">
        <f>'K. Business Resiliency'!E12</f>
        <v>0</v>
      </c>
      <c r="I861" s="117">
        <f>'K. Business Resiliency'!F12</f>
        <v>0</v>
      </c>
      <c r="J861" s="117" t="str">
        <f>'K. Business Resiliency'!G12</f>
        <v>K.6 Exercising</v>
      </c>
      <c r="K861" s="117">
        <f>'K. Business Resiliency'!H12</f>
        <v>9.3000000000000007</v>
      </c>
      <c r="L861" s="117" t="str">
        <f>'K. Business Resiliency'!I12</f>
        <v>Management Review</v>
      </c>
      <c r="M861" s="117"/>
      <c r="N861" s="117"/>
      <c r="O861" s="117"/>
      <c r="P861" s="120" t="s">
        <v>118</v>
      </c>
      <c r="Q861" s="117"/>
      <c r="R861" s="117" t="s">
        <v>3191</v>
      </c>
      <c r="S861" s="117" t="s">
        <v>3411</v>
      </c>
      <c r="T861" s="191" t="s">
        <v>3181</v>
      </c>
    </row>
    <row r="862" spans="1:20" ht="12.75" customHeight="1">
      <c r="A862" s="117">
        <f>'K. Business Resiliency'!A13</f>
        <v>4025</v>
      </c>
      <c r="B862" s="117">
        <f>'K. Business Resiliency'!J13</f>
        <v>2</v>
      </c>
      <c r="C862" s="117">
        <f>'K. Business Resiliency'!K13</f>
        <v>0</v>
      </c>
      <c r="D862" s="117">
        <f>'K. Business Resiliency'!Y13</f>
        <v>0</v>
      </c>
      <c r="E862" s="117" t="str">
        <f>'K. Business Resiliency'!B13</f>
        <v>K.1.3</v>
      </c>
      <c r="F862" s="117" t="str">
        <f>'K. Business Resiliency'!C13</f>
        <v>Has senior management determined the desired competencies for the person(s) working within the Business Resiliency program? If yes:</v>
      </c>
      <c r="G862" s="117">
        <f>'K. Business Resiliency'!D13</f>
        <v>0</v>
      </c>
      <c r="H862" s="117">
        <f>'K. Business Resiliency'!E13</f>
        <v>0</v>
      </c>
      <c r="I862" s="117">
        <f>'K. Business Resiliency'!F13</f>
        <v>0</v>
      </c>
      <c r="J862" s="117" t="str">
        <f>'K. Business Resiliency'!G13</f>
        <v>K.1 Business Resiliency Governance</v>
      </c>
      <c r="K862" s="117">
        <f>'K. Business Resiliency'!H13</f>
        <v>7.2</v>
      </c>
      <c r="L862" s="117" t="str">
        <f>'K. Business Resiliency'!I13</f>
        <v>Competence</v>
      </c>
      <c r="M862" s="117"/>
      <c r="N862" s="117"/>
      <c r="O862" s="117"/>
      <c r="P862" s="120" t="s">
        <v>118</v>
      </c>
      <c r="Q862" s="117"/>
      <c r="R862" s="117" t="s">
        <v>118</v>
      </c>
      <c r="S862" s="117">
        <v>0</v>
      </c>
      <c r="T862" s="191" t="s">
        <v>3181</v>
      </c>
    </row>
    <row r="863" spans="1:20" ht="12.75" customHeight="1">
      <c r="A863" s="117">
        <f>'K. Business Resiliency'!A14</f>
        <v>4026</v>
      </c>
      <c r="B863" s="117">
        <f>'K. Business Resiliency'!J14</f>
        <v>3</v>
      </c>
      <c r="C863" s="117">
        <f>'K. Business Resiliency'!K14</f>
        <v>0</v>
      </c>
      <c r="D863" s="117">
        <f>'K. Business Resiliency'!Y14</f>
        <v>0</v>
      </c>
      <c r="E863" s="117" t="str">
        <f>'K. Business Resiliency'!B14</f>
        <v>K.1.3.1</v>
      </c>
      <c r="F863" s="117" t="str">
        <f>'K. Business Resiliency'!C14</f>
        <v>Have appropriate actions been taken to ensure that person(s) working under the Business Resiliency program have or acquire the desired competencies?</v>
      </c>
      <c r="G863" s="117">
        <f>'K. Business Resiliency'!D14</f>
        <v>0</v>
      </c>
      <c r="H863" s="117">
        <f>'K. Business Resiliency'!E14</f>
        <v>0</v>
      </c>
      <c r="I863" s="117">
        <f>'K. Business Resiliency'!F14</f>
        <v>0</v>
      </c>
      <c r="J863" s="117" t="str">
        <f>'K. Business Resiliency'!G14</f>
        <v>K.1 Business Resiliency Governance</v>
      </c>
      <c r="K863" s="117">
        <f>'K. Business Resiliency'!H14</f>
        <v>7.2</v>
      </c>
      <c r="L863" s="117" t="str">
        <f>'K. Business Resiliency'!I14</f>
        <v>Competence</v>
      </c>
      <c r="M863" s="117"/>
      <c r="N863" s="117"/>
      <c r="O863" s="117"/>
      <c r="P863" s="120" t="s">
        <v>118</v>
      </c>
      <c r="Q863" s="117"/>
      <c r="R863" s="117" t="s">
        <v>3412</v>
      </c>
      <c r="S863" s="117">
        <v>0</v>
      </c>
      <c r="T863" s="191" t="s">
        <v>3181</v>
      </c>
    </row>
    <row r="864" spans="1:20" ht="12.75" customHeight="1">
      <c r="A864" s="117">
        <f>'K. Business Resiliency'!A15</f>
        <v>4027</v>
      </c>
      <c r="B864" s="117">
        <f>'K. Business Resiliency'!J15</f>
        <v>2</v>
      </c>
      <c r="C864" s="117">
        <f>'K. Business Resiliency'!K15</f>
        <v>0</v>
      </c>
      <c r="D864" s="117">
        <f>'K. Business Resiliency'!Y15</f>
        <v>0</v>
      </c>
      <c r="E864" s="117" t="str">
        <f>'K. Business Resiliency'!B15</f>
        <v>K.1.4</v>
      </c>
      <c r="F864" s="117" t="str">
        <f>'K. Business Resiliency'!C15</f>
        <v>Have formal documentation and reference information relevant to the Business Resiliency program and procedures been created? If yes, are they:</v>
      </c>
      <c r="G864" s="117">
        <f>'K. Business Resiliency'!D15</f>
        <v>0</v>
      </c>
      <c r="H864" s="117">
        <f>'K. Business Resiliency'!E15</f>
        <v>0</v>
      </c>
      <c r="I864" s="117">
        <f>'K. Business Resiliency'!F15</f>
        <v>0</v>
      </c>
      <c r="J864" s="117" t="str">
        <f>'K. Business Resiliency'!G15</f>
        <v>K.1 Business Resiliency Governance</v>
      </c>
      <c r="K864" s="117">
        <f>'K. Business Resiliency'!H15</f>
        <v>7.5</v>
      </c>
      <c r="L864" s="117" t="str">
        <f>'K. Business Resiliency'!I15</f>
        <v>Documented information</v>
      </c>
      <c r="M864" s="117"/>
      <c r="N864" s="117"/>
      <c r="O864" s="117"/>
      <c r="P864" s="120" t="s">
        <v>118</v>
      </c>
      <c r="Q864" s="117"/>
      <c r="R864" s="117" t="s">
        <v>3408</v>
      </c>
      <c r="S864" s="117">
        <v>0</v>
      </c>
      <c r="T864" s="191" t="s">
        <v>3181</v>
      </c>
    </row>
    <row r="865" spans="1:20" ht="12.75" customHeight="1">
      <c r="A865" s="117">
        <f>'K. Business Resiliency'!A16</f>
        <v>4028</v>
      </c>
      <c r="B865" s="117">
        <f>'K. Business Resiliency'!J16</f>
        <v>3</v>
      </c>
      <c r="C865" s="117">
        <f>'K. Business Resiliency'!K16</f>
        <v>0</v>
      </c>
      <c r="D865" s="117">
        <f>'K. Business Resiliency'!Y16</f>
        <v>0</v>
      </c>
      <c r="E865" s="117" t="str">
        <f>'K. Business Resiliency'!B16</f>
        <v>K.1.4.1</v>
      </c>
      <c r="F865" s="117" t="str">
        <f>'K. Business Resiliency'!C16</f>
        <v>Controlled to ensure its availability when and where it is needed?</v>
      </c>
      <c r="G865" s="117">
        <f>'K. Business Resiliency'!D16</f>
        <v>0</v>
      </c>
      <c r="H865" s="117">
        <f>'K. Business Resiliency'!E16</f>
        <v>0</v>
      </c>
      <c r="I865" s="117">
        <f>'K. Business Resiliency'!F16</f>
        <v>0</v>
      </c>
      <c r="J865" s="117" t="str">
        <f>'K. Business Resiliency'!G16</f>
        <v>K.1 Business Resiliency Governance</v>
      </c>
      <c r="K865" s="117" t="str">
        <f>'K. Business Resiliency'!H16</f>
        <v>7.5.3</v>
      </c>
      <c r="L865" s="117" t="str">
        <f>'K. Business Resiliency'!I16</f>
        <v>Control of documented information</v>
      </c>
      <c r="M865" s="117"/>
      <c r="N865" s="117"/>
      <c r="O865" s="117"/>
      <c r="P865" s="120" t="s">
        <v>118</v>
      </c>
      <c r="Q865" s="117"/>
      <c r="R865" s="117" t="s">
        <v>3408</v>
      </c>
      <c r="S865" s="117" t="s">
        <v>3413</v>
      </c>
      <c r="T865" s="191" t="s">
        <v>3181</v>
      </c>
    </row>
    <row r="866" spans="1:20" ht="12.75" customHeight="1">
      <c r="A866" s="117">
        <f>'K. Business Resiliency'!A17</f>
        <v>4030</v>
      </c>
      <c r="B866" s="117">
        <f>'K. Business Resiliency'!J17</f>
        <v>3</v>
      </c>
      <c r="C866" s="117">
        <f>'K. Business Resiliency'!K17</f>
        <v>0</v>
      </c>
      <c r="D866" s="117">
        <f>'K. Business Resiliency'!Y17</f>
        <v>0</v>
      </c>
      <c r="E866" s="117" t="str">
        <f>'K. Business Resiliency'!B17</f>
        <v>K.1.4.2</v>
      </c>
      <c r="F866" s="117" t="str">
        <f>'K. Business Resiliency'!C17</f>
        <v>Managed to assure control of changes and understanding of versions and changes?</v>
      </c>
      <c r="G866" s="117">
        <f>'K. Business Resiliency'!D17</f>
        <v>0</v>
      </c>
      <c r="H866" s="117">
        <f>'K. Business Resiliency'!E17</f>
        <v>0</v>
      </c>
      <c r="I866" s="117">
        <f>'K. Business Resiliency'!F17</f>
        <v>0</v>
      </c>
      <c r="J866" s="117" t="str">
        <f>'K. Business Resiliency'!G17</f>
        <v>K.1 Business Resiliency Governance</v>
      </c>
      <c r="K866" s="117" t="str">
        <f>'K. Business Resiliency'!H17</f>
        <v>7.5.3</v>
      </c>
      <c r="L866" s="117" t="str">
        <f>'K. Business Resiliency'!I17</f>
        <v>Control of documented information</v>
      </c>
      <c r="M866" s="117"/>
      <c r="N866" s="117"/>
      <c r="O866" s="117"/>
      <c r="P866" s="120" t="s">
        <v>118</v>
      </c>
      <c r="Q866" s="117"/>
      <c r="R866" s="117" t="s">
        <v>3412</v>
      </c>
      <c r="S866" s="117">
        <v>0</v>
      </c>
      <c r="T866" s="191" t="s">
        <v>3181</v>
      </c>
    </row>
    <row r="867" spans="1:20" ht="12.75" customHeight="1">
      <c r="A867" s="117">
        <f>'K. Business Resiliency'!A18</f>
        <v>2765</v>
      </c>
      <c r="B867" s="117">
        <f>'K. Business Resiliency'!J18</f>
        <v>2</v>
      </c>
      <c r="C867" s="117">
        <f>'K. Business Resiliency'!K18</f>
        <v>0</v>
      </c>
      <c r="D867" s="117">
        <f>'K. Business Resiliency'!Y18</f>
        <v>0</v>
      </c>
      <c r="E867" s="117" t="str">
        <f>'K. Business Resiliency'!B18</f>
        <v>K.1.5</v>
      </c>
      <c r="F867" s="117" t="str">
        <f>'K. Business Resiliency'!C18</f>
        <v>Do the products and/or services specified in the scope of this assessment fall within the scope of the Business Resiliency program? If yes, do they:</v>
      </c>
      <c r="G867" s="117">
        <f>'K. Business Resiliency'!D18</f>
        <v>0</v>
      </c>
      <c r="H867" s="117">
        <f>'K. Business Resiliency'!E18</f>
        <v>0</v>
      </c>
      <c r="I867" s="117">
        <f>'K. Business Resiliency'!F18</f>
        <v>0</v>
      </c>
      <c r="J867" s="117" t="str">
        <f>'K. Business Resiliency'!G18</f>
        <v>K.2 Business Impact Analysis</v>
      </c>
      <c r="K867" s="117" t="str">
        <f>'K. Business Resiliency'!H18</f>
        <v>4.3.2</v>
      </c>
      <c r="L867" s="117" t="str">
        <f>'K. Business Resiliency'!I18</f>
        <v>Scope of the BCMS</v>
      </c>
      <c r="M867" s="117"/>
      <c r="N867" s="117"/>
      <c r="O867" s="117"/>
      <c r="P867" s="120" t="s">
        <v>118</v>
      </c>
      <c r="Q867" s="117"/>
      <c r="R867" s="117" t="s">
        <v>118</v>
      </c>
      <c r="S867" s="117">
        <v>0</v>
      </c>
      <c r="T867" s="191" t="s">
        <v>3181</v>
      </c>
    </row>
    <row r="868" spans="1:20" ht="12.75" customHeight="1">
      <c r="A868" s="117">
        <f>'K. Business Resiliency'!A19</f>
        <v>4034</v>
      </c>
      <c r="B868" s="117">
        <f>'K. Business Resiliency'!J19</f>
        <v>3</v>
      </c>
      <c r="C868" s="117">
        <f>'K. Business Resiliency'!K19</f>
        <v>0</v>
      </c>
      <c r="D868" s="117">
        <f>'K. Business Resiliency'!Y19</f>
        <v>0</v>
      </c>
      <c r="E868" s="117" t="str">
        <f>'K. Business Resiliency'!B19</f>
        <v>K.1.5.1</v>
      </c>
      <c r="F868" s="117" t="str">
        <f>'K. Business Resiliency'!C19</f>
        <v>Include specific recovery objectives/requirements defined for those products and/or services?</v>
      </c>
      <c r="G868" s="117">
        <f>'K. Business Resiliency'!D19</f>
        <v>0</v>
      </c>
      <c r="H868" s="117">
        <f>'K. Business Resiliency'!E19</f>
        <v>0</v>
      </c>
      <c r="I868" s="117">
        <f>'K. Business Resiliency'!F19</f>
        <v>0</v>
      </c>
      <c r="J868" s="117" t="str">
        <f>'K. Business Resiliency'!G19</f>
        <v>K.2 Business Impact Analysis</v>
      </c>
      <c r="K868" s="117" t="str">
        <f>'K. Business Resiliency'!H19</f>
        <v>4.3.2</v>
      </c>
      <c r="L868" s="117" t="str">
        <f>'K. Business Resiliency'!I19</f>
        <v>Scope of the BCMS</v>
      </c>
      <c r="M868" s="117"/>
      <c r="N868" s="117"/>
      <c r="O868" s="117"/>
      <c r="P868" s="120" t="s">
        <v>118</v>
      </c>
      <c r="Q868" s="117"/>
      <c r="R868" s="117" t="s">
        <v>3188</v>
      </c>
      <c r="S868" s="117">
        <v>0</v>
      </c>
      <c r="T868" s="191" t="s">
        <v>3181</v>
      </c>
    </row>
    <row r="869" spans="1:20" ht="12.75" customHeight="1">
      <c r="A869" s="117">
        <f>'K. Business Resiliency'!A20</f>
        <v>2329</v>
      </c>
      <c r="B869" s="117">
        <f>'K. Business Resiliency'!J20</f>
        <v>1</v>
      </c>
      <c r="C869" s="117">
        <f>'K. Business Resiliency'!K20</f>
        <v>0</v>
      </c>
      <c r="D869" s="117">
        <f>'K. Business Resiliency'!Y20</f>
        <v>1</v>
      </c>
      <c r="E869" s="117" t="str">
        <f>'K. Business Resiliency'!B20</f>
        <v>K.2</v>
      </c>
      <c r="F869" s="117" t="str">
        <f>'K. Business Resiliency'!C20</f>
        <v>Has a Business Impact Analysis been conducted? If yes, does it include:</v>
      </c>
      <c r="G869" s="117">
        <f>'K. Business Resiliency'!D20</f>
        <v>0</v>
      </c>
      <c r="H869" s="117">
        <f>'K. Business Resiliency'!E20</f>
        <v>0</v>
      </c>
      <c r="I869" s="117">
        <f>'K. Business Resiliency'!F20</f>
        <v>0</v>
      </c>
      <c r="J869" s="117" t="str">
        <f>'K. Business Resiliency'!G20</f>
        <v>K.2 Business Impact Analysis</v>
      </c>
      <c r="K869" s="117" t="str">
        <f>'K. Business Resiliency'!H20</f>
        <v>8.2.2</v>
      </c>
      <c r="L869" s="117" t="str">
        <f>'K. Business Resiliency'!I20</f>
        <v>Business impact analysis</v>
      </c>
      <c r="M869" s="117"/>
      <c r="N869" s="117" t="s">
        <v>3165</v>
      </c>
      <c r="O869" s="117" t="s">
        <v>3182</v>
      </c>
      <c r="P869" s="120" t="s">
        <v>118</v>
      </c>
      <c r="Q869" s="117" t="s">
        <v>3183</v>
      </c>
      <c r="R869" s="117" t="s">
        <v>118</v>
      </c>
      <c r="S869" s="117" t="s">
        <v>3184</v>
      </c>
      <c r="T869" s="191" t="s">
        <v>3181</v>
      </c>
    </row>
    <row r="870" spans="1:20" ht="12.75" customHeight="1">
      <c r="A870" s="117">
        <f>'K. Business Resiliency'!A21</f>
        <v>4035</v>
      </c>
      <c r="B870" s="117">
        <f>'K. Business Resiliency'!J21</f>
        <v>2</v>
      </c>
      <c r="C870" s="117">
        <f>'K. Business Resiliency'!K21</f>
        <v>0</v>
      </c>
      <c r="D870" s="117">
        <f>'K. Business Resiliency'!Y21</f>
        <v>0</v>
      </c>
      <c r="E870" s="117" t="str">
        <f>'K. Business Resiliency'!B21</f>
        <v>K.2.1</v>
      </c>
      <c r="F870" s="117" t="str">
        <f>'K. Business Resiliency'!C21</f>
        <v>Validation and/or refresh at least annually?</v>
      </c>
      <c r="G870" s="117">
        <f>'K. Business Resiliency'!D21</f>
        <v>0</v>
      </c>
      <c r="H870" s="117">
        <f>'K. Business Resiliency'!E21</f>
        <v>0</v>
      </c>
      <c r="I870" s="117">
        <f>'K. Business Resiliency'!F21</f>
        <v>0</v>
      </c>
      <c r="J870" s="117" t="str">
        <f>'K. Business Resiliency'!G21</f>
        <v>K.2 Business Impact Analysis</v>
      </c>
      <c r="K870" s="117" t="str">
        <f>'K. Business Resiliency'!H21</f>
        <v>8.2.2</v>
      </c>
      <c r="L870" s="117" t="str">
        <f>'K. Business Resiliency'!I21</f>
        <v>Business impact analysis</v>
      </c>
      <c r="M870" s="117"/>
      <c r="N870" s="117" t="s">
        <v>3165</v>
      </c>
      <c r="O870" s="117" t="s">
        <v>3182</v>
      </c>
      <c r="P870" s="120" t="s">
        <v>118</v>
      </c>
      <c r="Q870" s="117"/>
      <c r="R870" s="117" t="s">
        <v>118</v>
      </c>
      <c r="S870" s="117">
        <v>0</v>
      </c>
      <c r="T870" s="191" t="s">
        <v>3181</v>
      </c>
    </row>
    <row r="871" spans="1:20" ht="12.75" customHeight="1">
      <c r="A871" s="117">
        <f>'K. Business Resiliency'!A22</f>
        <v>2334</v>
      </c>
      <c r="B871" s="117">
        <f>'K. Business Resiliency'!J22</f>
        <v>2</v>
      </c>
      <c r="C871" s="117">
        <f>'K. Business Resiliency'!K22</f>
        <v>0</v>
      </c>
      <c r="D871" s="117">
        <f>'K. Business Resiliency'!Y22</f>
        <v>0</v>
      </c>
      <c r="E871" s="117" t="str">
        <f>'K. Business Resiliency'!B22</f>
        <v>K.2.2</v>
      </c>
      <c r="F871" s="117" t="str">
        <f>'K. Business Resiliency'!C22</f>
        <v>Business Activity or Business Process Criticality (high, medium, low or numerical rating) that distinguishes the relative importance of each activity or process?</v>
      </c>
      <c r="G871" s="117">
        <f>'K. Business Resiliency'!D22</f>
        <v>0</v>
      </c>
      <c r="H871" s="117">
        <f>'K. Business Resiliency'!E22</f>
        <v>0</v>
      </c>
      <c r="I871" s="117">
        <f>'K. Business Resiliency'!F22</f>
        <v>0</v>
      </c>
      <c r="J871" s="117" t="str">
        <f>'K. Business Resiliency'!G22</f>
        <v>K.2 Business Impact Analysis</v>
      </c>
      <c r="K871" s="117" t="str">
        <f>'K. Business Resiliency'!H22</f>
        <v>8.2.2</v>
      </c>
      <c r="L871" s="117" t="str">
        <f>'K. Business Resiliency'!I22</f>
        <v>Business impact analysis</v>
      </c>
      <c r="M871" s="117"/>
      <c r="N871" s="117" t="s">
        <v>3414</v>
      </c>
      <c r="O871" s="117" t="s">
        <v>3415</v>
      </c>
      <c r="P871" s="120" t="s">
        <v>118</v>
      </c>
      <c r="Q871" s="117"/>
      <c r="R871" s="117" t="s">
        <v>3188</v>
      </c>
      <c r="S871" s="117">
        <v>0</v>
      </c>
      <c r="T871" s="191" t="s">
        <v>3181</v>
      </c>
    </row>
    <row r="872" spans="1:20" ht="12.75" customHeight="1">
      <c r="A872" s="117">
        <f>'K. Business Resiliency'!A23</f>
        <v>2299</v>
      </c>
      <c r="B872" s="117">
        <f>'K. Business Resiliency'!J23</f>
        <v>2</v>
      </c>
      <c r="C872" s="117">
        <f>'K. Business Resiliency'!K23</f>
        <v>0</v>
      </c>
      <c r="D872" s="117">
        <f>'K. Business Resiliency'!Y23</f>
        <v>0</v>
      </c>
      <c r="E872" s="117" t="str">
        <f>'K. Business Resiliency'!B23</f>
        <v>K.2.3</v>
      </c>
      <c r="F872" s="117" t="str">
        <f>'K. Business Resiliency'!C23</f>
        <v>Identification of applications, data, equipment, facilities, personnel, supplies and paper documents necessary for recovery?</v>
      </c>
      <c r="G872" s="117">
        <f>'K. Business Resiliency'!D23</f>
        <v>0</v>
      </c>
      <c r="H872" s="117">
        <f>'K. Business Resiliency'!E23</f>
        <v>0</v>
      </c>
      <c r="I872" s="117">
        <f>'K. Business Resiliency'!F23</f>
        <v>0</v>
      </c>
      <c r="J872" s="117" t="str">
        <f>'K. Business Resiliency'!G23</f>
        <v>K.2 Business Impact Analysis
K.3 Risk Assessment</v>
      </c>
      <c r="K872" s="117">
        <f>'K. Business Resiliency'!H23</f>
        <v>0</v>
      </c>
      <c r="L872" s="117">
        <f>'K. Business Resiliency'!I23</f>
        <v>0</v>
      </c>
      <c r="M872" s="117"/>
      <c r="N872" s="117" t="s">
        <v>3165</v>
      </c>
      <c r="O872" s="117" t="s">
        <v>3182</v>
      </c>
      <c r="P872" s="120" t="s">
        <v>118</v>
      </c>
      <c r="Q872" s="117"/>
      <c r="R872" s="117" t="s">
        <v>118</v>
      </c>
      <c r="S872" s="117">
        <v>0</v>
      </c>
      <c r="T872" s="191" t="s">
        <v>3181</v>
      </c>
    </row>
    <row r="873" spans="1:20" ht="12.75" customHeight="1">
      <c r="A873" s="117">
        <f>'K. Business Resiliency'!A24</f>
        <v>2338</v>
      </c>
      <c r="B873" s="117">
        <f>'K. Business Resiliency'!J24</f>
        <v>2</v>
      </c>
      <c r="C873" s="117">
        <f>'K. Business Resiliency'!K24</f>
        <v>0</v>
      </c>
      <c r="D873" s="117">
        <f>'K. Business Resiliency'!Y24</f>
        <v>0</v>
      </c>
      <c r="E873" s="117" t="str">
        <f>'K. Business Resiliency'!B24</f>
        <v>K.2.4</v>
      </c>
      <c r="F873" s="117" t="str">
        <f>'K. Business Resiliency'!C24</f>
        <v>Maximum Acceptable Outage / Maximum Tolerable Period of Disruption for each Business Activity or Business Process?</v>
      </c>
      <c r="G873" s="117">
        <f>'K. Business Resiliency'!D24</f>
        <v>0</v>
      </c>
      <c r="H873" s="117">
        <f>'K. Business Resiliency'!E24</f>
        <v>0</v>
      </c>
      <c r="I873" s="117">
        <f>'K. Business Resiliency'!F24</f>
        <v>0</v>
      </c>
      <c r="J873" s="117" t="str">
        <f>'K. Business Resiliency'!G24</f>
        <v>K.2 Business Impact Analysis</v>
      </c>
      <c r="K873" s="117" t="str">
        <f>'K. Business Resiliency'!H24</f>
        <v>8.2.2</v>
      </c>
      <c r="L873" s="117" t="str">
        <f>'K. Business Resiliency'!I24</f>
        <v>Business impact analysis</v>
      </c>
      <c r="M873" s="117"/>
      <c r="N873" s="117" t="s">
        <v>3165</v>
      </c>
      <c r="O873" s="117" t="s">
        <v>3182</v>
      </c>
      <c r="P873" s="120" t="s">
        <v>118</v>
      </c>
      <c r="Q873" s="117"/>
      <c r="R873" s="117" t="s">
        <v>118</v>
      </c>
      <c r="S873" s="117">
        <v>0</v>
      </c>
      <c r="T873" s="191" t="s">
        <v>3181</v>
      </c>
    </row>
    <row r="874" spans="1:20" ht="12.75" customHeight="1">
      <c r="A874" s="117">
        <f>'K. Business Resiliency'!A25</f>
        <v>2335</v>
      </c>
      <c r="B874" s="117">
        <f>'K. Business Resiliency'!J25</f>
        <v>2</v>
      </c>
      <c r="C874" s="117">
        <f>'K. Business Resiliency'!K25</f>
        <v>0</v>
      </c>
      <c r="D874" s="117">
        <f>'K. Business Resiliency'!Y25</f>
        <v>0</v>
      </c>
      <c r="E874" s="117" t="str">
        <f>'K. Business Resiliency'!B25</f>
        <v>K.2.5</v>
      </c>
      <c r="F874" s="117" t="str">
        <f>'K. Business Resiliency'!C25</f>
        <v>Recovery Time Objectives for all essential application systems, network service, and other resources?</v>
      </c>
      <c r="G874" s="117">
        <f>'K. Business Resiliency'!D25</f>
        <v>0</v>
      </c>
      <c r="H874" s="117">
        <f>'K. Business Resiliency'!E25</f>
        <v>0</v>
      </c>
      <c r="I874" s="117">
        <f>'K. Business Resiliency'!F25</f>
        <v>0</v>
      </c>
      <c r="J874" s="117" t="str">
        <f>'K. Business Resiliency'!G25</f>
        <v>K.2 Business Impact Analysis</v>
      </c>
      <c r="K874" s="117" t="str">
        <f>'K. Business Resiliency'!H25</f>
        <v>8.2.2</v>
      </c>
      <c r="L874" s="117" t="str">
        <f>'K. Business Resiliency'!I25</f>
        <v>Business impact analysis</v>
      </c>
      <c r="M874" s="117"/>
      <c r="N874" s="117" t="s">
        <v>3165</v>
      </c>
      <c r="O874" s="117" t="s">
        <v>3182</v>
      </c>
      <c r="P874" s="120" t="s">
        <v>118</v>
      </c>
      <c r="Q874" s="117"/>
      <c r="R874" s="117" t="s">
        <v>3188</v>
      </c>
      <c r="S874" s="117">
        <v>0</v>
      </c>
      <c r="T874" s="191" t="s">
        <v>3181</v>
      </c>
    </row>
    <row r="875" spans="1:20" ht="12.75" customHeight="1">
      <c r="A875" s="117">
        <f>'K. Business Resiliency'!A26</f>
        <v>2337</v>
      </c>
      <c r="B875" s="117">
        <f>'K. Business Resiliency'!J26</f>
        <v>2</v>
      </c>
      <c r="C875" s="117">
        <f>'K. Business Resiliency'!K26</f>
        <v>0</v>
      </c>
      <c r="D875" s="117">
        <f>'K. Business Resiliency'!Y26</f>
        <v>0</v>
      </c>
      <c r="E875" s="117" t="str">
        <f>'K. Business Resiliency'!B26</f>
        <v>K.2.6</v>
      </c>
      <c r="F875" s="117" t="str">
        <f>'K. Business Resiliency'!C26</f>
        <v>Recovery Point Objective for all essential application systems?</v>
      </c>
      <c r="G875" s="117">
        <f>'K. Business Resiliency'!D26</f>
        <v>0</v>
      </c>
      <c r="H875" s="117">
        <f>'K. Business Resiliency'!E26</f>
        <v>0</v>
      </c>
      <c r="I875" s="117">
        <f>'K. Business Resiliency'!F26</f>
        <v>0</v>
      </c>
      <c r="J875" s="117" t="str">
        <f>'K. Business Resiliency'!G26</f>
        <v>K.2 Business Impact Analysis</v>
      </c>
      <c r="K875" s="117" t="str">
        <f>'K. Business Resiliency'!H26</f>
        <v>8.2.2</v>
      </c>
      <c r="L875" s="117" t="str">
        <f>'K. Business Resiliency'!I26</f>
        <v>Business impact analysis</v>
      </c>
      <c r="M875" s="117"/>
      <c r="N875" s="117" t="s">
        <v>3165</v>
      </c>
      <c r="O875" s="117" t="s">
        <v>3182</v>
      </c>
      <c r="P875" s="120" t="s">
        <v>118</v>
      </c>
      <c r="Q875" s="117"/>
      <c r="R875" s="117" t="s">
        <v>3188</v>
      </c>
      <c r="S875" s="117">
        <v>0</v>
      </c>
      <c r="T875" s="191" t="s">
        <v>3181</v>
      </c>
    </row>
    <row r="876" spans="1:20" ht="12.75" customHeight="1">
      <c r="A876" s="117">
        <f>'K. Business Resiliency'!A27</f>
        <v>2760</v>
      </c>
      <c r="B876" s="117">
        <f>'K. Business Resiliency'!J27</f>
        <v>2</v>
      </c>
      <c r="C876" s="117">
        <f>'K. Business Resiliency'!K27</f>
        <v>0</v>
      </c>
      <c r="D876" s="117">
        <f>'K. Business Resiliency'!Y27</f>
        <v>0</v>
      </c>
      <c r="E876" s="117" t="str">
        <f>'K. Business Resiliency'!B27</f>
        <v>K.2.7</v>
      </c>
      <c r="F876" s="117" t="str">
        <f>'K. Business Resiliency'!C27</f>
        <v>Impact to clients/customers?</v>
      </c>
      <c r="G876" s="117">
        <f>'K. Business Resiliency'!D27</f>
        <v>0</v>
      </c>
      <c r="H876" s="117">
        <f>'K. Business Resiliency'!E27</f>
        <v>0</v>
      </c>
      <c r="I876" s="117">
        <f>'K. Business Resiliency'!F27</f>
        <v>0</v>
      </c>
      <c r="J876" s="117" t="str">
        <f>'K. Business Resiliency'!G27</f>
        <v>K.2 Business Impact Analysis</v>
      </c>
      <c r="K876" s="117" t="str">
        <f>'K. Business Resiliency'!H27</f>
        <v>8.2.2</v>
      </c>
      <c r="L876" s="117" t="str">
        <f>'K. Business Resiliency'!I27</f>
        <v>Business impact analysis</v>
      </c>
      <c r="M876" s="117"/>
      <c r="N876" s="117" t="s">
        <v>3165</v>
      </c>
      <c r="O876" s="117" t="s">
        <v>3182</v>
      </c>
      <c r="P876" s="120" t="s">
        <v>118</v>
      </c>
      <c r="Q876" s="117"/>
      <c r="R876" s="117" t="s">
        <v>2945</v>
      </c>
      <c r="S876" s="117">
        <v>0</v>
      </c>
      <c r="T876" s="191" t="s">
        <v>3181</v>
      </c>
    </row>
    <row r="877" spans="1:20" ht="12.75" customHeight="1">
      <c r="A877" s="117">
        <f>'K. Business Resiliency'!A28</f>
        <v>4036</v>
      </c>
      <c r="B877" s="117">
        <f>'K. Business Resiliency'!J28</f>
        <v>2</v>
      </c>
      <c r="C877" s="117">
        <f>'K. Business Resiliency'!K28</f>
        <v>0</v>
      </c>
      <c r="D877" s="117">
        <f>'K. Business Resiliency'!Y28</f>
        <v>0</v>
      </c>
      <c r="E877" s="117" t="str">
        <f>'K. Business Resiliency'!B28</f>
        <v>K.2.8</v>
      </c>
      <c r="F877" s="117" t="str">
        <f>'K. Business Resiliency'!C28</f>
        <v>Capacity to address needs/expectations of all clients/customers?</v>
      </c>
      <c r="G877" s="117">
        <f>'K. Business Resiliency'!D28</f>
        <v>0</v>
      </c>
      <c r="H877" s="117">
        <f>'K. Business Resiliency'!E28</f>
        <v>0</v>
      </c>
      <c r="I877" s="117">
        <f>'K. Business Resiliency'!F28</f>
        <v>0</v>
      </c>
      <c r="J877" s="117" t="str">
        <f>'K. Business Resiliency'!G28</f>
        <v>K.2 Business Impact Analysis</v>
      </c>
      <c r="K877" s="117">
        <f>'K. Business Resiliency'!H28</f>
        <v>0</v>
      </c>
      <c r="L877" s="117">
        <f>'K. Business Resiliency'!I28</f>
        <v>0</v>
      </c>
      <c r="M877" s="117" t="s">
        <v>3416</v>
      </c>
      <c r="N877" s="117" t="s">
        <v>3165</v>
      </c>
      <c r="O877" s="117" t="s">
        <v>3182</v>
      </c>
      <c r="P877" s="120" t="s">
        <v>118</v>
      </c>
      <c r="Q877" s="117"/>
      <c r="R877" s="117" t="s">
        <v>3188</v>
      </c>
      <c r="S877" s="117">
        <v>0</v>
      </c>
      <c r="T877" s="191" t="s">
        <v>3181</v>
      </c>
    </row>
    <row r="878" spans="1:20" ht="12.75" customHeight="1">
      <c r="A878" s="117">
        <f>'K. Business Resiliency'!A29</f>
        <v>4037</v>
      </c>
      <c r="B878" s="117">
        <f>'K. Business Resiliency'!J29</f>
        <v>2</v>
      </c>
      <c r="C878" s="117">
        <f>'K. Business Resiliency'!K29</f>
        <v>0</v>
      </c>
      <c r="D878" s="117">
        <f>'K. Business Resiliency'!Y29</f>
        <v>0</v>
      </c>
      <c r="E878" s="117" t="str">
        <f>'K. Business Resiliency'!B29</f>
        <v>K.2.9</v>
      </c>
      <c r="F878" s="117" t="str">
        <f>'K. Business Resiliency'!C29</f>
        <v>Identification of the recovery requirements for information security and the continuity of information security management?</v>
      </c>
      <c r="G878" s="117">
        <f>'K. Business Resiliency'!D29</f>
        <v>0</v>
      </c>
      <c r="H878" s="117">
        <f>'K. Business Resiliency'!E29</f>
        <v>0</v>
      </c>
      <c r="I878" s="117">
        <f>'K. Business Resiliency'!F29</f>
        <v>0</v>
      </c>
      <c r="J878" s="117" t="str">
        <f>'K. Business Resiliency'!G29</f>
        <v>K.2 Business Impact Analysis</v>
      </c>
      <c r="K878" s="117">
        <f>'K. Business Resiliency'!H29</f>
        <v>0</v>
      </c>
      <c r="L878" s="117">
        <f>'K. Business Resiliency'!I29</f>
        <v>0</v>
      </c>
      <c r="M878" s="117"/>
      <c r="N878" s="117" t="s">
        <v>3165</v>
      </c>
      <c r="O878" s="117" t="s">
        <v>3182</v>
      </c>
      <c r="P878" s="120" t="s">
        <v>118</v>
      </c>
      <c r="Q878" s="117"/>
      <c r="R878" s="117" t="s">
        <v>3188</v>
      </c>
      <c r="S878" s="117">
        <v>0</v>
      </c>
      <c r="T878" s="191" t="s">
        <v>3181</v>
      </c>
    </row>
    <row r="879" spans="1:20" ht="12.75" customHeight="1">
      <c r="A879" s="117">
        <f>'K. Business Resiliency'!A30</f>
        <v>4038</v>
      </c>
      <c r="B879" s="117">
        <f>'K. Business Resiliency'!J30</f>
        <v>1</v>
      </c>
      <c r="C879" s="117">
        <f>'K. Business Resiliency'!K30</f>
        <v>0</v>
      </c>
      <c r="D879" s="117">
        <f>'K. Business Resiliency'!Y30</f>
        <v>1</v>
      </c>
      <c r="E879" s="117" t="str">
        <f>'K. Business Resiliency'!B30</f>
        <v>K.3</v>
      </c>
      <c r="F879" s="117" t="str">
        <f>'K. Business Resiliency'!C30</f>
        <v>Is there a formal process focused on identifying and addressing risks of disruptive incidents to the organization? If yes, does it include:</v>
      </c>
      <c r="G879" s="117">
        <f>'K. Business Resiliency'!D30</f>
        <v>0</v>
      </c>
      <c r="H879" s="117">
        <f>'K. Business Resiliency'!E30</f>
        <v>0</v>
      </c>
      <c r="I879" s="117">
        <f>'K. Business Resiliency'!F30</f>
        <v>0</v>
      </c>
      <c r="J879" s="117" t="str">
        <f>'K. Business Resiliency'!G30</f>
        <v>K.3 Risk Assessment</v>
      </c>
      <c r="K879" s="117" t="str">
        <f>'K. Business Resiliency'!H30</f>
        <v>8.2.3</v>
      </c>
      <c r="L879" s="117" t="str">
        <f>'K. Business Resiliency'!I30</f>
        <v>Risk assessment</v>
      </c>
      <c r="M879" s="117"/>
      <c r="N879" s="117"/>
      <c r="O879" s="117"/>
      <c r="P879" s="120" t="s">
        <v>118</v>
      </c>
      <c r="Q879" s="117" t="s">
        <v>3187</v>
      </c>
      <c r="R879" s="117" t="s">
        <v>3188</v>
      </c>
      <c r="S879" s="117">
        <v>0</v>
      </c>
      <c r="T879" s="191" t="s">
        <v>3181</v>
      </c>
    </row>
    <row r="880" spans="1:20" ht="12.75" customHeight="1">
      <c r="A880" s="117">
        <f>'K. Business Resiliency'!A31</f>
        <v>4039</v>
      </c>
      <c r="B880" s="117">
        <f>'K. Business Resiliency'!J31</f>
        <v>2</v>
      </c>
      <c r="C880" s="117">
        <f>'K. Business Resiliency'!K31</f>
        <v>0</v>
      </c>
      <c r="D880" s="117">
        <f>'K. Business Resiliency'!Y31</f>
        <v>0</v>
      </c>
      <c r="E880" s="117" t="str">
        <f>'K. Business Resiliency'!B31</f>
        <v>K.3.1</v>
      </c>
      <c r="F880" s="117" t="str">
        <f>'K. Business Resiliency'!C31</f>
        <v>Identifying risks associated with disruptions to systems, information, people, third parties, and facilities?</v>
      </c>
      <c r="G880" s="117">
        <f>'K. Business Resiliency'!D31</f>
        <v>0</v>
      </c>
      <c r="H880" s="117">
        <f>'K. Business Resiliency'!E31</f>
        <v>0</v>
      </c>
      <c r="I880" s="117">
        <f>'K. Business Resiliency'!F31</f>
        <v>0</v>
      </c>
      <c r="J880" s="117" t="str">
        <f>'K. Business Resiliency'!G31</f>
        <v>K.3 Risk Assessment</v>
      </c>
      <c r="K880" s="117" t="str">
        <f>'K. Business Resiliency'!H31</f>
        <v>8.2.3</v>
      </c>
      <c r="L880" s="117" t="str">
        <f>'K. Business Resiliency'!I31</f>
        <v>Risk assessment</v>
      </c>
      <c r="M880" s="117"/>
      <c r="N880" s="117"/>
      <c r="O880" s="117"/>
      <c r="P880" s="120" t="s">
        <v>118</v>
      </c>
      <c r="Q880" s="117"/>
      <c r="R880" s="117" t="s">
        <v>3188</v>
      </c>
      <c r="S880" s="117">
        <v>0</v>
      </c>
      <c r="T880" s="191" t="s">
        <v>3181</v>
      </c>
    </row>
    <row r="881" spans="1:20" ht="12.75" customHeight="1">
      <c r="A881" s="117">
        <f>'K. Business Resiliency'!A32</f>
        <v>4040</v>
      </c>
      <c r="B881" s="117">
        <f>'K. Business Resiliency'!J32</f>
        <v>2</v>
      </c>
      <c r="C881" s="117">
        <f>'K. Business Resiliency'!K32</f>
        <v>0</v>
      </c>
      <c r="D881" s="117">
        <f>'K. Business Resiliency'!Y32</f>
        <v>0</v>
      </c>
      <c r="E881" s="117" t="str">
        <f>'K. Business Resiliency'!B32</f>
        <v>K.3.2</v>
      </c>
      <c r="F881" s="117" t="str">
        <f>'K. Business Resiliency'!C32</f>
        <v>Analysis of risks identified and determination of those requiring treatments?</v>
      </c>
      <c r="G881" s="117">
        <f>'K. Business Resiliency'!D32</f>
        <v>0</v>
      </c>
      <c r="H881" s="117">
        <f>'K. Business Resiliency'!E32</f>
        <v>0</v>
      </c>
      <c r="I881" s="117">
        <f>'K. Business Resiliency'!F32</f>
        <v>0</v>
      </c>
      <c r="J881" s="117" t="str">
        <f>'K. Business Resiliency'!G32</f>
        <v>K.3 Risk Assessment</v>
      </c>
      <c r="K881" s="117" t="str">
        <f>'K. Business Resiliency'!H32</f>
        <v>8.2.3</v>
      </c>
      <c r="L881" s="117" t="str">
        <f>'K. Business Resiliency'!I32</f>
        <v>Risk assessment</v>
      </c>
      <c r="M881" s="117"/>
      <c r="N881" s="117"/>
      <c r="O881" s="117"/>
      <c r="P881" s="120" t="s">
        <v>118</v>
      </c>
      <c r="Q881" s="117"/>
      <c r="R881" s="117" t="s">
        <v>2945</v>
      </c>
      <c r="S881" s="117">
        <v>0</v>
      </c>
      <c r="T881" s="191" t="s">
        <v>3181</v>
      </c>
    </row>
    <row r="882" spans="1:20" ht="12.75" customHeight="1">
      <c r="A882" s="117">
        <f>'K. Business Resiliency'!A33</f>
        <v>4041</v>
      </c>
      <c r="B882" s="117">
        <f>'K. Business Resiliency'!J33</f>
        <v>2</v>
      </c>
      <c r="C882" s="117">
        <f>'K. Business Resiliency'!K33</f>
        <v>0</v>
      </c>
      <c r="D882" s="117">
        <f>'K. Business Resiliency'!Y33</f>
        <v>0</v>
      </c>
      <c r="E882" s="117" t="str">
        <f>'K. Business Resiliency'!B33</f>
        <v>K.3.3</v>
      </c>
      <c r="F882" s="117" t="str">
        <f>'K. Business Resiliency'!C33</f>
        <v>Taking action on approved treatments?</v>
      </c>
      <c r="G882" s="117">
        <f>'K. Business Resiliency'!D33</f>
        <v>0</v>
      </c>
      <c r="H882" s="117">
        <f>'K. Business Resiliency'!E33</f>
        <v>0</v>
      </c>
      <c r="I882" s="117">
        <f>'K. Business Resiliency'!F33</f>
        <v>0</v>
      </c>
      <c r="J882" s="117" t="str">
        <f>'K. Business Resiliency'!G33</f>
        <v>K.3 Risk Assessment</v>
      </c>
      <c r="K882" s="117" t="str">
        <f>'K. Business Resiliency'!H33</f>
        <v>8.2.3</v>
      </c>
      <c r="L882" s="117" t="str">
        <f>'K. Business Resiliency'!I33</f>
        <v>Risk assessment</v>
      </c>
      <c r="M882" s="117"/>
      <c r="N882" s="117"/>
      <c r="O882" s="117"/>
      <c r="P882" s="120" t="s">
        <v>118</v>
      </c>
      <c r="Q882" s="117"/>
      <c r="R882" s="117" t="s">
        <v>118</v>
      </c>
      <c r="S882" s="117">
        <v>0</v>
      </c>
      <c r="T882" s="191" t="s">
        <v>3181</v>
      </c>
    </row>
    <row r="883" spans="1:20" ht="12.75" customHeight="1">
      <c r="A883" s="117">
        <f>'K. Business Resiliency'!A34</f>
        <v>4042</v>
      </c>
      <c r="B883" s="117">
        <f>'K. Business Resiliency'!J34</f>
        <v>1</v>
      </c>
      <c r="C883" s="117">
        <f>'K. Business Resiliency'!K34</f>
        <v>0</v>
      </c>
      <c r="D883" s="117">
        <f>'K. Business Resiliency'!Y34</f>
        <v>1</v>
      </c>
      <c r="E883" s="117" t="str">
        <f>'K. Business Resiliency'!B34</f>
        <v>K.4</v>
      </c>
      <c r="F883" s="117" t="str">
        <f>'K. Business Resiliency'!C34</f>
        <v>Are specific response and recovery strategies defined for the prioritized activities? If yes, do they address the unavailability of:</v>
      </c>
      <c r="G883" s="117">
        <f>'K. Business Resiliency'!D34</f>
        <v>0</v>
      </c>
      <c r="H883" s="117">
        <f>'K. Business Resiliency'!E34</f>
        <v>0</v>
      </c>
      <c r="I883" s="117">
        <f>'K. Business Resiliency'!F34</f>
        <v>0</v>
      </c>
      <c r="J883" s="117" t="str">
        <f>'K. Business Resiliency'!G34</f>
        <v>K.4 Business Activity level Recovery Planning</v>
      </c>
      <c r="K883" s="117" t="str">
        <f>'K. Business Resiliency'!H34</f>
        <v>8.3.1</v>
      </c>
      <c r="L883" s="117" t="str">
        <f>'K. Business Resiliency'!I34</f>
        <v>Determination and selection</v>
      </c>
      <c r="M883" s="117"/>
      <c r="N883" s="117"/>
      <c r="O883" s="117"/>
      <c r="P883" s="120" t="s">
        <v>118</v>
      </c>
      <c r="Q883" s="117" t="s">
        <v>3012</v>
      </c>
      <c r="R883" s="117" t="s">
        <v>118</v>
      </c>
      <c r="S883" s="117" t="s">
        <v>3189</v>
      </c>
      <c r="T883" s="191" t="s">
        <v>3181</v>
      </c>
    </row>
    <row r="884" spans="1:20" ht="12.75" customHeight="1">
      <c r="A884" s="117">
        <f>'K. Business Resiliency'!A35</f>
        <v>4044</v>
      </c>
      <c r="B884" s="117">
        <f>'K. Business Resiliency'!J35</f>
        <v>2</v>
      </c>
      <c r="C884" s="117">
        <f>'K. Business Resiliency'!K35</f>
        <v>0</v>
      </c>
      <c r="D884" s="117">
        <f>'K. Business Resiliency'!Y35</f>
        <v>0</v>
      </c>
      <c r="E884" s="117" t="str">
        <f>'K. Business Resiliency'!B35</f>
        <v>K.4.1</v>
      </c>
      <c r="F884" s="117" t="str">
        <f>'K. Business Resiliency'!C35</f>
        <v>Personnel (40% or more)?</v>
      </c>
      <c r="G884" s="117">
        <f>'K. Business Resiliency'!D35</f>
        <v>0</v>
      </c>
      <c r="H884" s="117">
        <f>'K. Business Resiliency'!E35</f>
        <v>0</v>
      </c>
      <c r="I884" s="117">
        <f>'K. Business Resiliency'!F35</f>
        <v>0</v>
      </c>
      <c r="J884" s="117" t="str">
        <f>'K. Business Resiliency'!G35</f>
        <v>K.4 Business Activity level Recovery Planning</v>
      </c>
      <c r="K884" s="117" t="str">
        <f>'K. Business Resiliency'!H35</f>
        <v>8.3.2</v>
      </c>
      <c r="L884" s="117" t="str">
        <f>'K. Business Resiliency'!I35</f>
        <v>Establishing resource requirements</v>
      </c>
      <c r="M884" s="117"/>
      <c r="N884" s="117"/>
      <c r="O884" s="117"/>
      <c r="P884" s="120" t="s">
        <v>118</v>
      </c>
      <c r="Q884" s="117"/>
      <c r="R884" s="117" t="s">
        <v>118</v>
      </c>
      <c r="S884" s="117">
        <v>0</v>
      </c>
      <c r="T884" s="191" t="s">
        <v>3181</v>
      </c>
    </row>
    <row r="885" spans="1:20" ht="12.75" customHeight="1">
      <c r="A885" s="117">
        <f>'K. Business Resiliency'!A36</f>
        <v>4045</v>
      </c>
      <c r="B885" s="117">
        <f>'K. Business Resiliency'!J36</f>
        <v>2</v>
      </c>
      <c r="C885" s="117">
        <f>'K. Business Resiliency'!K36</f>
        <v>0</v>
      </c>
      <c r="D885" s="117">
        <f>'K. Business Resiliency'!Y36</f>
        <v>0</v>
      </c>
      <c r="E885" s="117" t="str">
        <f>'K. Business Resiliency'!B36</f>
        <v>K.4.2</v>
      </c>
      <c r="F885" s="117" t="str">
        <f>'K. Business Resiliency'!C36</f>
        <v>Information and data?</v>
      </c>
      <c r="G885" s="117">
        <f>'K. Business Resiliency'!D36</f>
        <v>0</v>
      </c>
      <c r="H885" s="117">
        <f>'K. Business Resiliency'!E36</f>
        <v>0</v>
      </c>
      <c r="I885" s="117">
        <f>'K. Business Resiliency'!F36</f>
        <v>0</v>
      </c>
      <c r="J885" s="117" t="str">
        <f>'K. Business Resiliency'!G36</f>
        <v>K.4 Business Activity level Recovery Planning</v>
      </c>
      <c r="K885" s="117" t="str">
        <f>'K. Business Resiliency'!H36</f>
        <v>8.3.2</v>
      </c>
      <c r="L885" s="117" t="str">
        <f>'K. Business Resiliency'!I36</f>
        <v>Establishing resource requirements</v>
      </c>
      <c r="M885" s="117"/>
      <c r="N885" s="117"/>
      <c r="O885" s="117"/>
      <c r="P885" s="120" t="s">
        <v>118</v>
      </c>
      <c r="Q885" s="117"/>
      <c r="R885" s="117" t="s">
        <v>118</v>
      </c>
      <c r="S885" s="117">
        <v>0</v>
      </c>
      <c r="T885" s="191" t="s">
        <v>3181</v>
      </c>
    </row>
    <row r="886" spans="1:20" ht="12.75" customHeight="1">
      <c r="A886" s="117">
        <f>'K. Business Resiliency'!A37</f>
        <v>4046</v>
      </c>
      <c r="B886" s="117">
        <f>'K. Business Resiliency'!J37</f>
        <v>2</v>
      </c>
      <c r="C886" s="117">
        <f>'K. Business Resiliency'!K37</f>
        <v>0</v>
      </c>
      <c r="D886" s="117">
        <f>'K. Business Resiliency'!Y37</f>
        <v>0</v>
      </c>
      <c r="E886" s="117" t="str">
        <f>'K. Business Resiliency'!B37</f>
        <v>K.4.3</v>
      </c>
      <c r="F886" s="117" t="str">
        <f>'K. Business Resiliency'!C37</f>
        <v>Information and communication technology?</v>
      </c>
      <c r="G886" s="117">
        <f>'K. Business Resiliency'!D37</f>
        <v>0</v>
      </c>
      <c r="H886" s="117">
        <f>'K. Business Resiliency'!E37</f>
        <v>0</v>
      </c>
      <c r="I886" s="117">
        <f>'K. Business Resiliency'!F37</f>
        <v>0</v>
      </c>
      <c r="J886" s="117" t="str">
        <f>'K. Business Resiliency'!G37</f>
        <v>K.4 Business Activity level Recovery Planning</v>
      </c>
      <c r="K886" s="117" t="str">
        <f>'K. Business Resiliency'!H37</f>
        <v>8.3.2</v>
      </c>
      <c r="L886" s="117" t="str">
        <f>'K. Business Resiliency'!I37</f>
        <v>Establishing resource requirements</v>
      </c>
      <c r="M886" s="117"/>
      <c r="N886" s="117"/>
      <c r="O886" s="117"/>
      <c r="P886" s="120" t="s">
        <v>118</v>
      </c>
      <c r="Q886" s="117"/>
      <c r="R886" s="117" t="s">
        <v>118</v>
      </c>
      <c r="S886" s="117">
        <v>0</v>
      </c>
      <c r="T886" s="191" t="s">
        <v>3181</v>
      </c>
    </row>
    <row r="887" spans="1:20" ht="12.75" customHeight="1">
      <c r="A887" s="117">
        <f>'K. Business Resiliency'!A38</f>
        <v>4047</v>
      </c>
      <c r="B887" s="117">
        <f>'K. Business Resiliency'!J38</f>
        <v>2</v>
      </c>
      <c r="C887" s="117">
        <f>'K. Business Resiliency'!K38</f>
        <v>0</v>
      </c>
      <c r="D887" s="117">
        <f>'K. Business Resiliency'!Y38</f>
        <v>0</v>
      </c>
      <c r="E887" s="117" t="str">
        <f>'K. Business Resiliency'!B38</f>
        <v>K.4.4</v>
      </c>
      <c r="F887" s="117" t="str">
        <f>'K. Business Resiliency'!C38</f>
        <v>Work places/buildings?</v>
      </c>
      <c r="G887" s="117">
        <f>'K. Business Resiliency'!D38</f>
        <v>0</v>
      </c>
      <c r="H887" s="117">
        <f>'K. Business Resiliency'!E38</f>
        <v>0</v>
      </c>
      <c r="I887" s="117">
        <f>'K. Business Resiliency'!F38</f>
        <v>0</v>
      </c>
      <c r="J887" s="117" t="str">
        <f>'K. Business Resiliency'!G38</f>
        <v>K.4 Business Activity level Recovery Planning</v>
      </c>
      <c r="K887" s="117" t="str">
        <f>'K. Business Resiliency'!H38</f>
        <v>8.3.2</v>
      </c>
      <c r="L887" s="117" t="str">
        <f>'K. Business Resiliency'!I38</f>
        <v>Establishing resource requirements</v>
      </c>
      <c r="M887" s="117"/>
      <c r="N887" s="117"/>
      <c r="O887" s="117"/>
      <c r="P887" s="120" t="s">
        <v>118</v>
      </c>
      <c r="Q887" s="117"/>
      <c r="R887" s="117" t="s">
        <v>118</v>
      </c>
      <c r="S887" s="117">
        <v>0</v>
      </c>
      <c r="T887" s="191" t="s">
        <v>3181</v>
      </c>
    </row>
    <row r="888" spans="1:20" ht="12.75" customHeight="1">
      <c r="A888" s="117">
        <f>'K. Business Resiliency'!A39</f>
        <v>4048</v>
      </c>
      <c r="B888" s="117">
        <f>'K. Business Resiliency'!J39</f>
        <v>2</v>
      </c>
      <c r="C888" s="117">
        <f>'K. Business Resiliency'!K39</f>
        <v>0</v>
      </c>
      <c r="D888" s="117">
        <f>'K. Business Resiliency'!Y39</f>
        <v>0</v>
      </c>
      <c r="E888" s="117" t="str">
        <f>'K. Business Resiliency'!B39</f>
        <v>K.4.5</v>
      </c>
      <c r="F888" s="117" t="str">
        <f>'K. Business Resiliency'!C39</f>
        <v>Third party services (e.g. partners and suppliers)?</v>
      </c>
      <c r="G888" s="117">
        <f>'K. Business Resiliency'!D39</f>
        <v>0</v>
      </c>
      <c r="H888" s="117">
        <f>'K. Business Resiliency'!E39</f>
        <v>0</v>
      </c>
      <c r="I888" s="117">
        <f>'K. Business Resiliency'!F39</f>
        <v>0</v>
      </c>
      <c r="J888" s="117" t="str">
        <f>'K. Business Resiliency'!G39</f>
        <v>K.4 Business Activity level Recovery Planning</v>
      </c>
      <c r="K888" s="117" t="str">
        <f>'K. Business Resiliency'!H39</f>
        <v>8.3.2</v>
      </c>
      <c r="L888" s="117" t="str">
        <f>'K. Business Resiliency'!I39</f>
        <v>Establishing resource requirements</v>
      </c>
      <c r="M888" s="117"/>
      <c r="N888" s="117" t="s">
        <v>3417</v>
      </c>
      <c r="O888" s="117" t="s">
        <v>3418</v>
      </c>
      <c r="P888" s="120" t="s">
        <v>118</v>
      </c>
      <c r="Q888" s="117"/>
      <c r="R888" s="117" t="s">
        <v>118</v>
      </c>
      <c r="S888" s="117">
        <v>0</v>
      </c>
      <c r="T888" s="191" t="s">
        <v>3181</v>
      </c>
    </row>
    <row r="889" spans="1:20" ht="12.75" customHeight="1">
      <c r="A889" s="117">
        <f>'K. Business Resiliency'!A40</f>
        <v>4049</v>
      </c>
      <c r="B889" s="117">
        <f>'K. Business Resiliency'!J40</f>
        <v>1</v>
      </c>
      <c r="C889" s="117">
        <f>'K. Business Resiliency'!K40</f>
        <v>0</v>
      </c>
      <c r="D889" s="117">
        <f>'K. Business Resiliency'!Y40</f>
        <v>1</v>
      </c>
      <c r="E889" s="117" t="str">
        <f>'K. Business Resiliency'!B40</f>
        <v>K.5</v>
      </c>
      <c r="F889" s="117" t="str">
        <f>'K. Business Resiliency'!C40</f>
        <v>Are formal business continuity procedures developed and documented? If yes, do they Include:</v>
      </c>
      <c r="G889" s="117">
        <f>'K. Business Resiliency'!D40</f>
        <v>0</v>
      </c>
      <c r="H889" s="117">
        <f>'K. Business Resiliency'!E40</f>
        <v>0</v>
      </c>
      <c r="I889" s="117">
        <f>'K. Business Resiliency'!F40</f>
        <v>0</v>
      </c>
      <c r="J889" s="117" t="str">
        <f>'K. Business Resiliency'!G40</f>
        <v>K.4 Business Activity level Recovery Planning</v>
      </c>
      <c r="K889" s="117">
        <f>'K. Business Resiliency'!H40</f>
        <v>8.4</v>
      </c>
      <c r="L889" s="117" t="str">
        <f>'K. Business Resiliency'!I40</f>
        <v>Establish and implement business continuity procedures</v>
      </c>
      <c r="M889" s="117"/>
      <c r="N889" s="117"/>
      <c r="O889" s="117"/>
      <c r="P889" s="120" t="s">
        <v>118</v>
      </c>
      <c r="Q889" s="117"/>
      <c r="R889" s="117" t="s">
        <v>118</v>
      </c>
      <c r="S889" s="117">
        <v>0</v>
      </c>
      <c r="T889" s="191" t="s">
        <v>3181</v>
      </c>
    </row>
    <row r="890" spans="1:20" ht="12.75" customHeight="1">
      <c r="A890" s="117">
        <f>'K. Business Resiliency'!A41</f>
        <v>4050</v>
      </c>
      <c r="B890" s="117">
        <f>'K. Business Resiliency'!J41</f>
        <v>2</v>
      </c>
      <c r="C890" s="117">
        <f>'K. Business Resiliency'!K41</f>
        <v>0</v>
      </c>
      <c r="D890" s="117">
        <f>'K. Business Resiliency'!Y41</f>
        <v>0</v>
      </c>
      <c r="E890" s="117" t="str">
        <f>'K. Business Resiliency'!B41</f>
        <v>K.5.1</v>
      </c>
      <c r="F890" s="117" t="str">
        <f>'K. Business Resiliency'!C41</f>
        <v>Specific actions to be taken in response to a disruptive event?</v>
      </c>
      <c r="G890" s="117">
        <f>'K. Business Resiliency'!D41</f>
        <v>0</v>
      </c>
      <c r="H890" s="117">
        <f>'K. Business Resiliency'!E41</f>
        <v>0</v>
      </c>
      <c r="I890" s="117">
        <f>'K. Business Resiliency'!F41</f>
        <v>0</v>
      </c>
      <c r="J890" s="117" t="str">
        <f>'K. Business Resiliency'!G41</f>
        <v>K.4 Business Activity level Recovery Planning</v>
      </c>
      <c r="K890" s="117">
        <f>'K. Business Resiliency'!H41</f>
        <v>8.4</v>
      </c>
      <c r="L890" s="117" t="str">
        <f>'K. Business Resiliency'!I41</f>
        <v>Establish and implement business continuity procedures</v>
      </c>
      <c r="M890" s="117"/>
      <c r="N890" s="117"/>
      <c r="O890" s="117"/>
      <c r="P890" s="120" t="s">
        <v>118</v>
      </c>
      <c r="Q890" s="117"/>
      <c r="R890" s="117" t="s">
        <v>118</v>
      </c>
      <c r="S890" s="117" t="s">
        <v>3419</v>
      </c>
      <c r="T890" s="191" t="s">
        <v>3181</v>
      </c>
    </row>
    <row r="891" spans="1:20" ht="12.75" customHeight="1">
      <c r="A891" s="117">
        <f>'K. Business Resiliency'!A42</f>
        <v>4052</v>
      </c>
      <c r="B891" s="117">
        <f>'K. Business Resiliency'!J42</f>
        <v>2</v>
      </c>
      <c r="C891" s="117">
        <f>'K. Business Resiliency'!K42</f>
        <v>0</v>
      </c>
      <c r="D891" s="117">
        <f>'K. Business Resiliency'!Y42</f>
        <v>0</v>
      </c>
      <c r="E891" s="117" t="str">
        <f>'K. Business Resiliency'!B42</f>
        <v>K.5.2</v>
      </c>
      <c r="F891" s="117" t="str">
        <f>'K. Business Resiliency'!C42</f>
        <v>The continuity of Information security activities and processes (e.g. intrusion detection, vulnerability management, log collection)?</v>
      </c>
      <c r="G891" s="117">
        <f>'K. Business Resiliency'!D42</f>
        <v>0</v>
      </c>
      <c r="H891" s="117">
        <f>'K. Business Resiliency'!E42</f>
        <v>0</v>
      </c>
      <c r="I891" s="117">
        <f>'K. Business Resiliency'!F42</f>
        <v>0</v>
      </c>
      <c r="J891" s="117" t="str">
        <f>'K. Business Resiliency'!G42</f>
        <v>K.4 Business Activity level Recovery Planning</v>
      </c>
      <c r="K891" s="117">
        <f>'K. Business Resiliency'!H42</f>
        <v>0</v>
      </c>
      <c r="L891" s="117">
        <f>'K. Business Resiliency'!I42</f>
        <v>0</v>
      </c>
      <c r="M891" s="117"/>
      <c r="N891" s="117"/>
      <c r="O891" s="117"/>
      <c r="P891" s="120" t="s">
        <v>118</v>
      </c>
      <c r="Q891" s="117"/>
      <c r="R891" s="117" t="s">
        <v>2945</v>
      </c>
      <c r="S891" s="117">
        <v>0</v>
      </c>
      <c r="T891" s="191" t="s">
        <v>3181</v>
      </c>
    </row>
    <row r="892" spans="1:20" ht="12.75" customHeight="1">
      <c r="A892" s="117">
        <f>'K. Business Resiliency'!A43</f>
        <v>4053</v>
      </c>
      <c r="B892" s="117">
        <f>'K. Business Resiliency'!J43</f>
        <v>2</v>
      </c>
      <c r="C892" s="117">
        <f>'K. Business Resiliency'!K43</f>
        <v>0</v>
      </c>
      <c r="D892" s="117">
        <f>'K. Business Resiliency'!Y43</f>
        <v>0</v>
      </c>
      <c r="E892" s="117" t="str">
        <f>'K. Business Resiliency'!B43</f>
        <v>K.5.3</v>
      </c>
      <c r="F892" s="117" t="str">
        <f>'K. Business Resiliency'!C43</f>
        <v>The continuity of IT operations activities and processes (e.g. network operations, data center operations, help desk)?</v>
      </c>
      <c r="G892" s="117">
        <f>'K. Business Resiliency'!D43</f>
        <v>0</v>
      </c>
      <c r="H892" s="117">
        <f>'K. Business Resiliency'!E43</f>
        <v>0</v>
      </c>
      <c r="I892" s="117">
        <f>'K. Business Resiliency'!F43</f>
        <v>0</v>
      </c>
      <c r="J892" s="117" t="str">
        <f>'K. Business Resiliency'!G43</f>
        <v>K.4 Business Activity level Recovery Planning</v>
      </c>
      <c r="K892" s="117">
        <f>'K. Business Resiliency'!H43</f>
        <v>0</v>
      </c>
      <c r="L892" s="117">
        <f>'K. Business Resiliency'!I43</f>
        <v>0</v>
      </c>
      <c r="M892" s="117"/>
      <c r="N892" s="117"/>
      <c r="O892" s="117"/>
      <c r="P892" s="120" t="s">
        <v>118</v>
      </c>
      <c r="Q892" s="117"/>
      <c r="R892" s="117" t="s">
        <v>2945</v>
      </c>
      <c r="S892" s="117">
        <v>0</v>
      </c>
      <c r="T892" s="191" t="s">
        <v>3181</v>
      </c>
    </row>
    <row r="893" spans="1:20" ht="12.75" customHeight="1">
      <c r="A893" s="117">
        <f>'K. Business Resiliency'!A44</f>
        <v>4054</v>
      </c>
      <c r="B893" s="117">
        <f>'K. Business Resiliency'!J44</f>
        <v>1</v>
      </c>
      <c r="C893" s="117">
        <f>'K. Business Resiliency'!K44</f>
        <v>0</v>
      </c>
      <c r="D893" s="117">
        <f>'K. Business Resiliency'!Y44</f>
        <v>1</v>
      </c>
      <c r="E893" s="117" t="str">
        <f>'K. Business Resiliency'!B44</f>
        <v>K.6</v>
      </c>
      <c r="F893" s="117" t="str">
        <f>'K. Business Resiliency'!C44</f>
        <v>Has senior management assigned the responsibility for the overall management of the response and recovery efforts? If yes, does it include:</v>
      </c>
      <c r="G893" s="117">
        <f>'K. Business Resiliency'!D44</f>
        <v>0</v>
      </c>
      <c r="H893" s="117">
        <f>'K. Business Resiliency'!E44</f>
        <v>0</v>
      </c>
      <c r="I893" s="117">
        <f>'K. Business Resiliency'!F44</f>
        <v>0</v>
      </c>
      <c r="J893" s="117" t="str">
        <f>'K. Business Resiliency'!G44</f>
        <v>K.1 Business Resiliency Governance</v>
      </c>
      <c r="K893" s="117">
        <f>'K. Business Resiliency'!H44</f>
        <v>0</v>
      </c>
      <c r="L893" s="117">
        <f>'K. Business Resiliency'!I44</f>
        <v>0</v>
      </c>
      <c r="M893" s="117"/>
      <c r="N893" s="117"/>
      <c r="O893" s="117"/>
      <c r="P893" s="120" t="s">
        <v>118</v>
      </c>
      <c r="Q893" s="117"/>
      <c r="R893" s="117" t="s">
        <v>3191</v>
      </c>
      <c r="S893" s="117" t="s">
        <v>3192</v>
      </c>
      <c r="T893" s="191" t="s">
        <v>3181</v>
      </c>
    </row>
    <row r="894" spans="1:20" ht="12.75" customHeight="1">
      <c r="A894" s="117">
        <f>'K. Business Resiliency'!A45</f>
        <v>2342</v>
      </c>
      <c r="B894" s="117">
        <f>'K. Business Resiliency'!J45</f>
        <v>2</v>
      </c>
      <c r="C894" s="117">
        <f>'K. Business Resiliency'!K45</f>
        <v>0</v>
      </c>
      <c r="D894" s="117">
        <f>'K. Business Resiliency'!Y45</f>
        <v>0</v>
      </c>
      <c r="E894" s="117" t="str">
        <f>'K. Business Resiliency'!B45</f>
        <v>K.6.1</v>
      </c>
      <c r="F894" s="117" t="str">
        <f>'K. Business Resiliency'!C45</f>
        <v>Virtual or physical command center where management can meet, organize, and manage emergency operations in a secure setting?</v>
      </c>
      <c r="G894" s="117">
        <f>'K. Business Resiliency'!D45</f>
        <v>0</v>
      </c>
      <c r="H894" s="117">
        <f>'K. Business Resiliency'!E45</f>
        <v>0</v>
      </c>
      <c r="I894" s="117">
        <f>'K. Business Resiliency'!F45</f>
        <v>0</v>
      </c>
      <c r="J894" s="117" t="str">
        <f>'K. Business Resiliency'!G45</f>
        <v>K.1 Business Resiliency Governance</v>
      </c>
      <c r="K894" s="117" t="str">
        <f>'K. Business Resiliency'!H45</f>
        <v>8.4.3</v>
      </c>
      <c r="L894" s="117" t="str">
        <f>'K. Business Resiliency'!I45</f>
        <v>Warning and communication</v>
      </c>
      <c r="M894" s="117"/>
      <c r="N894" s="117"/>
      <c r="O894" s="117"/>
      <c r="P894" s="120" t="s">
        <v>118</v>
      </c>
      <c r="Q894" s="117"/>
      <c r="R894" s="117" t="s">
        <v>118</v>
      </c>
      <c r="S894" s="117">
        <v>0</v>
      </c>
      <c r="T894" s="191" t="s">
        <v>3181</v>
      </c>
    </row>
    <row r="895" spans="1:20" ht="12.75" customHeight="1">
      <c r="A895" s="117">
        <f>'K. Business Resiliency'!A46</f>
        <v>2289</v>
      </c>
      <c r="B895" s="117">
        <f>'K. Business Resiliency'!J46</f>
        <v>2</v>
      </c>
      <c r="C895" s="117">
        <f>'K. Business Resiliency'!K46</f>
        <v>0</v>
      </c>
      <c r="D895" s="117">
        <f>'K. Business Resiliency'!Y46</f>
        <v>0</v>
      </c>
      <c r="E895" s="117" t="str">
        <f>'K. Business Resiliency'!B46</f>
        <v>K.6.2</v>
      </c>
      <c r="F895" s="117" t="str">
        <f>'K. Business Resiliency'!C46</f>
        <v>Conditions for activating the plan(s), and the associated roles and responsibilities?</v>
      </c>
      <c r="G895" s="117">
        <f>'K. Business Resiliency'!D46</f>
        <v>0</v>
      </c>
      <c r="H895" s="117">
        <f>'K. Business Resiliency'!E46</f>
        <v>0</v>
      </c>
      <c r="I895" s="117">
        <f>'K. Business Resiliency'!F46</f>
        <v>0</v>
      </c>
      <c r="J895" s="117" t="str">
        <f>'K. Business Resiliency'!G46</f>
        <v>K.1 Business Resiliency Governance</v>
      </c>
      <c r="K895" s="117" t="str">
        <f>'K. Business Resiliency'!H46</f>
        <v>8.4.2</v>
      </c>
      <c r="L895" s="117" t="str">
        <f>'K. Business Resiliency'!I46</f>
        <v>Incident response structure</v>
      </c>
      <c r="M895" s="117"/>
      <c r="N895" s="117"/>
      <c r="O895" s="117"/>
      <c r="P895" s="120" t="s">
        <v>118</v>
      </c>
      <c r="Q895" s="117"/>
      <c r="R895" s="117" t="s">
        <v>118</v>
      </c>
      <c r="S895" s="117">
        <v>0</v>
      </c>
      <c r="T895" s="191" t="s">
        <v>3181</v>
      </c>
    </row>
    <row r="896" spans="1:20" ht="12.75" customHeight="1">
      <c r="A896" s="117">
        <f>'K. Business Resiliency'!A47</f>
        <v>2294</v>
      </c>
      <c r="B896" s="117">
        <f>'K. Business Resiliency'!J47</f>
        <v>2</v>
      </c>
      <c r="C896" s="117">
        <f>'K. Business Resiliency'!K47</f>
        <v>0</v>
      </c>
      <c r="D896" s="117">
        <f>'K. Business Resiliency'!Y47</f>
        <v>0</v>
      </c>
      <c r="E896" s="117" t="str">
        <f>'K. Business Resiliency'!B47</f>
        <v>K.6.3</v>
      </c>
      <c r="F896" s="117" t="str">
        <f>'K. Business Resiliency'!C47</f>
        <v>Roles and responsibilities for those who invoke and execute the plan?</v>
      </c>
      <c r="G896" s="117">
        <f>'K. Business Resiliency'!D47</f>
        <v>0</v>
      </c>
      <c r="H896" s="117">
        <f>'K. Business Resiliency'!E47</f>
        <v>0</v>
      </c>
      <c r="I896" s="117">
        <f>'K. Business Resiliency'!F47</f>
        <v>0</v>
      </c>
      <c r="J896" s="117" t="str">
        <f>'K. Business Resiliency'!G47</f>
        <v>K.1 Business Resiliency Governance</v>
      </c>
      <c r="K896" s="117" t="str">
        <f>'K. Business Resiliency'!H47</f>
        <v>8.4.4</v>
      </c>
      <c r="L896" s="117" t="str">
        <f>'K. Business Resiliency'!I47</f>
        <v>Business continuity plans</v>
      </c>
      <c r="M896" s="117"/>
      <c r="N896" s="117"/>
      <c r="O896" s="117"/>
      <c r="P896" s="120" t="s">
        <v>118</v>
      </c>
      <c r="Q896" s="117"/>
      <c r="R896" s="117" t="s">
        <v>118</v>
      </c>
      <c r="S896" s="117">
        <v>0</v>
      </c>
      <c r="T896" s="191" t="s">
        <v>3181</v>
      </c>
    </row>
    <row r="897" spans="1:20" ht="12.75" customHeight="1">
      <c r="A897" s="117">
        <f>'K. Business Resiliency'!A48</f>
        <v>2303</v>
      </c>
      <c r="B897" s="117">
        <f>'K. Business Resiliency'!J48</f>
        <v>2</v>
      </c>
      <c r="C897" s="117">
        <f>'K. Business Resiliency'!K48</f>
        <v>0</v>
      </c>
      <c r="D897" s="117">
        <f>'K. Business Resiliency'!Y48</f>
        <v>0</v>
      </c>
      <c r="E897" s="117" t="str">
        <f>'K. Business Resiliency'!B48</f>
        <v>K.6.4</v>
      </c>
      <c r="F897" s="117" t="str">
        <f>'K. Business Resiliency'!C48</f>
        <v>Alternate and diverse means of communications in the event standard communication channels are unavailable?</v>
      </c>
      <c r="G897" s="117">
        <f>'K. Business Resiliency'!D48</f>
        <v>0</v>
      </c>
      <c r="H897" s="117">
        <f>'K. Business Resiliency'!E48</f>
        <v>0</v>
      </c>
      <c r="I897" s="117">
        <f>'K. Business Resiliency'!F48</f>
        <v>0</v>
      </c>
      <c r="J897" s="117" t="str">
        <f>'K. Business Resiliency'!G48</f>
        <v>K.1 Business Resiliency Governance</v>
      </c>
      <c r="K897" s="117">
        <f>'K. Business Resiliency'!H48</f>
        <v>7.4</v>
      </c>
      <c r="L897" s="117" t="str">
        <f>'K. Business Resiliency'!I48</f>
        <v>Communication</v>
      </c>
      <c r="M897" s="117"/>
      <c r="N897" s="117"/>
      <c r="O897" s="117"/>
      <c r="P897" s="120" t="s">
        <v>118</v>
      </c>
      <c r="Q897" s="117"/>
      <c r="R897" s="117" t="s">
        <v>3191</v>
      </c>
      <c r="S897" s="117">
        <v>0</v>
      </c>
      <c r="T897" s="191" t="s">
        <v>3181</v>
      </c>
    </row>
    <row r="898" spans="1:20" ht="12.75" customHeight="1">
      <c r="A898" s="117">
        <f>'K. Business Resiliency'!A49</f>
        <v>2728</v>
      </c>
      <c r="B898" s="117">
        <f>'K. Business Resiliency'!J49</f>
        <v>2</v>
      </c>
      <c r="C898" s="117">
        <f>'K. Business Resiliency'!K49</f>
        <v>0</v>
      </c>
      <c r="D898" s="117">
        <f>'K. Business Resiliency'!Y49</f>
        <v>0</v>
      </c>
      <c r="E898" s="117" t="str">
        <f>'K. Business Resiliency'!B49</f>
        <v>K.6.5</v>
      </c>
      <c r="F898" s="117" t="str">
        <f>'K. Business Resiliency'!C49</f>
        <v>Notification and escalation to clients?</v>
      </c>
      <c r="G898" s="117">
        <f>'K. Business Resiliency'!D49</f>
        <v>0</v>
      </c>
      <c r="H898" s="117">
        <f>'K. Business Resiliency'!E49</f>
        <v>0</v>
      </c>
      <c r="I898" s="117">
        <f>'K. Business Resiliency'!F49</f>
        <v>0</v>
      </c>
      <c r="J898" s="117" t="str">
        <f>'K. Business Resiliency'!G49</f>
        <v>K.1 Business Resiliency Governance</v>
      </c>
      <c r="K898" s="117" t="str">
        <f>'K. Business Resiliency'!H49</f>
        <v>8.4.2</v>
      </c>
      <c r="L898" s="117" t="str">
        <f>'K. Business Resiliency'!I49</f>
        <v>Incident response structure</v>
      </c>
      <c r="M898" s="117"/>
      <c r="N898" s="117"/>
      <c r="O898" s="117"/>
      <c r="P898" s="120"/>
      <c r="Q898" s="117"/>
      <c r="R898" s="117"/>
      <c r="S898" s="117">
        <v>0</v>
      </c>
      <c r="T898" s="191" t="s">
        <v>3181</v>
      </c>
    </row>
    <row r="899" spans="1:20" ht="12.75" customHeight="1">
      <c r="A899" s="117">
        <f>'K. Business Resiliency'!A50</f>
        <v>2286</v>
      </c>
      <c r="B899" s="117">
        <f>'K. Business Resiliency'!J50</f>
        <v>1</v>
      </c>
      <c r="C899" s="117">
        <f>'K. Business Resiliency'!K50</f>
        <v>0</v>
      </c>
      <c r="D899" s="117">
        <f>'K. Business Resiliency'!Y50</f>
        <v>1</v>
      </c>
      <c r="E899" s="117" t="str">
        <f>'K. Business Resiliency'!B50</f>
        <v>K.7</v>
      </c>
      <c r="F899" s="117" t="str">
        <f>'K. Business Resiliency'!C50</f>
        <v>Is there a periodic (at least annual) review of your Business Resiliency Program? If yes, does it include:</v>
      </c>
      <c r="G899" s="117">
        <f>'K. Business Resiliency'!D50</f>
        <v>0</v>
      </c>
      <c r="H899" s="117">
        <f>'K. Business Resiliency'!E50</f>
        <v>0</v>
      </c>
      <c r="I899" s="117">
        <f>'K. Business Resiliency'!F50</f>
        <v>0</v>
      </c>
      <c r="J899" s="117" t="str">
        <f>'K. Business Resiliency'!G50</f>
        <v>K.6 Exercising</v>
      </c>
      <c r="K899" s="117" t="str">
        <f>'K. Business Resiliency'!H50</f>
        <v>8.4.1</v>
      </c>
      <c r="L899" s="117" t="str">
        <f>'K. Business Resiliency'!I50</f>
        <v>Establish and implement business continuity procedures</v>
      </c>
      <c r="M899" s="117"/>
      <c r="N899" s="117"/>
      <c r="O899" s="117"/>
      <c r="P899" s="120"/>
      <c r="Q899" s="117"/>
      <c r="R899" s="117"/>
      <c r="S899" s="117">
        <v>0</v>
      </c>
      <c r="T899" s="191" t="s">
        <v>3181</v>
      </c>
    </row>
    <row r="900" spans="1:20" ht="12.75" customHeight="1">
      <c r="A900" s="117">
        <f>'K. Business Resiliency'!A51</f>
        <v>4055</v>
      </c>
      <c r="B900" s="117">
        <f>'K. Business Resiliency'!J51</f>
        <v>2</v>
      </c>
      <c r="C900" s="117">
        <f>'K. Business Resiliency'!K51</f>
        <v>0</v>
      </c>
      <c r="D900" s="117">
        <f>'K. Business Resiliency'!Y51</f>
        <v>0</v>
      </c>
      <c r="E900" s="117" t="str">
        <f>'K. Business Resiliency'!B51</f>
        <v>K.7.1</v>
      </c>
      <c r="F900" s="117" t="str">
        <f>'K. Business Resiliency'!C51</f>
        <v>Updates to the procedures as necessary after the review?</v>
      </c>
      <c r="G900" s="117">
        <f>'K. Business Resiliency'!D51</f>
        <v>0</v>
      </c>
      <c r="H900" s="117">
        <f>'K. Business Resiliency'!E51</f>
        <v>0</v>
      </c>
      <c r="I900" s="117">
        <f>'K. Business Resiliency'!F51</f>
        <v>0</v>
      </c>
      <c r="J900" s="117" t="str">
        <f>'K. Business Resiliency'!G51</f>
        <v>K.1 Business Resiliency Governance
K.6 Exercising</v>
      </c>
      <c r="K900" s="117" t="str">
        <f>'K. Business Resiliency'!H51</f>
        <v>8.4.1</v>
      </c>
      <c r="L900" s="117" t="str">
        <f>'K. Business Resiliency'!I51</f>
        <v>Establish and implement business continuity procedures</v>
      </c>
      <c r="M900" s="117"/>
      <c r="N900" s="117"/>
      <c r="O900" s="117"/>
      <c r="P900" s="120"/>
      <c r="Q900" s="117"/>
      <c r="R900" s="117"/>
      <c r="S900" s="117">
        <v>0</v>
      </c>
      <c r="T900" s="191" t="s">
        <v>3181</v>
      </c>
    </row>
    <row r="901" spans="1:20" ht="12.75" customHeight="1">
      <c r="A901" s="117">
        <f>'K. Business Resiliency'!A52</f>
        <v>4056</v>
      </c>
      <c r="B901" s="117">
        <f>'K. Business Resiliency'!J52</f>
        <v>2</v>
      </c>
      <c r="C901" s="117">
        <f>'K. Business Resiliency'!K52</f>
        <v>0</v>
      </c>
      <c r="D901" s="117">
        <f>'K. Business Resiliency'!Y52</f>
        <v>0</v>
      </c>
      <c r="E901" s="117" t="str">
        <f>'K. Business Resiliency'!B52</f>
        <v>K.7.2</v>
      </c>
      <c r="F901" s="117" t="str">
        <f>'K. Business Resiliency'!C52</f>
        <v>Changes in business activities, dependencies and related recovery objectives?</v>
      </c>
      <c r="G901" s="117">
        <f>'K. Business Resiliency'!D52</f>
        <v>0</v>
      </c>
      <c r="H901" s="117">
        <f>'K. Business Resiliency'!E52</f>
        <v>0</v>
      </c>
      <c r="I901" s="117">
        <f>'K. Business Resiliency'!F52</f>
        <v>0</v>
      </c>
      <c r="J901" s="117" t="str">
        <f>'K. Business Resiliency'!G52</f>
        <v>K.1 Business Resiliency Governance</v>
      </c>
      <c r="K901" s="117" t="str">
        <f>'K. Business Resiliency'!H52</f>
        <v>8.4.1</v>
      </c>
      <c r="L901" s="117" t="str">
        <f>'K. Business Resiliency'!I52</f>
        <v>Establish and implement business continuity procedures</v>
      </c>
      <c r="M901" s="117"/>
      <c r="N901" s="117"/>
      <c r="O901" s="117"/>
      <c r="P901" s="120"/>
      <c r="Q901" s="117"/>
      <c r="R901" s="117"/>
      <c r="S901" s="117">
        <v>0</v>
      </c>
      <c r="T901" s="191" t="s">
        <v>3181</v>
      </c>
    </row>
    <row r="902" spans="1:20" ht="12.75" customHeight="1">
      <c r="A902" s="117">
        <f>'K. Business Resiliency'!A53</f>
        <v>4057</v>
      </c>
      <c r="B902" s="117">
        <f>'K. Business Resiliency'!J53</f>
        <v>2</v>
      </c>
      <c r="C902" s="117">
        <f>'K. Business Resiliency'!K53</f>
        <v>0</v>
      </c>
      <c r="D902" s="117">
        <f>'K. Business Resiliency'!Y53</f>
        <v>0</v>
      </c>
      <c r="E902" s="117" t="str">
        <f>'K. Business Resiliency'!B53</f>
        <v>K.7.3</v>
      </c>
      <c r="F902" s="117" t="str">
        <f>'K. Business Resiliency'!C53</f>
        <v>Changes in organizational structure and personnel changes?</v>
      </c>
      <c r="G902" s="117">
        <f>'K. Business Resiliency'!D53</f>
        <v>0</v>
      </c>
      <c r="H902" s="117">
        <f>'K. Business Resiliency'!E53</f>
        <v>0</v>
      </c>
      <c r="I902" s="117">
        <f>'K. Business Resiliency'!F53</f>
        <v>0</v>
      </c>
      <c r="J902" s="117" t="str">
        <f>'K. Business Resiliency'!G53</f>
        <v>K.1 Business Resiliency Governance</v>
      </c>
      <c r="K902" s="117">
        <f>'K. Business Resiliency'!H53</f>
        <v>0</v>
      </c>
      <c r="L902" s="117">
        <f>'K. Business Resiliency'!I53</f>
        <v>0</v>
      </c>
      <c r="M902" s="117"/>
      <c r="N902" s="117"/>
      <c r="O902" s="117"/>
      <c r="P902" s="120"/>
      <c r="Q902" s="117"/>
      <c r="R902" s="117"/>
      <c r="S902" s="117">
        <v>0</v>
      </c>
      <c r="T902" s="191" t="s">
        <v>3181</v>
      </c>
    </row>
    <row r="903" spans="1:20" ht="12.75" customHeight="1">
      <c r="A903" s="117">
        <f>'K. Business Resiliency'!A54</f>
        <v>4058</v>
      </c>
      <c r="B903" s="117">
        <f>'K. Business Resiliency'!J54</f>
        <v>2</v>
      </c>
      <c r="C903" s="117">
        <f>'K. Business Resiliency'!K54</f>
        <v>0</v>
      </c>
      <c r="D903" s="117">
        <f>'K. Business Resiliency'!Y54</f>
        <v>0</v>
      </c>
      <c r="E903" s="117" t="str">
        <f>'K. Business Resiliency'!B54</f>
        <v>K.7.4</v>
      </c>
      <c r="F903" s="117" t="str">
        <f>'K. Business Resiliency'!C54</f>
        <v>Emerging threats and identified new risks?</v>
      </c>
      <c r="G903" s="117">
        <f>'K. Business Resiliency'!D54</f>
        <v>0</v>
      </c>
      <c r="H903" s="117">
        <f>'K. Business Resiliency'!E54</f>
        <v>0</v>
      </c>
      <c r="I903" s="117">
        <f>'K. Business Resiliency'!F54</f>
        <v>0</v>
      </c>
      <c r="J903" s="117" t="str">
        <f>'K. Business Resiliency'!G54</f>
        <v>K.2 Business Impact Analysis</v>
      </c>
      <c r="K903" s="117">
        <f>'K. Business Resiliency'!H54</f>
        <v>0</v>
      </c>
      <c r="L903" s="117">
        <f>'K. Business Resiliency'!I54</f>
        <v>0</v>
      </c>
      <c r="M903" s="117"/>
      <c r="N903" s="117" t="s">
        <v>3420</v>
      </c>
      <c r="O903" s="117" t="s">
        <v>3421</v>
      </c>
      <c r="P903" s="120"/>
      <c r="Q903" s="117"/>
      <c r="R903" s="117"/>
      <c r="S903" s="117" t="s">
        <v>3422</v>
      </c>
      <c r="T903" s="191" t="s">
        <v>3181</v>
      </c>
    </row>
    <row r="904" spans="1:20" ht="12.75" customHeight="1">
      <c r="A904" s="117">
        <f>'K. Business Resiliency'!A55</f>
        <v>4059</v>
      </c>
      <c r="B904" s="117">
        <f>'K. Business Resiliency'!J55</f>
        <v>2</v>
      </c>
      <c r="C904" s="117">
        <f>'K. Business Resiliency'!K55</f>
        <v>0</v>
      </c>
      <c r="D904" s="117">
        <f>'K. Business Resiliency'!Y55</f>
        <v>0</v>
      </c>
      <c r="E904" s="117" t="str">
        <f>'K. Business Resiliency'!B55</f>
        <v>K.7.5</v>
      </c>
      <c r="F904" s="117" t="str">
        <f>'K. Business Resiliency'!C55</f>
        <v>Warning and communication procedures and capabilities?</v>
      </c>
      <c r="G904" s="117">
        <f>'K. Business Resiliency'!D55</f>
        <v>0</v>
      </c>
      <c r="H904" s="117">
        <f>'K. Business Resiliency'!E55</f>
        <v>0</v>
      </c>
      <c r="I904" s="117">
        <f>'K. Business Resiliency'!F55</f>
        <v>0</v>
      </c>
      <c r="J904" s="117" t="str">
        <f>'K. Business Resiliency'!G55</f>
        <v>K.1 Business Resiliency Governance</v>
      </c>
      <c r="K904" s="117" t="str">
        <f>'K. Business Resiliency'!H55</f>
        <v>8.4.3</v>
      </c>
      <c r="L904" s="117" t="str">
        <f>'K. Business Resiliency'!I55</f>
        <v>Warning and communication</v>
      </c>
      <c r="M904" s="117"/>
      <c r="N904" s="117" t="s">
        <v>3420</v>
      </c>
      <c r="O904" s="117" t="s">
        <v>3421</v>
      </c>
      <c r="P904" s="120"/>
      <c r="Q904" s="117"/>
      <c r="R904" s="117"/>
      <c r="S904" s="117">
        <v>0</v>
      </c>
      <c r="T904" s="191" t="s">
        <v>3181</v>
      </c>
    </row>
    <row r="905" spans="1:20" ht="12.75" customHeight="1">
      <c r="A905" s="117">
        <f>'K. Business Resiliency'!A56</f>
        <v>2300</v>
      </c>
      <c r="B905" s="117">
        <f>'K. Business Resiliency'!J56</f>
        <v>2</v>
      </c>
      <c r="C905" s="117">
        <f>'K. Business Resiliency'!K56</f>
        <v>0</v>
      </c>
      <c r="D905" s="117">
        <f>'K. Business Resiliency'!Y56</f>
        <v>0</v>
      </c>
      <c r="E905" s="117" t="str">
        <f>'K. Business Resiliency'!B56</f>
        <v>K.7.6</v>
      </c>
      <c r="F905" s="117" t="str">
        <f>'K. Business Resiliency'!C56</f>
        <v>Updates from the inventory of IT and telecom assets?</v>
      </c>
      <c r="G905" s="117">
        <f>'K. Business Resiliency'!D56</f>
        <v>0</v>
      </c>
      <c r="H905" s="117">
        <f>'K. Business Resiliency'!E56</f>
        <v>0</v>
      </c>
      <c r="I905" s="117">
        <f>'K. Business Resiliency'!F56</f>
        <v>0</v>
      </c>
      <c r="J905" s="117" t="str">
        <f>'K. Business Resiliency'!G56</f>
        <v>K.1 Business Resiliency Governance</v>
      </c>
      <c r="K905" s="117" t="str">
        <f>'K. Business Resiliency'!H56</f>
        <v>?</v>
      </c>
      <c r="L905" s="117" t="str">
        <f>'K. Business Resiliency'!I56</f>
        <v>addressed by 2731</v>
      </c>
      <c r="M905" s="117"/>
      <c r="N905" s="117"/>
      <c r="O905" s="117"/>
      <c r="P905" s="120"/>
      <c r="Q905" s="117"/>
      <c r="R905" s="117"/>
      <c r="S905" s="117">
        <v>0</v>
      </c>
      <c r="T905" s="191" t="s">
        <v>3181</v>
      </c>
    </row>
    <row r="906" spans="1:20" ht="12.75" customHeight="1">
      <c r="A906" s="117">
        <f>'K. Business Resiliency'!A57</f>
        <v>2729</v>
      </c>
      <c r="B906" s="117">
        <f>'K. Business Resiliency'!J57</f>
        <v>1</v>
      </c>
      <c r="C906" s="117">
        <f>'K. Business Resiliency'!K57</f>
        <v>0</v>
      </c>
      <c r="D906" s="117">
        <f>'K. Business Resiliency'!Y57</f>
        <v>1</v>
      </c>
      <c r="E906" s="117" t="str">
        <f>'K. Business Resiliency'!B57</f>
        <v>K.8</v>
      </c>
      <c r="F906" s="117" t="str">
        <f>'K. Business Resiliency'!C57</f>
        <v>Are there any dependencies on critical third party service providers? If so, have:</v>
      </c>
      <c r="G906" s="117">
        <f>'K. Business Resiliency'!D57</f>
        <v>0</v>
      </c>
      <c r="H906" s="117">
        <f>'K. Business Resiliency'!E57</f>
        <v>0</v>
      </c>
      <c r="I906" s="117">
        <f>'K. Business Resiliency'!F57</f>
        <v>0</v>
      </c>
      <c r="J906" s="117" t="str">
        <f>'K. Business Resiliency'!G57</f>
        <v>K.2 Business Impact Analysis</v>
      </c>
      <c r="K906" s="117" t="str">
        <f>'K. Business Resiliency'!H57</f>
        <v>8.1
8.3
8.3.1
8.44</v>
      </c>
      <c r="L906" s="117" t="str">
        <f>'K. Business Resiliency'!I57</f>
        <v>- Operational Planning and Control
- Business continuity strategy
- Determination and selection
- Business continuity plans</v>
      </c>
      <c r="M906" s="117" t="s">
        <v>3193</v>
      </c>
      <c r="N906" s="117"/>
      <c r="O906" s="117"/>
      <c r="P906" s="120"/>
      <c r="Q906" s="117"/>
      <c r="R906" s="117"/>
      <c r="S906" s="117">
        <v>0</v>
      </c>
      <c r="T906" s="191" t="s">
        <v>3181</v>
      </c>
    </row>
    <row r="907" spans="1:20" ht="12.75" customHeight="1">
      <c r="A907" s="117">
        <f>'K. Business Resiliency'!A58</f>
        <v>2308</v>
      </c>
      <c r="B907" s="117">
        <f>'K. Business Resiliency'!J58</f>
        <v>2</v>
      </c>
      <c r="C907" s="117">
        <f>'K. Business Resiliency'!K58</f>
        <v>0</v>
      </c>
      <c r="D907" s="117">
        <f>'K. Business Resiliency'!Y58</f>
        <v>0</v>
      </c>
      <c r="E907" s="117" t="str">
        <f>'K. Business Resiliency'!B58</f>
        <v>K.8.1</v>
      </c>
      <c r="F907" s="117" t="str">
        <f>'K. Business Resiliency'!C58</f>
        <v>Contact information for key service provider personnel been documented?</v>
      </c>
      <c r="G907" s="117">
        <f>'K. Business Resiliency'!D58</f>
        <v>0</v>
      </c>
      <c r="H907" s="117">
        <f>'K. Business Resiliency'!E58</f>
        <v>0</v>
      </c>
      <c r="I907" s="117">
        <f>'K. Business Resiliency'!F58</f>
        <v>0</v>
      </c>
      <c r="J907" s="117" t="str">
        <f>'K. Business Resiliency'!G58</f>
        <v>K.1 Business Resiliency Governance
K.2 Business Impact Analysis</v>
      </c>
      <c r="K907" s="117">
        <f>'K. Business Resiliency'!H58</f>
        <v>0</v>
      </c>
      <c r="L907" s="117">
        <f>'K. Business Resiliency'!I58</f>
        <v>0</v>
      </c>
      <c r="M907" s="117"/>
      <c r="N907" s="117"/>
      <c r="O907" s="117"/>
      <c r="P907" s="120"/>
      <c r="Q907" s="117"/>
      <c r="R907" s="117"/>
      <c r="S907" s="117">
        <v>0</v>
      </c>
      <c r="T907" s="191" t="s">
        <v>3181</v>
      </c>
    </row>
    <row r="908" spans="1:20" ht="12.75" customHeight="1">
      <c r="A908" s="117">
        <f>'K. Business Resiliency'!A59</f>
        <v>4060</v>
      </c>
      <c r="B908" s="117">
        <f>'K. Business Resiliency'!J59</f>
        <v>3</v>
      </c>
      <c r="C908" s="117">
        <f>'K. Business Resiliency'!K59</f>
        <v>0</v>
      </c>
      <c r="D908" s="117">
        <f>'K. Business Resiliency'!Y59</f>
        <v>0</v>
      </c>
      <c r="E908" s="117" t="str">
        <f>'K. Business Resiliency'!B59</f>
        <v>K.8.1.1</v>
      </c>
      <c r="F908" s="117" t="str">
        <f>'K. Business Resiliency'!C59</f>
        <v>Is the contact information reviewed and updated at least annually?</v>
      </c>
      <c r="G908" s="117">
        <f>'K. Business Resiliency'!D59</f>
        <v>0</v>
      </c>
      <c r="H908" s="117">
        <f>'K. Business Resiliency'!E59</f>
        <v>0</v>
      </c>
      <c r="I908" s="117">
        <f>'K. Business Resiliency'!F59</f>
        <v>0</v>
      </c>
      <c r="J908" s="117" t="str">
        <f>'K. Business Resiliency'!G59</f>
        <v>K.1 Business Resiliency Governance
K.2 Business Impact Analysis</v>
      </c>
      <c r="K908" s="117">
        <f>'K. Business Resiliency'!H59</f>
        <v>0</v>
      </c>
      <c r="L908" s="117">
        <f>'K. Business Resiliency'!I59</f>
        <v>0</v>
      </c>
      <c r="M908" s="117"/>
      <c r="N908" s="117"/>
      <c r="O908" s="117"/>
      <c r="P908" s="120"/>
      <c r="Q908" s="117"/>
      <c r="R908" s="117"/>
      <c r="S908" s="117">
        <v>0</v>
      </c>
      <c r="T908" s="191" t="s">
        <v>3181</v>
      </c>
    </row>
    <row r="909" spans="1:20" ht="12.75" customHeight="1">
      <c r="A909" s="117">
        <f>'K. Business Resiliency'!A60</f>
        <v>2295</v>
      </c>
      <c r="B909" s="117">
        <f>'K. Business Resiliency'!J60</f>
        <v>2</v>
      </c>
      <c r="C909" s="117">
        <f>'K. Business Resiliency'!K60</f>
        <v>0</v>
      </c>
      <c r="D909" s="117">
        <f>'K. Business Resiliency'!Y60</f>
        <v>0</v>
      </c>
      <c r="E909" s="117" t="str">
        <f>'K. Business Resiliency'!B60</f>
        <v>K.8.2</v>
      </c>
      <c r="F909" s="117" t="str">
        <f>'K. Business Resiliency'!C60</f>
        <v>Notification and escalation protocols been established?</v>
      </c>
      <c r="G909" s="117">
        <f>'K. Business Resiliency'!D60</f>
        <v>0</v>
      </c>
      <c r="H909" s="117">
        <f>'K. Business Resiliency'!E60</f>
        <v>0</v>
      </c>
      <c r="I909" s="117">
        <f>'K. Business Resiliency'!F60</f>
        <v>0</v>
      </c>
      <c r="J909" s="117" t="str">
        <f>'K. Business Resiliency'!G60</f>
        <v>K.1 Business Resiliency Governance
K.2 Business Impact Analysis</v>
      </c>
      <c r="K909" s="117" t="str">
        <f>'K. Business Resiliency'!H60</f>
        <v>8.4.3</v>
      </c>
      <c r="L909" s="117" t="str">
        <f>'K. Business Resiliency'!I60</f>
        <v>Warning and communication</v>
      </c>
      <c r="M909" s="117"/>
      <c r="N909" s="117"/>
      <c r="O909" s="117"/>
      <c r="P909" s="120"/>
      <c r="Q909" s="117"/>
      <c r="R909" s="117"/>
      <c r="S909" s="117" t="s">
        <v>3423</v>
      </c>
      <c r="T909" s="191" t="s">
        <v>3181</v>
      </c>
    </row>
    <row r="910" spans="1:20" ht="12.75" customHeight="1">
      <c r="A910" s="117">
        <f>'K. Business Resiliency'!A61</f>
        <v>2730</v>
      </c>
      <c r="B910" s="117">
        <f>'K. Business Resiliency'!J61</f>
        <v>2</v>
      </c>
      <c r="C910" s="117">
        <f>'K. Business Resiliency'!K61</f>
        <v>0</v>
      </c>
      <c r="D910" s="117">
        <f>'K. Business Resiliency'!Y61</f>
        <v>0</v>
      </c>
      <c r="E910" s="117" t="str">
        <f>'K. Business Resiliency'!B61</f>
        <v>K.8.3</v>
      </c>
      <c r="F910" s="117" t="str">
        <f>'K. Business Resiliency'!C61</f>
        <v>Communication in the event of a disruption that impacts the delivery of their products and services?</v>
      </c>
      <c r="G910" s="117">
        <f>'K. Business Resiliency'!D61</f>
        <v>0</v>
      </c>
      <c r="H910" s="117">
        <f>'K. Business Resiliency'!E61</f>
        <v>0</v>
      </c>
      <c r="I910" s="117">
        <f>'K. Business Resiliency'!F61</f>
        <v>0</v>
      </c>
      <c r="J910" s="117" t="str">
        <f>'K. Business Resiliency'!G61</f>
        <v>K.1 Business Resiliency Governance
K.2 Business Impact Analysis</v>
      </c>
      <c r="K910" s="117">
        <f>'K. Business Resiliency'!H61</f>
        <v>7.4</v>
      </c>
      <c r="L910" s="117" t="str">
        <f>'K. Business Resiliency'!I61</f>
        <v>Communication</v>
      </c>
      <c r="M910" s="117"/>
      <c r="N910" s="117"/>
      <c r="O910" s="117"/>
      <c r="P910" s="120"/>
      <c r="Q910" s="117"/>
      <c r="R910" s="117"/>
      <c r="S910" s="117">
        <v>0</v>
      </c>
      <c r="T910" s="191" t="s">
        <v>3181</v>
      </c>
    </row>
    <row r="911" spans="1:20" ht="12.75" customHeight="1">
      <c r="A911" s="117">
        <f>'K. Business Resiliency'!A62</f>
        <v>2731</v>
      </c>
      <c r="B911" s="117">
        <f>'K. Business Resiliency'!J62</f>
        <v>2</v>
      </c>
      <c r="C911" s="117">
        <f>'K. Business Resiliency'!K62</f>
        <v>0</v>
      </c>
      <c r="D911" s="117">
        <f>'K. Business Resiliency'!Y62</f>
        <v>0</v>
      </c>
      <c r="E911" s="117" t="str">
        <f>'K. Business Resiliency'!B62</f>
        <v>K.8.4</v>
      </c>
      <c r="F911" s="117" t="str">
        <f>'K. Business Resiliency'!C62</f>
        <v>Processes implemented to notify the service provider when their Business Resiliency Procedures are modified?</v>
      </c>
      <c r="G911" s="117">
        <f>'K. Business Resiliency'!D62</f>
        <v>0</v>
      </c>
      <c r="H911" s="117">
        <f>'K. Business Resiliency'!E62</f>
        <v>0</v>
      </c>
      <c r="I911" s="117">
        <f>'K. Business Resiliency'!F62</f>
        <v>0</v>
      </c>
      <c r="J911" s="117" t="str">
        <f>'K. Business Resiliency'!G62</f>
        <v>K.1 Business Resiliency Governance
K.2 Business Impact Analysis</v>
      </c>
      <c r="K911" s="117">
        <f>'K. Business Resiliency'!H62</f>
        <v>0</v>
      </c>
      <c r="L911" s="117">
        <f>'K. Business Resiliency'!I62</f>
        <v>0</v>
      </c>
      <c r="M911" s="117"/>
      <c r="N911" s="117"/>
      <c r="O911" s="117"/>
      <c r="P911" s="120"/>
      <c r="Q911" s="117"/>
      <c r="R911" s="117"/>
      <c r="S911" s="117">
        <v>0</v>
      </c>
      <c r="T911" s="191" t="s">
        <v>3181</v>
      </c>
    </row>
    <row r="912" spans="1:20" ht="12.75" customHeight="1">
      <c r="A912" s="117">
        <f>'K. Business Resiliency'!A63</f>
        <v>2343</v>
      </c>
      <c r="B912" s="117">
        <f>'K. Business Resiliency'!J63</f>
        <v>1</v>
      </c>
      <c r="C912" s="117">
        <f>'K. Business Resiliency'!K63</f>
        <v>0</v>
      </c>
      <c r="D912" s="117">
        <f>'K. Business Resiliency'!Y63</f>
        <v>1</v>
      </c>
      <c r="E912" s="117" t="str">
        <f>'K. Business Resiliency'!B63</f>
        <v>K.9</v>
      </c>
      <c r="F912" s="117" t="str">
        <f>'K. Business Resiliency'!C63</f>
        <v>Is there a formal, documented exercise and testing program in place? If yes, does it include:</v>
      </c>
      <c r="G912" s="117">
        <f>'K. Business Resiliency'!D63</f>
        <v>0</v>
      </c>
      <c r="H912" s="117">
        <f>'K. Business Resiliency'!E63</f>
        <v>0</v>
      </c>
      <c r="I912" s="117">
        <f>'K. Business Resiliency'!F63</f>
        <v>0</v>
      </c>
      <c r="J912" s="117" t="str">
        <f>'K. Business Resiliency'!G63</f>
        <v>K.6 Exercising</v>
      </c>
      <c r="K912" s="117">
        <f>'K. Business Resiliency'!H63</f>
        <v>8.5</v>
      </c>
      <c r="L912" s="117" t="str">
        <f>'K. Business Resiliency'!I63</f>
        <v>Exercising and testing</v>
      </c>
      <c r="M912" s="117" t="s">
        <v>3194</v>
      </c>
      <c r="N912" s="117"/>
      <c r="O912" s="117"/>
      <c r="P912" s="120"/>
      <c r="Q912" s="117"/>
      <c r="R912" s="117"/>
      <c r="S912" s="117">
        <v>0</v>
      </c>
      <c r="T912" s="191" t="s">
        <v>3181</v>
      </c>
    </row>
    <row r="913" spans="1:20" ht="12.75" customHeight="1">
      <c r="A913" s="117">
        <f>'K. Business Resiliency'!A64</f>
        <v>2346</v>
      </c>
      <c r="B913" s="117">
        <f>'K. Business Resiliency'!J64</f>
        <v>2</v>
      </c>
      <c r="C913" s="117">
        <f>'K. Business Resiliency'!K64</f>
        <v>0</v>
      </c>
      <c r="D913" s="117">
        <f>'K. Business Resiliency'!Y64</f>
        <v>0</v>
      </c>
      <c r="E913" s="117" t="str">
        <f>'K. Business Resiliency'!B64</f>
        <v>K.9.1</v>
      </c>
      <c r="F913" s="117" t="str">
        <f>'K. Business Resiliency'!C64</f>
        <v>Specific IT Disaster Recovery exercises and tests that address the unavailability of specific resources? If yes, are disruptions of the following resources included:</v>
      </c>
      <c r="G913" s="117">
        <f>'K. Business Resiliency'!D64</f>
        <v>0</v>
      </c>
      <c r="H913" s="117">
        <f>'K. Business Resiliency'!E64</f>
        <v>0</v>
      </c>
      <c r="I913" s="117">
        <f>'K. Business Resiliency'!F64</f>
        <v>0</v>
      </c>
      <c r="J913" s="117" t="str">
        <f>'K. Business Resiliency'!G64</f>
        <v>K.6 Exercising</v>
      </c>
      <c r="K913" s="117">
        <f>'K. Business Resiliency'!H64</f>
        <v>8.5</v>
      </c>
      <c r="L913" s="117" t="str">
        <f>'K. Business Resiliency'!I64</f>
        <v>Exercising and testing</v>
      </c>
      <c r="M913" s="117" t="s">
        <v>3424</v>
      </c>
      <c r="N913" s="117"/>
      <c r="O913" s="117"/>
      <c r="P913" s="120"/>
      <c r="Q913" s="117"/>
      <c r="R913" s="117"/>
      <c r="S913" s="117">
        <v>0</v>
      </c>
      <c r="T913" s="191" t="s">
        <v>3181</v>
      </c>
    </row>
    <row r="914" spans="1:20" ht="12.75" customHeight="1">
      <c r="A914" s="117">
        <f>'K. Business Resiliency'!A65</f>
        <v>4061</v>
      </c>
      <c r="B914" s="117">
        <f>'K. Business Resiliency'!J65</f>
        <v>3</v>
      </c>
      <c r="C914" s="117">
        <f>'K. Business Resiliency'!K65</f>
        <v>0</v>
      </c>
      <c r="D914" s="117">
        <f>'K. Business Resiliency'!Y65</f>
        <v>0</v>
      </c>
      <c r="E914" s="117" t="str">
        <f>'K. Business Resiliency'!B65</f>
        <v>K.9.1.1</v>
      </c>
      <c r="F914" s="117" t="str">
        <f>'K. Business Resiliency'!C65</f>
        <v>Production data center(s)?</v>
      </c>
      <c r="G914" s="117">
        <f>'K. Business Resiliency'!D65</f>
        <v>0</v>
      </c>
      <c r="H914" s="117">
        <f>'K. Business Resiliency'!E65</f>
        <v>0</v>
      </c>
      <c r="I914" s="117">
        <f>'K. Business Resiliency'!F65</f>
        <v>0</v>
      </c>
      <c r="J914" s="117" t="str">
        <f>'K. Business Resiliency'!G65</f>
        <v>K.6 Exercising</v>
      </c>
      <c r="K914" s="117">
        <f>'K. Business Resiliency'!H65</f>
        <v>0</v>
      </c>
      <c r="L914" s="117">
        <f>'K. Business Resiliency'!I65</f>
        <v>0</v>
      </c>
      <c r="M914" s="117" t="s">
        <v>3424</v>
      </c>
      <c r="N914" s="117"/>
      <c r="O914" s="117"/>
      <c r="P914" s="120"/>
      <c r="Q914" s="117"/>
      <c r="R914" s="117"/>
      <c r="S914" s="117">
        <v>0</v>
      </c>
      <c r="T914" s="191" t="s">
        <v>3181</v>
      </c>
    </row>
    <row r="915" spans="1:20" ht="12.75" customHeight="1">
      <c r="A915" s="117">
        <f>'K. Business Resiliency'!A66</f>
        <v>4062</v>
      </c>
      <c r="B915" s="117">
        <f>'K. Business Resiliency'!J66</f>
        <v>3</v>
      </c>
      <c r="C915" s="117">
        <f>'K. Business Resiliency'!K66</f>
        <v>0</v>
      </c>
      <c r="D915" s="117">
        <f>'K. Business Resiliency'!Y66</f>
        <v>0</v>
      </c>
      <c r="E915" s="117" t="str">
        <f>'K. Business Resiliency'!B66</f>
        <v>K.9.1.2</v>
      </c>
      <c r="F915" s="117" t="str">
        <f>'K. Business Resiliency'!C66</f>
        <v>Data stores?</v>
      </c>
      <c r="G915" s="117">
        <f>'K. Business Resiliency'!D66</f>
        <v>0</v>
      </c>
      <c r="H915" s="117">
        <f>'K. Business Resiliency'!E66</f>
        <v>0</v>
      </c>
      <c r="I915" s="117">
        <f>'K. Business Resiliency'!F66</f>
        <v>0</v>
      </c>
      <c r="J915" s="117" t="str">
        <f>'K. Business Resiliency'!G66</f>
        <v>K.6 Exercising</v>
      </c>
      <c r="K915" s="117">
        <f>'K. Business Resiliency'!H66</f>
        <v>0</v>
      </c>
      <c r="L915" s="117">
        <f>'K. Business Resiliency'!I66</f>
        <v>0</v>
      </c>
      <c r="M915" s="117" t="s">
        <v>3424</v>
      </c>
      <c r="N915" s="117"/>
      <c r="O915" s="117"/>
      <c r="P915" s="120"/>
      <c r="Q915" s="117"/>
      <c r="R915" s="117"/>
      <c r="S915" s="117">
        <v>0</v>
      </c>
      <c r="T915" s="191" t="s">
        <v>3181</v>
      </c>
    </row>
    <row r="916" spans="1:20" ht="12.75" customHeight="1">
      <c r="A916" s="117">
        <f>'K. Business Resiliency'!A67</f>
        <v>4063</v>
      </c>
      <c r="B916" s="117">
        <f>'K. Business Resiliency'!J67</f>
        <v>3</v>
      </c>
      <c r="C916" s="117">
        <f>'K. Business Resiliency'!K67</f>
        <v>0</v>
      </c>
      <c r="D916" s="117">
        <f>'K. Business Resiliency'!Y67</f>
        <v>0</v>
      </c>
      <c r="E916" s="117" t="str">
        <f>'K. Business Resiliency'!B67</f>
        <v>K.9.1.3</v>
      </c>
      <c r="F916" s="117" t="str">
        <f>'K. Business Resiliency'!C67</f>
        <v>Recovery supporting personnel (40% or more)?</v>
      </c>
      <c r="G916" s="117">
        <f>'K. Business Resiliency'!D67</f>
        <v>0</v>
      </c>
      <c r="H916" s="117">
        <f>'K. Business Resiliency'!E67</f>
        <v>0</v>
      </c>
      <c r="I916" s="117">
        <f>'K. Business Resiliency'!F67</f>
        <v>0</v>
      </c>
      <c r="J916" s="117" t="str">
        <f>'K. Business Resiliency'!G67</f>
        <v>K.6 Exercising</v>
      </c>
      <c r="K916" s="117">
        <f>'K. Business Resiliency'!H67</f>
        <v>0</v>
      </c>
      <c r="L916" s="117">
        <f>'K. Business Resiliency'!I67</f>
        <v>0</v>
      </c>
      <c r="M916" s="117" t="s">
        <v>3424</v>
      </c>
      <c r="N916" s="117"/>
      <c r="O916" s="117"/>
      <c r="P916" s="120"/>
      <c r="Q916" s="117"/>
      <c r="R916" s="117"/>
      <c r="S916" s="117">
        <v>0</v>
      </c>
      <c r="T916" s="191" t="s">
        <v>3181</v>
      </c>
    </row>
    <row r="917" spans="1:20" ht="12.75" customHeight="1">
      <c r="A917" s="117">
        <f>'K. Business Resiliency'!A68</f>
        <v>4064</v>
      </c>
      <c r="B917" s="117">
        <f>'K. Business Resiliency'!J68</f>
        <v>3</v>
      </c>
      <c r="C917" s="117">
        <f>'K. Business Resiliency'!K68</f>
        <v>0</v>
      </c>
      <c r="D917" s="117">
        <f>'K. Business Resiliency'!Y68</f>
        <v>0</v>
      </c>
      <c r="E917" s="117" t="str">
        <f>'K. Business Resiliency'!B68</f>
        <v>K.9.1.4</v>
      </c>
      <c r="F917" s="117" t="str">
        <f>'K. Business Resiliency'!C68</f>
        <v>Network?</v>
      </c>
      <c r="G917" s="117">
        <f>'K. Business Resiliency'!D68</f>
        <v>0</v>
      </c>
      <c r="H917" s="117">
        <f>'K. Business Resiliency'!E68</f>
        <v>0</v>
      </c>
      <c r="I917" s="117">
        <f>'K. Business Resiliency'!F68</f>
        <v>0</v>
      </c>
      <c r="J917" s="117" t="str">
        <f>'K. Business Resiliency'!G68</f>
        <v>K.6 Exercising</v>
      </c>
      <c r="K917" s="117">
        <f>'K. Business Resiliency'!H68</f>
        <v>0</v>
      </c>
      <c r="L917" s="117">
        <f>'K. Business Resiliency'!I68</f>
        <v>0</v>
      </c>
      <c r="M917" s="117" t="s">
        <v>3424</v>
      </c>
      <c r="N917" s="117"/>
      <c r="O917" s="117"/>
      <c r="P917" s="120"/>
      <c r="Q917" s="117"/>
      <c r="R917" s="117"/>
      <c r="S917" s="117">
        <v>0</v>
      </c>
      <c r="T917" s="191" t="s">
        <v>3181</v>
      </c>
    </row>
    <row r="918" spans="1:20" ht="12.75" customHeight="1">
      <c r="A918" s="117">
        <f>'K. Business Resiliency'!A69</f>
        <v>4065</v>
      </c>
      <c r="B918" s="117">
        <f>'K. Business Resiliency'!J69</f>
        <v>2</v>
      </c>
      <c r="C918" s="117">
        <f>'K. Business Resiliency'!K69</f>
        <v>0</v>
      </c>
      <c r="D918" s="117">
        <f>'K. Business Resiliency'!Y69</f>
        <v>0</v>
      </c>
      <c r="E918" s="117" t="str">
        <f>'K. Business Resiliency'!B69</f>
        <v>K.9.2</v>
      </c>
      <c r="F918" s="117" t="str">
        <f>'K. Business Resiliency'!C69</f>
        <v>Specific business activity exercises and tests that address the unavailability of specific resources i.e., realistic scenarios? If yes, does it include:</v>
      </c>
      <c r="G918" s="117">
        <f>'K. Business Resiliency'!D69</f>
        <v>0</v>
      </c>
      <c r="H918" s="117">
        <f>'K. Business Resiliency'!E69</f>
        <v>0</v>
      </c>
      <c r="I918" s="117">
        <f>'K. Business Resiliency'!F69</f>
        <v>0</v>
      </c>
      <c r="J918" s="117" t="str">
        <f>'K. Business Resiliency'!G69</f>
        <v>K.6 Exercising</v>
      </c>
      <c r="K918" s="117">
        <f>'K. Business Resiliency'!H69</f>
        <v>8.5</v>
      </c>
      <c r="L918" s="117" t="str">
        <f>'K. Business Resiliency'!I69</f>
        <v>Exercising and testing</v>
      </c>
      <c r="M918" s="117" t="s">
        <v>3425</v>
      </c>
      <c r="N918" s="117" t="s">
        <v>3080</v>
      </c>
      <c r="O918" s="117" t="s">
        <v>3426</v>
      </c>
      <c r="P918" s="120"/>
      <c r="Q918" s="117"/>
      <c r="R918" s="117"/>
      <c r="S918" s="117">
        <v>0</v>
      </c>
      <c r="T918" s="191" t="s">
        <v>3181</v>
      </c>
    </row>
    <row r="919" spans="1:20" ht="12.75" customHeight="1">
      <c r="A919" s="117">
        <f>'K. Business Resiliency'!A70</f>
        <v>4066</v>
      </c>
      <c r="B919" s="117">
        <f>'K. Business Resiliency'!J70</f>
        <v>3</v>
      </c>
      <c r="C919" s="117">
        <f>'K. Business Resiliency'!K70</f>
        <v>0</v>
      </c>
      <c r="D919" s="117">
        <f>'K. Business Resiliency'!Y70</f>
        <v>0</v>
      </c>
      <c r="E919" s="117" t="str">
        <f>'K. Business Resiliency'!B70</f>
        <v>K.9.2.1</v>
      </c>
      <c r="F919" s="117" t="str">
        <f>'K. Business Resiliency'!C70</f>
        <v>Information and communication technology?</v>
      </c>
      <c r="G919" s="117">
        <f>'K. Business Resiliency'!D70</f>
        <v>0</v>
      </c>
      <c r="H919" s="117">
        <f>'K. Business Resiliency'!E70</f>
        <v>0</v>
      </c>
      <c r="I919" s="117">
        <f>'K. Business Resiliency'!F70</f>
        <v>0</v>
      </c>
      <c r="J919" s="117" t="str">
        <f>'K. Business Resiliency'!G70</f>
        <v>K.6 Exercising</v>
      </c>
      <c r="K919" s="117">
        <f>'K. Business Resiliency'!H70</f>
        <v>0</v>
      </c>
      <c r="L919" s="117">
        <f>'K. Business Resiliency'!I70</f>
        <v>0</v>
      </c>
      <c r="M919" s="117" t="s">
        <v>3424</v>
      </c>
      <c r="N919" s="117"/>
      <c r="O919" s="117"/>
      <c r="P919" s="120"/>
      <c r="Q919" s="117"/>
      <c r="R919" s="117"/>
      <c r="S919" s="117">
        <v>0</v>
      </c>
      <c r="T919" s="191" t="s">
        <v>3181</v>
      </c>
    </row>
    <row r="920" spans="1:20" ht="12.75" customHeight="1">
      <c r="A920" s="117">
        <f>'K. Business Resiliency'!A71</f>
        <v>4067</v>
      </c>
      <c r="B920" s="117">
        <f>'K. Business Resiliency'!J71</f>
        <v>3</v>
      </c>
      <c r="C920" s="117">
        <f>'K. Business Resiliency'!K71</f>
        <v>0</v>
      </c>
      <c r="D920" s="117">
        <f>'K. Business Resiliency'!Y71</f>
        <v>0</v>
      </c>
      <c r="E920" s="117" t="str">
        <f>'K. Business Resiliency'!B71</f>
        <v>K.9.2.2</v>
      </c>
      <c r="F920" s="117" t="str">
        <f>'K. Business Resiliency'!C71</f>
        <v>Network due to dedicated denial of service / cyber attacks?</v>
      </c>
      <c r="G920" s="117">
        <f>'K. Business Resiliency'!D71</f>
        <v>0</v>
      </c>
      <c r="H920" s="117">
        <f>'K. Business Resiliency'!E71</f>
        <v>0</v>
      </c>
      <c r="I920" s="117">
        <f>'K. Business Resiliency'!F71</f>
        <v>0</v>
      </c>
      <c r="J920" s="117" t="str">
        <f>'K. Business Resiliency'!G71</f>
        <v>K.6 Exercising</v>
      </c>
      <c r="K920" s="117">
        <f>'K. Business Resiliency'!H71</f>
        <v>0</v>
      </c>
      <c r="L920" s="117">
        <f>'K. Business Resiliency'!I71</f>
        <v>0</v>
      </c>
      <c r="M920" s="117" t="s">
        <v>3424</v>
      </c>
      <c r="N920" s="117"/>
      <c r="O920" s="117"/>
      <c r="P920" s="120"/>
      <c r="Q920" s="117"/>
      <c r="R920" s="117"/>
      <c r="S920" s="117">
        <v>0</v>
      </c>
      <c r="T920" s="191" t="s">
        <v>3181</v>
      </c>
    </row>
    <row r="921" spans="1:20" ht="12.75" customHeight="1">
      <c r="A921" s="117">
        <f>'K. Business Resiliency'!A72</f>
        <v>4068</v>
      </c>
      <c r="B921" s="117">
        <f>'K. Business Resiliency'!J72</f>
        <v>3</v>
      </c>
      <c r="C921" s="117">
        <f>'K. Business Resiliency'!K72</f>
        <v>0</v>
      </c>
      <c r="D921" s="117">
        <f>'K. Business Resiliency'!Y72</f>
        <v>0</v>
      </c>
      <c r="E921" s="117" t="str">
        <f>'K. Business Resiliency'!B72</f>
        <v>K.9.2.3</v>
      </c>
      <c r="F921" s="117" t="str">
        <f>'K. Business Resiliency'!C72</f>
        <v>Work places/buildings?</v>
      </c>
      <c r="G921" s="117">
        <f>'K. Business Resiliency'!D72</f>
        <v>0</v>
      </c>
      <c r="H921" s="117">
        <f>'K. Business Resiliency'!E72</f>
        <v>0</v>
      </c>
      <c r="I921" s="117">
        <f>'K. Business Resiliency'!F72</f>
        <v>0</v>
      </c>
      <c r="J921" s="117" t="str">
        <f>'K. Business Resiliency'!G72</f>
        <v>K.6 Exercising</v>
      </c>
      <c r="K921" s="117">
        <f>'K. Business Resiliency'!H72</f>
        <v>0</v>
      </c>
      <c r="L921" s="117">
        <f>'K. Business Resiliency'!I72</f>
        <v>0</v>
      </c>
      <c r="M921" s="117" t="s">
        <v>3424</v>
      </c>
      <c r="N921" s="117"/>
      <c r="O921" s="117"/>
      <c r="P921" s="120"/>
      <c r="Q921" s="117"/>
      <c r="R921" s="117"/>
      <c r="S921" s="117">
        <v>0</v>
      </c>
      <c r="T921" s="191" t="s">
        <v>3181</v>
      </c>
    </row>
    <row r="922" spans="1:20" ht="12.75" customHeight="1">
      <c r="A922" s="117">
        <f>'K. Business Resiliency'!A73</f>
        <v>4069</v>
      </c>
      <c r="B922" s="117">
        <f>'K. Business Resiliency'!J73</f>
        <v>3</v>
      </c>
      <c r="C922" s="117">
        <f>'K. Business Resiliency'!K73</f>
        <v>0</v>
      </c>
      <c r="D922" s="117">
        <f>'K. Business Resiliency'!Y73</f>
        <v>0</v>
      </c>
      <c r="E922" s="117" t="str">
        <f>'K. Business Resiliency'!B73</f>
        <v>K.9.2.4</v>
      </c>
      <c r="F922" s="117" t="str">
        <f>'K. Business Resiliency'!C73</f>
        <v>Personnel?</v>
      </c>
      <c r="G922" s="117">
        <f>'K. Business Resiliency'!D73</f>
        <v>0</v>
      </c>
      <c r="H922" s="117">
        <f>'K. Business Resiliency'!E73</f>
        <v>0</v>
      </c>
      <c r="I922" s="117">
        <f>'K. Business Resiliency'!F73</f>
        <v>0</v>
      </c>
      <c r="J922" s="117" t="str">
        <f>'K. Business Resiliency'!G73</f>
        <v>K.6 Exercising</v>
      </c>
      <c r="K922" s="117">
        <f>'K. Business Resiliency'!H73</f>
        <v>0</v>
      </c>
      <c r="L922" s="117">
        <f>'K. Business Resiliency'!I73</f>
        <v>0</v>
      </c>
      <c r="M922" s="117" t="s">
        <v>3424</v>
      </c>
      <c r="N922" s="117"/>
      <c r="O922" s="117"/>
      <c r="P922" s="120"/>
      <c r="Q922" s="117"/>
      <c r="R922" s="117"/>
      <c r="S922" s="117">
        <v>0</v>
      </c>
      <c r="T922" s="191" t="s">
        <v>3181</v>
      </c>
    </row>
    <row r="923" spans="1:20" ht="12.75" customHeight="1">
      <c r="A923" s="117">
        <f>'K. Business Resiliency'!A74</f>
        <v>4070</v>
      </c>
      <c r="B923" s="117">
        <f>'K. Business Resiliency'!J74</f>
        <v>3</v>
      </c>
      <c r="C923" s="117">
        <f>'K. Business Resiliency'!K74</f>
        <v>0</v>
      </c>
      <c r="D923" s="117">
        <f>'K. Business Resiliency'!Y74</f>
        <v>0</v>
      </c>
      <c r="E923" s="117" t="str">
        <f>'K. Business Resiliency'!B74</f>
        <v>K.9.2.5</v>
      </c>
      <c r="F923" s="117" t="str">
        <f>'K. Business Resiliency'!C74</f>
        <v>Third party services (e.g. partners and suppliers)?</v>
      </c>
      <c r="G923" s="117">
        <f>'K. Business Resiliency'!D74</f>
        <v>0</v>
      </c>
      <c r="H923" s="117">
        <f>'K. Business Resiliency'!E74</f>
        <v>0</v>
      </c>
      <c r="I923" s="117">
        <f>'K. Business Resiliency'!F74</f>
        <v>0</v>
      </c>
      <c r="J923" s="117" t="str">
        <f>'K. Business Resiliency'!G74</f>
        <v>K.6 Exercising</v>
      </c>
      <c r="K923" s="117">
        <f>'K. Business Resiliency'!H74</f>
        <v>0</v>
      </c>
      <c r="L923" s="117">
        <f>'K. Business Resiliency'!I74</f>
        <v>0</v>
      </c>
      <c r="M923" s="117" t="s">
        <v>3424</v>
      </c>
      <c r="N923" s="117" t="s">
        <v>3427</v>
      </c>
      <c r="O923" s="117" t="s">
        <v>3428</v>
      </c>
      <c r="P923" s="120"/>
      <c r="Q923" s="117"/>
      <c r="R923" s="117"/>
      <c r="S923" s="117">
        <v>0</v>
      </c>
      <c r="T923" s="191" t="s">
        <v>3181</v>
      </c>
    </row>
    <row r="924" spans="1:20" ht="12.75" customHeight="1">
      <c r="A924" s="117">
        <f>'K. Business Resiliency'!A75</f>
        <v>4071</v>
      </c>
      <c r="B924" s="117">
        <f>'K. Business Resiliency'!J75</f>
        <v>2</v>
      </c>
      <c r="C924" s="117">
        <f>'K. Business Resiliency'!K75</f>
        <v>0</v>
      </c>
      <c r="D924" s="117">
        <f>'K. Business Resiliency'!Y75</f>
        <v>0</v>
      </c>
      <c r="E924" s="117" t="str">
        <f>'K. Business Resiliency'!B75</f>
        <v>K.9.3</v>
      </c>
      <c r="F924" s="117" t="str">
        <f>'K. Business Resiliency'!C75</f>
        <v>Are measurable recovery objectives defined for each exercise and test? If yes, do they include:</v>
      </c>
      <c r="G924" s="117">
        <f>'K. Business Resiliency'!D75</f>
        <v>0</v>
      </c>
      <c r="H924" s="117">
        <f>'K. Business Resiliency'!E75</f>
        <v>0</v>
      </c>
      <c r="I924" s="117">
        <f>'K. Business Resiliency'!F75</f>
        <v>0</v>
      </c>
      <c r="J924" s="117" t="str">
        <f>'K. Business Resiliency'!G75</f>
        <v>K.6 Exercising</v>
      </c>
      <c r="K924" s="117">
        <f>'K. Business Resiliency'!H75</f>
        <v>8.5</v>
      </c>
      <c r="L924" s="117" t="str">
        <f>'K. Business Resiliency'!I75</f>
        <v>Exercising and testing</v>
      </c>
      <c r="M924" s="117" t="s">
        <v>3429</v>
      </c>
      <c r="N924" s="117"/>
      <c r="O924" s="117"/>
      <c r="P924" s="120"/>
      <c r="Q924" s="117"/>
      <c r="R924" s="117"/>
      <c r="S924" s="117">
        <v>0</v>
      </c>
      <c r="T924" s="191" t="s">
        <v>3181</v>
      </c>
    </row>
    <row r="925" spans="1:20" ht="12.75" customHeight="1">
      <c r="A925" s="117">
        <f>'K. Business Resiliency'!A76</f>
        <v>4072</v>
      </c>
      <c r="B925" s="117">
        <f>'K. Business Resiliency'!J76</f>
        <v>3</v>
      </c>
      <c r="C925" s="117">
        <f>'K. Business Resiliency'!K76</f>
        <v>0</v>
      </c>
      <c r="D925" s="117">
        <f>'K. Business Resiliency'!Y76</f>
        <v>0</v>
      </c>
      <c r="E925" s="117" t="str">
        <f>'K. Business Resiliency'!B76</f>
        <v>K.9.3.1</v>
      </c>
      <c r="F925" s="117" t="str">
        <f>'K. Business Resiliency'!C76</f>
        <v>Recovery Time Objectives for all essential application systems, network services and other resources?</v>
      </c>
      <c r="G925" s="117">
        <f>'K. Business Resiliency'!D76</f>
        <v>0</v>
      </c>
      <c r="H925" s="117">
        <f>'K. Business Resiliency'!E76</f>
        <v>0</v>
      </c>
      <c r="I925" s="117">
        <f>'K. Business Resiliency'!F76</f>
        <v>0</v>
      </c>
      <c r="J925" s="117" t="str">
        <f>'K. Business Resiliency'!G76</f>
        <v>K.6 Exercising</v>
      </c>
      <c r="K925" s="117">
        <f>'K. Business Resiliency'!H76</f>
        <v>0</v>
      </c>
      <c r="L925" s="117">
        <f>'K. Business Resiliency'!I76</f>
        <v>0</v>
      </c>
      <c r="M925" s="117" t="s">
        <v>3429</v>
      </c>
      <c r="N925" s="117"/>
      <c r="O925" s="117"/>
      <c r="P925" s="120"/>
      <c r="Q925" s="117"/>
      <c r="R925" s="117"/>
      <c r="S925" s="117">
        <v>0</v>
      </c>
      <c r="T925" s="191" t="s">
        <v>3181</v>
      </c>
    </row>
    <row r="926" spans="1:20" ht="12.75" customHeight="1">
      <c r="A926" s="117">
        <f>'K. Business Resiliency'!A77</f>
        <v>4073</v>
      </c>
      <c r="B926" s="117">
        <f>'K. Business Resiliency'!J77</f>
        <v>3</v>
      </c>
      <c r="C926" s="117">
        <f>'K. Business Resiliency'!K77</f>
        <v>0</v>
      </c>
      <c r="D926" s="117">
        <f>'K. Business Resiliency'!Y77</f>
        <v>0</v>
      </c>
      <c r="E926" s="117" t="str">
        <f>'K. Business Resiliency'!B77</f>
        <v>K.9.3.2</v>
      </c>
      <c r="F926" s="117" t="str">
        <f>'K. Business Resiliency'!C77</f>
        <v>Recovery Point Objective for all essential application systems?</v>
      </c>
      <c r="G926" s="117">
        <f>'K. Business Resiliency'!D77</f>
        <v>0</v>
      </c>
      <c r="H926" s="117">
        <f>'K. Business Resiliency'!E77</f>
        <v>0</v>
      </c>
      <c r="I926" s="117">
        <f>'K. Business Resiliency'!F77</f>
        <v>0</v>
      </c>
      <c r="J926" s="117" t="str">
        <f>'K. Business Resiliency'!G77</f>
        <v>K.6 Exercising</v>
      </c>
      <c r="K926" s="117">
        <f>'K. Business Resiliency'!H77</f>
        <v>0</v>
      </c>
      <c r="L926" s="117">
        <f>'K. Business Resiliency'!I77</f>
        <v>0</v>
      </c>
      <c r="M926" s="117" t="s">
        <v>3429</v>
      </c>
      <c r="N926" s="117"/>
      <c r="O926" s="117"/>
      <c r="P926" s="120"/>
      <c r="Q926" s="117"/>
      <c r="R926" s="117"/>
      <c r="S926" s="117">
        <v>0</v>
      </c>
      <c r="T926" s="191" t="s">
        <v>3181</v>
      </c>
    </row>
    <row r="927" spans="1:20" ht="12.75" customHeight="1">
      <c r="A927" s="117">
        <f>'K. Business Resiliency'!A78</f>
        <v>4074</v>
      </c>
      <c r="B927" s="117">
        <f>'K. Business Resiliency'!J78</f>
        <v>2</v>
      </c>
      <c r="C927" s="117">
        <f>'K. Business Resiliency'!K78</f>
        <v>0</v>
      </c>
      <c r="D927" s="117">
        <f>'K. Business Resiliency'!Y78</f>
        <v>0</v>
      </c>
      <c r="E927" s="117" t="str">
        <f>'K. Business Resiliency'!B78</f>
        <v>K.9.4</v>
      </c>
      <c r="F927" s="117" t="str">
        <f>'K. Business Resiliency'!C78</f>
        <v>Are the recovery objective attainment results and the issues identified evaluated with improvement actions identified and acted upon?</v>
      </c>
      <c r="G927" s="117">
        <f>'K. Business Resiliency'!D78</f>
        <v>0</v>
      </c>
      <c r="H927" s="117">
        <f>'K. Business Resiliency'!E78</f>
        <v>0</v>
      </c>
      <c r="I927" s="117">
        <f>'K. Business Resiliency'!F78</f>
        <v>0</v>
      </c>
      <c r="J927" s="117" t="str">
        <f>'K. Business Resiliency'!G78</f>
        <v>K.6 Exercising</v>
      </c>
      <c r="K927" s="117">
        <f>'K. Business Resiliency'!H78</f>
        <v>8.5</v>
      </c>
      <c r="L927" s="117" t="str">
        <f>'K. Business Resiliency'!I78</f>
        <v>Exercising and testing</v>
      </c>
      <c r="M927" s="117" t="s">
        <v>3430</v>
      </c>
      <c r="N927" s="117"/>
      <c r="O927" s="117"/>
      <c r="P927" s="120"/>
      <c r="Q927" s="117"/>
      <c r="R927" s="117"/>
      <c r="S927" s="117">
        <v>0</v>
      </c>
      <c r="T927" s="191" t="s">
        <v>3181</v>
      </c>
    </row>
    <row r="928" spans="1:20" ht="12.75" customHeight="1">
      <c r="A928" s="117">
        <f>'K. Business Resiliency'!A79</f>
        <v>2779</v>
      </c>
      <c r="B928" s="117">
        <f>'K. Business Resiliency'!J79</f>
        <v>2</v>
      </c>
      <c r="C928" s="117">
        <f>'K. Business Resiliency'!K79</f>
        <v>0</v>
      </c>
      <c r="D928" s="117">
        <f>'K. Business Resiliency'!Y79</f>
        <v>0</v>
      </c>
      <c r="E928" s="117" t="str">
        <f>'K. Business Resiliency'!B79</f>
        <v>K.9.5</v>
      </c>
      <c r="F928" s="117" t="str">
        <f>'K. Business Resiliency'!C79</f>
        <v>Is there an annual schedule of planned Business Resiliency exercises and tests? If yes, do they include:</v>
      </c>
      <c r="G928" s="117">
        <f>'K. Business Resiliency'!D79</f>
        <v>0</v>
      </c>
      <c r="H928" s="117">
        <f>'K. Business Resiliency'!E79</f>
        <v>0</v>
      </c>
      <c r="I928" s="117">
        <f>'K. Business Resiliency'!F79</f>
        <v>0</v>
      </c>
      <c r="J928" s="117" t="str">
        <f>'K. Business Resiliency'!G79</f>
        <v>K.6 Exercising</v>
      </c>
      <c r="K928" s="117">
        <f>'K. Business Resiliency'!H79</f>
        <v>0</v>
      </c>
      <c r="L928" s="117">
        <f>'K. Business Resiliency'!I79</f>
        <v>0</v>
      </c>
      <c r="M928" s="117" t="s">
        <v>3431</v>
      </c>
      <c r="N928" s="117"/>
      <c r="O928" s="117"/>
      <c r="P928" s="120"/>
      <c r="Q928" s="117"/>
      <c r="R928" s="117"/>
      <c r="S928" s="117">
        <v>0</v>
      </c>
      <c r="T928" s="191" t="s">
        <v>3181</v>
      </c>
    </row>
    <row r="929" spans="1:20" ht="12.75" customHeight="1">
      <c r="A929" s="117">
        <f>'K. Business Resiliency'!A80</f>
        <v>2351</v>
      </c>
      <c r="B929" s="117">
        <f>'K. Business Resiliency'!J80</f>
        <v>3</v>
      </c>
      <c r="C929" s="117">
        <f>'K. Business Resiliency'!K80</f>
        <v>0</v>
      </c>
      <c r="D929" s="117">
        <f>'K. Business Resiliency'!Y80</f>
        <v>0</v>
      </c>
      <c r="E929" s="117" t="str">
        <f>'K. Business Resiliency'!B80</f>
        <v>K.9.5.1</v>
      </c>
      <c r="F929" s="117" t="str">
        <f>'K. Business Resiliency'!C80</f>
        <v>Evacuation drills?</v>
      </c>
      <c r="G929" s="117">
        <f>'K. Business Resiliency'!D80</f>
        <v>0</v>
      </c>
      <c r="H929" s="117">
        <f>'K. Business Resiliency'!E80</f>
        <v>0</v>
      </c>
      <c r="I929" s="117">
        <f>'K. Business Resiliency'!F80</f>
        <v>0</v>
      </c>
      <c r="J929" s="117" t="str">
        <f>'K. Business Resiliency'!G80</f>
        <v>K.6 Exercising</v>
      </c>
      <c r="K929" s="117">
        <f>'K. Business Resiliency'!H80</f>
        <v>0</v>
      </c>
      <c r="L929" s="117">
        <f>'K. Business Resiliency'!I80</f>
        <v>0</v>
      </c>
      <c r="M929" s="117"/>
      <c r="N929" s="117"/>
      <c r="O929" s="117"/>
      <c r="P929" s="120"/>
      <c r="Q929" s="117"/>
      <c r="R929" s="117"/>
      <c r="S929" s="117">
        <v>0</v>
      </c>
      <c r="T929" s="191" t="s">
        <v>3181</v>
      </c>
    </row>
    <row r="930" spans="1:20" ht="12.75" customHeight="1">
      <c r="A930" s="117">
        <f>'K. Business Resiliency'!A81</f>
        <v>2352</v>
      </c>
      <c r="B930" s="117">
        <f>'K. Business Resiliency'!J81</f>
        <v>3</v>
      </c>
      <c r="C930" s="117">
        <f>'K. Business Resiliency'!K81</f>
        <v>0</v>
      </c>
      <c r="D930" s="117">
        <f>'K. Business Resiliency'!Y81</f>
        <v>0</v>
      </c>
      <c r="E930" s="117" t="str">
        <f>'K. Business Resiliency'!B81</f>
        <v>K.9.5.2</v>
      </c>
      <c r="F930" s="117" t="str">
        <f>'K. Business Resiliency'!C81</f>
        <v>Notification procedure and mechanism tests?</v>
      </c>
      <c r="G930" s="117">
        <f>'K. Business Resiliency'!D81</f>
        <v>0</v>
      </c>
      <c r="H930" s="117">
        <f>'K. Business Resiliency'!E81</f>
        <v>0</v>
      </c>
      <c r="I930" s="117">
        <f>'K. Business Resiliency'!F81</f>
        <v>0</v>
      </c>
      <c r="J930" s="117" t="str">
        <f>'K. Business Resiliency'!G81</f>
        <v>K.6 Exercising</v>
      </c>
      <c r="K930" s="117">
        <f>'K. Business Resiliency'!H81</f>
        <v>0</v>
      </c>
      <c r="L930" s="117">
        <f>'K. Business Resiliency'!I81</f>
        <v>0</v>
      </c>
      <c r="M930" s="117" t="s">
        <v>3432</v>
      </c>
      <c r="N930" s="117"/>
      <c r="O930" s="117"/>
      <c r="P930" s="120"/>
      <c r="Q930" s="117"/>
      <c r="R930" s="117"/>
      <c r="S930" s="117">
        <v>0</v>
      </c>
      <c r="T930" s="191" t="s">
        <v>3181</v>
      </c>
    </row>
    <row r="931" spans="1:20" ht="12.75" customHeight="1">
      <c r="A931" s="117">
        <f>'K. Business Resiliency'!A82</f>
        <v>2354</v>
      </c>
      <c r="B931" s="117">
        <f>'K. Business Resiliency'!J82</f>
        <v>3</v>
      </c>
      <c r="C931" s="117">
        <f>'K. Business Resiliency'!K82</f>
        <v>0</v>
      </c>
      <c r="D931" s="117">
        <f>'K. Business Resiliency'!Y82</f>
        <v>0</v>
      </c>
      <c r="E931" s="117" t="str">
        <f>'K. Business Resiliency'!B82</f>
        <v>K.9.5.3</v>
      </c>
      <c r="F931" s="117" t="str">
        <f>'K. Business Resiliency'!C82</f>
        <v>Application recovery tests?</v>
      </c>
      <c r="G931" s="117">
        <f>'K. Business Resiliency'!D82</f>
        <v>0</v>
      </c>
      <c r="H931" s="117">
        <f>'K. Business Resiliency'!E82</f>
        <v>0</v>
      </c>
      <c r="I931" s="117">
        <f>'K. Business Resiliency'!F82</f>
        <v>0</v>
      </c>
      <c r="J931" s="117" t="str">
        <f>'K. Business Resiliency'!G82</f>
        <v>K.6 Exercising</v>
      </c>
      <c r="K931" s="117">
        <f>'K. Business Resiliency'!H82</f>
        <v>0</v>
      </c>
      <c r="L931" s="117">
        <f>'K. Business Resiliency'!I82</f>
        <v>0</v>
      </c>
      <c r="M931" s="117"/>
      <c r="N931" s="117"/>
      <c r="O931" s="117"/>
      <c r="P931" s="120"/>
      <c r="Q931" s="117"/>
      <c r="R931" s="117"/>
      <c r="S931" s="117">
        <v>0</v>
      </c>
      <c r="T931" s="191" t="s">
        <v>3181</v>
      </c>
    </row>
    <row r="932" spans="1:20" ht="12.75" customHeight="1">
      <c r="A932" s="117">
        <f>'K. Business Resiliency'!A83</f>
        <v>2355</v>
      </c>
      <c r="B932" s="117">
        <f>'K. Business Resiliency'!J83</f>
        <v>3</v>
      </c>
      <c r="C932" s="117">
        <f>'K. Business Resiliency'!K83</f>
        <v>0</v>
      </c>
      <c r="D932" s="117">
        <f>'K. Business Resiliency'!Y83</f>
        <v>0</v>
      </c>
      <c r="E932" s="117" t="str">
        <f>'K. Business Resiliency'!B83</f>
        <v>K.9.5.4</v>
      </c>
      <c r="F932" s="117" t="str">
        <f>'K. Business Resiliency'!C83</f>
        <v>Remote access tests?</v>
      </c>
      <c r="G932" s="117">
        <f>'K. Business Resiliency'!D83</f>
        <v>0</v>
      </c>
      <c r="H932" s="117">
        <f>'K. Business Resiliency'!E83</f>
        <v>0</v>
      </c>
      <c r="I932" s="117">
        <f>'K. Business Resiliency'!F83</f>
        <v>0</v>
      </c>
      <c r="J932" s="117" t="str">
        <f>'K. Business Resiliency'!G83</f>
        <v>K.6 Exercising</v>
      </c>
      <c r="K932" s="117">
        <f>'K. Business Resiliency'!H83</f>
        <v>0</v>
      </c>
      <c r="L932" s="117">
        <f>'K. Business Resiliency'!I83</f>
        <v>0</v>
      </c>
      <c r="M932" s="117"/>
      <c r="N932" s="117"/>
      <c r="O932" s="117"/>
      <c r="P932" s="120"/>
      <c r="Q932" s="117"/>
      <c r="R932" s="117"/>
      <c r="S932" s="117">
        <v>0</v>
      </c>
      <c r="T932" s="191" t="s">
        <v>3181</v>
      </c>
    </row>
    <row r="933" spans="1:20" ht="12.75" customHeight="1">
      <c r="A933" s="117">
        <f>'K. Business Resiliency'!A84</f>
        <v>2357</v>
      </c>
      <c r="B933" s="117">
        <f>'K. Business Resiliency'!J84</f>
        <v>3</v>
      </c>
      <c r="C933" s="117">
        <f>'K. Business Resiliency'!K84</f>
        <v>0</v>
      </c>
      <c r="D933" s="117">
        <f>'K. Business Resiliency'!Y84</f>
        <v>0</v>
      </c>
      <c r="E933" s="117" t="str">
        <f>'K. Business Resiliency'!B84</f>
        <v>K.9.5.5</v>
      </c>
      <c r="F933" s="117" t="str">
        <f>'K. Business Resiliency'!C84</f>
        <v>Full scale exercises / end-to-end?</v>
      </c>
      <c r="G933" s="117">
        <f>'K. Business Resiliency'!D84</f>
        <v>0</v>
      </c>
      <c r="H933" s="117">
        <f>'K. Business Resiliency'!E84</f>
        <v>0</v>
      </c>
      <c r="I933" s="117">
        <f>'K. Business Resiliency'!F84</f>
        <v>0</v>
      </c>
      <c r="J933" s="117" t="str">
        <f>'K. Business Resiliency'!G84</f>
        <v>K.6 Exercising</v>
      </c>
      <c r="K933" s="117">
        <f>'K. Business Resiliency'!H84</f>
        <v>0</v>
      </c>
      <c r="L933" s="117">
        <f>'K. Business Resiliency'!I84</f>
        <v>0</v>
      </c>
      <c r="M933" s="117" t="s">
        <v>3433</v>
      </c>
      <c r="N933" s="117"/>
      <c r="O933" s="117"/>
      <c r="P933" s="120"/>
      <c r="Q933" s="117"/>
      <c r="R933" s="117"/>
      <c r="S933" s="117">
        <v>0</v>
      </c>
      <c r="T933" s="191" t="s">
        <v>3181</v>
      </c>
    </row>
    <row r="934" spans="1:20" ht="12.75" customHeight="1">
      <c r="A934" s="117">
        <f>'K. Business Resiliency'!A85</f>
        <v>4076</v>
      </c>
      <c r="B934" s="117">
        <f>'K. Business Resiliency'!J85</f>
        <v>3</v>
      </c>
      <c r="C934" s="117">
        <f>'K. Business Resiliency'!K85</f>
        <v>0</v>
      </c>
      <c r="D934" s="117">
        <f>'K. Business Resiliency'!Y85</f>
        <v>0</v>
      </c>
      <c r="E934" s="117" t="str">
        <f>'K. Business Resiliency'!B85</f>
        <v>K.9.5.6</v>
      </c>
      <c r="F934" s="117" t="str">
        <f>'K. Business Resiliency'!C85</f>
        <v>Production transaction processing?</v>
      </c>
      <c r="G934" s="117">
        <f>'K. Business Resiliency'!D85</f>
        <v>0</v>
      </c>
      <c r="H934" s="117">
        <f>'K. Business Resiliency'!E85</f>
        <v>0</v>
      </c>
      <c r="I934" s="117">
        <f>'K. Business Resiliency'!F85</f>
        <v>0</v>
      </c>
      <c r="J934" s="117" t="str">
        <f>'K. Business Resiliency'!G85</f>
        <v>K.6 Exercising</v>
      </c>
      <c r="K934" s="117">
        <f>'K. Business Resiliency'!H85</f>
        <v>0</v>
      </c>
      <c r="L934" s="117">
        <f>'K. Business Resiliency'!I85</f>
        <v>0</v>
      </c>
      <c r="M934" s="117" t="s">
        <v>3434</v>
      </c>
      <c r="N934" s="117"/>
      <c r="O934" s="117"/>
      <c r="P934" s="120"/>
      <c r="Q934" s="117"/>
      <c r="R934" s="117"/>
      <c r="S934" s="117">
        <v>0</v>
      </c>
      <c r="T934" s="191" t="s">
        <v>3181</v>
      </c>
    </row>
    <row r="935" spans="1:20" ht="12.75" customHeight="1">
      <c r="A935" s="117">
        <f>'K. Business Resiliency'!A86</f>
        <v>4077</v>
      </c>
      <c r="B935" s="117">
        <f>'K. Business Resiliency'!J86</f>
        <v>3</v>
      </c>
      <c r="C935" s="117">
        <f>'K. Business Resiliency'!K86</f>
        <v>0</v>
      </c>
      <c r="D935" s="117">
        <f>'K. Business Resiliency'!Y86</f>
        <v>0</v>
      </c>
      <c r="E935" s="117" t="str">
        <f>'K. Business Resiliency'!B86</f>
        <v>K.9.5.7</v>
      </c>
      <c r="F935" s="117" t="str">
        <f>'K. Business Resiliency'!C86</f>
        <v>Typical business volumes / full capacity?</v>
      </c>
      <c r="G935" s="117">
        <f>'K. Business Resiliency'!D86</f>
        <v>0</v>
      </c>
      <c r="H935" s="117">
        <f>'K. Business Resiliency'!E86</f>
        <v>0</v>
      </c>
      <c r="I935" s="117">
        <f>'K. Business Resiliency'!F86</f>
        <v>0</v>
      </c>
      <c r="J935" s="117" t="str">
        <f>'K. Business Resiliency'!G86</f>
        <v>K.6 Exercising</v>
      </c>
      <c r="K935" s="117">
        <f>'K. Business Resiliency'!H86</f>
        <v>0</v>
      </c>
      <c r="L935" s="117">
        <f>'K. Business Resiliency'!I86</f>
        <v>0</v>
      </c>
      <c r="M935" s="117" t="s">
        <v>3435</v>
      </c>
      <c r="N935" s="117"/>
      <c r="O935" s="117"/>
      <c r="P935" s="120"/>
      <c r="Q935" s="117"/>
      <c r="R935" s="117"/>
      <c r="S935" s="117">
        <v>0</v>
      </c>
      <c r="T935" s="191" t="s">
        <v>3181</v>
      </c>
    </row>
    <row r="936" spans="1:20" ht="12.75" customHeight="1">
      <c r="A936" s="117">
        <f>'K. Business Resiliency'!A87</f>
        <v>2762</v>
      </c>
      <c r="B936" s="117">
        <f>'K. Business Resiliency'!J87</f>
        <v>3</v>
      </c>
      <c r="C936" s="117">
        <f>'K. Business Resiliency'!K87</f>
        <v>0</v>
      </c>
      <c r="D936" s="117">
        <f>'K. Business Resiliency'!Y87</f>
        <v>0</v>
      </c>
      <c r="E936" s="117" t="str">
        <f>'K. Business Resiliency'!B87</f>
        <v>K.9.5.8</v>
      </c>
      <c r="F936" s="117" t="str">
        <f>'K. Business Resiliency'!C87</f>
        <v>Business relocation test?</v>
      </c>
      <c r="G936" s="117">
        <f>'K. Business Resiliency'!D87</f>
        <v>0</v>
      </c>
      <c r="H936" s="117">
        <f>'K. Business Resiliency'!E87</f>
        <v>0</v>
      </c>
      <c r="I936" s="117">
        <f>'K. Business Resiliency'!F87</f>
        <v>0</v>
      </c>
      <c r="J936" s="117" t="str">
        <f>'K. Business Resiliency'!G87</f>
        <v>K.6 Exercising</v>
      </c>
      <c r="K936" s="117">
        <f>'K. Business Resiliency'!H87</f>
        <v>0</v>
      </c>
      <c r="L936" s="117">
        <f>'K. Business Resiliency'!I87</f>
        <v>0</v>
      </c>
      <c r="M936" s="117" t="s">
        <v>3436</v>
      </c>
      <c r="N936" s="117"/>
      <c r="O936" s="117"/>
      <c r="P936" s="120"/>
      <c r="Q936" s="117"/>
      <c r="R936" s="117"/>
      <c r="S936" s="117">
        <v>0</v>
      </c>
      <c r="T936" s="191" t="s">
        <v>3181</v>
      </c>
    </row>
    <row r="937" spans="1:20" ht="12.75" customHeight="1">
      <c r="A937" s="117">
        <f>'K. Business Resiliency'!A88</f>
        <v>2763</v>
      </c>
      <c r="B937" s="117">
        <f>'K. Business Resiliency'!J88</f>
        <v>3</v>
      </c>
      <c r="C937" s="117">
        <f>'K. Business Resiliency'!K88</f>
        <v>0</v>
      </c>
      <c r="D937" s="117">
        <f>'K. Business Resiliency'!Y88</f>
        <v>0</v>
      </c>
      <c r="E937" s="117" t="str">
        <f>'K. Business Resiliency'!B88</f>
        <v>K.9.5.9</v>
      </c>
      <c r="F937" s="117" t="str">
        <f>'K. Business Resiliency'!C88</f>
        <v>Data center failover test?</v>
      </c>
      <c r="G937" s="117">
        <f>'K. Business Resiliency'!D88</f>
        <v>0</v>
      </c>
      <c r="H937" s="117">
        <f>'K. Business Resiliency'!E88</f>
        <v>0</v>
      </c>
      <c r="I937" s="117">
        <f>'K. Business Resiliency'!F88</f>
        <v>0</v>
      </c>
      <c r="J937" s="117" t="str">
        <f>'K. Business Resiliency'!G88</f>
        <v>K.6 Exercising</v>
      </c>
      <c r="K937" s="117">
        <f>'K. Business Resiliency'!H88</f>
        <v>0</v>
      </c>
      <c r="L937" s="117">
        <f>'K. Business Resiliency'!I88</f>
        <v>0</v>
      </c>
      <c r="M937" s="117" t="s">
        <v>3436</v>
      </c>
      <c r="N937" s="117"/>
      <c r="O937" s="117"/>
      <c r="P937" s="120"/>
      <c r="Q937" s="117"/>
      <c r="R937" s="117"/>
      <c r="S937" s="117">
        <v>0</v>
      </c>
      <c r="T937" s="191" t="s">
        <v>3181</v>
      </c>
    </row>
    <row r="938" spans="1:20" ht="12.75" customHeight="1">
      <c r="A938" s="117">
        <f>'K. Business Resiliency'!A89</f>
        <v>2764</v>
      </c>
      <c r="B938" s="117">
        <f>'K. Business Resiliency'!J89</f>
        <v>3</v>
      </c>
      <c r="C938" s="117">
        <f>'K. Business Resiliency'!K89</f>
        <v>0</v>
      </c>
      <c r="D938" s="117">
        <f>'K. Business Resiliency'!Y89</f>
        <v>0</v>
      </c>
      <c r="E938" s="117" t="str">
        <f>'K. Business Resiliency'!B89</f>
        <v>K.9.5.10</v>
      </c>
      <c r="F938" s="117" t="str">
        <f>'K. Business Resiliency'!C89</f>
        <v>Critical service providers included in testing?</v>
      </c>
      <c r="G938" s="117">
        <f>'K. Business Resiliency'!D89</f>
        <v>0</v>
      </c>
      <c r="H938" s="117">
        <f>'K. Business Resiliency'!E89</f>
        <v>0</v>
      </c>
      <c r="I938" s="117">
        <f>'K. Business Resiliency'!F89</f>
        <v>0</v>
      </c>
      <c r="J938" s="117" t="str">
        <f>'K. Business Resiliency'!G89</f>
        <v>K.6 Exercising</v>
      </c>
      <c r="K938" s="117">
        <f>'K. Business Resiliency'!H89</f>
        <v>8.5</v>
      </c>
      <c r="L938" s="117" t="str">
        <f>'K. Business Resiliency'!I89</f>
        <v>Exercising and testing</v>
      </c>
      <c r="M938" s="117"/>
      <c r="N938" s="117"/>
      <c r="O938" s="117"/>
      <c r="P938" s="120"/>
      <c r="Q938" s="117"/>
      <c r="R938" s="117"/>
      <c r="S938" s="117">
        <v>0</v>
      </c>
      <c r="T938" s="191" t="s">
        <v>3181</v>
      </c>
    </row>
    <row r="939" spans="1:20" ht="12.75" customHeight="1">
      <c r="A939" s="117">
        <f>'K. Business Resiliency'!A90</f>
        <v>4078</v>
      </c>
      <c r="B939" s="117">
        <f>'K. Business Resiliency'!J90</f>
        <v>3</v>
      </c>
      <c r="C939" s="117">
        <f>'K. Business Resiliency'!K90</f>
        <v>0</v>
      </c>
      <c r="D939" s="117">
        <f>'K. Business Resiliency'!Y90</f>
        <v>0</v>
      </c>
      <c r="E939" s="117" t="str">
        <f>'K. Business Resiliency'!B90</f>
        <v>K.9.5.11</v>
      </c>
      <c r="F939" s="117" t="str">
        <f>'K. Business Resiliency'!C90</f>
        <v>Recovery and continuity of information security controls that may be impacted by a disaster event?</v>
      </c>
      <c r="G939" s="117">
        <f>'K. Business Resiliency'!D90</f>
        <v>0</v>
      </c>
      <c r="H939" s="117">
        <f>'K. Business Resiliency'!E90</f>
        <v>0</v>
      </c>
      <c r="I939" s="117">
        <f>'K. Business Resiliency'!F90</f>
        <v>0</v>
      </c>
      <c r="J939" s="117" t="str">
        <f>'K. Business Resiliency'!G90</f>
        <v>K.6 Exercising</v>
      </c>
      <c r="K939" s="117">
        <f>'K. Business Resiliency'!H90</f>
        <v>0</v>
      </c>
      <c r="L939" s="117">
        <f>'K. Business Resiliency'!I90</f>
        <v>0</v>
      </c>
      <c r="M939" s="117"/>
      <c r="N939" s="117"/>
      <c r="O939" s="117"/>
      <c r="P939" s="120"/>
      <c r="Q939" s="117"/>
      <c r="R939" s="117"/>
      <c r="S939" s="117" t="s">
        <v>3410</v>
      </c>
      <c r="T939" s="191" t="s">
        <v>3181</v>
      </c>
    </row>
    <row r="940" spans="1:20" ht="12.75" customHeight="1">
      <c r="A940" s="117">
        <f>'K. Business Resiliency'!A91</f>
        <v>4079</v>
      </c>
      <c r="B940" s="117">
        <f>'K. Business Resiliency'!J91</f>
        <v>3</v>
      </c>
      <c r="C940" s="117">
        <f>'K. Business Resiliency'!K91</f>
        <v>0</v>
      </c>
      <c r="D940" s="117">
        <f>'K. Business Resiliency'!Y91</f>
        <v>0</v>
      </c>
      <c r="E940" s="117" t="str">
        <f>'K. Business Resiliency'!B91</f>
        <v>K.9.5.12</v>
      </c>
      <c r="F940" s="117" t="str">
        <f>'K. Business Resiliency'!C91</f>
        <v>Recovery and continuity of information security operational processes and controls that may be impacted by a non-Disaster Recovery event (e.g. loss of physical work place, reduction in available IS personnel)?</v>
      </c>
      <c r="G940" s="117">
        <f>'K. Business Resiliency'!D91</f>
        <v>0</v>
      </c>
      <c r="H940" s="117">
        <f>'K. Business Resiliency'!E91</f>
        <v>0</v>
      </c>
      <c r="I940" s="117">
        <f>'K. Business Resiliency'!F91</f>
        <v>0</v>
      </c>
      <c r="J940" s="117" t="str">
        <f>'K. Business Resiliency'!G91</f>
        <v>K.6 Exercising</v>
      </c>
      <c r="K940" s="117">
        <f>'K. Business Resiliency'!H91</f>
        <v>0</v>
      </c>
      <c r="L940" s="117">
        <f>'K. Business Resiliency'!I91</f>
        <v>0</v>
      </c>
      <c r="M940" s="117"/>
      <c r="N940" s="117"/>
      <c r="O940" s="117"/>
      <c r="P940" s="120"/>
      <c r="Q940" s="117"/>
      <c r="R940" s="117"/>
      <c r="S940" s="117">
        <v>0</v>
      </c>
      <c r="T940" s="191" t="s">
        <v>3181</v>
      </c>
    </row>
    <row r="941" spans="1:20" ht="12.75" customHeight="1">
      <c r="A941" s="117">
        <f>'K. Business Resiliency'!A92</f>
        <v>4080</v>
      </c>
      <c r="B941" s="117">
        <f>'K. Business Resiliency'!J92</f>
        <v>3</v>
      </c>
      <c r="C941" s="117">
        <f>'K. Business Resiliency'!K92</f>
        <v>0</v>
      </c>
      <c r="D941" s="117">
        <f>'K. Business Resiliency'!Y92</f>
        <v>0</v>
      </c>
      <c r="E941" s="117" t="str">
        <f>'K. Business Resiliency'!B92</f>
        <v>K.9.5.13</v>
      </c>
      <c r="F941" s="117" t="str">
        <f>'K. Business Resiliency'!C92</f>
        <v>Recovery and continuity of IT operational processes and controls that may be impacted by a non-Disaster Recovery event (e.g. loss of physical work place, reduction in available IT operations personnel)?</v>
      </c>
      <c r="G941" s="117">
        <f>'K. Business Resiliency'!D92</f>
        <v>0</v>
      </c>
      <c r="H941" s="117">
        <f>'K. Business Resiliency'!E92</f>
        <v>0</v>
      </c>
      <c r="I941" s="117">
        <f>'K. Business Resiliency'!F92</f>
        <v>0</v>
      </c>
      <c r="J941" s="117" t="str">
        <f>'K. Business Resiliency'!G92</f>
        <v>K.6 Exercising</v>
      </c>
      <c r="K941" s="117">
        <f>'K. Business Resiliency'!H92</f>
        <v>0</v>
      </c>
      <c r="L941" s="117">
        <f>'K. Business Resiliency'!I92</f>
        <v>0</v>
      </c>
      <c r="M941" s="117"/>
      <c r="N941" s="117"/>
      <c r="O941" s="117"/>
      <c r="P941" s="120"/>
      <c r="Q941" s="117"/>
      <c r="R941" s="117"/>
      <c r="S941" s="117">
        <v>0</v>
      </c>
      <c r="T941" s="191" t="s">
        <v>3181</v>
      </c>
    </row>
    <row r="942" spans="1:20" ht="12.75" customHeight="1">
      <c r="A942" s="117">
        <f>'K. Business Resiliency'!A93</f>
        <v>4082</v>
      </c>
      <c r="B942" s="117">
        <f>'K. Business Resiliency'!J93</f>
        <v>2</v>
      </c>
      <c r="C942" s="117">
        <f>'K. Business Resiliency'!K93</f>
        <v>0</v>
      </c>
      <c r="D942" s="117">
        <f>'K. Business Resiliency'!Y93</f>
        <v>0</v>
      </c>
      <c r="E942" s="117" t="str">
        <f>'K. Business Resiliency'!B93</f>
        <v>K.9.6</v>
      </c>
      <c r="F942" s="117" t="str">
        <f>'K. Business Resiliency'!C93</f>
        <v>Are the results of exercises conducted internally shared with customers?</v>
      </c>
      <c r="G942" s="117">
        <f>'K. Business Resiliency'!D93</f>
        <v>0</v>
      </c>
      <c r="H942" s="117">
        <f>'K. Business Resiliency'!E93</f>
        <v>0</v>
      </c>
      <c r="I942" s="117">
        <f>'K. Business Resiliency'!F93</f>
        <v>0</v>
      </c>
      <c r="J942" s="117" t="str">
        <f>'K. Business Resiliency'!G93</f>
        <v>K.6 Exercising</v>
      </c>
      <c r="K942" s="117">
        <f>'K. Business Resiliency'!H93</f>
        <v>0</v>
      </c>
      <c r="L942" s="117">
        <f>'K. Business Resiliency'!I93</f>
        <v>0</v>
      </c>
      <c r="M942" s="117" t="s">
        <v>3437</v>
      </c>
      <c r="N942" s="117"/>
      <c r="O942" s="117"/>
      <c r="P942" s="120"/>
      <c r="Q942" s="117"/>
      <c r="R942" s="117"/>
      <c r="S942" s="117">
        <v>0</v>
      </c>
      <c r="T942" s="191" t="s">
        <v>3181</v>
      </c>
    </row>
    <row r="943" spans="1:20" ht="12.75" customHeight="1">
      <c r="A943" s="117">
        <f>'K. Business Resiliency'!A94</f>
        <v>4083</v>
      </c>
      <c r="B943" s="117">
        <f>'K. Business Resiliency'!J94</f>
        <v>2</v>
      </c>
      <c r="C943" s="117">
        <f>'K. Business Resiliency'!K94</f>
        <v>0</v>
      </c>
      <c r="D943" s="117">
        <f>'K. Business Resiliency'!Y94</f>
        <v>0</v>
      </c>
      <c r="E943" s="117" t="str">
        <f>'K. Business Resiliency'!B94</f>
        <v>K.9.7</v>
      </c>
      <c r="F943" s="117" t="str">
        <f>'K. Business Resiliency'!C94</f>
        <v>Are joint exercises conducted in partnership with customers?</v>
      </c>
      <c r="G943" s="117">
        <f>'K. Business Resiliency'!D94</f>
        <v>0</v>
      </c>
      <c r="H943" s="117">
        <f>'K. Business Resiliency'!E94</f>
        <v>0</v>
      </c>
      <c r="I943" s="117">
        <f>'K. Business Resiliency'!F94</f>
        <v>0</v>
      </c>
      <c r="J943" s="117" t="str">
        <f>'K. Business Resiliency'!G94</f>
        <v>K.6 Exercising</v>
      </c>
      <c r="K943" s="117">
        <f>'K. Business Resiliency'!H94</f>
        <v>0</v>
      </c>
      <c r="L943" s="117">
        <f>'K. Business Resiliency'!I94</f>
        <v>0</v>
      </c>
      <c r="M943" s="117" t="s">
        <v>3438</v>
      </c>
      <c r="N943" s="117"/>
      <c r="O943" s="117"/>
      <c r="P943" s="120"/>
      <c r="Q943" s="117"/>
      <c r="R943" s="117"/>
      <c r="S943" s="117">
        <v>0</v>
      </c>
      <c r="T943" s="191" t="s">
        <v>3181</v>
      </c>
    </row>
    <row r="944" spans="1:20" ht="12.75" customHeight="1">
      <c r="A944" s="117">
        <f>'K. Business Resiliency'!A95</f>
        <v>4084</v>
      </c>
      <c r="B944" s="117">
        <f>'K. Business Resiliency'!J95</f>
        <v>2</v>
      </c>
      <c r="C944" s="117">
        <f>'K. Business Resiliency'!K95</f>
        <v>0</v>
      </c>
      <c r="D944" s="117">
        <f>'K. Business Resiliency'!Y95</f>
        <v>0</v>
      </c>
      <c r="E944" s="117" t="str">
        <f>'K. Business Resiliency'!B95</f>
        <v>K.9.8</v>
      </c>
      <c r="F944" s="117" t="str">
        <f>'K. Business Resiliency'!C95</f>
        <v>Is there an established exercise scenario addressing cyber resilience? If yes, does it include:</v>
      </c>
      <c r="G944" s="117">
        <f>'K. Business Resiliency'!D95</f>
        <v>0</v>
      </c>
      <c r="H944" s="117">
        <f>'K. Business Resiliency'!E95</f>
        <v>0</v>
      </c>
      <c r="I944" s="117">
        <f>'K. Business Resiliency'!F95</f>
        <v>0</v>
      </c>
      <c r="J944" s="117" t="str">
        <f>'K. Business Resiliency'!G95</f>
        <v>K.6 Exercising</v>
      </c>
      <c r="K944" s="117">
        <f>'K. Business Resiliency'!H95</f>
        <v>0</v>
      </c>
      <c r="L944" s="117">
        <f>'K. Business Resiliency'!I95</f>
        <v>0</v>
      </c>
      <c r="M944" s="117" t="s">
        <v>3439</v>
      </c>
      <c r="N944" s="117"/>
      <c r="O944" s="117"/>
      <c r="P944" s="120"/>
      <c r="Q944" s="117"/>
      <c r="R944" s="117"/>
      <c r="S944" s="117">
        <v>0</v>
      </c>
      <c r="T944" s="191" t="s">
        <v>3181</v>
      </c>
    </row>
    <row r="945" spans="1:20" ht="12.75" customHeight="1">
      <c r="A945" s="117">
        <f>'K. Business Resiliency'!A96</f>
        <v>4085</v>
      </c>
      <c r="B945" s="117">
        <f>'K. Business Resiliency'!J96</f>
        <v>3</v>
      </c>
      <c r="C945" s="117">
        <f>'K. Business Resiliency'!K96</f>
        <v>0</v>
      </c>
      <c r="D945" s="117">
        <f>'K. Business Resiliency'!Y96</f>
        <v>0</v>
      </c>
      <c r="E945" s="117" t="str">
        <f>'K. Business Resiliency'!B96</f>
        <v>K.9.8.1</v>
      </c>
      <c r="F945" s="117" t="str">
        <f>'K. Business Resiliency'!C96</f>
        <v>Malware?</v>
      </c>
      <c r="G945" s="117">
        <f>'K. Business Resiliency'!D96</f>
        <v>0</v>
      </c>
      <c r="H945" s="117">
        <f>'K. Business Resiliency'!E96</f>
        <v>0</v>
      </c>
      <c r="I945" s="117">
        <f>'K. Business Resiliency'!F96</f>
        <v>0</v>
      </c>
      <c r="J945" s="117" t="str">
        <f>'K. Business Resiliency'!G96</f>
        <v>K.6 Exercising</v>
      </c>
      <c r="K945" s="117">
        <f>'K. Business Resiliency'!H96</f>
        <v>0</v>
      </c>
      <c r="L945" s="117">
        <f>'K. Business Resiliency'!I96</f>
        <v>0</v>
      </c>
      <c r="M945" s="117" t="s">
        <v>3440</v>
      </c>
      <c r="N945" s="117"/>
      <c r="O945" s="117"/>
      <c r="P945" s="120"/>
      <c r="Q945" s="117"/>
      <c r="R945" s="117"/>
      <c r="S945" s="117">
        <v>0</v>
      </c>
      <c r="T945" s="191" t="s">
        <v>3181</v>
      </c>
    </row>
    <row r="946" spans="1:20" ht="12.75" customHeight="1">
      <c r="A946" s="117">
        <f>'K. Business Resiliency'!A97</f>
        <v>4086</v>
      </c>
      <c r="B946" s="117">
        <f>'K. Business Resiliency'!J97</f>
        <v>3</v>
      </c>
      <c r="C946" s="117">
        <f>'K. Business Resiliency'!K97</f>
        <v>0</v>
      </c>
      <c r="D946" s="117">
        <f>'K. Business Resiliency'!Y97</f>
        <v>0</v>
      </c>
      <c r="E946" s="117" t="str">
        <f>'K. Business Resiliency'!B97</f>
        <v>K.9.8.2</v>
      </c>
      <c r="F946" s="117" t="str">
        <f>'K. Business Resiliency'!C97</f>
        <v>Insider Threats?</v>
      </c>
      <c r="G946" s="117">
        <f>'K. Business Resiliency'!D97</f>
        <v>0</v>
      </c>
      <c r="H946" s="117">
        <f>'K. Business Resiliency'!E97</f>
        <v>0</v>
      </c>
      <c r="I946" s="117">
        <f>'K. Business Resiliency'!F97</f>
        <v>0</v>
      </c>
      <c r="J946" s="117" t="str">
        <f>'K. Business Resiliency'!G97</f>
        <v>K.6 Exercising</v>
      </c>
      <c r="K946" s="117">
        <f>'K. Business Resiliency'!H97</f>
        <v>0</v>
      </c>
      <c r="L946" s="117">
        <f>'K. Business Resiliency'!I97</f>
        <v>0</v>
      </c>
      <c r="M946" s="117" t="s">
        <v>3441</v>
      </c>
      <c r="N946" s="117"/>
      <c r="O946" s="117"/>
      <c r="P946" s="120"/>
      <c r="Q946" s="117"/>
      <c r="R946" s="117"/>
      <c r="S946" s="117">
        <v>0</v>
      </c>
      <c r="T946" s="191" t="s">
        <v>3181</v>
      </c>
    </row>
    <row r="947" spans="1:20" ht="12.75" customHeight="1">
      <c r="A947" s="117">
        <f>'K. Business Resiliency'!A98</f>
        <v>4087</v>
      </c>
      <c r="B947" s="117">
        <f>'K. Business Resiliency'!J98</f>
        <v>3</v>
      </c>
      <c r="C947" s="117">
        <f>'K. Business Resiliency'!K98</f>
        <v>0</v>
      </c>
      <c r="D947" s="117">
        <f>'K. Business Resiliency'!Y98</f>
        <v>0</v>
      </c>
      <c r="E947" s="117" t="str">
        <f>'K. Business Resiliency'!B98</f>
        <v>K.9.8.3</v>
      </c>
      <c r="F947" s="117" t="str">
        <f>'K. Business Resiliency'!C98</f>
        <v>Data or Systems Destruction and Corruption?</v>
      </c>
      <c r="G947" s="117">
        <f>'K. Business Resiliency'!D98</f>
        <v>0</v>
      </c>
      <c r="H947" s="117">
        <f>'K. Business Resiliency'!E98</f>
        <v>0</v>
      </c>
      <c r="I947" s="117">
        <f>'K. Business Resiliency'!F98</f>
        <v>0</v>
      </c>
      <c r="J947" s="117" t="str">
        <f>'K. Business Resiliency'!G98</f>
        <v>K.6 Exercising</v>
      </c>
      <c r="K947" s="117">
        <f>'K. Business Resiliency'!H98</f>
        <v>0</v>
      </c>
      <c r="L947" s="117">
        <f>'K. Business Resiliency'!I98</f>
        <v>0</v>
      </c>
      <c r="M947" s="117" t="s">
        <v>3442</v>
      </c>
      <c r="N947" s="117"/>
      <c r="O947" s="117"/>
      <c r="P947" s="120"/>
      <c r="Q947" s="117"/>
      <c r="R947" s="117"/>
      <c r="S947" s="117">
        <v>0</v>
      </c>
      <c r="T947" s="191" t="s">
        <v>3181</v>
      </c>
    </row>
    <row r="948" spans="1:20" ht="12.75" customHeight="1">
      <c r="A948" s="117">
        <f>'K. Business Resiliency'!A99</f>
        <v>4088</v>
      </c>
      <c r="B948" s="117">
        <f>'K. Business Resiliency'!J99</f>
        <v>3</v>
      </c>
      <c r="C948" s="117">
        <f>'K. Business Resiliency'!K99</f>
        <v>0</v>
      </c>
      <c r="D948" s="117">
        <f>'K. Business Resiliency'!Y99</f>
        <v>0</v>
      </c>
      <c r="E948" s="117" t="str">
        <f>'K. Business Resiliency'!B99</f>
        <v>K.9.8.4</v>
      </c>
      <c r="F948" s="117" t="str">
        <f>'K. Business Resiliency'!C99</f>
        <v>Communications Infrastructure Disruption?</v>
      </c>
      <c r="G948" s="117">
        <f>'K. Business Resiliency'!D99</f>
        <v>0</v>
      </c>
      <c r="H948" s="117">
        <f>'K. Business Resiliency'!E99</f>
        <v>0</v>
      </c>
      <c r="I948" s="117">
        <f>'K. Business Resiliency'!F99</f>
        <v>0</v>
      </c>
      <c r="J948" s="117" t="str">
        <f>'K. Business Resiliency'!G99</f>
        <v>K.6 Exercising</v>
      </c>
      <c r="K948" s="117">
        <f>'K. Business Resiliency'!H99</f>
        <v>0</v>
      </c>
      <c r="L948" s="117">
        <f>'K. Business Resiliency'!I99</f>
        <v>0</v>
      </c>
      <c r="M948" s="117" t="s">
        <v>3443</v>
      </c>
      <c r="N948" s="117" t="s">
        <v>3406</v>
      </c>
      <c r="O948" s="117" t="s">
        <v>3444</v>
      </c>
      <c r="P948" s="120"/>
      <c r="Q948" s="117"/>
      <c r="R948" s="117"/>
      <c r="S948" s="117">
        <v>0</v>
      </c>
      <c r="T948" s="191" t="s">
        <v>3181</v>
      </c>
    </row>
    <row r="949" spans="1:20" ht="12.75" customHeight="1">
      <c r="A949" s="117">
        <f>'K. Business Resiliency'!A100</f>
        <v>4089</v>
      </c>
      <c r="B949" s="117">
        <f>'K. Business Resiliency'!J100</f>
        <v>3</v>
      </c>
      <c r="C949" s="117">
        <f>'K. Business Resiliency'!K100</f>
        <v>0</v>
      </c>
      <c r="D949" s="117">
        <f>'K. Business Resiliency'!Y100</f>
        <v>0</v>
      </c>
      <c r="E949" s="117" t="str">
        <f>'K. Business Resiliency'!B100</f>
        <v>K.9.8.5</v>
      </c>
      <c r="F949" s="117" t="str">
        <f>'K. Business Resiliency'!C100</f>
        <v>Simultaneous Attack?</v>
      </c>
      <c r="G949" s="117">
        <f>'K. Business Resiliency'!D100</f>
        <v>0</v>
      </c>
      <c r="H949" s="117">
        <f>'K. Business Resiliency'!E100</f>
        <v>0</v>
      </c>
      <c r="I949" s="117">
        <f>'K. Business Resiliency'!F100</f>
        <v>0</v>
      </c>
      <c r="J949" s="117" t="str">
        <f>'K. Business Resiliency'!G100</f>
        <v>K.6 Exercising</v>
      </c>
      <c r="K949" s="117">
        <f>'K. Business Resiliency'!H100</f>
        <v>0</v>
      </c>
      <c r="L949" s="117">
        <f>'K. Business Resiliency'!I100</f>
        <v>0</v>
      </c>
      <c r="M949" s="117" t="s">
        <v>3445</v>
      </c>
      <c r="N949" s="117"/>
      <c r="O949" s="117"/>
      <c r="P949" s="120"/>
      <c r="Q949" s="117"/>
      <c r="R949" s="117"/>
      <c r="S949" s="117">
        <v>0</v>
      </c>
      <c r="T949" s="191" t="s">
        <v>3181</v>
      </c>
    </row>
    <row r="950" spans="1:20" ht="12.75" customHeight="1">
      <c r="A950" s="117">
        <f>'K. Business Resiliency'!A101</f>
        <v>2305</v>
      </c>
      <c r="B950" s="117">
        <f>'K. Business Resiliency'!J101</f>
        <v>1</v>
      </c>
      <c r="C950" s="117">
        <f>'K. Business Resiliency'!K101</f>
        <v>0</v>
      </c>
      <c r="D950" s="117">
        <f>'K. Business Resiliency'!Y101</f>
        <v>1</v>
      </c>
      <c r="E950" s="117" t="str">
        <f>'K. Business Resiliency'!B101</f>
        <v>K.10</v>
      </c>
      <c r="F950" s="117" t="str">
        <f>'K. Business Resiliency'!C101</f>
        <v>Is there an Influenza Pandemic / Infectious Disease Outbreak Plan? If yes, does it include:</v>
      </c>
      <c r="G950" s="117">
        <f>'K. Business Resiliency'!D101</f>
        <v>0</v>
      </c>
      <c r="H950" s="117">
        <f>'K. Business Resiliency'!E101</f>
        <v>0</v>
      </c>
      <c r="I950" s="117">
        <f>'K. Business Resiliency'!F101</f>
        <v>0</v>
      </c>
      <c r="J950" s="117" t="str">
        <f>'K. Business Resiliency'!G101</f>
        <v>K.7 Infectious Disease Planning</v>
      </c>
      <c r="K950" s="117">
        <f>'K. Business Resiliency'!H101</f>
        <v>0</v>
      </c>
      <c r="L950" s="117">
        <f>'K. Business Resiliency'!I101</f>
        <v>0</v>
      </c>
      <c r="M950" s="117"/>
      <c r="N950" s="117"/>
      <c r="O950" s="117"/>
      <c r="P950" s="120"/>
      <c r="Q950" s="117"/>
      <c r="R950" s="117"/>
      <c r="S950" s="117">
        <v>0</v>
      </c>
      <c r="T950" s="191" t="s">
        <v>3181</v>
      </c>
    </row>
    <row r="951" spans="1:20" ht="12.75" customHeight="1">
      <c r="A951" s="117">
        <f>'K. Business Resiliency'!A102</f>
        <v>2751</v>
      </c>
      <c r="B951" s="117">
        <f>'K. Business Resiliency'!J102</f>
        <v>2</v>
      </c>
      <c r="C951" s="117">
        <f>'K. Business Resiliency'!K102</f>
        <v>0</v>
      </c>
      <c r="D951" s="117">
        <f>'K. Business Resiliency'!Y102</f>
        <v>0</v>
      </c>
      <c r="E951" s="117" t="str">
        <f>'K. Business Resiliency'!B102</f>
        <v>K.10.1</v>
      </c>
      <c r="F951" s="117" t="str">
        <f>'K. Business Resiliency'!C102</f>
        <v>Trigger points for activating proactive and reactive elements of the plan?</v>
      </c>
      <c r="G951" s="117">
        <f>'K. Business Resiliency'!D102</f>
        <v>0</v>
      </c>
      <c r="H951" s="117">
        <f>'K. Business Resiliency'!E102</f>
        <v>0</v>
      </c>
      <c r="I951" s="117">
        <f>'K. Business Resiliency'!F102</f>
        <v>0</v>
      </c>
      <c r="J951" s="117" t="str">
        <f>'K. Business Resiliency'!G102</f>
        <v>K.7 Infectious Disease Planning</v>
      </c>
      <c r="K951" s="117">
        <f>'K. Business Resiliency'!H102</f>
        <v>0</v>
      </c>
      <c r="L951" s="117">
        <f>'K. Business Resiliency'!I102</f>
        <v>0</v>
      </c>
      <c r="M951" s="117"/>
      <c r="N951" s="117"/>
      <c r="O951" s="117"/>
      <c r="P951" s="120"/>
      <c r="Q951" s="117"/>
      <c r="R951" s="117"/>
      <c r="S951" s="117">
        <v>0</v>
      </c>
      <c r="T951" s="191" t="s">
        <v>3181</v>
      </c>
    </row>
    <row r="952" spans="1:20" ht="12.75" customHeight="1">
      <c r="A952" s="117">
        <f>'K. Business Resiliency'!A103</f>
        <v>2747</v>
      </c>
      <c r="B952" s="117">
        <f>'K. Business Resiliency'!J103</f>
        <v>2</v>
      </c>
      <c r="C952" s="117">
        <f>'K. Business Resiliency'!K103</f>
        <v>0</v>
      </c>
      <c r="D952" s="117">
        <f>'K. Business Resiliency'!Y103</f>
        <v>0</v>
      </c>
      <c r="E952" s="117" t="str">
        <f>'K. Business Resiliency'!B103</f>
        <v>K.10.2</v>
      </c>
      <c r="F952" s="117" t="str">
        <f>'K. Business Resiliency'!C103</f>
        <v>A defined exercise regime/schedule focused on key elements of the plan?</v>
      </c>
      <c r="G952" s="117">
        <f>'K. Business Resiliency'!D103</f>
        <v>0</v>
      </c>
      <c r="H952" s="117">
        <f>'K. Business Resiliency'!E103</f>
        <v>0</v>
      </c>
      <c r="I952" s="117" t="e">
        <f>#REF!</f>
        <v>#REF!</v>
      </c>
      <c r="J952" s="117" t="str">
        <f>'K. Business Resiliency'!G103</f>
        <v>K.7 Infectious Disease Planning</v>
      </c>
      <c r="K952" s="117">
        <f>'K. Business Resiliency'!H103</f>
        <v>0</v>
      </c>
      <c r="L952" s="117">
        <f>'K. Business Resiliency'!I103</f>
        <v>0</v>
      </c>
      <c r="M952" s="117"/>
      <c r="N952" s="117"/>
      <c r="O952" s="117"/>
      <c r="P952" s="120"/>
      <c r="Q952" s="117"/>
      <c r="R952" s="117"/>
      <c r="S952" s="117">
        <v>0</v>
      </c>
      <c r="T952" s="191" t="s">
        <v>3181</v>
      </c>
    </row>
    <row r="953" spans="1:20" ht="12.75" customHeight="1">
      <c r="A953" s="117">
        <f>'K. Business Resiliency'!A104</f>
        <v>3602</v>
      </c>
      <c r="B953" s="117">
        <f>'K. Business Resiliency'!J104</f>
        <v>1</v>
      </c>
      <c r="C953" s="117">
        <f>'K. Business Resiliency'!K104</f>
        <v>0</v>
      </c>
      <c r="D953" s="117">
        <f>'K. Business Resiliency'!Y104</f>
        <v>1</v>
      </c>
      <c r="E953" s="117" t="str">
        <f>'K. Business Resiliency'!B104</f>
        <v>K.11</v>
      </c>
      <c r="F953" s="117" t="str">
        <f>'K. Business Resiliency'!C104</f>
        <v>Is there a specific Recovery Time Objective (RTO)? If yes, what is it?</v>
      </c>
      <c r="G953" s="117">
        <f>'K. Business Resiliency'!D104</f>
        <v>0</v>
      </c>
      <c r="H953" s="117">
        <f>'K. Business Resiliency'!E104</f>
        <v>0</v>
      </c>
      <c r="I953" s="117">
        <f>'K. Business Resiliency'!F103</f>
        <v>0</v>
      </c>
      <c r="J953" s="117">
        <f>'K. Business Resiliency'!G104</f>
        <v>0</v>
      </c>
      <c r="K953" s="117" t="str">
        <f>'K. Business Resiliency'!H104</f>
        <v>17.1.2</v>
      </c>
      <c r="L953" s="117" t="str">
        <f>'K. Business Resiliency'!I104</f>
        <v>Implementing information security continuity</v>
      </c>
      <c r="M953" s="117"/>
      <c r="N953" s="117"/>
      <c r="O953" s="117"/>
      <c r="P953" s="120" t="s">
        <v>118</v>
      </c>
      <c r="Q953" s="117"/>
      <c r="R953" s="117"/>
      <c r="S953" s="117"/>
      <c r="T953" s="117"/>
    </row>
    <row r="954" spans="1:20" ht="12.75" customHeight="1">
      <c r="A954" s="117">
        <f>'K. Business Resiliency'!A105</f>
        <v>3603</v>
      </c>
      <c r="B954" s="117">
        <f>'K. Business Resiliency'!J105</f>
        <v>1</v>
      </c>
      <c r="C954" s="117">
        <f>'K. Business Resiliency'!K105</f>
        <v>0</v>
      </c>
      <c r="D954" s="117">
        <f>'K. Business Resiliency'!Y105</f>
        <v>0</v>
      </c>
      <c r="E954" s="117" t="str">
        <f>'K. Business Resiliency'!B105</f>
        <v>K.12</v>
      </c>
      <c r="F954" s="117" t="str">
        <f>'K. Business Resiliency'!C105</f>
        <v>Is there a specific Recovery Point Objective (RPO)? If yes, what is it?</v>
      </c>
      <c r="G954" s="117">
        <f>'K. Business Resiliency'!D105</f>
        <v>0</v>
      </c>
      <c r="H954" s="117">
        <f>'K. Business Resiliency'!E105</f>
        <v>0</v>
      </c>
      <c r="I954" s="117">
        <f>'K. Business Resiliency'!F105</f>
        <v>0</v>
      </c>
      <c r="J954" s="117">
        <f>'K. Business Resiliency'!G105</f>
        <v>0</v>
      </c>
      <c r="K954" s="117" t="str">
        <f>'K. Business Resiliency'!H105</f>
        <v>17.1.2</v>
      </c>
      <c r="L954" s="117" t="str">
        <f>'K. Business Resiliency'!I105</f>
        <v>Implementing information security continuity</v>
      </c>
      <c r="M954" s="117"/>
      <c r="N954" s="117"/>
      <c r="O954" s="117"/>
      <c r="P954" s="120" t="s">
        <v>118</v>
      </c>
      <c r="Q954" s="117"/>
      <c r="R954" s="117"/>
      <c r="S954" s="117"/>
      <c r="T954" s="117"/>
    </row>
    <row r="955" spans="1:20" ht="12.75" customHeight="1">
      <c r="A955" s="117">
        <f>'K. Business Resiliency'!A106</f>
        <v>3604</v>
      </c>
      <c r="B955" s="117">
        <f>'K. Business Resiliency'!J106</f>
        <v>1</v>
      </c>
      <c r="C955" s="117">
        <f>'K. Business Resiliency'!K106</f>
        <v>0</v>
      </c>
      <c r="D955" s="117">
        <f>'K. Business Resiliency'!Y106</f>
        <v>0</v>
      </c>
      <c r="E955" s="117" t="str">
        <f>'K. Business Resiliency'!B106</f>
        <v>K.13</v>
      </c>
      <c r="F955" s="117" t="str">
        <f>'K. Business Resiliency'!C106</f>
        <v>Are any critical vendors necessary to provide the scoped services to clients?</v>
      </c>
      <c r="G955" s="117">
        <f>'K. Business Resiliency'!D106</f>
        <v>0</v>
      </c>
      <c r="H955" s="117">
        <f>'K. Business Resiliency'!E106</f>
        <v>0</v>
      </c>
      <c r="I955" s="117">
        <f>'K. Business Resiliency'!F106</f>
        <v>0</v>
      </c>
      <c r="J955" s="117" t="str">
        <f>'K. Business Resiliency'!G106</f>
        <v>V.2 Nested Service Provider Relationships</v>
      </c>
      <c r="K955" s="117" t="str">
        <f>'K. Business Resiliency'!H106</f>
        <v>17.1.2 17.2.1</v>
      </c>
      <c r="L955" s="117" t="str">
        <f>'K. Business Resiliency'!I106</f>
        <v>Implementing information security continuity 
Availability of information processing facilities</v>
      </c>
      <c r="M955" s="117"/>
      <c r="N955" s="117"/>
      <c r="O955" s="117"/>
      <c r="P955" s="120" t="s">
        <v>118</v>
      </c>
      <c r="Q955" s="117"/>
      <c r="R955" s="117"/>
      <c r="S955" s="117"/>
      <c r="T955" s="117"/>
    </row>
    <row r="956" spans="1:20" ht="12.75" customHeight="1">
      <c r="A956" s="117">
        <f>'K. Business Resiliency'!A107</f>
        <v>3605</v>
      </c>
      <c r="B956" s="117">
        <f>'K. Business Resiliency'!J107</f>
        <v>2</v>
      </c>
      <c r="C956" s="117">
        <f>'K. Business Resiliency'!K107</f>
        <v>0</v>
      </c>
      <c r="D956" s="117">
        <f>'K. Business Resiliency'!Y107</f>
        <v>0</v>
      </c>
      <c r="E956" s="117" t="str">
        <f>'K. Business Resiliency'!B107</f>
        <v>K.13.1</v>
      </c>
      <c r="F956" s="117" t="str">
        <f>'K. Business Resiliency'!C107</f>
        <v>Is a critical vendor dependency chart or list made available to clients?</v>
      </c>
      <c r="G956" s="117">
        <f>'K. Business Resiliency'!D107</f>
        <v>0</v>
      </c>
      <c r="H956" s="117">
        <f>'K. Business Resiliency'!E107</f>
        <v>0</v>
      </c>
      <c r="I956" s="117">
        <f>'K. Business Resiliency'!F107</f>
        <v>0</v>
      </c>
      <c r="J956" s="117" t="str">
        <f>'K. Business Resiliency'!G107</f>
        <v>V.2 Nested Service Provider Relationships</v>
      </c>
      <c r="K956" s="117" t="str">
        <f>'K. Business Resiliency'!H107</f>
        <v>17.1.2 17.2.1</v>
      </c>
      <c r="L956" s="117" t="str">
        <f>'K. Business Resiliency'!I107</f>
        <v>Implementing information security continuity 
Availability of information processing facilities</v>
      </c>
      <c r="M956" s="117"/>
      <c r="N956" s="117"/>
      <c r="O956" s="117"/>
      <c r="P956" s="120" t="s">
        <v>118</v>
      </c>
      <c r="Q956" s="117"/>
      <c r="R956" s="117"/>
      <c r="S956" s="117"/>
      <c r="T956" s="117"/>
    </row>
    <row r="957" spans="1:20" ht="12.75" customHeight="1">
      <c r="A957" s="117">
        <f>'K. Business Resiliency'!A108</f>
        <v>3606</v>
      </c>
      <c r="B957" s="117">
        <f>'K. Business Resiliency'!J108</f>
        <v>2</v>
      </c>
      <c r="C957" s="117">
        <f>'K. Business Resiliency'!K108</f>
        <v>0</v>
      </c>
      <c r="D957" s="117">
        <f>'K. Business Resiliency'!Y108</f>
        <v>0</v>
      </c>
      <c r="E957" s="117" t="str">
        <f>'K. Business Resiliency'!B108</f>
        <v>K.13.2</v>
      </c>
      <c r="F957" s="117" t="str">
        <f>'K. Business Resiliency'!C108</f>
        <v>Are each of the vendors identified in the vendor dependency chart or list subjected to at least an annual disaster recovery test for service provided? If yes, is the test:</v>
      </c>
      <c r="G957" s="117">
        <f>'K. Business Resiliency'!D108</f>
        <v>0</v>
      </c>
      <c r="H957" s="117">
        <f>'K. Business Resiliency'!E108</f>
        <v>0</v>
      </c>
      <c r="I957" s="117">
        <f>'K. Business Resiliency'!F108</f>
        <v>0</v>
      </c>
      <c r="J957" s="117" t="str">
        <f>'K. Business Resiliency'!G108</f>
        <v>V.2 Nested Service Provider Relationships</v>
      </c>
      <c r="K957" s="117" t="str">
        <f>'K. Business Resiliency'!H108</f>
        <v>17.1.2 17.2.1</v>
      </c>
      <c r="L957" s="117" t="str">
        <f>'K. Business Resiliency'!I108</f>
        <v>Implementing information security continuity 
Availability of information processing facilities</v>
      </c>
      <c r="M957" s="117"/>
      <c r="N957" s="117"/>
      <c r="O957" s="117"/>
      <c r="P957" s="120" t="s">
        <v>118</v>
      </c>
      <c r="Q957" s="117"/>
      <c r="R957" s="117"/>
      <c r="S957" s="117"/>
      <c r="T957" s="117"/>
    </row>
    <row r="958" spans="1:20" ht="12.75" customHeight="1">
      <c r="A958" s="117">
        <f>'K. Business Resiliency'!A109</f>
        <v>3607</v>
      </c>
      <c r="B958" s="117">
        <f>'K. Business Resiliency'!J109</f>
        <v>3</v>
      </c>
      <c r="C958" s="117">
        <f>'K. Business Resiliency'!K109</f>
        <v>0</v>
      </c>
      <c r="D958" s="117">
        <f>'K. Business Resiliency'!Y109</f>
        <v>0</v>
      </c>
      <c r="E958" s="117" t="str">
        <f>'K. Business Resiliency'!B109</f>
        <v>K.13.2.1</v>
      </c>
      <c r="F958" s="117" t="str">
        <f>'K. Business Resiliency'!C109</f>
        <v>Table top?</v>
      </c>
      <c r="G958" s="117">
        <f>'K. Business Resiliency'!D109</f>
        <v>0</v>
      </c>
      <c r="H958" s="117">
        <f>'K. Business Resiliency'!E109</f>
        <v>0</v>
      </c>
      <c r="I958" s="117">
        <f>'K. Business Resiliency'!F109</f>
        <v>0</v>
      </c>
      <c r="J958" s="117">
        <f>'K. Business Resiliency'!G109</f>
        <v>0</v>
      </c>
      <c r="K958" s="117">
        <f>'K. Business Resiliency'!H109</f>
        <v>0</v>
      </c>
      <c r="L958" s="117">
        <f>'K. Business Resiliency'!I109</f>
        <v>0</v>
      </c>
      <c r="M958" s="117"/>
      <c r="N958" s="117"/>
      <c r="O958" s="117"/>
      <c r="P958" s="120" t="s">
        <v>118</v>
      </c>
      <c r="Q958" s="117"/>
      <c r="R958" s="117"/>
      <c r="S958" s="117"/>
      <c r="T958" s="117"/>
    </row>
    <row r="959" spans="1:20" ht="12.75" customHeight="1">
      <c r="A959" s="117">
        <f>'K. Business Resiliency'!A110</f>
        <v>3608</v>
      </c>
      <c r="B959" s="117">
        <f>'K. Business Resiliency'!J110</f>
        <v>3</v>
      </c>
      <c r="C959" s="117">
        <f>'K. Business Resiliency'!K110</f>
        <v>0</v>
      </c>
      <c r="D959" s="117">
        <f>'K. Business Resiliency'!Y110</f>
        <v>0</v>
      </c>
      <c r="E959" s="117" t="str">
        <f>'K. Business Resiliency'!B110</f>
        <v>K.13.2.2</v>
      </c>
      <c r="F959" s="117" t="str">
        <f>'K. Business Resiliency'!C110</f>
        <v>Simulated test?</v>
      </c>
      <c r="G959" s="117">
        <f>'K. Business Resiliency'!D110</f>
        <v>0</v>
      </c>
      <c r="H959" s="117">
        <f>'K. Business Resiliency'!E110</f>
        <v>0</v>
      </c>
      <c r="I959" s="117">
        <f>'K. Business Resiliency'!F110</f>
        <v>0</v>
      </c>
      <c r="J959" s="117">
        <f>'K. Business Resiliency'!G110</f>
        <v>0</v>
      </c>
      <c r="K959" s="117">
        <f>'K. Business Resiliency'!H110</f>
        <v>0</v>
      </c>
      <c r="L959" s="117">
        <f>'K. Business Resiliency'!I110</f>
        <v>0</v>
      </c>
      <c r="M959" s="117"/>
      <c r="N959" s="117"/>
      <c r="O959" s="117"/>
      <c r="P959" s="120" t="s">
        <v>118</v>
      </c>
      <c r="Q959" s="117"/>
      <c r="R959" s="117"/>
      <c r="S959" s="117"/>
      <c r="T959" s="117"/>
    </row>
    <row r="960" spans="1:20" ht="12.75" customHeight="1">
      <c r="A960" s="117">
        <f>'K. Business Resiliency'!A111</f>
        <v>3609</v>
      </c>
      <c r="B960" s="117">
        <f>'K. Business Resiliency'!J111</f>
        <v>3</v>
      </c>
      <c r="C960" s="117">
        <f>'K. Business Resiliency'!K111</f>
        <v>0</v>
      </c>
      <c r="D960" s="117">
        <f>'K. Business Resiliency'!Y111</f>
        <v>0</v>
      </c>
      <c r="E960" s="117" t="str">
        <f>'K. Business Resiliency'!B111</f>
        <v>K.13.2.3</v>
      </c>
      <c r="F960" s="117" t="str">
        <f>'K. Business Resiliency'!C111</f>
        <v>Functional test?</v>
      </c>
      <c r="G960" s="117">
        <f>'K. Business Resiliency'!D111</f>
        <v>0</v>
      </c>
      <c r="H960" s="117">
        <f>'K. Business Resiliency'!E111</f>
        <v>0</v>
      </c>
      <c r="I960" s="117">
        <f>'K. Business Resiliency'!F111</f>
        <v>0</v>
      </c>
      <c r="J960" s="117">
        <f>'K. Business Resiliency'!G111</f>
        <v>0</v>
      </c>
      <c r="K960" s="117">
        <f>'K. Business Resiliency'!H111</f>
        <v>0</v>
      </c>
      <c r="L960" s="117">
        <f>'K. Business Resiliency'!I111</f>
        <v>0</v>
      </c>
      <c r="M960" s="117"/>
      <c r="N960" s="117"/>
      <c r="O960" s="117"/>
      <c r="P960" s="120" t="s">
        <v>118</v>
      </c>
      <c r="Q960" s="117"/>
      <c r="R960" s="117"/>
      <c r="S960" s="117"/>
      <c r="T960" s="117"/>
    </row>
    <row r="961" spans="1:20" ht="12.75" customHeight="1">
      <c r="A961" s="117">
        <f>'K. Business Resiliency'!A112</f>
        <v>3610</v>
      </c>
      <c r="B961" s="117">
        <f>'K. Business Resiliency'!J112</f>
        <v>3</v>
      </c>
      <c r="C961" s="117">
        <f>'K. Business Resiliency'!K112</f>
        <v>0</v>
      </c>
      <c r="D961" s="117">
        <f>'K. Business Resiliency'!Y112</f>
        <v>0</v>
      </c>
      <c r="E961" s="117" t="str">
        <f>'K. Business Resiliency'!B112</f>
        <v>K.13.2.4</v>
      </c>
      <c r="F961" s="117" t="str">
        <f>'K. Business Resiliency'!C112</f>
        <v>Full scale failover?</v>
      </c>
      <c r="G961" s="117">
        <f>'K. Business Resiliency'!D112</f>
        <v>0</v>
      </c>
      <c r="H961" s="117">
        <f>'K. Business Resiliency'!E112</f>
        <v>0</v>
      </c>
      <c r="I961" s="117">
        <f>'K. Business Resiliency'!F112</f>
        <v>0</v>
      </c>
      <c r="J961" s="117">
        <f>'K. Business Resiliency'!G112</f>
        <v>0</v>
      </c>
      <c r="K961" s="117">
        <f>'K. Business Resiliency'!H112</f>
        <v>0</v>
      </c>
      <c r="L961" s="117">
        <f>'K. Business Resiliency'!I112</f>
        <v>0</v>
      </c>
      <c r="M961" s="117"/>
      <c r="N961" s="117"/>
      <c r="O961" s="117"/>
      <c r="P961" s="120" t="s">
        <v>118</v>
      </c>
      <c r="Q961" s="117"/>
      <c r="R961" s="117"/>
      <c r="S961" s="117"/>
      <c r="T961" s="117"/>
    </row>
    <row r="962" spans="1:20" ht="12.75" customHeight="1">
      <c r="A962" s="117">
        <f>'K. Business Resiliency'!A113</f>
        <v>3611</v>
      </c>
      <c r="B962" s="117">
        <f>'K. Business Resiliency'!J113</f>
        <v>2</v>
      </c>
      <c r="C962" s="117">
        <f>'K. Business Resiliency'!K113</f>
        <v>0</v>
      </c>
      <c r="D962" s="117">
        <f>'K. Business Resiliency'!Y113</f>
        <v>0</v>
      </c>
      <c r="E962" s="117" t="str">
        <f>'K. Business Resiliency'!B113</f>
        <v>K.13.3</v>
      </c>
      <c r="F962" s="117" t="str">
        <f>'K. Business Resiliency'!C113</f>
        <v>Does more than one critical vendor support the live platform at any given time?</v>
      </c>
      <c r="G962" s="117">
        <f>'K. Business Resiliency'!D113</f>
        <v>0</v>
      </c>
      <c r="H962" s="117">
        <f>'K. Business Resiliency'!E113</f>
        <v>0</v>
      </c>
      <c r="I962" s="117">
        <f>'K. Business Resiliency'!F113</f>
        <v>0</v>
      </c>
      <c r="J962" s="117" t="str">
        <f>'K. Business Resiliency'!G113</f>
        <v>V.2 Nested Service Provider Relationships</v>
      </c>
      <c r="K962" s="117" t="str">
        <f>'K. Business Resiliency'!H113</f>
        <v>17.1.3</v>
      </c>
      <c r="L962" s="117" t="str">
        <f>'K. Business Resiliency'!I113</f>
        <v>Verify, review and evaluate information security continuity</v>
      </c>
      <c r="M962" s="117"/>
      <c r="N962" s="117"/>
      <c r="O962" s="117"/>
      <c r="P962" s="120" t="s">
        <v>118</v>
      </c>
      <c r="Q962" s="117"/>
      <c r="R962" s="117"/>
      <c r="S962" s="117"/>
      <c r="T962" s="117"/>
    </row>
    <row r="963" spans="1:20" ht="12.75" customHeight="1">
      <c r="A963" s="117">
        <f>'K. Business Resiliency'!A114</f>
        <v>3632</v>
      </c>
      <c r="B963" s="117">
        <f>'K. Business Resiliency'!J114</f>
        <v>2</v>
      </c>
      <c r="C963" s="117">
        <f>'K. Business Resiliency'!K114</f>
        <v>0</v>
      </c>
      <c r="D963" s="117">
        <f>'K. Business Resiliency'!Y114</f>
        <v>1</v>
      </c>
      <c r="E963" s="117" t="str">
        <f>'K. Business Resiliency'!B114</f>
        <v>K.13.4</v>
      </c>
      <c r="F963" s="117" t="str">
        <f>'K. Business Resiliency'!C114</f>
        <v>Are all suppliers of critical hardware, network services and facility services involved in annual continuity and recovery tests?</v>
      </c>
      <c r="G963" s="117">
        <f>'K. Business Resiliency'!D114</f>
        <v>0</v>
      </c>
      <c r="H963" s="117">
        <f>'K. Business Resiliency'!E114</f>
        <v>0</v>
      </c>
      <c r="I963" s="117">
        <f>'K. Business Resiliency'!F114</f>
        <v>0</v>
      </c>
      <c r="J963" s="117">
        <f>'K. Business Resiliency'!G114</f>
        <v>0</v>
      </c>
      <c r="K963" s="117" t="str">
        <f>'K. Business Resiliency'!H114</f>
        <v>17.1.3</v>
      </c>
      <c r="L963" s="117" t="str">
        <f>'K. Business Resiliency'!I114</f>
        <v>Verify, review and evaluate information security continuity</v>
      </c>
      <c r="M963" s="117"/>
      <c r="N963" s="117"/>
      <c r="O963" s="117"/>
      <c r="P963" s="120" t="s">
        <v>118</v>
      </c>
      <c r="Q963" s="117"/>
      <c r="R963" s="117"/>
      <c r="S963" s="117"/>
      <c r="T963" s="117"/>
    </row>
    <row r="964" spans="1:20" ht="12.75" customHeight="1">
      <c r="A964" s="117">
        <f>'K. Business Resiliency'!A115</f>
        <v>3635</v>
      </c>
      <c r="B964" s="117">
        <f>'K. Business Resiliency'!J115</f>
        <v>3</v>
      </c>
      <c r="C964" s="117">
        <f>'K. Business Resiliency'!K115</f>
        <v>0</v>
      </c>
      <c r="D964" s="117">
        <f>'K. Business Resiliency'!Y115</f>
        <v>0</v>
      </c>
      <c r="E964" s="117" t="str">
        <f>'K. Business Resiliency'!B115</f>
        <v>K.13.4.1</v>
      </c>
      <c r="F964" s="117" t="str">
        <f>'K. Business Resiliency'!C115</f>
        <v>Do Business Resiliency test scenarios contain fail-over across critical vendors?</v>
      </c>
      <c r="G964" s="117">
        <f>'K. Business Resiliency'!D115</f>
        <v>0</v>
      </c>
      <c r="H964" s="117">
        <f>'K. Business Resiliency'!E115</f>
        <v>0</v>
      </c>
      <c r="I964" s="117">
        <f>'K. Business Resiliency'!F115</f>
        <v>0</v>
      </c>
      <c r="J964" s="117">
        <f>'K. Business Resiliency'!G115</f>
        <v>0</v>
      </c>
      <c r="K964" s="117" t="str">
        <f>'K. Business Resiliency'!H115</f>
        <v>17.1.3</v>
      </c>
      <c r="L964" s="117" t="str">
        <f>'K. Business Resiliency'!I115</f>
        <v>Verify, review and evaluate information security continuity</v>
      </c>
      <c r="M964" s="117"/>
      <c r="N964" s="117"/>
      <c r="O964" s="117"/>
      <c r="P964" s="120" t="s">
        <v>118</v>
      </c>
      <c r="Q964" s="117"/>
      <c r="R964" s="117"/>
      <c r="S964" s="117"/>
      <c r="T964" s="117"/>
    </row>
    <row r="965" spans="1:20" ht="12.75" customHeight="1">
      <c r="A965" s="117">
        <f>'K. Business Resiliency'!A116</f>
        <v>3636</v>
      </c>
      <c r="B965" s="117">
        <f>'K. Business Resiliency'!J116</f>
        <v>3</v>
      </c>
      <c r="C965" s="117">
        <f>'K. Business Resiliency'!K116</f>
        <v>0</v>
      </c>
      <c r="D965" s="117">
        <f>'K. Business Resiliency'!Y116</f>
        <v>0</v>
      </c>
      <c r="E965" s="117" t="str">
        <f>'K. Business Resiliency'!B116</f>
        <v>K.13.4.2</v>
      </c>
      <c r="F965" s="117" t="str">
        <f>'K. Business Resiliency'!C116</f>
        <v>Are there requirements to review and update the BCP for each significant business change to the critical supporting vendors?</v>
      </c>
      <c r="G965" s="117">
        <f>'K. Business Resiliency'!D116</f>
        <v>0</v>
      </c>
      <c r="H965" s="117">
        <f>'K. Business Resiliency'!E116</f>
        <v>0</v>
      </c>
      <c r="I965" s="117">
        <f>'K. Business Resiliency'!F116</f>
        <v>0</v>
      </c>
      <c r="J965" s="117">
        <f>'K. Business Resiliency'!G116</f>
        <v>0</v>
      </c>
      <c r="K965" s="117" t="str">
        <f>'K. Business Resiliency'!H116</f>
        <v>17.1.3</v>
      </c>
      <c r="L965" s="117" t="str">
        <f>'K. Business Resiliency'!I116</f>
        <v>Verify, review and evaluate information security continuity</v>
      </c>
      <c r="M965" s="117"/>
      <c r="N965" s="117"/>
      <c r="O965" s="117"/>
      <c r="P965" s="120" t="s">
        <v>118</v>
      </c>
      <c r="Q965" s="117"/>
      <c r="R965" s="117"/>
      <c r="S965" s="117"/>
      <c r="T965" s="117"/>
    </row>
    <row r="966" spans="1:20" ht="12.75" customHeight="1">
      <c r="A966" s="117">
        <f>'K. Business Resiliency'!A117</f>
        <v>4282</v>
      </c>
      <c r="B966" s="117">
        <f>'K. Business Resiliency'!J117</f>
        <v>2</v>
      </c>
      <c r="C966" s="117">
        <f>'K. Business Resiliency'!K117</f>
        <v>0</v>
      </c>
      <c r="D966" s="117">
        <f>'K. Business Resiliency'!Y117</f>
        <v>0</v>
      </c>
      <c r="E966" s="117" t="str">
        <f>'K. Business Resiliency'!B117</f>
        <v>K.13.5</v>
      </c>
      <c r="F966" s="117" t="str">
        <f>'K. Business Resiliency'!C117</f>
        <v>Could more than one data center contain Scoped Systems and Data at any one time?</v>
      </c>
      <c r="G966" s="117">
        <f>'K. Business Resiliency'!D117</f>
        <v>0</v>
      </c>
      <c r="H966" s="117">
        <f>'K. Business Resiliency'!E117</f>
        <v>0</v>
      </c>
      <c r="I966" s="117">
        <f>'K. Business Resiliency'!F117</f>
        <v>0</v>
      </c>
      <c r="J966" s="117">
        <f>'K. Business Resiliency'!G117</f>
        <v>0</v>
      </c>
      <c r="K966" s="117" t="str">
        <f>'K. Business Resiliency'!H117</f>
        <v>17.1.3</v>
      </c>
      <c r="L966" s="117" t="str">
        <f>'K. Business Resiliency'!I117</f>
        <v>Verify, review and evaluate information security continuity</v>
      </c>
      <c r="M966" s="117"/>
      <c r="N966" s="117"/>
      <c r="O966" s="117"/>
      <c r="P966" s="120"/>
      <c r="Q966" s="117"/>
      <c r="R966" s="117"/>
      <c r="S966" s="117"/>
      <c r="T966" s="117"/>
    </row>
    <row r="967" spans="1:20" ht="12.75" customHeight="1">
      <c r="A967" s="117">
        <f>'K. Business Resiliency'!A118</f>
        <v>3619</v>
      </c>
      <c r="B967" s="117">
        <f>'K. Business Resiliency'!J118</f>
        <v>2</v>
      </c>
      <c r="C967" s="117">
        <f>'K. Business Resiliency'!K118</f>
        <v>1</v>
      </c>
      <c r="D967" s="117">
        <f>'K. Business Resiliency'!Y118</f>
        <v>0</v>
      </c>
      <c r="E967" s="117" t="str">
        <f>'K. Business Resiliency'!B118</f>
        <v>K.13.6</v>
      </c>
      <c r="F967" s="117" t="str">
        <f>'K. Business Resiliency'!C118</f>
        <v>In which availability mode is the critical infrastructure running?:</v>
      </c>
      <c r="G967" s="117">
        <f>'K. Business Resiliency'!D118</f>
        <v>0</v>
      </c>
      <c r="H967" s="117">
        <f>'K. Business Resiliency'!E118</f>
        <v>0</v>
      </c>
      <c r="I967" s="117">
        <f>'K. Business Resiliency'!F118</f>
        <v>0</v>
      </c>
      <c r="J967" s="117">
        <f>'K. Business Resiliency'!G118</f>
        <v>0</v>
      </c>
      <c r="K967" s="117" t="str">
        <f>'K. Business Resiliency'!H118</f>
        <v>17.1.3</v>
      </c>
      <c r="L967" s="117" t="str">
        <f>'K. Business Resiliency'!I118</f>
        <v>Verify, review and evaluate information security continuity</v>
      </c>
      <c r="M967" s="117"/>
      <c r="N967" s="117"/>
      <c r="O967" s="117"/>
      <c r="P967" s="120" t="s">
        <v>118</v>
      </c>
      <c r="Q967" s="117"/>
      <c r="R967" s="117"/>
      <c r="S967" s="117"/>
      <c r="T967" s="117"/>
    </row>
    <row r="968" spans="1:20" ht="12.75" customHeight="1">
      <c r="A968" s="117">
        <f>'K. Business Resiliency'!A119</f>
        <v>3620</v>
      </c>
      <c r="B968" s="117">
        <f>'K. Business Resiliency'!J119</f>
        <v>3</v>
      </c>
      <c r="C968" s="117">
        <f>'K. Business Resiliency'!K119</f>
        <v>0</v>
      </c>
      <c r="D968" s="117">
        <f>'K. Business Resiliency'!Y119</f>
        <v>0</v>
      </c>
      <c r="E968" s="117" t="str">
        <f>'K. Business Resiliency'!B119</f>
        <v>K.13.6.1</v>
      </c>
      <c r="F968" s="117" t="str">
        <f>'K. Business Resiliency'!C119</f>
        <v>Cold standby?</v>
      </c>
      <c r="G968" s="117">
        <f>'K. Business Resiliency'!D119</f>
        <v>0</v>
      </c>
      <c r="H968" s="117">
        <f>'K. Business Resiliency'!E119</f>
        <v>0</v>
      </c>
      <c r="I968" s="117">
        <f>'K. Business Resiliency'!F119</f>
        <v>0</v>
      </c>
      <c r="J968" s="117">
        <f>'K. Business Resiliency'!G119</f>
        <v>0</v>
      </c>
      <c r="K968" s="117">
        <f>'K. Business Resiliency'!H119</f>
        <v>0</v>
      </c>
      <c r="L968" s="117">
        <f>'K. Business Resiliency'!I119</f>
        <v>0</v>
      </c>
      <c r="M968" s="117"/>
      <c r="N968" s="117"/>
      <c r="O968" s="117"/>
      <c r="P968" s="120" t="s">
        <v>118</v>
      </c>
      <c r="Q968" s="117"/>
      <c r="R968" s="117"/>
      <c r="S968" s="117"/>
      <c r="T968" s="117"/>
    </row>
    <row r="969" spans="1:20" ht="12.75" customHeight="1">
      <c r="A969" s="117">
        <f>'K. Business Resiliency'!A120</f>
        <v>3621</v>
      </c>
      <c r="B969" s="117">
        <f>'K. Business Resiliency'!J120</f>
        <v>3</v>
      </c>
      <c r="C969" s="117">
        <f>'K. Business Resiliency'!K120</f>
        <v>0</v>
      </c>
      <c r="D969" s="117">
        <f>'K. Business Resiliency'!Y120</f>
        <v>0</v>
      </c>
      <c r="E969" s="117" t="str">
        <f>'K. Business Resiliency'!B120</f>
        <v>K.13.6.2</v>
      </c>
      <c r="F969" s="117" t="str">
        <f>'K. Business Resiliency'!C120</f>
        <v>Warm standby?</v>
      </c>
      <c r="G969" s="117">
        <f>'K. Business Resiliency'!D120</f>
        <v>0</v>
      </c>
      <c r="H969" s="117">
        <f>'K. Business Resiliency'!E120</f>
        <v>0</v>
      </c>
      <c r="I969" s="117">
        <f>'K. Business Resiliency'!F120</f>
        <v>0</v>
      </c>
      <c r="J969" s="117">
        <f>'K. Business Resiliency'!G120</f>
        <v>0</v>
      </c>
      <c r="K969" s="117">
        <f>'K. Business Resiliency'!H120</f>
        <v>0</v>
      </c>
      <c r="L969" s="117">
        <f>'K. Business Resiliency'!I120</f>
        <v>0</v>
      </c>
      <c r="M969" s="117"/>
      <c r="N969" s="117"/>
      <c r="O969" s="117"/>
      <c r="P969" s="120" t="s">
        <v>118</v>
      </c>
      <c r="Q969" s="117"/>
      <c r="R969" s="117"/>
      <c r="S969" s="117"/>
      <c r="T969" s="117"/>
    </row>
    <row r="970" spans="1:20" ht="12.75" customHeight="1">
      <c r="A970" s="117">
        <f>'K. Business Resiliency'!A121</f>
        <v>3622</v>
      </c>
      <c r="B970" s="117">
        <f>'K. Business Resiliency'!J121</f>
        <v>3</v>
      </c>
      <c r="C970" s="117">
        <f>'K. Business Resiliency'!K121</f>
        <v>0</v>
      </c>
      <c r="D970" s="117">
        <f>'K. Business Resiliency'!Y121</f>
        <v>0</v>
      </c>
      <c r="E970" s="117" t="str">
        <f>'K. Business Resiliency'!B121</f>
        <v>K.13.6.3</v>
      </c>
      <c r="F970" s="117" t="str">
        <f>'K. Business Resiliency'!C121</f>
        <v>Active, Active?</v>
      </c>
      <c r="G970" s="117">
        <f>'K. Business Resiliency'!D121</f>
        <v>0</v>
      </c>
      <c r="H970" s="117">
        <f>'K. Business Resiliency'!E121</f>
        <v>0</v>
      </c>
      <c r="I970" s="117">
        <f>'K. Business Resiliency'!F121</f>
        <v>0</v>
      </c>
      <c r="J970" s="117">
        <f>'K. Business Resiliency'!G121</f>
        <v>0</v>
      </c>
      <c r="K970" s="117">
        <f>'K. Business Resiliency'!H121</f>
        <v>0</v>
      </c>
      <c r="L970" s="117">
        <f>'K. Business Resiliency'!I121</f>
        <v>0</v>
      </c>
      <c r="M970" s="117"/>
      <c r="N970" s="117"/>
      <c r="O970" s="117"/>
      <c r="P970" s="120" t="s">
        <v>118</v>
      </c>
      <c r="Q970" s="117"/>
      <c r="R970" s="117"/>
      <c r="S970" s="117"/>
      <c r="T970" s="117"/>
    </row>
    <row r="971" spans="1:20" ht="12.75" customHeight="1">
      <c r="A971" s="117">
        <f>'K. Business Resiliency'!A122</f>
        <v>3734</v>
      </c>
      <c r="B971" s="117">
        <f>'K. Business Resiliency'!J122</f>
        <v>2</v>
      </c>
      <c r="C971" s="117">
        <f>'K. Business Resiliency'!K122</f>
        <v>0</v>
      </c>
      <c r="D971" s="117">
        <f>'K. Business Resiliency'!Y122</f>
        <v>0</v>
      </c>
      <c r="E971" s="117" t="str">
        <f>'K. Business Resiliency'!B122</f>
        <v>K.13.7</v>
      </c>
      <c r="F971" s="117" t="str">
        <f>'K. Business Resiliency'!C122</f>
        <v>Are the failover sites for the underlying infrastructure running on different vendor physical systems?</v>
      </c>
      <c r="G971" s="117">
        <f>'K. Business Resiliency'!D122</f>
        <v>0</v>
      </c>
      <c r="H971" s="117">
        <f>'K. Business Resiliency'!E122</f>
        <v>0</v>
      </c>
      <c r="I971" s="117">
        <f>'K. Business Resiliency'!F122</f>
        <v>0</v>
      </c>
      <c r="J971" s="117">
        <f>'K. Business Resiliency'!G122</f>
        <v>0</v>
      </c>
      <c r="K971" s="117" t="str">
        <f>'K. Business Resiliency'!H122</f>
        <v>17.1.3</v>
      </c>
      <c r="L971" s="117" t="str">
        <f>'K. Business Resiliency'!I122</f>
        <v>Verify, review and evaluate information security continuity</v>
      </c>
      <c r="M971" s="117"/>
      <c r="N971" s="117"/>
      <c r="O971" s="117"/>
      <c r="P971" s="120" t="s">
        <v>118</v>
      </c>
      <c r="Q971" s="117"/>
      <c r="R971" s="117"/>
      <c r="S971" s="117"/>
      <c r="T971" s="117"/>
    </row>
    <row r="972" spans="1:20" ht="12.75" customHeight="1">
      <c r="A972" s="117">
        <f>'K. Business Resiliency'!A123</f>
        <v>3625</v>
      </c>
      <c r="B972" s="117">
        <f>'K. Business Resiliency'!J123</f>
        <v>2</v>
      </c>
      <c r="C972" s="117">
        <f>'K. Business Resiliency'!K123</f>
        <v>0</v>
      </c>
      <c r="D972" s="117">
        <f>'K. Business Resiliency'!Y123</f>
        <v>1</v>
      </c>
      <c r="E972" s="117" t="str">
        <f>'K. Business Resiliency'!B123</f>
        <v>K.13.8</v>
      </c>
      <c r="F972" s="117" t="str">
        <f>'K. Business Resiliency'!C123</f>
        <v>Are site failover tests performed at least annually?</v>
      </c>
      <c r="G972" s="117">
        <f>'K. Business Resiliency'!D123</f>
        <v>0</v>
      </c>
      <c r="H972" s="117">
        <f>'K. Business Resiliency'!E123</f>
        <v>0</v>
      </c>
      <c r="I972" s="117">
        <f>'K. Business Resiliency'!F123</f>
        <v>0</v>
      </c>
      <c r="J972" s="117">
        <f>'K. Business Resiliency'!G123</f>
        <v>0</v>
      </c>
      <c r="K972" s="117" t="str">
        <f>'K. Business Resiliency'!H123</f>
        <v>17.1.3</v>
      </c>
      <c r="L972" s="117" t="str">
        <f>'K. Business Resiliency'!I123</f>
        <v>Verify, review and evaluate information security continuity</v>
      </c>
      <c r="M972" s="117"/>
      <c r="N972" s="117"/>
      <c r="O972" s="117"/>
      <c r="P972" s="120" t="s">
        <v>118</v>
      </c>
      <c r="Q972" s="117"/>
      <c r="R972" s="117"/>
      <c r="S972" s="117"/>
      <c r="T972" s="117"/>
    </row>
    <row r="973" spans="1:20" ht="12.75" customHeight="1">
      <c r="A973" s="117">
        <f>'K. Business Resiliency'!A124</f>
        <v>4283</v>
      </c>
      <c r="B973" s="117">
        <f>'K. Business Resiliency'!J124</f>
        <v>2</v>
      </c>
      <c r="C973" s="117">
        <f>'K. Business Resiliency'!K124</f>
        <v>0</v>
      </c>
      <c r="D973" s="117">
        <f>'K. Business Resiliency'!Y124</f>
        <v>0</v>
      </c>
      <c r="E973" s="117" t="str">
        <f>'K. Business Resiliency'!B124</f>
        <v>K.13.9</v>
      </c>
      <c r="F973" s="117" t="str">
        <f>'K. Business Resiliency'!C124</f>
        <v>Are sites failed over regularly as part of normal change activities?</v>
      </c>
      <c r="G973" s="117">
        <f>'K. Business Resiliency'!D124</f>
        <v>0</v>
      </c>
      <c r="H973" s="117">
        <f>'K. Business Resiliency'!E124</f>
        <v>0</v>
      </c>
      <c r="I973" s="117">
        <f>'K. Business Resiliency'!F124</f>
        <v>0</v>
      </c>
      <c r="J973" s="117">
        <f>'K. Business Resiliency'!G124</f>
        <v>0</v>
      </c>
      <c r="K973" s="117">
        <f>'K. Business Resiliency'!H124</f>
        <v>0</v>
      </c>
      <c r="L973" s="117">
        <f>'K. Business Resiliency'!I124</f>
        <v>0</v>
      </c>
      <c r="M973" s="117"/>
      <c r="N973" s="117"/>
      <c r="O973" s="117"/>
      <c r="P973" s="120"/>
      <c r="Q973" s="117"/>
      <c r="R973" s="117"/>
      <c r="S973" s="117" t="s">
        <v>587</v>
      </c>
      <c r="T973" s="117"/>
    </row>
    <row r="974" spans="1:20" ht="12.75" customHeight="1">
      <c r="A974" s="117">
        <f>'K. Business Resiliency'!A125</f>
        <v>3639</v>
      </c>
      <c r="B974" s="117">
        <f>'K. Business Resiliency'!J125</f>
        <v>2</v>
      </c>
      <c r="C974" s="117">
        <f>'K. Business Resiliency'!K125</f>
        <v>0</v>
      </c>
      <c r="D974" s="117">
        <f>'K. Business Resiliency'!Y125</f>
        <v>1</v>
      </c>
      <c r="E974" s="117" t="str">
        <f>'K. Business Resiliency'!B125</f>
        <v>K.13.10</v>
      </c>
      <c r="F974" s="117" t="str">
        <f>'K. Business Resiliency'!C125</f>
        <v>Do contracts with Critical Service Providers include a penalty or remediation clause for breach of availability and continuity SLAs? If yes, is the penalty based on:</v>
      </c>
      <c r="G974" s="117">
        <f>'K. Business Resiliency'!D125</f>
        <v>0</v>
      </c>
      <c r="H974" s="117">
        <f>'K. Business Resiliency'!E125</f>
        <v>0</v>
      </c>
      <c r="I974" s="117">
        <f>'K. Business Resiliency'!F125</f>
        <v>0</v>
      </c>
      <c r="J974" s="117">
        <f>'K. Business Resiliency'!G125</f>
        <v>0</v>
      </c>
      <c r="K974" s="117" t="str">
        <f>'K. Business Resiliency'!H125</f>
        <v xml:space="preserve">15.1.2 15.2.1 </v>
      </c>
      <c r="L974" s="117" t="str">
        <f>'K. Business Resiliency'!I125</f>
        <v>Addressing security within supplier agreements, Monitoring and review of supplier services</v>
      </c>
      <c r="M974" s="117"/>
      <c r="N974" s="117"/>
      <c r="O974" s="117"/>
      <c r="P974" s="120" t="s">
        <v>118</v>
      </c>
      <c r="Q974" s="117"/>
      <c r="R974" s="117"/>
      <c r="S974" s="117">
        <v>0</v>
      </c>
      <c r="T974" s="117"/>
    </row>
    <row r="975" spans="1:20" ht="12.75" customHeight="1">
      <c r="A975" s="117">
        <f>'K. Business Resiliency'!A126</f>
        <v>3640</v>
      </c>
      <c r="B975" s="117">
        <f>'K. Business Resiliency'!J126</f>
        <v>3</v>
      </c>
      <c r="C975" s="117">
        <f>'K. Business Resiliency'!K126</f>
        <v>0</v>
      </c>
      <c r="D975" s="117">
        <f>'K. Business Resiliency'!Y126</f>
        <v>0</v>
      </c>
      <c r="E975" s="117" t="str">
        <f>'K. Business Resiliency'!B126</f>
        <v>K.13.10.1</v>
      </c>
      <c r="F975" s="117" t="str">
        <f>'K. Business Resiliency'!C126</f>
        <v>Direct damages arising from breach of warranty or contract?</v>
      </c>
      <c r="G975" s="117">
        <f>'K. Business Resiliency'!D126</f>
        <v>0</v>
      </c>
      <c r="H975" s="117">
        <f>'K. Business Resiliency'!E126</f>
        <v>0</v>
      </c>
      <c r="I975" s="117">
        <f>'K. Business Resiliency'!F126</f>
        <v>0</v>
      </c>
      <c r="J975" s="117">
        <f>'K. Business Resiliency'!G126</f>
        <v>0</v>
      </c>
      <c r="K975" s="117">
        <f>'K. Business Resiliency'!H126</f>
        <v>0</v>
      </c>
      <c r="L975" s="117">
        <f>'K. Business Resiliency'!I126</f>
        <v>0</v>
      </c>
      <c r="M975" s="117"/>
      <c r="N975" s="117"/>
      <c r="O975" s="117"/>
      <c r="P975" s="120" t="s">
        <v>118</v>
      </c>
      <c r="Q975" s="117"/>
      <c r="R975" s="117"/>
      <c r="S975" s="117">
        <v>0</v>
      </c>
      <c r="T975" s="117"/>
    </row>
    <row r="976" spans="1:20" ht="12.75" customHeight="1">
      <c r="A976" s="117">
        <f>'K. Business Resiliency'!A127</f>
        <v>3641</v>
      </c>
      <c r="B976" s="117">
        <f>'K. Business Resiliency'!J127</f>
        <v>3</v>
      </c>
      <c r="C976" s="117">
        <f>'K. Business Resiliency'!K127</f>
        <v>0</v>
      </c>
      <c r="D976" s="117">
        <f>'K. Business Resiliency'!Y127</f>
        <v>0</v>
      </c>
      <c r="E976" s="117" t="str">
        <f>'K. Business Resiliency'!B127</f>
        <v>K.13.10.2</v>
      </c>
      <c r="F976" s="117" t="str">
        <f>'K. Business Resiliency'!C127</f>
        <v>Indirect damages arising from breach of warranty or contract?</v>
      </c>
      <c r="G976" s="117">
        <f>'K. Business Resiliency'!D127</f>
        <v>0</v>
      </c>
      <c r="H976" s="117">
        <f>'K. Business Resiliency'!E127</f>
        <v>0</v>
      </c>
      <c r="I976" s="117">
        <f>'K. Business Resiliency'!F127</f>
        <v>0</v>
      </c>
      <c r="J976" s="117">
        <f>'K. Business Resiliency'!G127</f>
        <v>0</v>
      </c>
      <c r="K976" s="117">
        <f>'K. Business Resiliency'!H127</f>
        <v>0</v>
      </c>
      <c r="L976" s="117">
        <f>'K. Business Resiliency'!I127</f>
        <v>0</v>
      </c>
      <c r="M976" s="117"/>
      <c r="N976" s="117"/>
      <c r="O976" s="117"/>
      <c r="P976" s="120" t="s">
        <v>118</v>
      </c>
      <c r="Q976" s="117"/>
      <c r="R976" s="117"/>
      <c r="S976" s="117">
        <v>0</v>
      </c>
      <c r="T976" s="117"/>
    </row>
    <row r="977" spans="1:20" ht="12.75" customHeight="1">
      <c r="A977" s="117">
        <f>'K. Business Resiliency'!A128</f>
        <v>3642</v>
      </c>
      <c r="B977" s="117">
        <f>'K. Business Resiliency'!J128</f>
        <v>3</v>
      </c>
      <c r="C977" s="117">
        <f>'K. Business Resiliency'!K128</f>
        <v>0</v>
      </c>
      <c r="D977" s="117">
        <f>'K. Business Resiliency'!Y128</f>
        <v>0</v>
      </c>
      <c r="E977" s="117" t="str">
        <f>'K. Business Resiliency'!B128</f>
        <v>K.13.10.3</v>
      </c>
      <c r="F977" s="117" t="str">
        <f>'K. Business Resiliency'!C128</f>
        <v>Indemnification for damages from breach of service obligations (or claims against customer for breach of service obligations)?</v>
      </c>
      <c r="G977" s="117">
        <f>'K. Business Resiliency'!D128</f>
        <v>0</v>
      </c>
      <c r="H977" s="117">
        <f>'K. Business Resiliency'!E128</f>
        <v>0</v>
      </c>
      <c r="I977" s="117">
        <f>'K. Business Resiliency'!F128</f>
        <v>0</v>
      </c>
      <c r="J977" s="117">
        <f>'K. Business Resiliency'!G128</f>
        <v>0</v>
      </c>
      <c r="K977" s="117">
        <f>'K. Business Resiliency'!H128</f>
        <v>0</v>
      </c>
      <c r="L977" s="117">
        <f>'K. Business Resiliency'!I128</f>
        <v>0</v>
      </c>
      <c r="M977" s="117"/>
      <c r="N977" s="117"/>
      <c r="O977" s="117"/>
      <c r="P977" s="120" t="s">
        <v>118</v>
      </c>
      <c r="Q977" s="117"/>
      <c r="R977" s="117"/>
      <c r="S977" s="117">
        <v>0</v>
      </c>
      <c r="T977" s="117"/>
    </row>
    <row r="978" spans="1:20" ht="12.75" customHeight="1">
      <c r="A978" s="117">
        <f>'K. Business Resiliency'!A129</f>
        <v>3643</v>
      </c>
      <c r="B978" s="117">
        <f>'K. Business Resiliency'!J129</f>
        <v>3</v>
      </c>
      <c r="C978" s="117">
        <f>'K. Business Resiliency'!K129</f>
        <v>0</v>
      </c>
      <c r="D978" s="117">
        <f>'K. Business Resiliency'!Y129</f>
        <v>0</v>
      </c>
      <c r="E978" s="117" t="str">
        <f>'K. Business Resiliency'!B129</f>
        <v>K.13.10.4</v>
      </c>
      <c r="F978" s="117" t="str">
        <f>'K. Business Resiliency'!C129</f>
        <v>Service credits for downtime?</v>
      </c>
      <c r="G978" s="117">
        <f>'K. Business Resiliency'!D129</f>
        <v>0</v>
      </c>
      <c r="H978" s="117">
        <f>'K. Business Resiliency'!E129</f>
        <v>0</v>
      </c>
      <c r="I978" s="117">
        <f>'K. Business Resiliency'!F129</f>
        <v>0</v>
      </c>
      <c r="J978" s="117">
        <f>'K. Business Resiliency'!G129</f>
        <v>0</v>
      </c>
      <c r="K978" s="117">
        <f>'K. Business Resiliency'!H129</f>
        <v>0</v>
      </c>
      <c r="L978" s="117">
        <f>'K. Business Resiliency'!I129</f>
        <v>0</v>
      </c>
      <c r="M978" s="117"/>
      <c r="N978" s="117"/>
      <c r="O978" s="117"/>
      <c r="P978" s="120" t="s">
        <v>118</v>
      </c>
      <c r="Q978" s="117"/>
      <c r="R978" s="117"/>
      <c r="S978" s="117">
        <v>0</v>
      </c>
      <c r="T978" s="117"/>
    </row>
    <row r="979" spans="1:20" ht="12.75" customHeight="1">
      <c r="A979" s="117">
        <f>'K. Business Resiliency'!A130</f>
        <v>3644</v>
      </c>
      <c r="B979" s="117">
        <f>'K. Business Resiliency'!J130</f>
        <v>3</v>
      </c>
      <c r="C979" s="117">
        <f>'K. Business Resiliency'!K130</f>
        <v>0</v>
      </c>
      <c r="D979" s="117">
        <f>'K. Business Resiliency'!Y130</f>
        <v>0</v>
      </c>
      <c r="E979" s="117" t="str">
        <f>'K. Business Resiliency'!B130</f>
        <v>K.13.10.5</v>
      </c>
      <c r="F979" s="117" t="str">
        <f>'K. Business Resiliency'!C130</f>
        <v>Grant customer a termination and/or refund right?</v>
      </c>
      <c r="G979" s="117">
        <f>'K. Business Resiliency'!D130</f>
        <v>0</v>
      </c>
      <c r="H979" s="117">
        <f>'K. Business Resiliency'!E130</f>
        <v>0</v>
      </c>
      <c r="I979" s="117">
        <f>'K. Business Resiliency'!F130</f>
        <v>0</v>
      </c>
      <c r="J979" s="117">
        <f>'K. Business Resiliency'!G130</f>
        <v>0</v>
      </c>
      <c r="K979" s="117">
        <f>'K. Business Resiliency'!H130</f>
        <v>0</v>
      </c>
      <c r="L979" s="117">
        <f>'K. Business Resiliency'!I130</f>
        <v>0</v>
      </c>
      <c r="M979" s="117"/>
      <c r="N979" s="117"/>
      <c r="O979" s="117"/>
      <c r="P979" s="120" t="s">
        <v>118</v>
      </c>
      <c r="Q979" s="117"/>
      <c r="R979" s="117"/>
      <c r="S979" s="117">
        <v>0</v>
      </c>
      <c r="T979" s="117"/>
    </row>
    <row r="980" spans="1:20" ht="12.75" customHeight="1">
      <c r="A980" s="117">
        <f>'K. Business Resiliency'!A131</f>
        <v>3645</v>
      </c>
      <c r="B980" s="117">
        <f>'K. Business Resiliency'!J131</f>
        <v>3</v>
      </c>
      <c r="C980" s="117">
        <f>'K. Business Resiliency'!K131</f>
        <v>0</v>
      </c>
      <c r="D980" s="117">
        <f>'K. Business Resiliency'!Y131</f>
        <v>0</v>
      </c>
      <c r="E980" s="117" t="str">
        <f>'K. Business Resiliency'!B131</f>
        <v>K.13.10.6</v>
      </c>
      <c r="F980" s="117" t="str">
        <f>'K. Business Resiliency'!C131</f>
        <v>Continued obligation to apply effort to resolve a problem even if service penalties are applied?</v>
      </c>
      <c r="G980" s="117">
        <f>'K. Business Resiliency'!D131</f>
        <v>0</v>
      </c>
      <c r="H980" s="117">
        <f>'K. Business Resiliency'!E131</f>
        <v>0</v>
      </c>
      <c r="I980" s="117">
        <f>'K. Business Resiliency'!F131</f>
        <v>0</v>
      </c>
      <c r="J980" s="117">
        <f>'K. Business Resiliency'!G131</f>
        <v>0</v>
      </c>
      <c r="K980" s="117">
        <f>'K. Business Resiliency'!H131</f>
        <v>0</v>
      </c>
      <c r="L980" s="117">
        <f>'K. Business Resiliency'!I131</f>
        <v>0</v>
      </c>
      <c r="M980" s="117"/>
      <c r="N980" s="117"/>
      <c r="O980" s="117"/>
      <c r="P980" s="120" t="s">
        <v>118</v>
      </c>
      <c r="Q980" s="117"/>
      <c r="R980" s="117"/>
      <c r="S980" s="117">
        <v>0</v>
      </c>
      <c r="T980" s="117"/>
    </row>
    <row r="981" spans="1:20" ht="12.75" customHeight="1">
      <c r="A981" s="117">
        <f>'K. Business Resiliency'!A132</f>
        <v>3646</v>
      </c>
      <c r="B981" s="117">
        <f>'K. Business Resiliency'!J132</f>
        <v>3</v>
      </c>
      <c r="C981" s="117">
        <f>'K. Business Resiliency'!K132</f>
        <v>0</v>
      </c>
      <c r="D981" s="117">
        <f>'K. Business Resiliency'!Y132</f>
        <v>0</v>
      </c>
      <c r="E981" s="117" t="str">
        <f>'K. Business Resiliency'!B132</f>
        <v>K.13.10.7</v>
      </c>
      <c r="F981" s="117" t="str">
        <f>'K. Business Resiliency'!C132</f>
        <v>Calculation of business loss based on actual damages?</v>
      </c>
      <c r="G981" s="117">
        <f>'K. Business Resiliency'!D132</f>
        <v>0</v>
      </c>
      <c r="H981" s="117">
        <f>'K. Business Resiliency'!E132</f>
        <v>0</v>
      </c>
      <c r="I981" s="117">
        <f>'K. Business Resiliency'!F132</f>
        <v>0</v>
      </c>
      <c r="J981" s="117">
        <f>'K. Business Resiliency'!G132</f>
        <v>0</v>
      </c>
      <c r="K981" s="117">
        <f>'K. Business Resiliency'!H132</f>
        <v>0</v>
      </c>
      <c r="L981" s="117">
        <f>'K. Business Resiliency'!I132</f>
        <v>0</v>
      </c>
      <c r="M981" s="117"/>
      <c r="N981" s="117"/>
      <c r="O981" s="117"/>
      <c r="P981" s="120" t="s">
        <v>118</v>
      </c>
      <c r="Q981" s="117"/>
      <c r="R981" s="117"/>
      <c r="S981" s="117">
        <v>0</v>
      </c>
      <c r="T981" s="117"/>
    </row>
    <row r="982" spans="1:20" ht="12.75" customHeight="1">
      <c r="A982" s="117">
        <f>'K. Business Resiliency'!A133</f>
        <v>3647</v>
      </c>
      <c r="B982" s="117">
        <f>'K. Business Resiliency'!J133</f>
        <v>2</v>
      </c>
      <c r="C982" s="117">
        <f>'K. Business Resiliency'!K133</f>
        <v>0</v>
      </c>
      <c r="D982" s="117">
        <f>'K. Business Resiliency'!Y133</f>
        <v>0</v>
      </c>
      <c r="E982" s="117" t="str">
        <f>'K. Business Resiliency'!B133</f>
        <v>K.13.11</v>
      </c>
      <c r="F982" s="117" t="str">
        <f>'K. Business Resiliency'!C133</f>
        <v>Is priority access to resources from suppliers contractually ensured in the event of an adverse situation, affecting multiple customers of suppliers (e.g., fuel oil, recovery center space)?</v>
      </c>
      <c r="G982" s="117">
        <f>'K. Business Resiliency'!D133</f>
        <v>0</v>
      </c>
      <c r="H982" s="117">
        <f>'K. Business Resiliency'!E133</f>
        <v>0</v>
      </c>
      <c r="I982" s="117">
        <f>'K. Business Resiliency'!F133</f>
        <v>0</v>
      </c>
      <c r="J982" s="117">
        <f>'K. Business Resiliency'!G133</f>
        <v>0</v>
      </c>
      <c r="K982" s="117" t="str">
        <f>'K. Business Resiliency'!H133</f>
        <v xml:space="preserve">15.1.2 15.2.1 </v>
      </c>
      <c r="L982" s="117" t="str">
        <f>'K. Business Resiliency'!I133</f>
        <v>Addressing security within supplier agreements, Monitoring and review of supplier services</v>
      </c>
      <c r="M982" s="117"/>
      <c r="N982" s="117"/>
      <c r="O982" s="117"/>
      <c r="P982" s="120" t="s">
        <v>118</v>
      </c>
      <c r="Q982" s="117"/>
      <c r="R982" s="117"/>
      <c r="S982" s="117">
        <v>0</v>
      </c>
      <c r="T982" s="117"/>
    </row>
    <row r="983" spans="1:20" ht="12.75" customHeight="1">
      <c r="A983" s="117">
        <f>'K. Business Resiliency'!A134</f>
        <v>3637</v>
      </c>
      <c r="B983" s="117">
        <f>'K. Business Resiliency'!J134</f>
        <v>1</v>
      </c>
      <c r="C983" s="117">
        <f>'K. Business Resiliency'!K134</f>
        <v>0</v>
      </c>
      <c r="D983" s="117">
        <f>'K. Business Resiliency'!Y134</f>
        <v>0</v>
      </c>
      <c r="E983" s="117" t="str">
        <f>'K. Business Resiliency'!B134</f>
        <v>K.14</v>
      </c>
      <c r="F983" s="117" t="str">
        <f>'K. Business Resiliency'!C134</f>
        <v>Are networks fully redundant, with at least two network paths to any node, and for every network device, at least one other redundant network device of the same type?</v>
      </c>
      <c r="G983" s="117">
        <f>'K. Business Resiliency'!D134</f>
        <v>0</v>
      </c>
      <c r="H983" s="117">
        <f>'K. Business Resiliency'!E134</f>
        <v>0</v>
      </c>
      <c r="I983" s="117">
        <f>'K. Business Resiliency'!F134</f>
        <v>0</v>
      </c>
      <c r="J983" s="117">
        <f>'K. Business Resiliency'!G134</f>
        <v>0</v>
      </c>
      <c r="K983" s="117" t="str">
        <f>'K. Business Resiliency'!H134</f>
        <v>17.1.3</v>
      </c>
      <c r="L983" s="117" t="str">
        <f>'K. Business Resiliency'!I134</f>
        <v>Verify, review and evaluate information security continuity</v>
      </c>
      <c r="M983" s="117"/>
      <c r="N983" s="117"/>
      <c r="O983" s="117"/>
      <c r="P983" s="120" t="s">
        <v>118</v>
      </c>
      <c r="Q983" s="117"/>
      <c r="R983" s="117"/>
      <c r="S983" s="117">
        <v>0</v>
      </c>
      <c r="T983" s="117"/>
    </row>
    <row r="984" spans="1:20" ht="12.75" customHeight="1">
      <c r="A984" s="117">
        <f>'K. Business Resiliency'!A135</f>
        <v>3638</v>
      </c>
      <c r="B984" s="117">
        <f>'K. Business Resiliency'!J135</f>
        <v>1</v>
      </c>
      <c r="C984" s="117">
        <f>'K. Business Resiliency'!K135</f>
        <v>0</v>
      </c>
      <c r="D984" s="117">
        <f>'K. Business Resiliency'!Y135</f>
        <v>1</v>
      </c>
      <c r="E984" s="117" t="str">
        <f>'K. Business Resiliency'!B135</f>
        <v>K.15</v>
      </c>
      <c r="F984" s="117" t="str">
        <f>'K. Business Resiliency'!C135</f>
        <v>Is there sufficient redundancy capacity to ensure services are not impacted in multi-tenancy environments during peak usage and above?</v>
      </c>
      <c r="G984" s="117">
        <f>'K. Business Resiliency'!D135</f>
        <v>0</v>
      </c>
      <c r="H984" s="117">
        <f>'K. Business Resiliency'!E135</f>
        <v>0</v>
      </c>
      <c r="I984" s="117">
        <f>'K. Business Resiliency'!F135</f>
        <v>0</v>
      </c>
      <c r="J984" s="117">
        <f>'K. Business Resiliency'!G135</f>
        <v>0</v>
      </c>
      <c r="K984" s="117" t="str">
        <f>'K. Business Resiliency'!H135</f>
        <v>17.1.3</v>
      </c>
      <c r="L984" s="117" t="str">
        <f>'K. Business Resiliency'!I135</f>
        <v>Verify, review and evaluate information security continuity</v>
      </c>
      <c r="M984" s="117"/>
      <c r="N984" s="117"/>
      <c r="O984" s="117"/>
      <c r="P984" s="120" t="s">
        <v>118</v>
      </c>
      <c r="Q984" s="117"/>
      <c r="R984" s="117"/>
      <c r="S984" s="117">
        <v>0</v>
      </c>
      <c r="T984" s="117"/>
    </row>
    <row r="985" spans="1:20" ht="12.75" customHeight="1">
      <c r="A985" s="117">
        <f>'K. Business Resiliency'!A136</f>
        <v>3679</v>
      </c>
      <c r="B985" s="117">
        <f>'K. Business Resiliency'!J136</f>
        <v>1</v>
      </c>
      <c r="C985" s="117">
        <f>'K. Business Resiliency'!K136</f>
        <v>0</v>
      </c>
      <c r="D985" s="117">
        <f>'K. Business Resiliency'!Y136</f>
        <v>0</v>
      </c>
      <c r="E985" s="117" t="str">
        <f>'K. Business Resiliency'!B136</f>
        <v>K.16</v>
      </c>
      <c r="F985" s="117" t="str">
        <f>'K. Business Resiliency'!C136</f>
        <v>Is there sufficient Volume or Disk partitioning to prevent inadvertent resource bottlenecks from guest operating systems?</v>
      </c>
      <c r="G985" s="117">
        <f>'K. Business Resiliency'!D136</f>
        <v>0</v>
      </c>
      <c r="H985" s="117">
        <f>'K. Business Resiliency'!E136</f>
        <v>0</v>
      </c>
      <c r="I985" s="117">
        <f>'K. Business Resiliency'!F136</f>
        <v>0</v>
      </c>
      <c r="J985" s="117" t="str">
        <f>'K. Business Resiliency'!G136</f>
        <v>V.4 Security Review of Hypervisor Configuration</v>
      </c>
      <c r="K985" s="117" t="str">
        <f>'K. Business Resiliency'!H136</f>
        <v>12.1.3</v>
      </c>
      <c r="L985" s="117" t="str">
        <f>'K. Business Resiliency'!I136</f>
        <v>Capacity Management</v>
      </c>
      <c r="M985" s="117"/>
      <c r="N985" s="117"/>
      <c r="O985" s="117"/>
      <c r="P985" s="120">
        <v>1.2</v>
      </c>
      <c r="Q985" s="117"/>
      <c r="R985" s="117"/>
      <c r="S985" s="117"/>
      <c r="T985" s="117"/>
    </row>
    <row r="986" spans="1:20" ht="12.75" customHeight="1">
      <c r="A986" s="117">
        <f>'K. Business Resiliency'!A137</f>
        <v>0</v>
      </c>
      <c r="B986" s="117">
        <f>'K. Business Resiliency'!J137</f>
        <v>0</v>
      </c>
      <c r="C986" s="117">
        <f>'K. Business Resiliency'!K137</f>
        <v>0</v>
      </c>
      <c r="D986" s="117">
        <f>'K. Business Resiliency'!Y137</f>
        <v>0</v>
      </c>
      <c r="E986" s="117">
        <f>'K. Business Resiliency'!B137</f>
        <v>0</v>
      </c>
      <c r="F986" s="117">
        <f>'K. Business Resiliency'!C137</f>
        <v>0</v>
      </c>
      <c r="G986" s="117">
        <f>'K. Business Resiliency'!D137</f>
        <v>0</v>
      </c>
      <c r="H986" s="117">
        <f>'K. Business Resiliency'!E137</f>
        <v>0</v>
      </c>
      <c r="I986" s="117">
        <f>'K. Business Resiliency'!F137</f>
        <v>0</v>
      </c>
      <c r="J986" s="117">
        <f>'K. Business Resiliency'!G137</f>
        <v>0</v>
      </c>
      <c r="K986" s="117">
        <f>'K. Business Resiliency'!H137</f>
        <v>0</v>
      </c>
      <c r="L986" s="117">
        <f>'K. Business Resiliency'!I137</f>
        <v>0</v>
      </c>
      <c r="M986" s="117"/>
      <c r="N986" s="117"/>
      <c r="O986" s="117"/>
      <c r="P986" s="120"/>
      <c r="Q986" s="117"/>
      <c r="R986" s="117"/>
      <c r="S986" s="117">
        <v>0</v>
      </c>
      <c r="T986" s="117"/>
    </row>
    <row r="987" spans="1:20" ht="12.75" customHeight="1">
      <c r="A987" s="25"/>
      <c r="B987" s="25"/>
      <c r="C987" s="25"/>
      <c r="D987" s="25"/>
      <c r="E987" s="25"/>
      <c r="F987" s="179"/>
      <c r="G987" s="25"/>
      <c r="H987" s="25"/>
      <c r="I987" s="25"/>
      <c r="J987" s="179"/>
      <c r="K987" s="179"/>
      <c r="L987" s="179"/>
      <c r="M987" s="179"/>
      <c r="N987" s="179"/>
      <c r="O987" s="179"/>
      <c r="P987" s="202"/>
      <c r="Q987" s="179"/>
      <c r="R987" s="179"/>
      <c r="S987" s="179">
        <v>0</v>
      </c>
      <c r="T987" s="179"/>
    </row>
    <row r="988" spans="1:20" ht="12.75" customHeight="1">
      <c r="A988" s="189" t="str">
        <f>'L. Compliance'!B1</f>
        <v>L. Compliance</v>
      </c>
      <c r="B988" s="190"/>
      <c r="C988" s="190"/>
      <c r="D988" s="190"/>
      <c r="E988" s="190" t="str">
        <f>'L. Compliance'!B1</f>
        <v>L. Compliance</v>
      </c>
      <c r="F988" s="192"/>
      <c r="G988" s="190"/>
      <c r="H988" s="190"/>
      <c r="I988" s="190"/>
      <c r="J988" s="192"/>
      <c r="K988" s="194"/>
      <c r="L988" s="192"/>
      <c r="M988" s="190"/>
      <c r="N988" s="192"/>
      <c r="O988" s="192"/>
      <c r="P988" s="194"/>
      <c r="Q988" s="192"/>
      <c r="R988" s="192"/>
      <c r="S988" s="195">
        <v>0</v>
      </c>
      <c r="T988" s="195"/>
    </row>
    <row r="989" spans="1:20" ht="12.75" customHeight="1">
      <c r="A989" s="117">
        <f>'L. Compliance'!A5</f>
        <v>2826</v>
      </c>
      <c r="B989" s="117">
        <f>'L. Compliance'!J5</f>
        <v>1</v>
      </c>
      <c r="C989" s="117">
        <f>'L. Compliance'!K5</f>
        <v>0</v>
      </c>
      <c r="D989" s="117">
        <f>'L. Compliance'!Y5</f>
        <v>1</v>
      </c>
      <c r="E989" s="117" t="str">
        <f>'L. Compliance'!B5</f>
        <v>L.1</v>
      </c>
      <c r="F989" s="117" t="str">
        <f>'L. Compliance'!C5</f>
        <v>Is there an internal audit, risk management, or compliance department, or similar management oversight unit with responsibility for assessing, identifying and tracking resolution of outstanding regulatory issues?</v>
      </c>
      <c r="G989" s="117">
        <f>'L. Compliance'!D5</f>
        <v>0</v>
      </c>
      <c r="H989" s="117">
        <f>'L. Compliance'!E5</f>
        <v>0</v>
      </c>
      <c r="I989" s="117">
        <f>'L. Compliance'!F5</f>
        <v>0</v>
      </c>
      <c r="J989" s="117" t="str">
        <f>'L. Compliance'!G5</f>
        <v>L.3 Monitoring and Reporting - Compliance Requirement Identification</v>
      </c>
      <c r="K989" s="117" t="str">
        <f>'L. Compliance'!H5</f>
        <v xml:space="preserve">18.1.1 </v>
      </c>
      <c r="L989" s="117" t="str">
        <f>'L. Compliance'!I5</f>
        <v>Identification of applicable legislation and contractual requirements</v>
      </c>
      <c r="M989" s="117"/>
      <c r="N989" s="117"/>
      <c r="O989" s="117"/>
      <c r="P989" s="120" t="s">
        <v>118</v>
      </c>
      <c r="Q989" s="117" t="s">
        <v>3206</v>
      </c>
      <c r="R989" s="117" t="s">
        <v>3147</v>
      </c>
      <c r="S989" s="117">
        <v>0</v>
      </c>
      <c r="T989" s="117"/>
    </row>
    <row r="990" spans="1:20" ht="12.75" customHeight="1">
      <c r="A990" s="117">
        <f>'L. Compliance'!A6</f>
        <v>4122</v>
      </c>
      <c r="B990" s="117">
        <f>'L. Compliance'!J6</f>
        <v>2</v>
      </c>
      <c r="C990" s="117">
        <f>'L. Compliance'!K6</f>
        <v>0</v>
      </c>
      <c r="D990" s="117">
        <f>'L. Compliance'!Y6</f>
        <v>0</v>
      </c>
      <c r="E990" s="117" t="str">
        <f>'L. Compliance'!B6</f>
        <v>L.1.1</v>
      </c>
      <c r="F990" s="117" t="str">
        <f>'L. Compliance'!C6</f>
        <v>Does the audit function have independence from the lines of business?</v>
      </c>
      <c r="G990" s="117">
        <f>'L. Compliance'!D6</f>
        <v>0</v>
      </c>
      <c r="H990" s="117">
        <f>'L. Compliance'!E6</f>
        <v>0</v>
      </c>
      <c r="I990" s="117">
        <f>'L. Compliance'!F6</f>
        <v>0</v>
      </c>
      <c r="J990" s="117">
        <f>'L. Compliance'!G6</f>
        <v>0</v>
      </c>
      <c r="K990" s="117">
        <f>'L. Compliance'!H6</f>
        <v>0</v>
      </c>
      <c r="L990" s="117">
        <f>'L. Compliance'!I6</f>
        <v>0</v>
      </c>
      <c r="M990" s="117"/>
      <c r="N990" s="117"/>
      <c r="O990" s="117"/>
      <c r="P990" s="120" t="s">
        <v>118</v>
      </c>
      <c r="Q990" s="117"/>
      <c r="R990" s="117" t="s">
        <v>118</v>
      </c>
      <c r="S990" s="117">
        <v>0</v>
      </c>
      <c r="T990" s="117"/>
    </row>
    <row r="991" spans="1:20" ht="12.75" customHeight="1">
      <c r="A991" s="117">
        <f>'L. Compliance'!A7</f>
        <v>2376</v>
      </c>
      <c r="B991" s="117">
        <f>'L. Compliance'!J7</f>
        <v>2</v>
      </c>
      <c r="C991" s="117">
        <f>'L. Compliance'!K7</f>
        <v>0</v>
      </c>
      <c r="D991" s="117">
        <f>'L. Compliance'!Y7</f>
        <v>0</v>
      </c>
      <c r="E991" s="117" t="str">
        <f>'L. Compliance'!B7</f>
        <v>L.1.2</v>
      </c>
      <c r="F991" s="117" t="str">
        <f>'L. Compliance'!C7</f>
        <v>Are audits performed to ensure compliance with applicable legal, regulatory, or industry requirements?</v>
      </c>
      <c r="G991" s="117">
        <f>'L. Compliance'!D7</f>
        <v>0</v>
      </c>
      <c r="H991" s="117">
        <f>'L. Compliance'!E7</f>
        <v>0</v>
      </c>
      <c r="I991" s="117">
        <f>'L. Compliance'!F7</f>
        <v>0</v>
      </c>
      <c r="J991" s="117">
        <f>'L. Compliance'!G7</f>
        <v>0</v>
      </c>
      <c r="K991" s="117">
        <f>'L. Compliance'!H7</f>
        <v>0</v>
      </c>
      <c r="L991" s="117" t="str">
        <f>'L. Compliance'!I7</f>
        <v/>
      </c>
      <c r="M991" s="117"/>
      <c r="N991" s="117"/>
      <c r="O991" s="117"/>
      <c r="P991" s="120" t="s">
        <v>118</v>
      </c>
      <c r="Q991" s="117"/>
      <c r="R991" s="117" t="s">
        <v>118</v>
      </c>
      <c r="S991" s="117">
        <v>0</v>
      </c>
      <c r="T991" s="117"/>
    </row>
    <row r="992" spans="1:20" ht="12.75" customHeight="1">
      <c r="A992" s="117">
        <f>'L. Compliance'!A8</f>
        <v>4123</v>
      </c>
      <c r="B992" s="117">
        <f>'L. Compliance'!J8</f>
        <v>2</v>
      </c>
      <c r="C992" s="117">
        <f>'L. Compliance'!K8</f>
        <v>0</v>
      </c>
      <c r="D992" s="117">
        <f>'L. Compliance'!Y8</f>
        <v>0</v>
      </c>
      <c r="E992" s="117" t="str">
        <f>'L. Compliance'!B8</f>
        <v>L.1.3</v>
      </c>
      <c r="F992" s="117" t="str">
        <f>'L. Compliance'!C8</f>
        <v>Are there staff dedicated to compliance and risk responsibilities?</v>
      </c>
      <c r="G992" s="117">
        <f>'L. Compliance'!D8</f>
        <v>0</v>
      </c>
      <c r="H992" s="117">
        <f>'L. Compliance'!E8</f>
        <v>0</v>
      </c>
      <c r="I992" s="117">
        <f>'L. Compliance'!F8</f>
        <v>0</v>
      </c>
      <c r="J992" s="117">
        <f>'L. Compliance'!G8</f>
        <v>0</v>
      </c>
      <c r="K992" s="117">
        <f>'L. Compliance'!H8</f>
        <v>0</v>
      </c>
      <c r="L992" s="117">
        <f>'L. Compliance'!I8</f>
        <v>0</v>
      </c>
      <c r="M992" s="117"/>
      <c r="N992" s="117"/>
      <c r="O992" s="117"/>
      <c r="P992" s="120" t="s">
        <v>118</v>
      </c>
      <c r="Q992" s="117"/>
      <c r="R992" s="117" t="s">
        <v>118</v>
      </c>
      <c r="S992" s="117">
        <v>0</v>
      </c>
      <c r="T992" s="117"/>
    </row>
    <row r="993" spans="1:20" ht="12.75" customHeight="1">
      <c r="A993" s="117">
        <f>'L. Compliance'!A9</f>
        <v>4124</v>
      </c>
      <c r="B993" s="117">
        <f>'L. Compliance'!J9</f>
        <v>2</v>
      </c>
      <c r="C993" s="117">
        <f>'L. Compliance'!K9</f>
        <v>0</v>
      </c>
      <c r="D993" s="117">
        <f>'L. Compliance'!Y9</f>
        <v>0</v>
      </c>
      <c r="E993" s="117" t="str">
        <f>'L. Compliance'!B9</f>
        <v>L.1.4</v>
      </c>
      <c r="F993" s="117" t="str">
        <f>'L. Compliance'!C9</f>
        <v>Is training to employees on legislative and regulatory requirements provided and updated on a regular basis?</v>
      </c>
      <c r="G993" s="117">
        <f>'L. Compliance'!D9</f>
        <v>0</v>
      </c>
      <c r="H993" s="117">
        <f>'L. Compliance'!E9</f>
        <v>0</v>
      </c>
      <c r="I993" s="117">
        <f>'L. Compliance'!F9</f>
        <v>0</v>
      </c>
      <c r="J993" s="117">
        <f>'L. Compliance'!G9</f>
        <v>0</v>
      </c>
      <c r="K993" s="117">
        <f>'L. Compliance'!H9</f>
        <v>0</v>
      </c>
      <c r="L993" s="117">
        <f>'L. Compliance'!I9</f>
        <v>0</v>
      </c>
      <c r="M993" s="117"/>
      <c r="N993" s="117"/>
      <c r="O993" s="117"/>
      <c r="P993" s="120" t="s">
        <v>118</v>
      </c>
      <c r="Q993" s="117"/>
      <c r="R993" s="117" t="s">
        <v>118</v>
      </c>
      <c r="S993" s="117">
        <v>0</v>
      </c>
      <c r="T993" s="117"/>
    </row>
    <row r="994" spans="1:20" ht="12.75" customHeight="1">
      <c r="A994" s="117">
        <f>'L. Compliance'!A10</f>
        <v>4125</v>
      </c>
      <c r="B994" s="117">
        <f>'L. Compliance'!J10</f>
        <v>2</v>
      </c>
      <c r="C994" s="117">
        <f>'L. Compliance'!K10</f>
        <v>0</v>
      </c>
      <c r="D994" s="117">
        <f>'L. Compliance'!Y10</f>
        <v>0</v>
      </c>
      <c r="E994" s="117" t="str">
        <f>'L. Compliance'!B10</f>
        <v>L.1.5</v>
      </c>
      <c r="F994" s="117" t="str">
        <f>'L. Compliance'!C10</f>
        <v>Are management reporting or reporting to government agencies maintained in accordance with applicable law?</v>
      </c>
      <c r="G994" s="117">
        <f>'L. Compliance'!D10</f>
        <v>0</v>
      </c>
      <c r="H994" s="117">
        <f>'L. Compliance'!E10</f>
        <v>0</v>
      </c>
      <c r="I994" s="117">
        <f>'L. Compliance'!F10</f>
        <v>0</v>
      </c>
      <c r="J994" s="117" t="str">
        <f>'L. Compliance'!G10</f>
        <v>L.3 Monitoring and Reporting - Compliance Requirement Identification</v>
      </c>
      <c r="K994" s="117">
        <f>'L. Compliance'!H10</f>
        <v>0</v>
      </c>
      <c r="L994" s="117">
        <f>'L. Compliance'!I10</f>
        <v>0</v>
      </c>
      <c r="M994" s="117"/>
      <c r="N994" s="117" t="s">
        <v>3401</v>
      </c>
      <c r="O994" s="117" t="s">
        <v>3446</v>
      </c>
      <c r="P994" s="120" t="s">
        <v>118</v>
      </c>
      <c r="Q994" s="117"/>
      <c r="R994" s="117" t="s">
        <v>118</v>
      </c>
      <c r="S994" s="117">
        <v>0</v>
      </c>
      <c r="T994" s="117"/>
    </row>
    <row r="995" spans="1:20" ht="12.75" customHeight="1">
      <c r="A995" s="117">
        <f>'L. Compliance'!A11</f>
        <v>4126</v>
      </c>
      <c r="B995" s="117">
        <f>'L. Compliance'!J11</f>
        <v>1</v>
      </c>
      <c r="C995" s="117">
        <f>'L. Compliance'!K11</f>
        <v>0</v>
      </c>
      <c r="D995" s="117">
        <f>'L. Compliance'!Y11</f>
        <v>1</v>
      </c>
      <c r="E995" s="117" t="str">
        <f>'L. Compliance'!B11</f>
        <v>L.2</v>
      </c>
      <c r="F995" s="117" t="str">
        <f>'L. Compliance'!C11</f>
        <v>Are there policies and procedures to ensure compliance with applicable legislative, regulatory and contractual requirements including intellectual property rights on business processes or information technology software products?</v>
      </c>
      <c r="G995" s="117">
        <f>'L. Compliance'!D11</f>
        <v>0</v>
      </c>
      <c r="H995" s="117">
        <f>'L. Compliance'!E11</f>
        <v>0</v>
      </c>
      <c r="I995" s="117">
        <f>'L. Compliance'!F11</f>
        <v>0</v>
      </c>
      <c r="J995" s="117" t="str">
        <f>'L. Compliance'!G11</f>
        <v xml:space="preserve">L.2 Monitoring and Reporting - Compliance </v>
      </c>
      <c r="K995" s="117">
        <f>'L. Compliance'!H11</f>
        <v>0</v>
      </c>
      <c r="L995" s="117">
        <f>'L. Compliance'!I11</f>
        <v>0</v>
      </c>
      <c r="M995" s="117"/>
      <c r="N995" s="117"/>
      <c r="O995" s="117"/>
      <c r="P995" s="120" t="s">
        <v>118</v>
      </c>
      <c r="Q995" s="117"/>
      <c r="R995" s="117" t="s">
        <v>118</v>
      </c>
      <c r="S995" s="117">
        <v>0</v>
      </c>
      <c r="T995" s="117"/>
    </row>
    <row r="996" spans="1:20" ht="12.75" customHeight="1">
      <c r="A996" s="117">
        <f>'L. Compliance'!A12</f>
        <v>2837</v>
      </c>
      <c r="B996" s="117">
        <f>'L. Compliance'!J12</f>
        <v>1</v>
      </c>
      <c r="C996" s="117">
        <f>'L. Compliance'!K12</f>
        <v>0</v>
      </c>
      <c r="D996" s="117">
        <f>'L. Compliance'!Y12</f>
        <v>1</v>
      </c>
      <c r="E996" s="117" t="str">
        <f>'L. Compliance'!B12</f>
        <v>L.3</v>
      </c>
      <c r="F996" s="117" t="str">
        <f>'L. Compliance'!C12</f>
        <v>Is there a records retention policy covering paper &amp; electronic records, including email in support of applicable regulations, standards and contractual requirements?</v>
      </c>
      <c r="G996" s="117">
        <f>'L. Compliance'!D12</f>
        <v>0</v>
      </c>
      <c r="H996" s="117">
        <f>'L. Compliance'!E12</f>
        <v>0</v>
      </c>
      <c r="I996" s="117">
        <f>'L. Compliance'!F12</f>
        <v>0</v>
      </c>
      <c r="J996" s="117">
        <f>'L. Compliance'!G12</f>
        <v>0</v>
      </c>
      <c r="K996" s="117" t="str">
        <f>'L. Compliance'!H12</f>
        <v xml:space="preserve">18.1.3 </v>
      </c>
      <c r="L996" s="117" t="str">
        <f>'L. Compliance'!I12</f>
        <v>Protection of records</v>
      </c>
      <c r="M996" s="117"/>
      <c r="N996" s="117"/>
      <c r="O996" s="117"/>
      <c r="P996" s="120" t="s">
        <v>118</v>
      </c>
      <c r="Q996" s="117"/>
      <c r="R996" s="117" t="s">
        <v>3209</v>
      </c>
      <c r="S996" s="117">
        <v>0</v>
      </c>
      <c r="T996" s="191" t="s">
        <v>3210</v>
      </c>
    </row>
    <row r="997" spans="1:20" ht="12.75" customHeight="1">
      <c r="A997" s="117">
        <f>'L. Compliance'!A13</f>
        <v>4127</v>
      </c>
      <c r="B997" s="117">
        <f>'L. Compliance'!J13</f>
        <v>1</v>
      </c>
      <c r="C997" s="117">
        <f>'L. Compliance'!K13</f>
        <v>0</v>
      </c>
      <c r="D997" s="117">
        <f>'L. Compliance'!Y13</f>
        <v>1</v>
      </c>
      <c r="E997" s="117" t="str">
        <f>'L. Compliance'!B13</f>
        <v>L.4</v>
      </c>
      <c r="F997" s="117" t="str">
        <f>'L. Compliance'!C13</f>
        <v>Is licensing maintained in all jurisdictions where required?</v>
      </c>
      <c r="G997" s="117">
        <f>'L. Compliance'!D13</f>
        <v>0</v>
      </c>
      <c r="H997" s="117">
        <f>'L. Compliance'!E13</f>
        <v>0</v>
      </c>
      <c r="I997" s="117">
        <f>'L. Compliance'!F13</f>
        <v>0</v>
      </c>
      <c r="J997" s="117">
        <f>'L. Compliance'!G13</f>
        <v>0</v>
      </c>
      <c r="K997" s="117">
        <f>'L. Compliance'!H13</f>
        <v>0</v>
      </c>
      <c r="L997" s="117">
        <f>'L. Compliance'!I13</f>
        <v>0</v>
      </c>
      <c r="M997" s="117"/>
      <c r="N997" s="117"/>
      <c r="O997" s="117"/>
      <c r="P997" s="120" t="s">
        <v>118</v>
      </c>
      <c r="Q997" s="117"/>
      <c r="R997" s="117" t="s">
        <v>118</v>
      </c>
      <c r="S997" s="117">
        <v>0</v>
      </c>
      <c r="T997" s="117"/>
    </row>
    <row r="998" spans="1:20" ht="12.75" customHeight="1">
      <c r="A998" s="117">
        <f>'L. Compliance'!A14</f>
        <v>3733</v>
      </c>
      <c r="B998" s="117">
        <f>'L. Compliance'!J14</f>
        <v>1</v>
      </c>
      <c r="C998" s="117">
        <f>'L. Compliance'!K14</f>
        <v>0</v>
      </c>
      <c r="D998" s="117">
        <f>'L. Compliance'!Y14</f>
        <v>1</v>
      </c>
      <c r="E998" s="117" t="str">
        <f>'L. Compliance'!B14</f>
        <v>L.5</v>
      </c>
      <c r="F998" s="117" t="str">
        <f>'L. Compliance'!C14</f>
        <v>Is there an documented internal compliance and ethics program to ensure professional ethics and business practices are implemented and maintained?</v>
      </c>
      <c r="G998" s="117">
        <f>'L. Compliance'!D14</f>
        <v>0</v>
      </c>
      <c r="H998" s="117">
        <f>'L. Compliance'!E14</f>
        <v>0</v>
      </c>
      <c r="I998" s="117">
        <f>'L. Compliance'!F14</f>
        <v>0</v>
      </c>
      <c r="J998" s="117" t="str">
        <f>'L. Compliance'!G14</f>
        <v>L.4 Professional Ethics and Business Practices</v>
      </c>
      <c r="K998" s="117">
        <f>'L. Compliance'!H14</f>
        <v>0</v>
      </c>
      <c r="L998" s="117">
        <f>'L. Compliance'!I14</f>
        <v>0</v>
      </c>
      <c r="M998" s="117"/>
      <c r="N998" s="117"/>
      <c r="O998" s="117"/>
      <c r="P998" s="120" t="s">
        <v>118</v>
      </c>
      <c r="Q998" s="117"/>
      <c r="R998" s="117" t="s">
        <v>118</v>
      </c>
      <c r="S998" s="117">
        <v>0</v>
      </c>
      <c r="T998" s="117"/>
    </row>
    <row r="999" spans="1:20" ht="12.75" customHeight="1">
      <c r="A999" s="117">
        <f>'L. Compliance'!A15</f>
        <v>4128</v>
      </c>
      <c r="B999" s="117">
        <f>'L. Compliance'!J15</f>
        <v>2</v>
      </c>
      <c r="C999" s="117">
        <f>'L. Compliance'!K15</f>
        <v>0</v>
      </c>
      <c r="D999" s="117">
        <f>'L. Compliance'!Y15</f>
        <v>0</v>
      </c>
      <c r="E999" s="117" t="str">
        <f>'L. Compliance'!B15</f>
        <v>L.5.1</v>
      </c>
      <c r="F999" s="117" t="str">
        <f>'L. Compliance'!C15</f>
        <v>Is there a documented whistleblowing policy and/or procedure to report compliance issues?</v>
      </c>
      <c r="G999" s="117">
        <f>'L. Compliance'!D15</f>
        <v>0</v>
      </c>
      <c r="H999" s="117">
        <f>'L. Compliance'!E15</f>
        <v>0</v>
      </c>
      <c r="I999" s="117">
        <f>'L. Compliance'!F15</f>
        <v>0</v>
      </c>
      <c r="J999" s="117" t="str">
        <f>'L. Compliance'!G15</f>
        <v>L.4 Professional Ethics and Business Practices</v>
      </c>
      <c r="K999" s="117">
        <f>'L. Compliance'!H15</f>
        <v>0</v>
      </c>
      <c r="L999" s="117">
        <f>'L. Compliance'!I15</f>
        <v>0</v>
      </c>
      <c r="M999" s="117"/>
      <c r="N999" s="117"/>
      <c r="O999" s="117"/>
      <c r="P999" s="120" t="s">
        <v>118</v>
      </c>
      <c r="Q999" s="117"/>
      <c r="R999" s="117" t="s">
        <v>118</v>
      </c>
      <c r="S999" s="117">
        <v>0</v>
      </c>
      <c r="T999" s="191" t="s">
        <v>3447</v>
      </c>
    </row>
    <row r="1000" spans="1:20" ht="12.75" customHeight="1">
      <c r="A1000" s="117">
        <f>'L. Compliance'!A16</f>
        <v>4129</v>
      </c>
      <c r="B1000" s="117">
        <f>'L. Compliance'!J16</f>
        <v>2</v>
      </c>
      <c r="C1000" s="117">
        <f>'L. Compliance'!K16</f>
        <v>0</v>
      </c>
      <c r="D1000" s="117">
        <f>'L. Compliance'!Y16</f>
        <v>0</v>
      </c>
      <c r="E1000" s="117" t="str">
        <f>'L. Compliance'!B16</f>
        <v>L.5.2</v>
      </c>
      <c r="F1000" s="117" t="str">
        <f>'L. Compliance'!C16</f>
        <v>Are there documented policies and procedures to address bribery, corruption or the prohibition of providing monetary offers to government officials, and/or corporate representatives?</v>
      </c>
      <c r="G1000" s="117">
        <f>'L. Compliance'!D16</f>
        <v>0</v>
      </c>
      <c r="H1000" s="117">
        <f>'L. Compliance'!E16</f>
        <v>0</v>
      </c>
      <c r="I1000" s="117">
        <f>'L. Compliance'!F16</f>
        <v>0</v>
      </c>
      <c r="J1000" s="117" t="str">
        <f>'L. Compliance'!G16</f>
        <v>L.4 Professional Ethics and Business Practices</v>
      </c>
      <c r="K1000" s="117">
        <f>'L. Compliance'!H16</f>
        <v>0</v>
      </c>
      <c r="L1000" s="117">
        <f>'L. Compliance'!I16</f>
        <v>0</v>
      </c>
      <c r="M1000" s="117"/>
      <c r="N1000" s="117"/>
      <c r="O1000" s="117"/>
      <c r="P1000" s="120" t="s">
        <v>118</v>
      </c>
      <c r="Q1000" s="117"/>
      <c r="R1000" s="117" t="s">
        <v>118</v>
      </c>
      <c r="S1000" s="117">
        <v>0</v>
      </c>
      <c r="T1000" s="117"/>
    </row>
    <row r="1001" spans="1:20" ht="12.75" customHeight="1">
      <c r="A1001" s="117">
        <f>'L. Compliance'!A17</f>
        <v>4130</v>
      </c>
      <c r="B1001" s="117">
        <f>'L. Compliance'!J17</f>
        <v>2</v>
      </c>
      <c r="C1001" s="117">
        <f>'L. Compliance'!K17</f>
        <v>0</v>
      </c>
      <c r="D1001" s="117">
        <f>'L. Compliance'!Y17</f>
        <v>0</v>
      </c>
      <c r="E1001" s="117" t="str">
        <f>'L. Compliance'!B17</f>
        <v>L.5.3</v>
      </c>
      <c r="F1001" s="117" t="str">
        <f>'L. Compliance'!C17</f>
        <v>Are there documented policies and procedures for corporate governance and public responsibility?</v>
      </c>
      <c r="G1001" s="117">
        <f>'L. Compliance'!D17</f>
        <v>0</v>
      </c>
      <c r="H1001" s="117">
        <f>'L. Compliance'!E17</f>
        <v>0</v>
      </c>
      <c r="I1001" s="117">
        <f>'L. Compliance'!F17</f>
        <v>0</v>
      </c>
      <c r="J1001" s="117" t="str">
        <f>'L. Compliance'!G17</f>
        <v>L.4 Professional Ethics and Business Practices</v>
      </c>
      <c r="K1001" s="117">
        <f>'L. Compliance'!H17</f>
        <v>0</v>
      </c>
      <c r="L1001" s="117">
        <f>'L. Compliance'!I17</f>
        <v>0</v>
      </c>
      <c r="M1001" s="117"/>
      <c r="N1001" s="117"/>
      <c r="O1001" s="117"/>
      <c r="P1001" s="120" t="s">
        <v>118</v>
      </c>
      <c r="Q1001" s="117"/>
      <c r="R1001" s="117" t="s">
        <v>118</v>
      </c>
      <c r="S1001" s="117">
        <v>0</v>
      </c>
      <c r="T1001" s="117"/>
    </row>
    <row r="1002" spans="1:20" ht="12.75" customHeight="1">
      <c r="A1002" s="117">
        <f>'L. Compliance'!A18</f>
        <v>4131</v>
      </c>
      <c r="B1002" s="117">
        <f>'L. Compliance'!J18</f>
        <v>2</v>
      </c>
      <c r="C1002" s="117">
        <f>'L. Compliance'!K18</f>
        <v>0</v>
      </c>
      <c r="D1002" s="117">
        <f>'L. Compliance'!Y18</f>
        <v>0</v>
      </c>
      <c r="E1002" s="117" t="str">
        <f>'L. Compliance'!B18</f>
        <v>L.5.4</v>
      </c>
      <c r="F1002" s="117" t="str">
        <f>'L. Compliance'!C18</f>
        <v>Are there documented policies and procedures to maintain compliance with international requirements for trade and export?</v>
      </c>
      <c r="G1002" s="117">
        <f>'L. Compliance'!D18</f>
        <v>0</v>
      </c>
      <c r="H1002" s="117">
        <f>'L. Compliance'!E18</f>
        <v>0</v>
      </c>
      <c r="I1002" s="117">
        <f>'L. Compliance'!F18</f>
        <v>0</v>
      </c>
      <c r="J1002" s="117" t="str">
        <f>'L. Compliance'!G18</f>
        <v>L.4 Professional Ethics and Business Practices</v>
      </c>
      <c r="K1002" s="117">
        <f>'L. Compliance'!H18</f>
        <v>0</v>
      </c>
      <c r="L1002" s="117">
        <f>'L. Compliance'!I18</f>
        <v>0</v>
      </c>
      <c r="M1002" s="117"/>
      <c r="N1002" s="117"/>
      <c r="O1002" s="117"/>
      <c r="P1002" s="120" t="s">
        <v>118</v>
      </c>
      <c r="Q1002" s="117"/>
      <c r="R1002" s="117" t="s">
        <v>118</v>
      </c>
      <c r="S1002" s="117">
        <v>0</v>
      </c>
      <c r="T1002" s="117"/>
    </row>
    <row r="1003" spans="1:20" ht="12.75" customHeight="1">
      <c r="A1003" s="117">
        <f>'L. Compliance'!A19</f>
        <v>4132</v>
      </c>
      <c r="B1003" s="117">
        <f>'L. Compliance'!J19</f>
        <v>2</v>
      </c>
      <c r="C1003" s="117">
        <f>'L. Compliance'!K19</f>
        <v>0</v>
      </c>
      <c r="D1003" s="117">
        <f>'L. Compliance'!Y19</f>
        <v>0</v>
      </c>
      <c r="E1003" s="117" t="str">
        <f>'L. Compliance'!B19</f>
        <v>L.5.5</v>
      </c>
      <c r="F1003" s="117" t="str">
        <f>'L. Compliance'!C19</f>
        <v>Are there documented policies and procedures to address appropriate due diligence of business partners and business initiatives?</v>
      </c>
      <c r="G1003" s="117">
        <f>'L. Compliance'!D19</f>
        <v>0</v>
      </c>
      <c r="H1003" s="117">
        <f>'L. Compliance'!E19</f>
        <v>0</v>
      </c>
      <c r="I1003" s="117">
        <f>'L. Compliance'!F19</f>
        <v>0</v>
      </c>
      <c r="J1003" s="117" t="str">
        <f>'L. Compliance'!G19</f>
        <v>L.4 Professional Ethics and Business Practices</v>
      </c>
      <c r="K1003" s="117">
        <f>'L. Compliance'!H19</f>
        <v>0</v>
      </c>
      <c r="L1003" s="117">
        <f>'L. Compliance'!I19</f>
        <v>0</v>
      </c>
      <c r="M1003" s="117"/>
      <c r="N1003" s="117"/>
      <c r="O1003" s="117"/>
      <c r="P1003" s="120" t="s">
        <v>118</v>
      </c>
      <c r="Q1003" s="117"/>
      <c r="R1003" s="117" t="s">
        <v>118</v>
      </c>
      <c r="S1003" s="117">
        <v>0</v>
      </c>
      <c r="T1003" s="117"/>
    </row>
    <row r="1004" spans="1:20" ht="12.75" customHeight="1">
      <c r="A1004" s="117">
        <f>'L. Compliance'!A20</f>
        <v>4133</v>
      </c>
      <c r="B1004" s="117">
        <f>'L. Compliance'!J20</f>
        <v>2</v>
      </c>
      <c r="C1004" s="117">
        <f>'L. Compliance'!K20</f>
        <v>0</v>
      </c>
      <c r="D1004" s="117">
        <f>'L. Compliance'!Y20</f>
        <v>0</v>
      </c>
      <c r="E1004" s="117" t="str">
        <f>'L. Compliance'!B20</f>
        <v>L.5.6</v>
      </c>
      <c r="F1004" s="117" t="str">
        <f>'L. Compliance'!C20</f>
        <v>Are there documented and defined monitoring and oversight functions for suspected fraud instances or fraud investigation?</v>
      </c>
      <c r="G1004" s="117">
        <f>'L. Compliance'!D20</f>
        <v>0</v>
      </c>
      <c r="H1004" s="117">
        <f>'L. Compliance'!E20</f>
        <v>0</v>
      </c>
      <c r="I1004" s="117">
        <f>'L. Compliance'!F20</f>
        <v>0</v>
      </c>
      <c r="J1004" s="117" t="str">
        <f>'L. Compliance'!G20</f>
        <v>L.4 Professional Ethics and Business Practices</v>
      </c>
      <c r="K1004" s="117">
        <f>'L. Compliance'!H20</f>
        <v>0</v>
      </c>
      <c r="L1004" s="117">
        <f>'L. Compliance'!I20</f>
        <v>0</v>
      </c>
      <c r="M1004" s="117"/>
      <c r="N1004" s="117"/>
      <c r="O1004" s="117"/>
      <c r="P1004" s="120" t="s">
        <v>118</v>
      </c>
      <c r="Q1004" s="117"/>
      <c r="R1004" s="117" t="s">
        <v>118</v>
      </c>
      <c r="S1004" s="117">
        <v>0</v>
      </c>
      <c r="T1004" s="117"/>
    </row>
    <row r="1005" spans="1:20" ht="12.75" customHeight="1">
      <c r="A1005" s="117">
        <f>'L. Compliance'!A21</f>
        <v>4134</v>
      </c>
      <c r="B1005" s="117">
        <f>'L. Compliance'!J21</f>
        <v>2</v>
      </c>
      <c r="C1005" s="117">
        <f>'L. Compliance'!K21</f>
        <v>0</v>
      </c>
      <c r="D1005" s="117">
        <f>'L. Compliance'!Y21</f>
        <v>0</v>
      </c>
      <c r="E1005" s="117" t="str">
        <f>'L. Compliance'!B21</f>
        <v>L.5.7</v>
      </c>
      <c r="F1005" s="117" t="str">
        <f>'L. Compliance'!C21</f>
        <v>Are there mechanisms in place to notify affected clients for of suspected or actual fraudulent activity?</v>
      </c>
      <c r="G1005" s="117">
        <f>'L. Compliance'!D21</f>
        <v>0</v>
      </c>
      <c r="H1005" s="117">
        <f>'L. Compliance'!E21</f>
        <v>0</v>
      </c>
      <c r="I1005" s="117">
        <f>'L. Compliance'!F21</f>
        <v>0</v>
      </c>
      <c r="J1005" s="117" t="str">
        <f>'L. Compliance'!G21</f>
        <v>L.4 Professional Ethics and Business Practices</v>
      </c>
      <c r="K1005" s="117">
        <f>'L. Compliance'!H21</f>
        <v>0</v>
      </c>
      <c r="L1005" s="117">
        <f>'L. Compliance'!I21</f>
        <v>0</v>
      </c>
      <c r="M1005" s="117"/>
      <c r="N1005" s="117"/>
      <c r="O1005" s="117"/>
      <c r="P1005" s="120" t="s">
        <v>118</v>
      </c>
      <c r="Q1005" s="117"/>
      <c r="R1005" s="117" t="s">
        <v>118</v>
      </c>
      <c r="S1005" s="117">
        <v>0</v>
      </c>
      <c r="T1005" s="117"/>
    </row>
    <row r="1006" spans="1:20" ht="12.75" customHeight="1">
      <c r="A1006" s="117">
        <f>'L. Compliance'!A22</f>
        <v>4135</v>
      </c>
      <c r="B1006" s="117">
        <f>'L. Compliance'!J22</f>
        <v>1</v>
      </c>
      <c r="C1006" s="117">
        <f>'L. Compliance'!K22</f>
        <v>0</v>
      </c>
      <c r="D1006" s="117">
        <f>'L. Compliance'!Y22</f>
        <v>1</v>
      </c>
      <c r="E1006" s="117" t="str">
        <f>'L. Compliance'!B22</f>
        <v>L.6</v>
      </c>
      <c r="F1006" s="117" t="str">
        <f>'L. Compliance'!C22</f>
        <v>Are marketing or selling activities conducted directly to Client's customers? If yes is/are there:</v>
      </c>
      <c r="G1006" s="117">
        <f>'L. Compliance'!D22</f>
        <v>0</v>
      </c>
      <c r="H1006" s="117">
        <f>'L. Compliance'!E22</f>
        <v>0</v>
      </c>
      <c r="I1006" s="117">
        <f>'L. Compliance'!F22</f>
        <v>0</v>
      </c>
      <c r="J1006" s="117">
        <f>'L. Compliance'!G22</f>
        <v>0</v>
      </c>
      <c r="K1006" s="117">
        <f>'L. Compliance'!H22</f>
        <v>0</v>
      </c>
      <c r="L1006" s="117">
        <f>'L. Compliance'!I22</f>
        <v>0</v>
      </c>
      <c r="M1006" s="117"/>
      <c r="N1006" s="117"/>
      <c r="O1006" s="117"/>
      <c r="P1006" s="120" t="s">
        <v>118</v>
      </c>
      <c r="Q1006" s="117"/>
      <c r="R1006" s="117" t="s">
        <v>118</v>
      </c>
      <c r="S1006" s="117">
        <v>0</v>
      </c>
      <c r="T1006" s="117"/>
    </row>
    <row r="1007" spans="1:20" ht="12.75" customHeight="1">
      <c r="A1007" s="117">
        <f>'L. Compliance'!A23</f>
        <v>4157</v>
      </c>
      <c r="B1007" s="117">
        <f>'L. Compliance'!J23</f>
        <v>2</v>
      </c>
      <c r="C1007" s="117">
        <f>'L. Compliance'!K23</f>
        <v>0</v>
      </c>
      <c r="D1007" s="117">
        <f>'L. Compliance'!Y23</f>
        <v>0</v>
      </c>
      <c r="E1007" s="117" t="str">
        <f>'L. Compliance'!B23</f>
        <v>L.6.1</v>
      </c>
      <c r="F1007" s="117" t="str">
        <f>'L. Compliance'!C23</f>
        <v>A documented consumer protection compliance program?</v>
      </c>
      <c r="G1007" s="117">
        <f>'L. Compliance'!D23</f>
        <v>0</v>
      </c>
      <c r="H1007" s="117">
        <f>'L. Compliance'!E23</f>
        <v>0</v>
      </c>
      <c r="I1007" s="117">
        <f>'L. Compliance'!F23</f>
        <v>0</v>
      </c>
      <c r="J1007" s="117">
        <f>'L. Compliance'!G23</f>
        <v>0</v>
      </c>
      <c r="K1007" s="117">
        <f>'L. Compliance'!H23</f>
        <v>0</v>
      </c>
      <c r="L1007" s="117">
        <f>'L. Compliance'!I23</f>
        <v>0</v>
      </c>
      <c r="M1007" s="117"/>
      <c r="N1007" s="117"/>
      <c r="O1007" s="117"/>
      <c r="P1007" s="120" t="s">
        <v>118</v>
      </c>
      <c r="Q1007" s="117"/>
      <c r="R1007" s="117" t="s">
        <v>118</v>
      </c>
      <c r="S1007" s="117">
        <v>0</v>
      </c>
      <c r="T1007" s="117"/>
    </row>
    <row r="1008" spans="1:20" ht="12.75" customHeight="1">
      <c r="A1008" s="117">
        <f>'L. Compliance'!A24</f>
        <v>4136</v>
      </c>
      <c r="B1008" s="117">
        <f>'L. Compliance'!J24</f>
        <v>2</v>
      </c>
      <c r="C1008" s="117">
        <f>'L. Compliance'!K24</f>
        <v>0</v>
      </c>
      <c r="D1008" s="117">
        <f>'L. Compliance'!Y24</f>
        <v>0</v>
      </c>
      <c r="E1008" s="117" t="str">
        <f>'L. Compliance'!B24</f>
        <v>L.6.2</v>
      </c>
      <c r="F1008" s="117" t="str">
        <f>'L. Compliance'!C24</f>
        <v>Training conducted for Constituents with customer contact on consumer protection compliance responsibilities?</v>
      </c>
      <c r="G1008" s="117">
        <f>'L. Compliance'!D24</f>
        <v>0</v>
      </c>
      <c r="H1008" s="117">
        <f>'L. Compliance'!E24</f>
        <v>0</v>
      </c>
      <c r="I1008" s="117">
        <f>'L. Compliance'!F24</f>
        <v>0</v>
      </c>
      <c r="J1008" s="117">
        <f>'L. Compliance'!G24</f>
        <v>0</v>
      </c>
      <c r="K1008" s="117">
        <f>'L. Compliance'!H24</f>
        <v>0</v>
      </c>
      <c r="L1008" s="117">
        <f>'L. Compliance'!I24</f>
        <v>0</v>
      </c>
      <c r="M1008" s="117"/>
      <c r="N1008" s="117"/>
      <c r="O1008" s="117"/>
      <c r="P1008" s="120" t="s">
        <v>118</v>
      </c>
      <c r="Q1008" s="117"/>
      <c r="R1008" s="117" t="s">
        <v>118</v>
      </c>
      <c r="S1008" s="117">
        <v>0</v>
      </c>
      <c r="T1008" s="117"/>
    </row>
    <row r="1009" spans="1:20" ht="12.75" customHeight="1">
      <c r="A1009" s="117">
        <f>'L. Compliance'!A25</f>
        <v>4137</v>
      </c>
      <c r="B1009" s="117">
        <f>'L. Compliance'!J25</f>
        <v>2</v>
      </c>
      <c r="C1009" s="117">
        <f>'L. Compliance'!K25</f>
        <v>0</v>
      </c>
      <c r="D1009" s="117">
        <f>'L. Compliance'!Y25</f>
        <v>0</v>
      </c>
      <c r="E1009" s="117" t="str">
        <f>'L. Compliance'!B25</f>
        <v>L.6.3</v>
      </c>
      <c r="F1009" s="117" t="str">
        <f>'L. Compliance'!C25</f>
        <v>Processes in place to periodically review call center scripts or call monitoring to identify compliance issues?</v>
      </c>
      <c r="G1009" s="117">
        <f>'L. Compliance'!D25</f>
        <v>0</v>
      </c>
      <c r="H1009" s="117">
        <f>'L. Compliance'!E25</f>
        <v>0</v>
      </c>
      <c r="I1009" s="117">
        <f>'L. Compliance'!F25</f>
        <v>0</v>
      </c>
      <c r="J1009" s="117">
        <f>'L. Compliance'!G25</f>
        <v>0</v>
      </c>
      <c r="K1009" s="117">
        <f>'L. Compliance'!H25</f>
        <v>0</v>
      </c>
      <c r="L1009" s="117">
        <f>'L. Compliance'!I25</f>
        <v>0</v>
      </c>
      <c r="M1009" s="117"/>
      <c r="N1009" s="117"/>
      <c r="O1009" s="117"/>
      <c r="P1009" s="120" t="s">
        <v>118</v>
      </c>
      <c r="Q1009" s="117"/>
      <c r="R1009" s="117" t="s">
        <v>118</v>
      </c>
      <c r="S1009" s="117">
        <v>0</v>
      </c>
      <c r="T1009" s="117"/>
    </row>
    <row r="1010" spans="1:20" ht="12.75" customHeight="1">
      <c r="A1010" s="117">
        <f>'L. Compliance'!A26</f>
        <v>4138</v>
      </c>
      <c r="B1010" s="117">
        <f>'L. Compliance'!J26</f>
        <v>2</v>
      </c>
      <c r="C1010" s="117">
        <f>'L. Compliance'!K26</f>
        <v>0</v>
      </c>
      <c r="D1010" s="117">
        <f>'L. Compliance'!Y26</f>
        <v>0</v>
      </c>
      <c r="E1010" s="117" t="str">
        <f>'L. Compliance'!B26</f>
        <v>L.6.4</v>
      </c>
      <c r="F1010" s="117" t="str">
        <f>'L. Compliance'!C26</f>
        <v>An incentive or compensation program for Constituents who directly sell/market to Client customers? If yes describe</v>
      </c>
      <c r="G1010" s="117">
        <f>'L. Compliance'!D26</f>
        <v>0</v>
      </c>
      <c r="H1010" s="117">
        <f>'L. Compliance'!E26</f>
        <v>0</v>
      </c>
      <c r="I1010" s="117">
        <f>'L. Compliance'!F26</f>
        <v>0</v>
      </c>
      <c r="J1010" s="117">
        <f>'L. Compliance'!G26</f>
        <v>0</v>
      </c>
      <c r="K1010" s="117">
        <f>'L. Compliance'!H26</f>
        <v>0</v>
      </c>
      <c r="L1010" s="117">
        <f>'L. Compliance'!I26</f>
        <v>0</v>
      </c>
      <c r="M1010" s="117"/>
      <c r="N1010" s="117"/>
      <c r="O1010" s="117"/>
      <c r="P1010" s="120" t="s">
        <v>118</v>
      </c>
      <c r="Q1010" s="117"/>
      <c r="R1010" s="117" t="s">
        <v>118</v>
      </c>
      <c r="S1010" s="117">
        <v>0</v>
      </c>
      <c r="T1010" s="117"/>
    </row>
    <row r="1011" spans="1:20" ht="12.75" customHeight="1">
      <c r="A1011" s="117">
        <f>'L. Compliance'!A27</f>
        <v>4139</v>
      </c>
      <c r="B1011" s="117">
        <f>'L. Compliance'!J27</f>
        <v>2</v>
      </c>
      <c r="C1011" s="117">
        <f>'L. Compliance'!K27</f>
        <v>0</v>
      </c>
      <c r="D1011" s="117">
        <f>'L. Compliance'!Y27</f>
        <v>0</v>
      </c>
      <c r="E1011" s="117" t="str">
        <f>'L. Compliance'!B27</f>
        <v>L.6.5</v>
      </c>
      <c r="F1011" s="117" t="str">
        <f>'L. Compliance'!C27</f>
        <v>Training conducted for Constituents with customer interaction on compliant marketing practices?</v>
      </c>
      <c r="G1011" s="117">
        <f>'L. Compliance'!D27</f>
        <v>0</v>
      </c>
      <c r="H1011" s="117">
        <f>'L. Compliance'!E27</f>
        <v>0</v>
      </c>
      <c r="I1011" s="117">
        <f>'L. Compliance'!F27</f>
        <v>0</v>
      </c>
      <c r="J1011" s="117">
        <f>'L. Compliance'!G27</f>
        <v>0</v>
      </c>
      <c r="K1011" s="117">
        <f>'L. Compliance'!H27</f>
        <v>0</v>
      </c>
      <c r="L1011" s="117">
        <f>'L. Compliance'!I27</f>
        <v>0</v>
      </c>
      <c r="M1011" s="117"/>
      <c r="N1011" s="117" t="s">
        <v>3052</v>
      </c>
      <c r="O1011" s="117" t="s">
        <v>3448</v>
      </c>
      <c r="P1011" s="120" t="s">
        <v>118</v>
      </c>
      <c r="Q1011" s="117"/>
      <c r="R1011" s="117" t="s">
        <v>118</v>
      </c>
      <c r="S1011" s="117">
        <v>0</v>
      </c>
      <c r="T1011" s="117"/>
    </row>
    <row r="1012" spans="1:20" ht="12.75" customHeight="1">
      <c r="A1012" s="117">
        <f>'L. Compliance'!A28</f>
        <v>4140</v>
      </c>
      <c r="B1012" s="117">
        <f>'L. Compliance'!J28</f>
        <v>2</v>
      </c>
      <c r="C1012" s="117">
        <f>'L. Compliance'!K28</f>
        <v>0</v>
      </c>
      <c r="D1012" s="117">
        <f>'L. Compliance'!Y28</f>
        <v>0</v>
      </c>
      <c r="E1012" s="117" t="str">
        <f>'L. Compliance'!B28</f>
        <v>L.6.6</v>
      </c>
      <c r="F1012" s="117" t="str">
        <f>'L. Compliance'!C28</f>
        <v>Documented policies and procedures to ensure compliance with applicable laws and regulations including Unfair, Deceptive, or Abusive Acts or Practices?</v>
      </c>
      <c r="G1012" s="117">
        <f>'L. Compliance'!D28</f>
        <v>0</v>
      </c>
      <c r="H1012" s="117">
        <f>'L. Compliance'!E28</f>
        <v>0</v>
      </c>
      <c r="I1012" s="117">
        <f>'L. Compliance'!F28</f>
        <v>0</v>
      </c>
      <c r="J1012" s="117">
        <f>'L. Compliance'!G28</f>
        <v>0</v>
      </c>
      <c r="K1012" s="117">
        <f>'L. Compliance'!H28</f>
        <v>0</v>
      </c>
      <c r="L1012" s="117">
        <f>'L. Compliance'!I28</f>
        <v>0</v>
      </c>
      <c r="M1012" s="117"/>
      <c r="N1012" s="117"/>
      <c r="O1012" s="117"/>
      <c r="P1012" s="120" t="s">
        <v>118</v>
      </c>
      <c r="Q1012" s="117"/>
      <c r="R1012" s="117" t="s">
        <v>118</v>
      </c>
      <c r="S1012" s="117">
        <v>0</v>
      </c>
      <c r="T1012" s="117"/>
    </row>
    <row r="1013" spans="1:20" ht="12.75" customHeight="1">
      <c r="A1013" s="117">
        <f>'L. Compliance'!A29</f>
        <v>4141</v>
      </c>
      <c r="B1013" s="117">
        <f>'L. Compliance'!J29</f>
        <v>1</v>
      </c>
      <c r="C1013" s="117">
        <f>'L. Compliance'!K29</f>
        <v>0</v>
      </c>
      <c r="D1013" s="117">
        <f>'L. Compliance'!Y29</f>
        <v>1</v>
      </c>
      <c r="E1013" s="117" t="str">
        <f>'L. Compliance'!B29</f>
        <v>L.7</v>
      </c>
      <c r="F1013" s="117" t="str">
        <f>'L. Compliance'!C29</f>
        <v>Are there direct interactions with your client's customers? If yes, is/are there:</v>
      </c>
      <c r="G1013" s="117">
        <f>'L. Compliance'!D29</f>
        <v>0</v>
      </c>
      <c r="H1013" s="117">
        <f>'L. Compliance'!E29</f>
        <v>0</v>
      </c>
      <c r="I1013" s="117">
        <f>'L. Compliance'!F29</f>
        <v>0</v>
      </c>
      <c r="J1013" s="117">
        <f>'L. Compliance'!G29</f>
        <v>0</v>
      </c>
      <c r="K1013" s="117">
        <f>'L. Compliance'!H29</f>
        <v>0</v>
      </c>
      <c r="L1013" s="117">
        <f>'L. Compliance'!I29</f>
        <v>0</v>
      </c>
      <c r="M1013" s="117"/>
      <c r="N1013" s="117"/>
      <c r="O1013" s="117"/>
      <c r="P1013" s="120" t="s">
        <v>118</v>
      </c>
      <c r="Q1013" s="117"/>
      <c r="R1013" s="117" t="s">
        <v>118</v>
      </c>
      <c r="S1013" s="117">
        <v>0</v>
      </c>
      <c r="T1013" s="117"/>
    </row>
    <row r="1014" spans="1:20" ht="12.75" customHeight="1">
      <c r="A1014" s="117">
        <f>'L. Compliance'!A30</f>
        <v>4156</v>
      </c>
      <c r="B1014" s="117">
        <f>'L. Compliance'!J30</f>
        <v>2</v>
      </c>
      <c r="C1014" s="117">
        <f>'L. Compliance'!K30</f>
        <v>0</v>
      </c>
      <c r="D1014" s="117">
        <f>'L. Compliance'!Y30</f>
        <v>0</v>
      </c>
      <c r="E1014" s="117" t="str">
        <f>'L. Compliance'!B30</f>
        <v>L.7.1</v>
      </c>
      <c r="F1014" s="117" t="str">
        <f>'L. Compliance'!C30</f>
        <v>A documented complaint management function, including reporting within the organization?</v>
      </c>
      <c r="G1014" s="117">
        <f>'L. Compliance'!D30</f>
        <v>0</v>
      </c>
      <c r="H1014" s="117">
        <f>'L. Compliance'!E30</f>
        <v>0</v>
      </c>
      <c r="I1014" s="117">
        <f>'L. Compliance'!F30</f>
        <v>0</v>
      </c>
      <c r="J1014" s="117">
        <f>'L. Compliance'!G30</f>
        <v>0</v>
      </c>
      <c r="K1014" s="117">
        <f>'L. Compliance'!H30</f>
        <v>0</v>
      </c>
      <c r="L1014" s="117">
        <f>'L. Compliance'!I30</f>
        <v>0</v>
      </c>
      <c r="M1014" s="117"/>
      <c r="N1014" s="117"/>
      <c r="O1014" s="117"/>
      <c r="P1014" s="120" t="s">
        <v>118</v>
      </c>
      <c r="Q1014" s="117"/>
      <c r="R1014" s="117" t="s">
        <v>118</v>
      </c>
      <c r="S1014" s="117">
        <v>0</v>
      </c>
      <c r="T1014" s="117"/>
    </row>
    <row r="1015" spans="1:20" ht="12.75" customHeight="1">
      <c r="A1015" s="117">
        <f>'L. Compliance'!A31</f>
        <v>4142</v>
      </c>
      <c r="B1015" s="117">
        <f>'L. Compliance'!J31</f>
        <v>2</v>
      </c>
      <c r="C1015" s="117">
        <f>'L. Compliance'!K31</f>
        <v>0</v>
      </c>
      <c r="D1015" s="117">
        <f>'L. Compliance'!Y31</f>
        <v>0</v>
      </c>
      <c r="E1015" s="117" t="str">
        <f>'L. Compliance'!B31</f>
        <v>L.7.2</v>
      </c>
      <c r="F1015" s="117" t="str">
        <f>'L. Compliance'!C31</f>
        <v>A documented process to provide periodic summary reports regarding types and resolution of complaints?</v>
      </c>
      <c r="G1015" s="117">
        <f>'L. Compliance'!D31</f>
        <v>0</v>
      </c>
      <c r="H1015" s="117">
        <f>'L. Compliance'!E31</f>
        <v>0</v>
      </c>
      <c r="I1015" s="117">
        <f>'L. Compliance'!F31</f>
        <v>0</v>
      </c>
      <c r="J1015" s="117">
        <f>'L. Compliance'!G31</f>
        <v>0</v>
      </c>
      <c r="K1015" s="117">
        <f>'L. Compliance'!H31</f>
        <v>0</v>
      </c>
      <c r="L1015" s="117">
        <f>'L. Compliance'!I31</f>
        <v>0</v>
      </c>
      <c r="M1015" s="117"/>
      <c r="N1015" s="117"/>
      <c r="O1015" s="117"/>
      <c r="P1015" s="120" t="s">
        <v>118</v>
      </c>
      <c r="Q1015" s="117"/>
      <c r="R1015" s="117" t="s">
        <v>118</v>
      </c>
      <c r="S1015" s="117">
        <v>0</v>
      </c>
      <c r="T1015" s="117"/>
    </row>
    <row r="1016" spans="1:20" ht="12.75" customHeight="1">
      <c r="A1016" s="117">
        <f>'L. Compliance'!A32</f>
        <v>4143</v>
      </c>
      <c r="B1016" s="117">
        <f>'L. Compliance'!J32</f>
        <v>2</v>
      </c>
      <c r="C1016" s="117">
        <f>'L. Compliance'!K32</f>
        <v>0</v>
      </c>
      <c r="D1016" s="117">
        <f>'L. Compliance'!Y32</f>
        <v>0</v>
      </c>
      <c r="E1016" s="117" t="str">
        <f>'L. Compliance'!B32</f>
        <v>L.7.3</v>
      </c>
      <c r="F1016" s="117" t="str">
        <f>'L. Compliance'!C32</f>
        <v>A documented process to receive and respond to complaints, inquiries and requests from government agencies, including states attorney generals?</v>
      </c>
      <c r="G1016" s="117">
        <f>'L. Compliance'!D32</f>
        <v>0</v>
      </c>
      <c r="H1016" s="117">
        <f>'L. Compliance'!E32</f>
        <v>0</v>
      </c>
      <c r="I1016" s="117">
        <f>'L. Compliance'!F32</f>
        <v>0</v>
      </c>
      <c r="J1016" s="117">
        <f>'L. Compliance'!G32</f>
        <v>0</v>
      </c>
      <c r="K1016" s="117">
        <f>'L. Compliance'!H32</f>
        <v>0</v>
      </c>
      <c r="L1016" s="117">
        <f>'L. Compliance'!I32</f>
        <v>0</v>
      </c>
      <c r="M1016" s="117"/>
      <c r="N1016" s="117"/>
      <c r="O1016" s="117"/>
      <c r="P1016" s="120" t="s">
        <v>118</v>
      </c>
      <c r="Q1016" s="117"/>
      <c r="R1016" s="117" t="s">
        <v>118</v>
      </c>
      <c r="S1016" s="117">
        <v>0</v>
      </c>
      <c r="T1016" s="117"/>
    </row>
    <row r="1017" spans="1:20" ht="12.75" customHeight="1">
      <c r="A1017" s="117">
        <f>'L. Compliance'!A33</f>
        <v>4144</v>
      </c>
      <c r="B1017" s="117">
        <f>'L. Compliance'!J33</f>
        <v>2</v>
      </c>
      <c r="C1017" s="117">
        <f>'L. Compliance'!K33</f>
        <v>0</v>
      </c>
      <c r="D1017" s="117">
        <f>'L. Compliance'!Y33</f>
        <v>0</v>
      </c>
      <c r="E1017" s="117" t="str">
        <f>'L. Compliance'!B33</f>
        <v>L.7.4</v>
      </c>
      <c r="F1017" s="117" t="str">
        <f>'L. Compliance'!C33</f>
        <v>Calls recorded for telemarketing purposes or collections purposes?</v>
      </c>
      <c r="G1017" s="117">
        <f>'L. Compliance'!D33</f>
        <v>0</v>
      </c>
      <c r="H1017" s="117">
        <f>'L. Compliance'!E33</f>
        <v>0</v>
      </c>
      <c r="I1017" s="117">
        <f>'L. Compliance'!F33</f>
        <v>0</v>
      </c>
      <c r="J1017" s="117">
        <f>'L. Compliance'!G33</f>
        <v>0</v>
      </c>
      <c r="K1017" s="117">
        <f>'L. Compliance'!H33</f>
        <v>0</v>
      </c>
      <c r="L1017" s="117">
        <f>'L. Compliance'!I33</f>
        <v>0</v>
      </c>
      <c r="M1017" s="117"/>
      <c r="N1017" s="117"/>
      <c r="O1017" s="117"/>
      <c r="P1017" s="120" t="s">
        <v>118</v>
      </c>
      <c r="Q1017" s="117"/>
      <c r="R1017" s="117" t="s">
        <v>118</v>
      </c>
      <c r="S1017" s="117">
        <v>0</v>
      </c>
      <c r="T1017" s="117"/>
    </row>
    <row r="1018" spans="1:20" ht="12.75" customHeight="1">
      <c r="A1018" s="117">
        <f>'L. Compliance'!A34</f>
        <v>4146</v>
      </c>
      <c r="B1018" s="117">
        <f>'L. Compliance'!J34</f>
        <v>2</v>
      </c>
      <c r="C1018" s="117">
        <f>'L. Compliance'!K34</f>
        <v>0</v>
      </c>
      <c r="D1018" s="117">
        <f>'L. Compliance'!Y34</f>
        <v>0</v>
      </c>
      <c r="E1018" s="117" t="str">
        <f>'L. Compliance'!B34</f>
        <v>L.7.5</v>
      </c>
      <c r="F1018" s="117" t="str">
        <f>'L. Compliance'!C34</f>
        <v>An documented escalation process to address complaints to management and the client?</v>
      </c>
      <c r="G1018" s="117">
        <f>'L. Compliance'!D34</f>
        <v>0</v>
      </c>
      <c r="H1018" s="117">
        <f>'L. Compliance'!E34</f>
        <v>0</v>
      </c>
      <c r="I1018" s="117">
        <f>'L. Compliance'!F34</f>
        <v>0</v>
      </c>
      <c r="J1018" s="117">
        <f>'L. Compliance'!G34</f>
        <v>0</v>
      </c>
      <c r="K1018" s="117">
        <f>'L. Compliance'!H34</f>
        <v>0</v>
      </c>
      <c r="L1018" s="117">
        <f>'L. Compliance'!I34</f>
        <v>0</v>
      </c>
      <c r="M1018" s="117"/>
      <c r="N1018" s="117"/>
      <c r="O1018" s="117"/>
      <c r="P1018" s="120" t="s">
        <v>118</v>
      </c>
      <c r="Q1018" s="117"/>
      <c r="R1018" s="117" t="s">
        <v>118</v>
      </c>
      <c r="S1018" s="117">
        <v>0</v>
      </c>
      <c r="T1018" s="117"/>
    </row>
    <row r="1019" spans="1:20" ht="12.75" customHeight="1">
      <c r="A1019" s="117">
        <f>'L. Compliance'!A35</f>
        <v>4147</v>
      </c>
      <c r="B1019" s="117">
        <f>'L. Compliance'!J35</f>
        <v>1</v>
      </c>
      <c r="C1019" s="117">
        <f>'L. Compliance'!K35</f>
        <v>0</v>
      </c>
      <c r="D1019" s="117">
        <f>'L. Compliance'!Y35</f>
        <v>1</v>
      </c>
      <c r="E1019" s="117" t="str">
        <f>'L. Compliance'!B35</f>
        <v>L.8</v>
      </c>
      <c r="F1019" s="117" t="str">
        <f>'L. Compliance'!C35</f>
        <v>Are documented policies and procedures maintained for enabling compliance with applicable legal, regulatory, or contractual obligations related to information security requirements?</v>
      </c>
      <c r="G1019" s="117">
        <f>'L. Compliance'!D35</f>
        <v>0</v>
      </c>
      <c r="H1019" s="117">
        <f>'L. Compliance'!E35</f>
        <v>0</v>
      </c>
      <c r="I1019" s="117">
        <f>'L. Compliance'!F35</f>
        <v>0</v>
      </c>
      <c r="J1019" s="117">
        <f>'L. Compliance'!G35</f>
        <v>0</v>
      </c>
      <c r="K1019" s="117">
        <f>'L. Compliance'!H35</f>
        <v>0</v>
      </c>
      <c r="L1019" s="117">
        <f>'L. Compliance'!I35</f>
        <v>0</v>
      </c>
      <c r="M1019" s="117"/>
      <c r="N1019" s="117"/>
      <c r="O1019" s="117"/>
      <c r="P1019" s="120" t="s">
        <v>118</v>
      </c>
      <c r="Q1019" s="117"/>
      <c r="R1019" s="117" t="s">
        <v>118</v>
      </c>
      <c r="S1019" s="117" t="s">
        <v>3213</v>
      </c>
      <c r="T1019" s="117"/>
    </row>
    <row r="1020" spans="1:20" ht="12.75" customHeight="1">
      <c r="A1020" s="117">
        <f>'L. Compliance'!A36</f>
        <v>4148</v>
      </c>
      <c r="B1020" s="117">
        <f>'L. Compliance'!J36</f>
        <v>2</v>
      </c>
      <c r="C1020" s="117">
        <f>'L. Compliance'!K36</f>
        <v>0</v>
      </c>
      <c r="D1020" s="117">
        <f>'L. Compliance'!Y36</f>
        <v>0</v>
      </c>
      <c r="E1020" s="117" t="str">
        <f>'L. Compliance'!B36</f>
        <v>L.8.1</v>
      </c>
      <c r="F1020" s="117" t="str">
        <f>'L. Compliance'!C36</f>
        <v>Are documented procedures maintained for compliance with log-on banners to inform users of restrictions to access of data?</v>
      </c>
      <c r="G1020" s="117">
        <f>'L. Compliance'!D36</f>
        <v>0</v>
      </c>
      <c r="H1020" s="117">
        <f>'L. Compliance'!E36</f>
        <v>0</v>
      </c>
      <c r="I1020" s="117">
        <f>'L. Compliance'!F36</f>
        <v>0</v>
      </c>
      <c r="J1020" s="117" t="str">
        <f>'L. Compliance'!G36</f>
        <v>L.1 Presence of Log-on Banners</v>
      </c>
      <c r="K1020" s="117">
        <f>'L. Compliance'!H36</f>
        <v>0</v>
      </c>
      <c r="L1020" s="117">
        <f>'L. Compliance'!I36</f>
        <v>0</v>
      </c>
      <c r="M1020" s="117"/>
      <c r="N1020" s="117"/>
      <c r="O1020" s="117"/>
      <c r="P1020" s="120" t="s">
        <v>118</v>
      </c>
      <c r="Q1020" s="117"/>
      <c r="R1020" s="117" t="s">
        <v>118</v>
      </c>
      <c r="S1020" s="117">
        <v>0</v>
      </c>
      <c r="T1020" s="117"/>
    </row>
    <row r="1021" spans="1:20" ht="12.75" customHeight="1">
      <c r="A1021" s="117">
        <f>'L. Compliance'!A37</f>
        <v>4149</v>
      </c>
      <c r="B1021" s="117">
        <f>'L. Compliance'!J37</f>
        <v>2</v>
      </c>
      <c r="C1021" s="117">
        <f>'L. Compliance'!K37</f>
        <v>0</v>
      </c>
      <c r="D1021" s="117">
        <f>'L. Compliance'!Y37</f>
        <v>0</v>
      </c>
      <c r="E1021" s="117" t="str">
        <f>'L. Compliance'!B37</f>
        <v>L.8.2</v>
      </c>
      <c r="F1021" s="117" t="str">
        <f>'L. Compliance'!C37</f>
        <v>Are vulnerability testing and remediation processes maintained to meet information security requirements in accordance with applicable law or industry standards?</v>
      </c>
      <c r="G1021" s="117">
        <f>'L. Compliance'!D37</f>
        <v>0</v>
      </c>
      <c r="H1021" s="117">
        <f>'L. Compliance'!E37</f>
        <v>0</v>
      </c>
      <c r="I1021" s="117">
        <f>'L. Compliance'!F37</f>
        <v>0</v>
      </c>
      <c r="J1021" s="117" t="str">
        <f>'L. Compliance'!G37</f>
        <v>T.4 Technical Compliance Checking - Vulnerability Testing and Remediation</v>
      </c>
      <c r="K1021" s="117">
        <f>'L. Compliance'!H37</f>
        <v>0</v>
      </c>
      <c r="L1021" s="117">
        <f>'L. Compliance'!I37</f>
        <v>0</v>
      </c>
      <c r="M1021" s="117"/>
      <c r="N1021" s="117"/>
      <c r="O1021" s="117"/>
      <c r="P1021" s="120" t="s">
        <v>118</v>
      </c>
      <c r="Q1021" s="117"/>
      <c r="R1021" s="117" t="s">
        <v>118</v>
      </c>
      <c r="S1021" s="117" t="s">
        <v>3449</v>
      </c>
      <c r="T1021" s="117"/>
    </row>
    <row r="1022" spans="1:20" ht="12.75" customHeight="1">
      <c r="A1022" s="117">
        <f>'L. Compliance'!A38</f>
        <v>4150</v>
      </c>
      <c r="B1022" s="117">
        <f>'L. Compliance'!J38</f>
        <v>2</v>
      </c>
      <c r="C1022" s="117">
        <f>'L. Compliance'!K38</f>
        <v>0</v>
      </c>
      <c r="D1022" s="117">
        <f>'L. Compliance'!Y38</f>
        <v>0</v>
      </c>
      <c r="E1022" s="117" t="str">
        <f>'L. Compliance'!B38</f>
        <v>L.8.3</v>
      </c>
      <c r="F1022" s="117" t="str">
        <f>'L. Compliance'!C38</f>
        <v>Are web site(s) maintained or hosted for the purpose of advertising, offering, managing, or servicing accounts, products or services to clients' customers?</v>
      </c>
      <c r="G1022" s="117">
        <f>'L. Compliance'!D38</f>
        <v>0</v>
      </c>
      <c r="H1022" s="117">
        <f>'L. Compliance'!E38</f>
        <v>0</v>
      </c>
      <c r="I1022" s="117">
        <f>'L. Compliance'!F38</f>
        <v>0</v>
      </c>
      <c r="J1022" s="117">
        <f>'L. Compliance'!G38</f>
        <v>0</v>
      </c>
      <c r="K1022" s="117">
        <f>'L. Compliance'!H38</f>
        <v>0</v>
      </c>
      <c r="L1022" s="117">
        <f>'L. Compliance'!I38</f>
        <v>0</v>
      </c>
      <c r="M1022" s="117"/>
      <c r="N1022" s="117"/>
      <c r="O1022" s="117"/>
      <c r="P1022" s="120" t="s">
        <v>118</v>
      </c>
      <c r="Q1022" s="117"/>
      <c r="R1022" s="117" t="s">
        <v>118</v>
      </c>
      <c r="S1022" s="117">
        <v>0</v>
      </c>
      <c r="T1022" s="117"/>
    </row>
    <row r="1023" spans="1:20" ht="12.75" customHeight="1">
      <c r="A1023" s="117">
        <f>'L. Compliance'!A39</f>
        <v>4151</v>
      </c>
      <c r="B1023" s="117">
        <f>'L. Compliance'!J39</f>
        <v>1</v>
      </c>
      <c r="C1023" s="117">
        <f>'L. Compliance'!K39</f>
        <v>0</v>
      </c>
      <c r="D1023" s="117">
        <f>'L. Compliance'!Y39</f>
        <v>1</v>
      </c>
      <c r="E1023" s="117" t="str">
        <f>'L. Compliance'!B39</f>
        <v>L.9</v>
      </c>
      <c r="F1023" s="117" t="str">
        <f>'L. Compliance'!C39</f>
        <v>Is there a documented governance process to identify and assess changes that could significantly affect the system of internal controls for security, confidentiality and availability?</v>
      </c>
      <c r="G1023" s="117">
        <f>'L. Compliance'!D39</f>
        <v>0</v>
      </c>
      <c r="H1023" s="117">
        <f>'L. Compliance'!E39</f>
        <v>0</v>
      </c>
      <c r="I1023" s="117">
        <f>'L. Compliance'!F39</f>
        <v>0</v>
      </c>
      <c r="J1023" s="117" t="str">
        <f>'L. Compliance'!G39</f>
        <v>L.3 Monitoring and Reporting - Compliance Requirement Identification</v>
      </c>
      <c r="K1023" s="117">
        <f>'L. Compliance'!H39</f>
        <v>0</v>
      </c>
      <c r="L1023" s="117">
        <f>'L. Compliance'!I39</f>
        <v>0</v>
      </c>
      <c r="M1023" s="117"/>
      <c r="N1023" s="117"/>
      <c r="O1023" s="117"/>
      <c r="P1023" s="120" t="s">
        <v>118</v>
      </c>
      <c r="Q1023" s="117"/>
      <c r="R1023" s="117" t="s">
        <v>118</v>
      </c>
      <c r="S1023" s="117">
        <v>0</v>
      </c>
      <c r="T1023" s="117"/>
    </row>
    <row r="1024" spans="1:20" ht="12.75" customHeight="1">
      <c r="A1024" s="117">
        <f>'L. Compliance'!A40</f>
        <v>4152</v>
      </c>
      <c r="B1024" s="117">
        <f>'L. Compliance'!J40</f>
        <v>2</v>
      </c>
      <c r="C1024" s="117">
        <f>'L. Compliance'!K40</f>
        <v>0</v>
      </c>
      <c r="D1024" s="117">
        <f>'L. Compliance'!Y40</f>
        <v>0</v>
      </c>
      <c r="E1024" s="117" t="str">
        <f>'L. Compliance'!B40</f>
        <v>L.9.1</v>
      </c>
      <c r="F1024" s="117" t="str">
        <f>'L. Compliance'!C40</f>
        <v>Is there a documented process for receiving, monitoring and where necessary implementing regulatory alerts?</v>
      </c>
      <c r="G1024" s="117">
        <f>'L. Compliance'!D40</f>
        <v>0</v>
      </c>
      <c r="H1024" s="117">
        <f>'L. Compliance'!E40</f>
        <v>0</v>
      </c>
      <c r="I1024" s="117">
        <f>'L. Compliance'!F40</f>
        <v>0</v>
      </c>
      <c r="J1024" s="117" t="str">
        <f>'L. Compliance'!G40</f>
        <v>L.3 Monitoring and Reporting - Compliance Requirement Identification</v>
      </c>
      <c r="K1024" s="117">
        <f>'L. Compliance'!H40</f>
        <v>0</v>
      </c>
      <c r="L1024" s="117">
        <f>'L. Compliance'!I40</f>
        <v>0</v>
      </c>
      <c r="M1024" s="117"/>
      <c r="N1024" s="117"/>
      <c r="O1024" s="117"/>
      <c r="P1024" s="120" t="s">
        <v>118</v>
      </c>
      <c r="Q1024" s="117"/>
      <c r="R1024" s="117" t="s">
        <v>118</v>
      </c>
      <c r="S1024" s="117">
        <v>0</v>
      </c>
      <c r="T1024" s="117"/>
    </row>
    <row r="1025" spans="1:20" ht="12.75" customHeight="1">
      <c r="A1025" s="117">
        <f>'L. Compliance'!A41</f>
        <v>4153</v>
      </c>
      <c r="B1025" s="117">
        <f>'L. Compliance'!J41</f>
        <v>2</v>
      </c>
      <c r="C1025" s="117">
        <f>'L. Compliance'!K41</f>
        <v>0</v>
      </c>
      <c r="D1025" s="117">
        <f>'L. Compliance'!Y41</f>
        <v>0</v>
      </c>
      <c r="E1025" s="117" t="str">
        <f>'L. Compliance'!B41</f>
        <v>L.9.2</v>
      </c>
      <c r="F1025" s="117" t="str">
        <f>'L. Compliance'!C41</f>
        <v>Are regulatory tracking reports maintained?</v>
      </c>
      <c r="G1025" s="117">
        <f>'L. Compliance'!D41</f>
        <v>0</v>
      </c>
      <c r="H1025" s="117">
        <f>'L. Compliance'!E41</f>
        <v>0</v>
      </c>
      <c r="I1025" s="117">
        <f>'L. Compliance'!F41</f>
        <v>0</v>
      </c>
      <c r="J1025" s="117" t="str">
        <f>'L. Compliance'!G41</f>
        <v>L.3 Monitoring and Reporting - Compliance Requirement Identification</v>
      </c>
      <c r="K1025" s="117">
        <f>'L. Compliance'!H41</f>
        <v>0</v>
      </c>
      <c r="L1025" s="117">
        <f>'L. Compliance'!I41</f>
        <v>0</v>
      </c>
      <c r="M1025" s="117"/>
      <c r="N1025" s="117"/>
      <c r="O1025" s="117"/>
      <c r="P1025" s="120" t="s">
        <v>118</v>
      </c>
      <c r="Q1025" s="117"/>
      <c r="R1025" s="117" t="s">
        <v>118</v>
      </c>
      <c r="S1025" s="117">
        <v>0</v>
      </c>
      <c r="T1025" s="117"/>
    </row>
    <row r="1026" spans="1:20" ht="12.75" customHeight="1">
      <c r="A1026" s="117">
        <f>'L. Compliance'!A42</f>
        <v>4154</v>
      </c>
      <c r="B1026" s="117">
        <f>'L. Compliance'!J42</f>
        <v>1</v>
      </c>
      <c r="C1026" s="117">
        <f>'L. Compliance'!K42</f>
        <v>0</v>
      </c>
      <c r="D1026" s="117">
        <f>'L. Compliance'!Y42</f>
        <v>1</v>
      </c>
      <c r="E1026" s="117" t="str">
        <f>'L. Compliance'!B42</f>
        <v>L.10</v>
      </c>
      <c r="F1026" s="117" t="str">
        <f>'L. Compliance'!C42</f>
        <v>Are accounts opened, transactions initiated or other account initiation activity applying payments, taking payments, transferring funds, etc. through either electronic, telephonic, written or in-person requests made on behalf of your client's?</v>
      </c>
      <c r="G1026" s="117">
        <f>'L. Compliance'!D42</f>
        <v>0</v>
      </c>
      <c r="H1026" s="117">
        <f>'L. Compliance'!E42</f>
        <v>0</v>
      </c>
      <c r="I1026" s="117">
        <f>'L. Compliance'!F42</f>
        <v>0</v>
      </c>
      <c r="J1026" s="117">
        <f>'L. Compliance'!G42</f>
        <v>0</v>
      </c>
      <c r="K1026" s="117">
        <f>'L. Compliance'!H42</f>
        <v>0</v>
      </c>
      <c r="L1026" s="117">
        <f>'L. Compliance'!I42</f>
        <v>0</v>
      </c>
      <c r="M1026" s="117"/>
      <c r="N1026" s="117"/>
      <c r="O1026" s="117"/>
      <c r="P1026" s="120"/>
      <c r="Q1026" s="117"/>
      <c r="R1026" s="117"/>
      <c r="S1026" s="117">
        <v>0</v>
      </c>
      <c r="T1026" s="117"/>
    </row>
    <row r="1027" spans="1:20" ht="12.75" customHeight="1">
      <c r="A1027" s="117">
        <f>'L. Compliance'!A43</f>
        <v>4155</v>
      </c>
      <c r="B1027" s="117">
        <f>'L. Compliance'!J43</f>
        <v>2</v>
      </c>
      <c r="C1027" s="117">
        <f>'L. Compliance'!K43</f>
        <v>0</v>
      </c>
      <c r="D1027" s="117">
        <f>'L. Compliance'!Y43</f>
        <v>0</v>
      </c>
      <c r="E1027" s="117" t="str">
        <f>'L. Compliance'!B43</f>
        <v>L.10.1</v>
      </c>
      <c r="F1027" s="117" t="str">
        <f>'L. Compliance'!C43</f>
        <v>Are customer account activities monitored for unusual or suspicious activity?</v>
      </c>
      <c r="G1027" s="117">
        <f>'L. Compliance'!D43</f>
        <v>0</v>
      </c>
      <c r="H1027" s="117">
        <f>'L. Compliance'!E43</f>
        <v>0</v>
      </c>
      <c r="I1027" s="117">
        <f>'L. Compliance'!F43</f>
        <v>0</v>
      </c>
      <c r="J1027" s="117" t="str">
        <f>'L. Compliance'!G43</f>
        <v>L.2 Monitoring and Reporting - Compliance</v>
      </c>
      <c r="K1027" s="117">
        <f>'L. Compliance'!H43</f>
        <v>0</v>
      </c>
      <c r="L1027" s="117">
        <f>'L. Compliance'!I43</f>
        <v>0</v>
      </c>
      <c r="M1027" s="117"/>
      <c r="N1027" s="117"/>
      <c r="O1027" s="117"/>
      <c r="P1027" s="120"/>
      <c r="Q1027" s="117"/>
      <c r="R1027" s="117"/>
      <c r="S1027" s="117">
        <v>0</v>
      </c>
      <c r="T1027" s="117"/>
    </row>
    <row r="1028" spans="1:20" ht="12.75" customHeight="1">
      <c r="A1028" s="117">
        <f>'L. Compliance'!A44</f>
        <v>2649</v>
      </c>
      <c r="B1028" s="117">
        <f>'L. Compliance'!J44</f>
        <v>1</v>
      </c>
      <c r="C1028" s="117">
        <f>'L. Compliance'!K44</f>
        <v>0</v>
      </c>
      <c r="D1028" s="117">
        <f>'L. Compliance'!Y44</f>
        <v>0</v>
      </c>
      <c r="E1028" s="117" t="str">
        <f>'L. Compliance'!B44</f>
        <v>L.11</v>
      </c>
      <c r="F1028" s="117" t="str">
        <f>'L. Compliance'!C44</f>
        <v>Are electronic commerce web sites or applications used to transmit, process or store Scoped Systems and Data?</v>
      </c>
      <c r="G1028" s="117">
        <f>'L. Compliance'!D44</f>
        <v>0</v>
      </c>
      <c r="H1028" s="117">
        <f>'L. Compliance'!E44</f>
        <v>0</v>
      </c>
      <c r="I1028" s="117">
        <f>'L. Compliance'!F44</f>
        <v>0</v>
      </c>
      <c r="J1028" s="117" t="str">
        <f>'L. Compliance'!G44</f>
        <v>D.7 Website - Encryption</v>
      </c>
      <c r="K1028" s="117" t="str">
        <f>'L. Compliance'!H44</f>
        <v>14.1.2</v>
      </c>
      <c r="L1028" s="117" t="str">
        <f>'L. Compliance'!I44</f>
        <v>Securing Application Services on Public Networks</v>
      </c>
      <c r="M1028" s="117"/>
      <c r="N1028" s="117"/>
      <c r="O1028" s="117"/>
      <c r="P1028" s="120" t="s">
        <v>118</v>
      </c>
      <c r="Q1028" s="117"/>
      <c r="R1028" s="117"/>
      <c r="S1028" s="117">
        <v>0</v>
      </c>
      <c r="T1028" s="191" t="s">
        <v>3217</v>
      </c>
    </row>
    <row r="1029" spans="1:20" ht="12.75" customHeight="1">
      <c r="A1029" s="117">
        <f>'L. Compliance'!A45</f>
        <v>4284</v>
      </c>
      <c r="B1029" s="117">
        <f>'L. Compliance'!J45</f>
        <v>2</v>
      </c>
      <c r="C1029" s="117">
        <f>'L. Compliance'!K45</f>
        <v>0</v>
      </c>
      <c r="D1029" s="117">
        <f>'L. Compliance'!Y45</f>
        <v>1</v>
      </c>
      <c r="E1029" s="117" t="str">
        <f>'L. Compliance'!B45</f>
        <v>L.11.1</v>
      </c>
      <c r="F1029" s="117" t="str">
        <f>'L. Compliance'!C45</f>
        <v>Are these sites, applications and systems used to also transmit, process or store non-scoped data?</v>
      </c>
      <c r="G1029" s="117">
        <f>'L. Compliance'!D45</f>
        <v>0</v>
      </c>
      <c r="H1029" s="117">
        <f>'L. Compliance'!E45</f>
        <v>0</v>
      </c>
      <c r="I1029" s="117">
        <f>'L. Compliance'!F45</f>
        <v>0</v>
      </c>
      <c r="J1029" s="117">
        <f>'L. Compliance'!G45</f>
        <v>0</v>
      </c>
      <c r="K1029" s="117">
        <f>'L. Compliance'!H45</f>
        <v>0</v>
      </c>
      <c r="L1029" s="117">
        <f>'L. Compliance'!I45</f>
        <v>0</v>
      </c>
      <c r="M1029" s="117"/>
      <c r="N1029" s="117"/>
      <c r="O1029" s="117"/>
      <c r="P1029" s="120"/>
      <c r="Q1029" s="117"/>
      <c r="R1029" s="117"/>
      <c r="S1029" s="117" t="s">
        <v>587</v>
      </c>
      <c r="T1029" s="117"/>
    </row>
    <row r="1030" spans="1:20" ht="12.75" customHeight="1">
      <c r="A1030" s="117">
        <f>'L. Compliance'!A46</f>
        <v>2652</v>
      </c>
      <c r="B1030" s="117">
        <f>'L. Compliance'!J46</f>
        <v>1</v>
      </c>
      <c r="C1030" s="117">
        <f>'L. Compliance'!K46</f>
        <v>0</v>
      </c>
      <c r="D1030" s="117">
        <f>'L. Compliance'!Y46</f>
        <v>1</v>
      </c>
      <c r="E1030" s="117" t="str">
        <f>'L. Compliance'!B46</f>
        <v>L.12</v>
      </c>
      <c r="F1030" s="117" t="str">
        <f>'L. Compliance'!C46</f>
        <v>Are all transaction details (such as payment card info and information about the parties conducting transactions) prohibited from being stored in the DMZ?</v>
      </c>
      <c r="G1030" s="117">
        <f>'L. Compliance'!D46</f>
        <v>0</v>
      </c>
      <c r="H1030" s="117">
        <f>'L. Compliance'!E46</f>
        <v>0</v>
      </c>
      <c r="I1030" s="117">
        <f>'L. Compliance'!F46</f>
        <v>0</v>
      </c>
      <c r="J1030" s="117">
        <f>'L. Compliance'!G46</f>
        <v>0</v>
      </c>
      <c r="K1030" s="117" t="str">
        <f>'L. Compliance'!H46</f>
        <v>14.1.3.e</v>
      </c>
      <c r="L1030" s="117" t="str">
        <f>'L. Compliance'!I46</f>
        <v>Protecting Application Services Transactions</v>
      </c>
      <c r="M1030" s="117"/>
      <c r="N1030" s="117"/>
      <c r="O1030" s="117"/>
      <c r="P1030" s="120" t="s">
        <v>118</v>
      </c>
      <c r="Q1030" s="117"/>
      <c r="R1030" s="117"/>
      <c r="S1030" s="117">
        <v>0</v>
      </c>
      <c r="T1030" s="191" t="s">
        <v>3217</v>
      </c>
    </row>
    <row r="1031" spans="1:20" ht="12.75" customHeight="1">
      <c r="A1031" s="117">
        <f>'L. Compliance'!A47</f>
        <v>3379</v>
      </c>
      <c r="B1031" s="117">
        <f>'L. Compliance'!J47</f>
        <v>1</v>
      </c>
      <c r="C1031" s="117">
        <f>'L. Compliance'!K47</f>
        <v>0</v>
      </c>
      <c r="D1031" s="117">
        <f>'L. Compliance'!Y47</f>
        <v>1</v>
      </c>
      <c r="E1031" s="117" t="str">
        <f>'L. Compliance'!B47</f>
        <v>L.13</v>
      </c>
      <c r="F1031" s="117" t="str">
        <f>'L. Compliance'!C47</f>
        <v>Does the service provider permit client audits and assessments? If yes, do they permit:</v>
      </c>
      <c r="G1031" s="117">
        <f>'L. Compliance'!D47</f>
        <v>0</v>
      </c>
      <c r="H1031" s="117">
        <f>'L. Compliance'!E47</f>
        <v>0</v>
      </c>
      <c r="I1031" s="117">
        <f>'L. Compliance'!F47</f>
        <v>0</v>
      </c>
      <c r="J1031" s="117" t="str">
        <f>'L. Compliance'!G47</f>
        <v>V.3 Cloud Audit Program</v>
      </c>
      <c r="K1031" s="117" t="str">
        <f>'L. Compliance'!H47</f>
        <v xml:space="preserve">15.1.2 15.2.1 </v>
      </c>
      <c r="L1031" s="117" t="str">
        <f>'L. Compliance'!I47</f>
        <v>Addressing security within supplier agreements, Monitoring and review of supplier services</v>
      </c>
      <c r="M1031" s="117"/>
      <c r="N1031" s="117"/>
      <c r="O1031" s="117"/>
      <c r="P1031" s="120">
        <v>10.8</v>
      </c>
      <c r="Q1031" s="117"/>
      <c r="R1031" s="117"/>
      <c r="S1031" s="117">
        <v>0</v>
      </c>
      <c r="T1031" s="117"/>
    </row>
    <row r="1032" spans="1:20" ht="12.75" customHeight="1">
      <c r="A1032" s="117">
        <f>'L. Compliance'!A48</f>
        <v>3380</v>
      </c>
      <c r="B1032" s="117">
        <f>'L. Compliance'!J48</f>
        <v>2</v>
      </c>
      <c r="C1032" s="117">
        <f>'L. Compliance'!K48</f>
        <v>0</v>
      </c>
      <c r="D1032" s="117">
        <f>'L. Compliance'!Y48</f>
        <v>0</v>
      </c>
      <c r="E1032" s="117" t="str">
        <f>'L. Compliance'!B48</f>
        <v>L.13.1</v>
      </c>
      <c r="F1032" s="117" t="str">
        <f>'L. Compliance'!C48</f>
        <v>Onsite assessments by clients?</v>
      </c>
      <c r="G1032" s="117">
        <f>'L. Compliance'!D48</f>
        <v>0</v>
      </c>
      <c r="H1032" s="117">
        <f>'L. Compliance'!E48</f>
        <v>0</v>
      </c>
      <c r="I1032" s="117">
        <f>'L. Compliance'!F48</f>
        <v>0</v>
      </c>
      <c r="J1032" s="117" t="str">
        <f>'L. Compliance'!G48</f>
        <v>V.3 Cloud Audit Program</v>
      </c>
      <c r="K1032" s="117" t="str">
        <f>'L. Compliance'!H48</f>
        <v xml:space="preserve">15.1.2 15.2.1 </v>
      </c>
      <c r="L1032" s="117" t="str">
        <f>'L. Compliance'!I48</f>
        <v>Addressing security within supplier agreements, Monitoring and review of supplier services</v>
      </c>
      <c r="M1032" s="117"/>
      <c r="N1032" s="117"/>
      <c r="O1032" s="117"/>
      <c r="P1032" s="120" t="s">
        <v>118</v>
      </c>
      <c r="Q1032" s="117"/>
      <c r="R1032" s="117"/>
      <c r="S1032" s="117"/>
      <c r="T1032" s="117"/>
    </row>
    <row r="1033" spans="1:20" ht="12.75" customHeight="1">
      <c r="A1033" s="117">
        <f>'L. Compliance'!A49</f>
        <v>3381</v>
      </c>
      <c r="B1033" s="117">
        <f>'L. Compliance'!J49</f>
        <v>2</v>
      </c>
      <c r="C1033" s="117">
        <f>'L. Compliance'!K49</f>
        <v>0</v>
      </c>
      <c r="D1033" s="117">
        <f>'L. Compliance'!Y49</f>
        <v>0</v>
      </c>
      <c r="E1033" s="117" t="str">
        <f>'L. Compliance'!B49</f>
        <v>L.13.2</v>
      </c>
      <c r="F1033" s="117" t="str">
        <f>'L. Compliance'!C49</f>
        <v>Program documentation describing audit capabilities, roles and responsibilities?</v>
      </c>
      <c r="G1033" s="117">
        <f>'L. Compliance'!D49</f>
        <v>0</v>
      </c>
      <c r="H1033" s="117">
        <f>'L. Compliance'!E49</f>
        <v>0</v>
      </c>
      <c r="I1033" s="117">
        <f>'L. Compliance'!F49</f>
        <v>0</v>
      </c>
      <c r="J1033" s="117" t="str">
        <f>'L. Compliance'!G49</f>
        <v>V.3 Cloud Audit Program</v>
      </c>
      <c r="K1033" s="117" t="str">
        <f>'L. Compliance'!H49</f>
        <v xml:space="preserve">15.1.2 15.2.1 </v>
      </c>
      <c r="L1033" s="117" t="str">
        <f>'L. Compliance'!I49</f>
        <v>Addressing security within supplier agreements, Monitoring and review of supplier services</v>
      </c>
      <c r="M1033" s="117"/>
      <c r="N1033" s="117"/>
      <c r="O1033" s="117"/>
      <c r="P1033" s="120" t="s">
        <v>118</v>
      </c>
      <c r="Q1033" s="117"/>
      <c r="R1033" s="117"/>
      <c r="S1033" s="117"/>
      <c r="T1033" s="117"/>
    </row>
    <row r="1034" spans="1:20" ht="12.75" customHeight="1">
      <c r="A1034" s="117">
        <f>'L. Compliance'!A50</f>
        <v>3385</v>
      </c>
      <c r="B1034" s="117">
        <f>'L. Compliance'!J50</f>
        <v>2</v>
      </c>
      <c r="C1034" s="117">
        <f>'L. Compliance'!K50</f>
        <v>1</v>
      </c>
      <c r="D1034" s="117">
        <f>'L. Compliance'!Y50</f>
        <v>0</v>
      </c>
      <c r="E1034" s="117" t="str">
        <f>'L. Compliance'!B50</f>
        <v>L.13.3</v>
      </c>
      <c r="F1034" s="117" t="str">
        <f>'L. Compliance'!C50</f>
        <v>Are the following artifacts available during a client audit:</v>
      </c>
      <c r="G1034" s="117">
        <f>'L. Compliance'!D50</f>
        <v>0</v>
      </c>
      <c r="H1034" s="117">
        <f>'L. Compliance'!E50</f>
        <v>0</v>
      </c>
      <c r="I1034" s="117">
        <f>'L. Compliance'!F50</f>
        <v>0</v>
      </c>
      <c r="J1034" s="117" t="str">
        <f>'L. Compliance'!G50</f>
        <v>V.3 Cloud Audit Program</v>
      </c>
      <c r="K1034" s="117" t="str">
        <f>'L. Compliance'!H50</f>
        <v xml:space="preserve">15.1.2 15.2.1 </v>
      </c>
      <c r="L1034" s="117" t="str">
        <f>'L. Compliance'!I50</f>
        <v>Addressing security within supplier agreements, Monitoring and review of supplier services</v>
      </c>
      <c r="M1034" s="117"/>
      <c r="N1034" s="117"/>
      <c r="O1034" s="117"/>
      <c r="P1034" s="120" t="s">
        <v>118</v>
      </c>
      <c r="Q1034" s="117"/>
      <c r="R1034" s="117"/>
      <c r="S1034" s="117"/>
      <c r="T1034" s="117"/>
    </row>
    <row r="1035" spans="1:20" ht="12.75" customHeight="1">
      <c r="A1035" s="117">
        <f>'L. Compliance'!A51</f>
        <v>3386</v>
      </c>
      <c r="B1035" s="117">
        <f>'L. Compliance'!J51</f>
        <v>3</v>
      </c>
      <c r="C1035" s="117">
        <f>'L. Compliance'!K51</f>
        <v>0</v>
      </c>
      <c r="D1035" s="117">
        <f>'L. Compliance'!Y51</f>
        <v>0</v>
      </c>
      <c r="E1035" s="117" t="str">
        <f>'L. Compliance'!B51</f>
        <v>L.13.3.1</v>
      </c>
      <c r="F1035" s="117" t="str">
        <f>'L. Compliance'!C51</f>
        <v>System and Network topology and architecture diagrams?</v>
      </c>
      <c r="G1035" s="117">
        <f>'L. Compliance'!D51</f>
        <v>0</v>
      </c>
      <c r="H1035" s="117">
        <f>'L. Compliance'!E51</f>
        <v>0</v>
      </c>
      <c r="I1035" s="117">
        <f>'L. Compliance'!F51</f>
        <v>0</v>
      </c>
      <c r="J1035" s="117" t="str">
        <f>'L. Compliance'!G51</f>
        <v>V.3 Cloud Audit Program</v>
      </c>
      <c r="K1035" s="117" t="str">
        <f>'L. Compliance'!H51</f>
        <v xml:space="preserve">15.1.2 15.2.1 </v>
      </c>
      <c r="L1035" s="117" t="str">
        <f>'L. Compliance'!I51</f>
        <v>Addressing security within supplier agreements, Monitoring and review of supplier services</v>
      </c>
      <c r="M1035" s="117"/>
      <c r="N1035" s="117" t="s">
        <v>3450</v>
      </c>
      <c r="O1035" s="117" t="s">
        <v>3451</v>
      </c>
      <c r="P1035" s="120" t="s">
        <v>118</v>
      </c>
      <c r="Q1035" s="117"/>
      <c r="R1035" s="117"/>
      <c r="S1035" s="117"/>
      <c r="T1035" s="117"/>
    </row>
    <row r="1036" spans="1:20" ht="12.75" customHeight="1">
      <c r="A1036" s="117">
        <f>'L. Compliance'!A52</f>
        <v>3387</v>
      </c>
      <c r="B1036" s="117">
        <f>'L. Compliance'!J52</f>
        <v>3</v>
      </c>
      <c r="C1036" s="117">
        <f>'L. Compliance'!K52</f>
        <v>0</v>
      </c>
      <c r="D1036" s="117">
        <f>'L. Compliance'!Y52</f>
        <v>0</v>
      </c>
      <c r="E1036" s="117" t="str">
        <f>'L. Compliance'!B52</f>
        <v>L.13.3.2</v>
      </c>
      <c r="F1036" s="117" t="str">
        <f>'L. Compliance'!C52</f>
        <v>Data Flow/System Interface diagrams?</v>
      </c>
      <c r="G1036" s="117">
        <f>'L. Compliance'!D52</f>
        <v>0</v>
      </c>
      <c r="H1036" s="117">
        <f>'L. Compliance'!E52</f>
        <v>0</v>
      </c>
      <c r="I1036" s="117">
        <f>'L. Compliance'!F52</f>
        <v>0</v>
      </c>
      <c r="J1036" s="117" t="str">
        <f>'L. Compliance'!G52</f>
        <v>V.3 Cloud Audit Program</v>
      </c>
      <c r="K1036" s="117" t="str">
        <f>'L. Compliance'!H52</f>
        <v xml:space="preserve">15.1.2 15.2.1 </v>
      </c>
      <c r="L1036" s="117" t="str">
        <f>'L. Compliance'!I52</f>
        <v>Addressing security within supplier agreements, Monitoring and review of supplier services</v>
      </c>
      <c r="M1036" s="117"/>
      <c r="N1036" s="117" t="s">
        <v>3450</v>
      </c>
      <c r="O1036" s="117" t="s">
        <v>3452</v>
      </c>
      <c r="P1036" s="120" t="s">
        <v>118</v>
      </c>
      <c r="Q1036" s="117"/>
      <c r="R1036" s="117"/>
      <c r="S1036" s="117"/>
      <c r="T1036" s="117"/>
    </row>
    <row r="1037" spans="1:20" ht="12.75" customHeight="1">
      <c r="A1037" s="117">
        <f>'L. Compliance'!A53</f>
        <v>3388</v>
      </c>
      <c r="B1037" s="117">
        <f>'L. Compliance'!J53</f>
        <v>3</v>
      </c>
      <c r="C1037" s="117">
        <f>'L. Compliance'!K53</f>
        <v>0</v>
      </c>
      <c r="D1037" s="117">
        <f>'L. Compliance'!Y53</f>
        <v>0</v>
      </c>
      <c r="E1037" s="117" t="str">
        <f>'L. Compliance'!B53</f>
        <v>L.13.3.3</v>
      </c>
      <c r="F1037" s="117" t="str">
        <f>'L. Compliance'!C53</f>
        <v>List of ports that are open externally?</v>
      </c>
      <c r="G1037" s="117">
        <f>'L. Compliance'!D53</f>
        <v>0</v>
      </c>
      <c r="H1037" s="117">
        <f>'L. Compliance'!E53</f>
        <v>0</v>
      </c>
      <c r="I1037" s="117">
        <f>'L. Compliance'!F53</f>
        <v>0</v>
      </c>
      <c r="J1037" s="117" t="str">
        <f>'L. Compliance'!G53</f>
        <v>V.3 Cloud Audit Program</v>
      </c>
      <c r="K1037" s="117" t="str">
        <f>'L. Compliance'!H53</f>
        <v xml:space="preserve">15.1.2 15.2.1 </v>
      </c>
      <c r="L1037" s="117" t="str">
        <f>'L. Compliance'!I53</f>
        <v>Addressing security within supplier agreements, Monitoring and review of supplier services</v>
      </c>
      <c r="M1037" s="117"/>
      <c r="N1037" s="117"/>
      <c r="O1037" s="117"/>
      <c r="P1037" s="120" t="s">
        <v>118</v>
      </c>
      <c r="Q1037" s="117"/>
      <c r="R1037" s="117"/>
      <c r="S1037" s="117"/>
      <c r="T1037" s="117"/>
    </row>
    <row r="1038" spans="1:20" ht="12.75" customHeight="1">
      <c r="A1038" s="117">
        <f>'L. Compliance'!A54</f>
        <v>3389</v>
      </c>
      <c r="B1038" s="117">
        <f>'L. Compliance'!J54</f>
        <v>3</v>
      </c>
      <c r="C1038" s="117">
        <f>'L. Compliance'!K54</f>
        <v>0</v>
      </c>
      <c r="D1038" s="117">
        <f>'L. Compliance'!Y54</f>
        <v>0</v>
      </c>
      <c r="E1038" s="117" t="str">
        <f>'L. Compliance'!B54</f>
        <v>L.13.3.4</v>
      </c>
      <c r="F1038" s="117" t="str">
        <f>'L. Compliance'!C54</f>
        <v>System configuration standards?</v>
      </c>
      <c r="G1038" s="117">
        <f>'L. Compliance'!D54</f>
        <v>0</v>
      </c>
      <c r="H1038" s="117">
        <f>'L. Compliance'!E54</f>
        <v>0</v>
      </c>
      <c r="I1038" s="117">
        <f>'L. Compliance'!F54</f>
        <v>0</v>
      </c>
      <c r="J1038" s="117" t="str">
        <f>'L. Compliance'!G54</f>
        <v>V.3 Cloud Audit Program</v>
      </c>
      <c r="K1038" s="117" t="str">
        <f>'L. Compliance'!H54</f>
        <v xml:space="preserve">15.1.2 15.2.1 </v>
      </c>
      <c r="L1038" s="117" t="str">
        <f>'L. Compliance'!I54</f>
        <v>Addressing security within supplier agreements, Monitoring and review of supplier services</v>
      </c>
      <c r="M1038" s="117"/>
      <c r="N1038" s="117"/>
      <c r="O1038" s="117"/>
      <c r="P1038" s="120" t="s">
        <v>118</v>
      </c>
      <c r="Q1038" s="117"/>
      <c r="R1038" s="117"/>
      <c r="S1038" s="117"/>
      <c r="T1038" s="117"/>
    </row>
    <row r="1039" spans="1:20" ht="12.75" customHeight="1">
      <c r="A1039" s="117">
        <f>'L. Compliance'!A55</f>
        <v>3390</v>
      </c>
      <c r="B1039" s="117">
        <f>'L. Compliance'!J55</f>
        <v>3</v>
      </c>
      <c r="C1039" s="117">
        <f>'L. Compliance'!K55</f>
        <v>0</v>
      </c>
      <c r="D1039" s="117">
        <f>'L. Compliance'!Y55</f>
        <v>0</v>
      </c>
      <c r="E1039" s="117" t="str">
        <f>'L. Compliance'!B55</f>
        <v>L.13.3.5</v>
      </c>
      <c r="F1039" s="117" t="str">
        <f>'L. Compliance'!C55</f>
        <v>Standard operating procedures?</v>
      </c>
      <c r="G1039" s="117">
        <f>'L. Compliance'!D55</f>
        <v>0</v>
      </c>
      <c r="H1039" s="117">
        <f>'L. Compliance'!E55</f>
        <v>0</v>
      </c>
      <c r="I1039" s="117">
        <f>'L. Compliance'!F55</f>
        <v>0</v>
      </c>
      <c r="J1039" s="117" t="str">
        <f>'L. Compliance'!G55</f>
        <v>V.3 Cloud Audit Program</v>
      </c>
      <c r="K1039" s="117" t="str">
        <f>'L. Compliance'!H55</f>
        <v xml:space="preserve">15.1.2 15.2.1 </v>
      </c>
      <c r="L1039" s="117" t="str">
        <f>'L. Compliance'!I55</f>
        <v>Addressing security within supplier agreements, Monitoring and review of supplier services</v>
      </c>
      <c r="M1039" s="117"/>
      <c r="N1039" s="117"/>
      <c r="O1039" s="117"/>
      <c r="P1039" s="120" t="s">
        <v>118</v>
      </c>
      <c r="Q1039" s="117"/>
      <c r="R1039" s="117"/>
      <c r="S1039" s="117"/>
      <c r="T1039" s="117"/>
    </row>
    <row r="1040" spans="1:20" ht="12.75" customHeight="1">
      <c r="A1040" s="117">
        <f>'L. Compliance'!A56</f>
        <v>3383</v>
      </c>
      <c r="B1040" s="117">
        <f>'L. Compliance'!J56</f>
        <v>1</v>
      </c>
      <c r="C1040" s="117">
        <f>'L. Compliance'!K56</f>
        <v>0</v>
      </c>
      <c r="D1040" s="117">
        <f>'L. Compliance'!Y56</f>
        <v>0</v>
      </c>
      <c r="E1040" s="117" t="str">
        <f>'L. Compliance'!B56</f>
        <v>L.14</v>
      </c>
      <c r="F1040" s="117" t="str">
        <f>'L. Compliance'!C56</f>
        <v>Are Controls verified and validated by independent, third party auditors or information security professionals? If so, which audits and certifications have been performed?:</v>
      </c>
      <c r="G1040" s="117">
        <f>'L. Compliance'!D56</f>
        <v>0</v>
      </c>
      <c r="H1040" s="117">
        <f>'L. Compliance'!E56</f>
        <v>0</v>
      </c>
      <c r="I1040" s="117">
        <f>'L. Compliance'!F56</f>
        <v>0</v>
      </c>
      <c r="J1040" s="117" t="str">
        <f>'L. Compliance'!G56</f>
        <v>V.3 Cloud Audit Program</v>
      </c>
      <c r="K1040" s="117" t="str">
        <f>'L. Compliance'!H56</f>
        <v xml:space="preserve">15.1.2 15.2.1 </v>
      </c>
      <c r="L1040" s="117" t="str">
        <f>'L. Compliance'!I56</f>
        <v>Addressing security within supplier agreements, Monitoring and review of supplier services</v>
      </c>
      <c r="M1040" s="117"/>
      <c r="N1040" s="117" t="s">
        <v>3125</v>
      </c>
      <c r="O1040" s="117" t="s">
        <v>3453</v>
      </c>
      <c r="P1040" s="120" t="s">
        <v>118</v>
      </c>
      <c r="Q1040" s="117"/>
      <c r="R1040" s="117"/>
      <c r="S1040" s="117"/>
      <c r="T1040" s="117"/>
    </row>
    <row r="1041" spans="1:20" ht="12.75" customHeight="1">
      <c r="A1041" s="117">
        <f>'L. Compliance'!A57</f>
        <v>4285</v>
      </c>
      <c r="B1041" s="117">
        <f>'L. Compliance'!J57</f>
        <v>2</v>
      </c>
      <c r="C1041" s="117">
        <f>'L. Compliance'!K57</f>
        <v>0</v>
      </c>
      <c r="D1041" s="117">
        <f>'L. Compliance'!Y57</f>
        <v>0</v>
      </c>
      <c r="E1041" s="117" t="str">
        <f>'L. Compliance'!B57</f>
        <v>L.14.1</v>
      </c>
      <c r="F1041" s="117" t="str">
        <f>'L. Compliance'!C57</f>
        <v>Shared Assessments AUP</v>
      </c>
      <c r="G1041" s="117">
        <f>'L. Compliance'!D57</f>
        <v>0</v>
      </c>
      <c r="H1041" s="117">
        <f>'L. Compliance'!E57</f>
        <v>0</v>
      </c>
      <c r="I1041" s="117">
        <f>'L. Compliance'!F57</f>
        <v>0</v>
      </c>
      <c r="J1041" s="117">
        <f>'L. Compliance'!G57</f>
        <v>0</v>
      </c>
      <c r="K1041" s="117">
        <f>'L. Compliance'!H57</f>
        <v>0</v>
      </c>
      <c r="L1041" s="117">
        <f>'L. Compliance'!I57</f>
        <v>0</v>
      </c>
      <c r="M1041" s="117"/>
      <c r="N1041" s="117" t="s">
        <v>3125</v>
      </c>
      <c r="O1041" s="117" t="s">
        <v>3453</v>
      </c>
      <c r="P1041" s="120"/>
      <c r="Q1041" s="117"/>
      <c r="R1041" s="117"/>
      <c r="S1041" s="117" t="s">
        <v>587</v>
      </c>
      <c r="T1041" s="117"/>
    </row>
    <row r="1042" spans="1:20" ht="12.75" customHeight="1">
      <c r="A1042" s="117">
        <f>'L. Compliance'!A58</f>
        <v>4286</v>
      </c>
      <c r="B1042" s="117">
        <f>'L. Compliance'!J58</f>
        <v>2</v>
      </c>
      <c r="C1042" s="117">
        <f>'L. Compliance'!K58</f>
        <v>0</v>
      </c>
      <c r="D1042" s="117">
        <f>'L. Compliance'!Y58</f>
        <v>0</v>
      </c>
      <c r="E1042" s="117" t="str">
        <f>'L. Compliance'!B58</f>
        <v>L.14.2</v>
      </c>
      <c r="F1042" s="117" t="str">
        <f>'L. Compliance'!C58</f>
        <v>SOC I</v>
      </c>
      <c r="G1042" s="117">
        <f>'L. Compliance'!D58</f>
        <v>0</v>
      </c>
      <c r="H1042" s="117">
        <f>'L. Compliance'!E58</f>
        <v>0</v>
      </c>
      <c r="I1042" s="117">
        <f>'L. Compliance'!F58</f>
        <v>0</v>
      </c>
      <c r="J1042" s="117">
        <f>'L. Compliance'!G58</f>
        <v>0</v>
      </c>
      <c r="K1042" s="117">
        <f>'L. Compliance'!H58</f>
        <v>0</v>
      </c>
      <c r="L1042" s="117">
        <f>'L. Compliance'!I58</f>
        <v>0</v>
      </c>
      <c r="M1042" s="117"/>
      <c r="N1042" s="117" t="s">
        <v>3125</v>
      </c>
      <c r="O1042" s="117" t="s">
        <v>3453</v>
      </c>
      <c r="P1042" s="120"/>
      <c r="Q1042" s="117"/>
      <c r="R1042" s="117"/>
      <c r="S1042" s="117" t="s">
        <v>587</v>
      </c>
      <c r="T1042" s="117"/>
    </row>
    <row r="1043" spans="1:20" ht="12.75" customHeight="1">
      <c r="A1043" s="117">
        <f>'L. Compliance'!A59</f>
        <v>4287</v>
      </c>
      <c r="B1043" s="117">
        <f>'L. Compliance'!J59</f>
        <v>2</v>
      </c>
      <c r="C1043" s="117">
        <f>'L. Compliance'!K59</f>
        <v>0</v>
      </c>
      <c r="D1043" s="117">
        <f>'L. Compliance'!Y59</f>
        <v>0</v>
      </c>
      <c r="E1043" s="117" t="str">
        <f>'L. Compliance'!B59</f>
        <v>L.14.3</v>
      </c>
      <c r="F1043" s="117" t="str">
        <f>'L. Compliance'!C59</f>
        <v>SOC II</v>
      </c>
      <c r="G1043" s="117">
        <f>'L. Compliance'!D59</f>
        <v>0</v>
      </c>
      <c r="H1043" s="117">
        <f>'L. Compliance'!E59</f>
        <v>0</v>
      </c>
      <c r="I1043" s="117">
        <f>'L. Compliance'!F59</f>
        <v>0</v>
      </c>
      <c r="J1043" s="117">
        <f>'L. Compliance'!G59</f>
        <v>0</v>
      </c>
      <c r="K1043" s="117">
        <f>'L. Compliance'!H59</f>
        <v>0</v>
      </c>
      <c r="L1043" s="117">
        <f>'L. Compliance'!I59</f>
        <v>0</v>
      </c>
      <c r="M1043" s="117"/>
      <c r="N1043" s="117" t="s">
        <v>3125</v>
      </c>
      <c r="O1043" s="117" t="s">
        <v>3453</v>
      </c>
      <c r="P1043" s="120"/>
      <c r="Q1043" s="117"/>
      <c r="R1043" s="117"/>
      <c r="S1043" s="117" t="s">
        <v>587</v>
      </c>
      <c r="T1043" s="117"/>
    </row>
    <row r="1044" spans="1:20" ht="12.75" customHeight="1">
      <c r="A1044" s="117">
        <f>'L. Compliance'!A60</f>
        <v>4288</v>
      </c>
      <c r="B1044" s="117">
        <f>'L. Compliance'!J60</f>
        <v>2</v>
      </c>
      <c r="C1044" s="117">
        <f>'L. Compliance'!K60</f>
        <v>0</v>
      </c>
      <c r="D1044" s="117">
        <f>'L. Compliance'!Y60</f>
        <v>0</v>
      </c>
      <c r="E1044" s="117" t="str">
        <f>'L. Compliance'!B60</f>
        <v>L.14.4</v>
      </c>
      <c r="F1044" s="117" t="str">
        <f>'L. Compliance'!C60</f>
        <v>SOC III</v>
      </c>
      <c r="G1044" s="117">
        <f>'L. Compliance'!D60</f>
        <v>0</v>
      </c>
      <c r="H1044" s="117">
        <f>'L. Compliance'!E60</f>
        <v>0</v>
      </c>
      <c r="I1044" s="117">
        <f>'L. Compliance'!F60</f>
        <v>0</v>
      </c>
      <c r="J1044" s="117">
        <f>'L. Compliance'!G60</f>
        <v>0</v>
      </c>
      <c r="K1044" s="117">
        <f>'L. Compliance'!H60</f>
        <v>0</v>
      </c>
      <c r="L1044" s="117">
        <f>'L. Compliance'!I60</f>
        <v>0</v>
      </c>
      <c r="M1044" s="117"/>
      <c r="N1044" s="117" t="s">
        <v>3125</v>
      </c>
      <c r="O1044" s="117" t="s">
        <v>3453</v>
      </c>
      <c r="P1044" s="120"/>
      <c r="Q1044" s="117"/>
      <c r="R1044" s="117"/>
      <c r="S1044" s="117" t="s">
        <v>587</v>
      </c>
      <c r="T1044" s="117"/>
    </row>
    <row r="1045" spans="1:20" ht="12.75" customHeight="1">
      <c r="A1045" s="117">
        <f>'L. Compliance'!A61</f>
        <v>4289</v>
      </c>
      <c r="B1045" s="117">
        <f>'L. Compliance'!J61</f>
        <v>2</v>
      </c>
      <c r="C1045" s="117">
        <f>'L. Compliance'!K61</f>
        <v>0</v>
      </c>
      <c r="D1045" s="117">
        <f>'L. Compliance'!Y61</f>
        <v>0</v>
      </c>
      <c r="E1045" s="117" t="str">
        <f>'L. Compliance'!B61</f>
        <v>L.14.5</v>
      </c>
      <c r="F1045" s="117" t="str">
        <f>'L. Compliance'!C61</f>
        <v>ISO 27001</v>
      </c>
      <c r="G1045" s="117">
        <f>'L. Compliance'!D61</f>
        <v>0</v>
      </c>
      <c r="H1045" s="117">
        <f>'L. Compliance'!E61</f>
        <v>0</v>
      </c>
      <c r="I1045" s="117">
        <f>'L. Compliance'!F61</f>
        <v>0</v>
      </c>
      <c r="J1045" s="117">
        <f>'L. Compliance'!G61</f>
        <v>0</v>
      </c>
      <c r="K1045" s="117">
        <f>'L. Compliance'!H61</f>
        <v>0</v>
      </c>
      <c r="L1045" s="117">
        <f>'L. Compliance'!I61</f>
        <v>0</v>
      </c>
      <c r="M1045" s="117"/>
      <c r="N1045" s="117" t="s">
        <v>3125</v>
      </c>
      <c r="O1045" s="117" t="s">
        <v>3453</v>
      </c>
      <c r="P1045" s="120"/>
      <c r="Q1045" s="117"/>
      <c r="R1045" s="117"/>
      <c r="S1045" s="117" t="s">
        <v>587</v>
      </c>
      <c r="T1045" s="117"/>
    </row>
    <row r="1046" spans="1:20" ht="12.75" customHeight="1">
      <c r="A1046" s="117">
        <f>'L. Compliance'!A62</f>
        <v>4290</v>
      </c>
      <c r="B1046" s="117">
        <f>'L. Compliance'!J62</f>
        <v>2</v>
      </c>
      <c r="C1046" s="117">
        <f>'L. Compliance'!K62</f>
        <v>0</v>
      </c>
      <c r="D1046" s="117">
        <f>'L. Compliance'!Y62</f>
        <v>0</v>
      </c>
      <c r="E1046" s="117" t="str">
        <f>'L. Compliance'!B62</f>
        <v>L.14.6</v>
      </c>
      <c r="F1046" s="117" t="str">
        <f>'L. Compliance'!C62</f>
        <v>ISO 27017</v>
      </c>
      <c r="G1046" s="117">
        <f>'L. Compliance'!D62</f>
        <v>0</v>
      </c>
      <c r="H1046" s="117">
        <f>'L. Compliance'!E62</f>
        <v>0</v>
      </c>
      <c r="I1046" s="117">
        <f>'L. Compliance'!F62</f>
        <v>0</v>
      </c>
      <c r="J1046" s="117">
        <f>'L. Compliance'!G62</f>
        <v>0</v>
      </c>
      <c r="K1046" s="117">
        <f>'L. Compliance'!H62</f>
        <v>0</v>
      </c>
      <c r="L1046" s="117">
        <f>'L. Compliance'!I62</f>
        <v>0</v>
      </c>
      <c r="M1046" s="117"/>
      <c r="N1046" s="117" t="s">
        <v>3125</v>
      </c>
      <c r="O1046" s="117" t="s">
        <v>3453</v>
      </c>
      <c r="P1046" s="120"/>
      <c r="Q1046" s="117"/>
      <c r="R1046" s="117"/>
      <c r="S1046" s="117" t="s">
        <v>587</v>
      </c>
      <c r="T1046" s="117"/>
    </row>
    <row r="1047" spans="1:20" ht="12.75" customHeight="1">
      <c r="A1047" s="117">
        <f>'L. Compliance'!A63</f>
        <v>4291</v>
      </c>
      <c r="B1047" s="117">
        <f>'L. Compliance'!J63</f>
        <v>2</v>
      </c>
      <c r="C1047" s="117">
        <f>'L. Compliance'!K63</f>
        <v>0</v>
      </c>
      <c r="D1047" s="117">
        <f>'L. Compliance'!Y63</f>
        <v>0</v>
      </c>
      <c r="E1047" s="117" t="str">
        <f>'L. Compliance'!B63</f>
        <v>L.14.7</v>
      </c>
      <c r="F1047" s="117" t="str">
        <f>'L. Compliance'!C63</f>
        <v>ISO 27018</v>
      </c>
      <c r="G1047" s="117">
        <f>'L. Compliance'!D63</f>
        <v>0</v>
      </c>
      <c r="H1047" s="117">
        <f>'L. Compliance'!E63</f>
        <v>0</v>
      </c>
      <c r="I1047" s="117">
        <f>'L. Compliance'!F63</f>
        <v>0</v>
      </c>
      <c r="J1047" s="117">
        <f>'L. Compliance'!G63</f>
        <v>0</v>
      </c>
      <c r="K1047" s="117">
        <f>'L. Compliance'!H63</f>
        <v>0</v>
      </c>
      <c r="L1047" s="117">
        <f>'L. Compliance'!I63</f>
        <v>0</v>
      </c>
      <c r="M1047" s="117"/>
      <c r="N1047" s="117" t="s">
        <v>3125</v>
      </c>
      <c r="O1047" s="117" t="s">
        <v>3453</v>
      </c>
      <c r="P1047" s="120"/>
      <c r="Q1047" s="117"/>
      <c r="R1047" s="117"/>
      <c r="S1047" s="117" t="s">
        <v>587</v>
      </c>
      <c r="T1047" s="117"/>
    </row>
    <row r="1048" spans="1:20" ht="12.75" customHeight="1">
      <c r="A1048" s="117">
        <f>'L. Compliance'!A64</f>
        <v>4292</v>
      </c>
      <c r="B1048" s="117">
        <f>'L. Compliance'!J64</f>
        <v>2</v>
      </c>
      <c r="C1048" s="117">
        <f>'L. Compliance'!K64</f>
        <v>0</v>
      </c>
      <c r="D1048" s="117">
        <f>'L. Compliance'!Y64</f>
        <v>0</v>
      </c>
      <c r="E1048" s="117" t="str">
        <f>'L. Compliance'!B64</f>
        <v>L.14.8</v>
      </c>
      <c r="F1048" s="117" t="str">
        <f>'L. Compliance'!C64</f>
        <v>NIST 800 53</v>
      </c>
      <c r="G1048" s="117">
        <f>'L. Compliance'!D64</f>
        <v>0</v>
      </c>
      <c r="H1048" s="117">
        <f>'L. Compliance'!E64</f>
        <v>0</v>
      </c>
      <c r="I1048" s="117">
        <f>'L. Compliance'!F64</f>
        <v>0</v>
      </c>
      <c r="J1048" s="117">
        <f>'L. Compliance'!G64</f>
        <v>0</v>
      </c>
      <c r="K1048" s="117">
        <f>'L. Compliance'!H64</f>
        <v>0</v>
      </c>
      <c r="L1048" s="117">
        <f>'L. Compliance'!I64</f>
        <v>0</v>
      </c>
      <c r="M1048" s="117"/>
      <c r="N1048" s="117" t="s">
        <v>3125</v>
      </c>
      <c r="O1048" s="117" t="s">
        <v>3453</v>
      </c>
      <c r="P1048" s="120"/>
      <c r="Q1048" s="117"/>
      <c r="R1048" s="117"/>
      <c r="S1048" s="117" t="s">
        <v>587</v>
      </c>
      <c r="T1048" s="117"/>
    </row>
    <row r="1049" spans="1:20" ht="12.75" customHeight="1">
      <c r="A1049" s="117">
        <f>'L. Compliance'!A65</f>
        <v>4293</v>
      </c>
      <c r="B1049" s="117">
        <f>'L. Compliance'!J65</f>
        <v>2</v>
      </c>
      <c r="C1049" s="117">
        <f>'L. Compliance'!K65</f>
        <v>0</v>
      </c>
      <c r="D1049" s="117">
        <f>'L. Compliance'!Y65</f>
        <v>0</v>
      </c>
      <c r="E1049" s="117" t="str">
        <f>'L. Compliance'!B65</f>
        <v>L.14.9</v>
      </c>
      <c r="F1049" s="117" t="str">
        <f>'L. Compliance'!C65</f>
        <v>PCI DSS</v>
      </c>
      <c r="G1049" s="117">
        <f>'L. Compliance'!D65</f>
        <v>0</v>
      </c>
      <c r="H1049" s="117">
        <f>'L. Compliance'!E65</f>
        <v>0</v>
      </c>
      <c r="I1049" s="117">
        <f>'L. Compliance'!F65</f>
        <v>0</v>
      </c>
      <c r="J1049" s="117">
        <f>'L. Compliance'!G65</f>
        <v>0</v>
      </c>
      <c r="K1049" s="117">
        <f>'L. Compliance'!H65</f>
        <v>0</v>
      </c>
      <c r="L1049" s="117">
        <f>'L. Compliance'!I65</f>
        <v>0</v>
      </c>
      <c r="M1049" s="117"/>
      <c r="N1049" s="117" t="s">
        <v>3125</v>
      </c>
      <c r="O1049" s="117" t="s">
        <v>3453</v>
      </c>
      <c r="P1049" s="120"/>
      <c r="Q1049" s="117"/>
      <c r="R1049" s="117"/>
      <c r="S1049" s="117" t="s">
        <v>587</v>
      </c>
      <c r="T1049" s="117"/>
    </row>
    <row r="1050" spans="1:20" ht="12.75" customHeight="1">
      <c r="A1050" s="117">
        <f>'L. Compliance'!A66</f>
        <v>4294</v>
      </c>
      <c r="B1050" s="117">
        <f>'L. Compliance'!J66</f>
        <v>2</v>
      </c>
      <c r="C1050" s="117">
        <f>'L. Compliance'!K66</f>
        <v>0</v>
      </c>
      <c r="D1050" s="117">
        <f>'L. Compliance'!Y66</f>
        <v>0</v>
      </c>
      <c r="E1050" s="117" t="str">
        <f>'L. Compliance'!B66</f>
        <v>L.14.10</v>
      </c>
      <c r="F1050" s="117" t="str">
        <f>'L. Compliance'!C66</f>
        <v>HITRUST CSF</v>
      </c>
      <c r="G1050" s="117">
        <f>'L. Compliance'!D66</f>
        <v>0</v>
      </c>
      <c r="H1050" s="117">
        <f>'L. Compliance'!E66</f>
        <v>0</v>
      </c>
      <c r="I1050" s="117">
        <f>'L. Compliance'!F66</f>
        <v>0</v>
      </c>
      <c r="J1050" s="117">
        <f>'L. Compliance'!G66</f>
        <v>0</v>
      </c>
      <c r="K1050" s="117">
        <f>'L. Compliance'!H66</f>
        <v>0</v>
      </c>
      <c r="L1050" s="117">
        <f>'L. Compliance'!I66</f>
        <v>0</v>
      </c>
      <c r="M1050" s="117"/>
      <c r="N1050" s="117" t="s">
        <v>3125</v>
      </c>
      <c r="O1050" s="117" t="s">
        <v>3453</v>
      </c>
      <c r="P1050" s="120"/>
      <c r="Q1050" s="117"/>
      <c r="R1050" s="117"/>
      <c r="S1050" s="117" t="s">
        <v>587</v>
      </c>
      <c r="T1050" s="117"/>
    </row>
    <row r="1051" spans="1:20" ht="12.75" customHeight="1">
      <c r="A1051" s="117">
        <f>'L. Compliance'!A67</f>
        <v>4295</v>
      </c>
      <c r="B1051" s="117">
        <f>'L. Compliance'!J67</f>
        <v>2</v>
      </c>
      <c r="C1051" s="117">
        <f>'L. Compliance'!K67</f>
        <v>0</v>
      </c>
      <c r="D1051" s="117">
        <f>'L. Compliance'!Y67</f>
        <v>0</v>
      </c>
      <c r="E1051" s="117" t="str">
        <f>'L. Compliance'!B67</f>
        <v>L.14.11</v>
      </c>
      <c r="F1051" s="117" t="str">
        <f>'L. Compliance'!C67</f>
        <v>Multi-tiered Cloud Computing Security - Singapore (MCTS)?</v>
      </c>
      <c r="G1051" s="117">
        <f>'L. Compliance'!D67</f>
        <v>0</v>
      </c>
      <c r="H1051" s="117">
        <f>'L. Compliance'!E67</f>
        <v>0</v>
      </c>
      <c r="I1051" s="117">
        <f>'L. Compliance'!F67</f>
        <v>0</v>
      </c>
      <c r="J1051" s="117">
        <f>'L. Compliance'!G67</f>
        <v>0</v>
      </c>
      <c r="K1051" s="117">
        <f>'L. Compliance'!H67</f>
        <v>0</v>
      </c>
      <c r="L1051" s="117">
        <f>'L. Compliance'!I67</f>
        <v>0</v>
      </c>
      <c r="M1051" s="117"/>
      <c r="N1051" s="117" t="s">
        <v>3125</v>
      </c>
      <c r="O1051" s="117" t="s">
        <v>3453</v>
      </c>
      <c r="P1051" s="120"/>
      <c r="Q1051" s="117"/>
      <c r="R1051" s="117"/>
      <c r="S1051" s="117" t="s">
        <v>587</v>
      </c>
      <c r="T1051" s="117"/>
    </row>
    <row r="1052" spans="1:20" ht="12.75" customHeight="1">
      <c r="A1052" s="117">
        <f>'L. Compliance'!A68</f>
        <v>4296</v>
      </c>
      <c r="B1052" s="117">
        <f>'L. Compliance'!J68</f>
        <v>2</v>
      </c>
      <c r="C1052" s="117">
        <f>'L. Compliance'!K68</f>
        <v>0</v>
      </c>
      <c r="D1052" s="117">
        <f>'L. Compliance'!Y68</f>
        <v>0</v>
      </c>
      <c r="E1052" s="117" t="str">
        <f>'L. Compliance'!B68</f>
        <v>L.14.12</v>
      </c>
      <c r="F1052" s="117" t="str">
        <f>'L. Compliance'!C68</f>
        <v>Other?</v>
      </c>
      <c r="G1052" s="117">
        <f>'L. Compliance'!D68</f>
        <v>0</v>
      </c>
      <c r="H1052" s="117">
        <f>'L. Compliance'!E68</f>
        <v>0</v>
      </c>
      <c r="I1052" s="117">
        <f>'L. Compliance'!F68</f>
        <v>0</v>
      </c>
      <c r="J1052" s="117">
        <f>'L. Compliance'!G68</f>
        <v>0</v>
      </c>
      <c r="K1052" s="117">
        <f>'L. Compliance'!H68</f>
        <v>0</v>
      </c>
      <c r="L1052" s="117">
        <f>'L. Compliance'!I68</f>
        <v>0</v>
      </c>
      <c r="M1052" s="117"/>
      <c r="N1052" s="117" t="s">
        <v>3125</v>
      </c>
      <c r="O1052" s="117" t="s">
        <v>3453</v>
      </c>
      <c r="P1052" s="120"/>
      <c r="Q1052" s="117"/>
      <c r="R1052" s="117"/>
      <c r="S1052" s="117" t="s">
        <v>587</v>
      </c>
      <c r="T1052" s="117"/>
    </row>
    <row r="1053" spans="1:20" ht="12.75" customHeight="1">
      <c r="A1053" s="117">
        <f>'L. Compliance'!A69</f>
        <v>0</v>
      </c>
      <c r="B1053" s="117">
        <f>'L. Compliance'!J69</f>
        <v>0</v>
      </c>
      <c r="C1053" s="117">
        <f>'L. Compliance'!K69</f>
        <v>0</v>
      </c>
      <c r="D1053" s="117">
        <f>'L. Compliance'!Y69</f>
        <v>0</v>
      </c>
      <c r="E1053" s="117">
        <f>'L. Compliance'!B69</f>
        <v>0</v>
      </c>
      <c r="F1053" s="117">
        <f>'L. Compliance'!C69</f>
        <v>0</v>
      </c>
      <c r="G1053" s="117">
        <f>'L. Compliance'!D69</f>
        <v>0</v>
      </c>
      <c r="H1053" s="117">
        <f>'L. Compliance'!E69</f>
        <v>0</v>
      </c>
      <c r="I1053" s="117">
        <f>'L. Compliance'!F69</f>
        <v>0</v>
      </c>
      <c r="J1053" s="117">
        <f>'L. Compliance'!G69</f>
        <v>0</v>
      </c>
      <c r="K1053" s="117">
        <f>'L. Compliance'!H69</f>
        <v>0</v>
      </c>
      <c r="L1053" s="117">
        <f>'L. Compliance'!I69</f>
        <v>0</v>
      </c>
      <c r="M1053" s="117"/>
      <c r="N1053" s="117"/>
      <c r="O1053" s="117"/>
      <c r="P1053" s="120"/>
      <c r="Q1053" s="117"/>
      <c r="R1053" s="117"/>
      <c r="S1053" s="117">
        <v>0</v>
      </c>
      <c r="T1053" s="117"/>
    </row>
    <row r="1054" spans="1:20" ht="12.75" customHeight="1">
      <c r="A1054" s="188"/>
      <c r="B1054" s="188"/>
      <c r="C1054" s="188"/>
      <c r="D1054" s="188"/>
      <c r="E1054" s="188"/>
      <c r="F1054" s="188"/>
      <c r="G1054" s="188"/>
      <c r="H1054" s="188"/>
      <c r="I1054" s="188"/>
      <c r="J1054" s="188"/>
      <c r="K1054" s="188"/>
      <c r="L1054" s="188"/>
      <c r="M1054" s="188"/>
      <c r="N1054" s="188"/>
      <c r="O1054" s="188"/>
      <c r="P1054" s="177"/>
      <c r="Q1054" s="188"/>
      <c r="R1054" s="188"/>
      <c r="S1054" s="188">
        <v>0</v>
      </c>
      <c r="T1054" s="188"/>
    </row>
    <row r="1055" spans="1:20" ht="12.75" customHeight="1">
      <c r="A1055" s="189" t="str">
        <f>'M. End User Device Security'!B1</f>
        <v>M. End User Device Security</v>
      </c>
      <c r="B1055" s="190"/>
      <c r="C1055" s="190"/>
      <c r="D1055" s="190"/>
      <c r="E1055" s="190" t="str">
        <f>'M. End User Device Security'!B1</f>
        <v>M. End User Device Security</v>
      </c>
      <c r="F1055" s="192"/>
      <c r="G1055" s="190"/>
      <c r="H1055" s="190"/>
      <c r="I1055" s="190"/>
      <c r="J1055" s="192"/>
      <c r="K1055" s="194"/>
      <c r="L1055" s="192"/>
      <c r="M1055" s="190"/>
      <c r="N1055" s="192"/>
      <c r="O1055" s="192"/>
      <c r="P1055" s="194"/>
      <c r="Q1055" s="192"/>
      <c r="R1055" s="192"/>
      <c r="S1055" s="195" t="s">
        <v>587</v>
      </c>
      <c r="T1055" s="195"/>
    </row>
    <row r="1056" spans="1:20" ht="12.75" customHeight="1">
      <c r="A1056" s="117">
        <f>'M. End User Device Security'!A5</f>
        <v>4297</v>
      </c>
      <c r="B1056" s="117">
        <f>'M. End User Device Security'!J5</f>
        <v>1</v>
      </c>
      <c r="C1056" s="117">
        <f>'M. End User Device Security'!K5</f>
        <v>0</v>
      </c>
      <c r="D1056" s="117">
        <f>'M. End User Device Security'!Y5</f>
        <v>1</v>
      </c>
      <c r="E1056" s="117" t="str">
        <f>'M. End User Device Security'!B5</f>
        <v>M.1</v>
      </c>
      <c r="F1056" s="117" t="str">
        <f>'M. End User Device Security'!C5</f>
        <v>Are End User Devices (Desktops, Laptops, Tablets, Smartphones) used for transmitting, processing or storing Scoped Data? If yes, for all platforms, are:</v>
      </c>
      <c r="G1056" s="117">
        <f>'M. End User Device Security'!D5</f>
        <v>0</v>
      </c>
      <c r="H1056" s="117">
        <f>'M. End User Device Security'!E5</f>
        <v>0</v>
      </c>
      <c r="I1056" s="117">
        <f>'M. End User Device Security'!F5</f>
        <v>0</v>
      </c>
      <c r="J1056" s="117">
        <f>'M. End User Device Security'!G5</f>
        <v>0</v>
      </c>
      <c r="K1056" s="117">
        <f>'M. End User Device Security'!H5</f>
        <v>0</v>
      </c>
      <c r="L1056" s="117">
        <f>'M. End User Device Security'!I5</f>
        <v>0</v>
      </c>
      <c r="M1056" s="117"/>
      <c r="N1056" s="117"/>
      <c r="O1056" s="117"/>
      <c r="P1056" s="120"/>
      <c r="Q1056" s="117"/>
      <c r="R1056" s="117"/>
      <c r="S1056" s="117" t="s">
        <v>587</v>
      </c>
      <c r="T1056" s="117"/>
    </row>
    <row r="1057" spans="1:20" ht="12.75" customHeight="1">
      <c r="A1057" s="117">
        <f>'M. End User Device Security'!A6</f>
        <v>4298</v>
      </c>
      <c r="B1057" s="117">
        <f>'M. End User Device Security'!J6</f>
        <v>2</v>
      </c>
      <c r="C1057" s="117">
        <f>'M. End User Device Security'!K6</f>
        <v>0</v>
      </c>
      <c r="D1057" s="117">
        <f>'M. End User Device Security'!Y6</f>
        <v>1</v>
      </c>
      <c r="E1057" s="117" t="str">
        <f>'M. End User Device Security'!B6</f>
        <v>M.1.1</v>
      </c>
      <c r="F1057" s="117" t="str">
        <f>'M. End User Device Security'!C6</f>
        <v>Security configuration standards documented? If yes, are:</v>
      </c>
      <c r="G1057" s="117">
        <f>'M. End User Device Security'!D6</f>
        <v>0</v>
      </c>
      <c r="H1057" s="117">
        <f>'M. End User Device Security'!E6</f>
        <v>0</v>
      </c>
      <c r="I1057" s="117">
        <f>'M. End User Device Security'!F6</f>
        <v>0</v>
      </c>
      <c r="J1057" s="117">
        <f>'M. End User Device Security'!G6</f>
        <v>0</v>
      </c>
      <c r="K1057" s="117">
        <f>'M. End User Device Security'!H6</f>
        <v>0</v>
      </c>
      <c r="L1057" s="117">
        <f>'M. End User Device Security'!I6</f>
        <v>0</v>
      </c>
      <c r="M1057" s="117"/>
      <c r="N1057" s="117"/>
      <c r="O1057" s="117"/>
      <c r="P1057" s="120"/>
      <c r="Q1057" s="117"/>
      <c r="R1057" s="117"/>
      <c r="S1057" s="117" t="s">
        <v>587</v>
      </c>
      <c r="T1057" s="117"/>
    </row>
    <row r="1058" spans="1:20" ht="12.75" customHeight="1">
      <c r="A1058" s="117">
        <f>'M. End User Device Security'!A7</f>
        <v>4299</v>
      </c>
      <c r="B1058" s="117">
        <f>'M. End User Device Security'!J7</f>
        <v>3</v>
      </c>
      <c r="C1058" s="117">
        <f>'M. End User Device Security'!K7</f>
        <v>0</v>
      </c>
      <c r="D1058" s="117">
        <f>'M. End User Device Security'!Y7</f>
        <v>0</v>
      </c>
      <c r="E1058" s="117" t="str">
        <f>'M. End User Device Security'!B7</f>
        <v>M.1.1.1</v>
      </c>
      <c r="F1058" s="117" t="str">
        <f>'M. End User Device Security'!C7</f>
        <v>Standards reviewed and/or updated at least annually to account for any changes in environment, available security features and/or leading practices?</v>
      </c>
      <c r="G1058" s="117">
        <f>'M. End User Device Security'!D7</f>
        <v>0</v>
      </c>
      <c r="H1058" s="117">
        <f>'M. End User Device Security'!E7</f>
        <v>0</v>
      </c>
      <c r="I1058" s="117">
        <f>'M. End User Device Security'!F7</f>
        <v>0</v>
      </c>
      <c r="J1058" s="117">
        <f>'M. End User Device Security'!G7</f>
        <v>0</v>
      </c>
      <c r="K1058" s="117">
        <f>'M. End User Device Security'!H7</f>
        <v>0</v>
      </c>
      <c r="L1058" s="117">
        <f>'M. End User Device Security'!I7</f>
        <v>0</v>
      </c>
      <c r="M1058" s="117"/>
      <c r="N1058" s="117" t="s">
        <v>3344</v>
      </c>
      <c r="O1058" s="117" t="s">
        <v>3345</v>
      </c>
      <c r="P1058" s="120"/>
      <c r="Q1058" s="117"/>
      <c r="R1058" s="117"/>
      <c r="S1058" s="117" t="s">
        <v>587</v>
      </c>
      <c r="T1058" s="117"/>
    </row>
    <row r="1059" spans="1:20" ht="12.75" customHeight="1">
      <c r="A1059" s="117">
        <f>'M. End User Device Security'!A8</f>
        <v>4300</v>
      </c>
      <c r="B1059" s="117">
        <f>'M. End User Device Security'!J8</f>
        <v>3</v>
      </c>
      <c r="C1059" s="117">
        <f>'M. End User Device Security'!K8</f>
        <v>0</v>
      </c>
      <c r="D1059" s="117">
        <f>'M. End User Device Security'!Y8</f>
        <v>0</v>
      </c>
      <c r="E1059" s="117" t="str">
        <f>'M. End User Device Security'!B8</f>
        <v>M.1.1.2</v>
      </c>
      <c r="F1059" s="117" t="str">
        <f>'M. End User Device Security'!C8</f>
        <v>Reviews performed to validate compliance with documented standards?</v>
      </c>
      <c r="G1059" s="117">
        <f>'M. End User Device Security'!D8</f>
        <v>0</v>
      </c>
      <c r="H1059" s="117">
        <f>'M. End User Device Security'!E8</f>
        <v>0</v>
      </c>
      <c r="I1059" s="117">
        <f>'M. End User Device Security'!F8</f>
        <v>0</v>
      </c>
      <c r="J1059" s="117">
        <f>'M. End User Device Security'!G8</f>
        <v>0</v>
      </c>
      <c r="K1059" s="117">
        <f>'M. End User Device Security'!H8</f>
        <v>0</v>
      </c>
      <c r="L1059" s="117">
        <f>'M. End User Device Security'!I8</f>
        <v>0</v>
      </c>
      <c r="M1059" s="117"/>
      <c r="N1059" s="117"/>
      <c r="O1059" s="117"/>
      <c r="P1059" s="120"/>
      <c r="Q1059" s="117"/>
      <c r="R1059" s="117"/>
      <c r="S1059" s="117" t="s">
        <v>587</v>
      </c>
      <c r="T1059" s="117"/>
    </row>
    <row r="1060" spans="1:20" ht="12.75" customHeight="1">
      <c r="A1060" s="117">
        <f>'M. End User Device Security'!A9</f>
        <v>4301</v>
      </c>
      <c r="B1060" s="117">
        <f>'M. End User Device Security'!J9</f>
        <v>2</v>
      </c>
      <c r="C1060" s="117">
        <f>'M. End User Device Security'!K9</f>
        <v>0</v>
      </c>
      <c r="D1060" s="117">
        <f>'M. End User Device Security'!Y9</f>
        <v>0</v>
      </c>
      <c r="E1060" s="117" t="str">
        <f>'M. End User Device Security'!B9</f>
        <v>M.1.2</v>
      </c>
      <c r="F1060" s="117" t="str">
        <f>'M. End User Device Security'!C9</f>
        <v>All unnecessary/unused services uninstalled or disabled?</v>
      </c>
      <c r="G1060" s="117">
        <f>'M. End User Device Security'!D9</f>
        <v>0</v>
      </c>
      <c r="H1060" s="117">
        <f>'M. End User Device Security'!E9</f>
        <v>0</v>
      </c>
      <c r="I1060" s="117">
        <f>'M. End User Device Security'!F9</f>
        <v>0</v>
      </c>
      <c r="J1060" s="117">
        <f>'M. End User Device Security'!G9</f>
        <v>0</v>
      </c>
      <c r="K1060" s="117">
        <f>'M. End User Device Security'!H9</f>
        <v>0</v>
      </c>
      <c r="L1060" s="117">
        <f>'M. End User Device Security'!I9</f>
        <v>0</v>
      </c>
      <c r="M1060" s="117"/>
      <c r="N1060" s="117"/>
      <c r="O1060" s="117"/>
      <c r="P1060" s="120"/>
      <c r="Q1060" s="117"/>
      <c r="R1060" s="117"/>
      <c r="S1060" s="117" t="s">
        <v>587</v>
      </c>
      <c r="T1060" s="117"/>
    </row>
    <row r="1061" spans="1:20" ht="12.75" customHeight="1">
      <c r="A1061" s="117">
        <f>'M. End User Device Security'!A10</f>
        <v>4302</v>
      </c>
      <c r="B1061" s="117">
        <f>'M. End User Device Security'!J10</f>
        <v>2</v>
      </c>
      <c r="C1061" s="117">
        <f>'M. End User Device Security'!K10</f>
        <v>0</v>
      </c>
      <c r="D1061" s="117">
        <f>'M. End User Device Security'!Y10</f>
        <v>0</v>
      </c>
      <c r="E1061" s="117" t="str">
        <f>'M. End User Device Security'!B10</f>
        <v>M.1.3</v>
      </c>
      <c r="F1061" s="117" t="str">
        <f>'M. End User Device Security'!C10</f>
        <v>All remote access and file sharing services configured to require authentication and encryption?</v>
      </c>
      <c r="G1061" s="117">
        <f>'M. End User Device Security'!D10</f>
        <v>0</v>
      </c>
      <c r="H1061" s="117">
        <f>'M. End User Device Security'!E10</f>
        <v>0</v>
      </c>
      <c r="I1061" s="117">
        <f>'M. End User Device Security'!F10</f>
        <v>0</v>
      </c>
      <c r="J1061" s="117">
        <f>'M. End User Device Security'!G10</f>
        <v>0</v>
      </c>
      <c r="K1061" s="117">
        <f>'M. End User Device Security'!H10</f>
        <v>0</v>
      </c>
      <c r="L1061" s="117">
        <f>'M. End User Device Security'!I10</f>
        <v>0</v>
      </c>
      <c r="M1061" s="117"/>
      <c r="N1061" s="117" t="s">
        <v>3060</v>
      </c>
      <c r="O1061" s="117" t="s">
        <v>3119</v>
      </c>
      <c r="P1061" s="120"/>
      <c r="Q1061" s="117"/>
      <c r="R1061" s="117"/>
      <c r="S1061" s="117" t="s">
        <v>587</v>
      </c>
      <c r="T1061" s="117"/>
    </row>
    <row r="1062" spans="1:20" ht="12.75" customHeight="1">
      <c r="A1062" s="117">
        <f>'M. End User Device Security'!A11</f>
        <v>4303</v>
      </c>
      <c r="B1062" s="117">
        <f>'M. End User Device Security'!J11</f>
        <v>2</v>
      </c>
      <c r="C1062" s="117">
        <f>'M. End User Device Security'!K11</f>
        <v>0</v>
      </c>
      <c r="D1062" s="117">
        <f>'M. End User Device Security'!Y11</f>
        <v>0</v>
      </c>
      <c r="E1062" s="117" t="str">
        <f>'M. End User Device Security'!B11</f>
        <v>M.1.4</v>
      </c>
      <c r="F1062" s="117" t="str">
        <f>'M. End User Device Security'!C11</f>
        <v>Data on a separate drive than the Operating System executables/binaries?</v>
      </c>
      <c r="G1062" s="117">
        <f>'M. End User Device Security'!D11</f>
        <v>0</v>
      </c>
      <c r="H1062" s="117">
        <f>'M. End User Device Security'!E11</f>
        <v>0</v>
      </c>
      <c r="I1062" s="117">
        <f>'M. End User Device Security'!F11</f>
        <v>0</v>
      </c>
      <c r="J1062" s="117">
        <f>'M. End User Device Security'!G11</f>
        <v>0</v>
      </c>
      <c r="K1062" s="117">
        <f>'M. End User Device Security'!H11</f>
        <v>0</v>
      </c>
      <c r="L1062" s="117">
        <f>'M. End User Device Security'!I11</f>
        <v>0</v>
      </c>
      <c r="M1062" s="117"/>
      <c r="N1062" s="117"/>
      <c r="O1062" s="117"/>
      <c r="P1062" s="120"/>
      <c r="Q1062" s="117"/>
      <c r="R1062" s="117"/>
      <c r="S1062" s="117" t="s">
        <v>587</v>
      </c>
      <c r="T1062" s="117"/>
    </row>
    <row r="1063" spans="1:20" ht="12.75" customHeight="1">
      <c r="A1063" s="117">
        <f>'M. End User Device Security'!A12</f>
        <v>4304</v>
      </c>
      <c r="B1063" s="117">
        <f>'M. End User Device Security'!J12</f>
        <v>2</v>
      </c>
      <c r="C1063" s="117">
        <f>'M. End User Device Security'!K12</f>
        <v>0</v>
      </c>
      <c r="D1063" s="117">
        <f>'M. End User Device Security'!Y12</f>
        <v>0</v>
      </c>
      <c r="E1063" s="117" t="str">
        <f>'M. End User Device Security'!B12</f>
        <v>M.1.5</v>
      </c>
      <c r="F1063" s="117" t="str">
        <f>'M. End User Device Security'!C12</f>
        <v>Systems configured to log users out after 15 minutes of inactivity?</v>
      </c>
      <c r="G1063" s="117">
        <f>'M. End User Device Security'!D12</f>
        <v>0</v>
      </c>
      <c r="H1063" s="117">
        <f>'M. End User Device Security'!E12</f>
        <v>0</v>
      </c>
      <c r="I1063" s="117">
        <f>'M. End User Device Security'!F12</f>
        <v>0</v>
      </c>
      <c r="J1063" s="117">
        <f>'M. End User Device Security'!G12</f>
        <v>0</v>
      </c>
      <c r="K1063" s="117">
        <f>'M. End User Device Security'!H12</f>
        <v>0</v>
      </c>
      <c r="L1063" s="117">
        <f>'M. End User Device Security'!I12</f>
        <v>0</v>
      </c>
      <c r="M1063" s="117"/>
      <c r="N1063" s="117"/>
      <c r="O1063" s="117"/>
      <c r="P1063" s="120"/>
      <c r="Q1063" s="117"/>
      <c r="R1063" s="117"/>
      <c r="S1063" s="117" t="s">
        <v>587</v>
      </c>
      <c r="T1063" s="117"/>
    </row>
    <row r="1064" spans="1:20" ht="12.75" customHeight="1">
      <c r="A1064" s="117">
        <f>'M. End User Device Security'!A13</f>
        <v>4305</v>
      </c>
      <c r="B1064" s="117">
        <f>'M. End User Device Security'!J13</f>
        <v>2</v>
      </c>
      <c r="C1064" s="117">
        <f>'M. End User Device Security'!K13</f>
        <v>0</v>
      </c>
      <c r="D1064" s="117">
        <f>'M. End User Device Security'!Y13</f>
        <v>1</v>
      </c>
      <c r="E1064" s="117" t="str">
        <f>'M. End User Device Security'!B13</f>
        <v>M.1.6</v>
      </c>
      <c r="F1064" s="117" t="str">
        <f>'M. End User Device Security'!C13</f>
        <v>All available high-risk security patches applied and verified at least monthly on all server platforms?</v>
      </c>
      <c r="G1064" s="117">
        <f>'M. End User Device Security'!D13</f>
        <v>0</v>
      </c>
      <c r="H1064" s="117">
        <f>'M. End User Device Security'!E13</f>
        <v>0</v>
      </c>
      <c r="I1064" s="117">
        <f>'M. End User Device Security'!F13</f>
        <v>0</v>
      </c>
      <c r="J1064" s="117">
        <f>'M. End User Device Security'!G13</f>
        <v>0</v>
      </c>
      <c r="K1064" s="117">
        <f>'M. End User Device Security'!H13</f>
        <v>0</v>
      </c>
      <c r="L1064" s="117">
        <f>'M. End User Device Security'!I13</f>
        <v>0</v>
      </c>
      <c r="M1064" s="117"/>
      <c r="N1064" s="117"/>
      <c r="O1064" s="117"/>
      <c r="P1064" s="120"/>
      <c r="Q1064" s="117"/>
      <c r="R1064" s="117"/>
      <c r="S1064" s="117" t="s">
        <v>587</v>
      </c>
      <c r="T1064" s="117"/>
    </row>
    <row r="1065" spans="1:20" ht="12.75" customHeight="1">
      <c r="A1065" s="117">
        <f>'M. End User Device Security'!A14</f>
        <v>4306</v>
      </c>
      <c r="B1065" s="117">
        <f>'M. End User Device Security'!J14</f>
        <v>2</v>
      </c>
      <c r="C1065" s="117">
        <f>'M. End User Device Security'!K14</f>
        <v>0</v>
      </c>
      <c r="D1065" s="117">
        <f>'M. End User Device Security'!Y14</f>
        <v>0</v>
      </c>
      <c r="E1065" s="117" t="str">
        <f>'M. End User Device Security'!B14</f>
        <v>M.1.7</v>
      </c>
      <c r="F1065" s="117" t="str">
        <f>'M. End User Device Security'!C14</f>
        <v>All patching exceptions are necessary, documented, and approved by Information Security?</v>
      </c>
      <c r="G1065" s="117">
        <f>'M. End User Device Security'!D14</f>
        <v>0</v>
      </c>
      <c r="H1065" s="117">
        <f>'M. End User Device Security'!E14</f>
        <v>0</v>
      </c>
      <c r="I1065" s="117">
        <f>'M. End User Device Security'!F14</f>
        <v>0</v>
      </c>
      <c r="J1065" s="117">
        <f>'M. End User Device Security'!G14</f>
        <v>0</v>
      </c>
      <c r="K1065" s="117">
        <f>'M. End User Device Security'!H14</f>
        <v>0</v>
      </c>
      <c r="L1065" s="117">
        <f>'M. End User Device Security'!I14</f>
        <v>0</v>
      </c>
      <c r="M1065" s="117"/>
      <c r="N1065" s="117"/>
      <c r="O1065" s="117"/>
      <c r="P1065" s="120"/>
      <c r="Q1065" s="117"/>
      <c r="R1065" s="117"/>
      <c r="S1065" s="117" t="s">
        <v>587</v>
      </c>
      <c r="T1065" s="117"/>
    </row>
    <row r="1066" spans="1:20" ht="12.75" customHeight="1">
      <c r="A1066" s="117">
        <f>'M. End User Device Security'!A15</f>
        <v>4307</v>
      </c>
      <c r="B1066" s="117">
        <f>'M. End User Device Security'!J15</f>
        <v>3</v>
      </c>
      <c r="C1066" s="117">
        <f>'M. End User Device Security'!K15</f>
        <v>0</v>
      </c>
      <c r="D1066" s="117">
        <f>'M. End User Device Security'!Y15</f>
        <v>0</v>
      </c>
      <c r="E1066" s="117" t="str">
        <f>'M. End User Device Security'!B15</f>
        <v>M.1.7.1</v>
      </c>
      <c r="F1066" s="117" t="str">
        <f>'M. End User Device Security'!C15</f>
        <v>Testing of patches, service packs, and hot fixes prior to installation?</v>
      </c>
      <c r="G1066" s="117">
        <f>'M. End User Device Security'!D15</f>
        <v>0</v>
      </c>
      <c r="H1066" s="117">
        <f>'M. End User Device Security'!E15</f>
        <v>0</v>
      </c>
      <c r="I1066" s="117">
        <f>'M. End User Device Security'!F15</f>
        <v>0</v>
      </c>
      <c r="J1066" s="117">
        <f>'M. End User Device Security'!G15</f>
        <v>0</v>
      </c>
      <c r="K1066" s="117">
        <f>'M. End User Device Security'!H15</f>
        <v>0</v>
      </c>
      <c r="L1066" s="117">
        <f>'M. End User Device Security'!I15</f>
        <v>0</v>
      </c>
      <c r="M1066" s="117"/>
      <c r="N1066" s="117"/>
      <c r="O1066" s="117"/>
      <c r="P1066" s="120"/>
      <c r="Q1066" s="117"/>
      <c r="R1066" s="117"/>
      <c r="S1066" s="117" t="s">
        <v>587</v>
      </c>
      <c r="T1066" s="117"/>
    </row>
    <row r="1067" spans="1:20" ht="12.75" customHeight="1">
      <c r="A1067" s="117">
        <f>'M. End User Device Security'!A16</f>
        <v>4308</v>
      </c>
      <c r="B1067" s="117">
        <f>'M. End User Device Security'!J16</f>
        <v>3</v>
      </c>
      <c r="C1067" s="117">
        <f>'M. End User Device Security'!K16</f>
        <v>0</v>
      </c>
      <c r="D1067" s="117">
        <f>'M. End User Device Security'!Y16</f>
        <v>0</v>
      </c>
      <c r="E1067" s="117" t="str">
        <f>'M. End User Device Security'!B16</f>
        <v>M.1.7.2</v>
      </c>
      <c r="F1067" s="117" t="str">
        <f>'M. End User Device Security'!C16</f>
        <v>Evaluation and prioritization of vulnerabilities?</v>
      </c>
      <c r="G1067" s="117">
        <f>'M. End User Device Security'!D16</f>
        <v>0</v>
      </c>
      <c r="H1067" s="117">
        <f>'M. End User Device Security'!E16</f>
        <v>0</v>
      </c>
      <c r="I1067" s="117">
        <f>'M. End User Device Security'!F16</f>
        <v>0</v>
      </c>
      <c r="J1067" s="117">
        <f>'M. End User Device Security'!G16</f>
        <v>0</v>
      </c>
      <c r="K1067" s="117">
        <f>'M. End User Device Security'!H16</f>
        <v>0</v>
      </c>
      <c r="L1067" s="117">
        <f>'M. End User Device Security'!I16</f>
        <v>0</v>
      </c>
      <c r="M1067" s="117"/>
      <c r="N1067" s="117"/>
      <c r="O1067" s="117"/>
      <c r="P1067" s="120"/>
      <c r="Q1067" s="117"/>
      <c r="R1067" s="117"/>
      <c r="S1067" s="117" t="s">
        <v>587</v>
      </c>
      <c r="T1067" s="117"/>
    </row>
    <row r="1068" spans="1:20" ht="12.75" customHeight="1">
      <c r="A1068" s="117">
        <f>'M. End User Device Security'!A17</f>
        <v>4309</v>
      </c>
      <c r="B1068" s="117">
        <f>'M. End User Device Security'!J17</f>
        <v>3</v>
      </c>
      <c r="C1068" s="117">
        <f>'M. End User Device Security'!K17</f>
        <v>0</v>
      </c>
      <c r="D1068" s="117">
        <f>'M. End User Device Security'!Y17</f>
        <v>0</v>
      </c>
      <c r="E1068" s="117" t="str">
        <f>'M. End User Device Security'!B17</f>
        <v>M.1.7.3</v>
      </c>
      <c r="F1068" s="117" t="str">
        <f>'M. End User Device Security'!C17</f>
        <v>Priority patching of high-risk systems first?</v>
      </c>
      <c r="G1068" s="117">
        <f>'M. End User Device Security'!D17</f>
        <v>0</v>
      </c>
      <c r="H1068" s="117">
        <f>'M. End User Device Security'!E17</f>
        <v>0</v>
      </c>
      <c r="I1068" s="117">
        <f>'M. End User Device Security'!F17</f>
        <v>0</v>
      </c>
      <c r="J1068" s="117">
        <f>'M. End User Device Security'!G17</f>
        <v>0</v>
      </c>
      <c r="K1068" s="117">
        <f>'M. End User Device Security'!H17</f>
        <v>0</v>
      </c>
      <c r="L1068" s="117">
        <f>'M. End User Device Security'!I17</f>
        <v>0</v>
      </c>
      <c r="M1068" s="117"/>
      <c r="N1068" s="117"/>
      <c r="O1068" s="117"/>
      <c r="P1068" s="120"/>
      <c r="Q1068" s="117"/>
      <c r="R1068" s="117"/>
      <c r="S1068" s="117" t="s">
        <v>587</v>
      </c>
      <c r="T1068" s="117"/>
    </row>
    <row r="1069" spans="1:20" ht="12.75" customHeight="1">
      <c r="A1069" s="117">
        <f>'M. End User Device Security'!A18</f>
        <v>4310</v>
      </c>
      <c r="B1069" s="117">
        <f>'M. End User Device Security'!J18</f>
        <v>3</v>
      </c>
      <c r="C1069" s="117">
        <f>'M. End User Device Security'!K18</f>
        <v>0</v>
      </c>
      <c r="D1069" s="117">
        <f>'M. End User Device Security'!Y18</f>
        <v>0</v>
      </c>
      <c r="E1069" s="117" t="str">
        <f>'M. End User Device Security'!B18</f>
        <v>M.1.7.4</v>
      </c>
      <c r="F1069" s="117" t="str">
        <f>'M. End User Device Security'!C18</f>
        <v>Logging of patch successes and failures?</v>
      </c>
      <c r="G1069" s="117">
        <f>'M. End User Device Security'!D18</f>
        <v>0</v>
      </c>
      <c r="H1069" s="117">
        <f>'M. End User Device Security'!E18</f>
        <v>0</v>
      </c>
      <c r="I1069" s="117">
        <f>'M. End User Device Security'!F18</f>
        <v>0</v>
      </c>
      <c r="J1069" s="117">
        <f>'M. End User Device Security'!G18</f>
        <v>0</v>
      </c>
      <c r="K1069" s="117">
        <f>'M. End User Device Security'!H18</f>
        <v>0</v>
      </c>
      <c r="L1069" s="117">
        <f>'M. End User Device Security'!I18</f>
        <v>0</v>
      </c>
      <c r="M1069" s="117"/>
      <c r="N1069" s="117"/>
      <c r="O1069" s="117"/>
      <c r="P1069" s="120"/>
      <c r="Q1069" s="117"/>
      <c r="R1069" s="117"/>
      <c r="S1069" s="117" t="s">
        <v>587</v>
      </c>
      <c r="T1069" s="117"/>
    </row>
    <row r="1070" spans="1:20" ht="12.75" customHeight="1">
      <c r="A1070" s="117">
        <f>'M. End User Device Security'!A19</f>
        <v>4311</v>
      </c>
      <c r="B1070" s="117">
        <f>'M. End User Device Security'!J19</f>
        <v>2</v>
      </c>
      <c r="C1070" s="117">
        <f>'M. End User Device Security'!K19</f>
        <v>0</v>
      </c>
      <c r="D1070" s="117">
        <f>'M. End User Device Security'!Y19</f>
        <v>0</v>
      </c>
      <c r="E1070" s="117" t="str">
        <f>'M. End User Device Security'!B19</f>
        <v>M.1.8</v>
      </c>
      <c r="F1070" s="117" t="str">
        <f>'M. End User Device Security'!C19</f>
        <v>Are third party alert services used to keep up to date with the latest vulnerabilities?</v>
      </c>
      <c r="G1070" s="117">
        <f>'M. End User Device Security'!D19</f>
        <v>0</v>
      </c>
      <c r="H1070" s="117">
        <f>'M. End User Device Security'!E19</f>
        <v>0</v>
      </c>
      <c r="I1070" s="117">
        <f>'M. End User Device Security'!F19</f>
        <v>0</v>
      </c>
      <c r="J1070" s="117">
        <f>'M. End User Device Security'!G19</f>
        <v>0</v>
      </c>
      <c r="K1070" s="117">
        <f>'M. End User Device Security'!H19</f>
        <v>0</v>
      </c>
      <c r="L1070" s="117">
        <f>'M. End User Device Security'!I19</f>
        <v>0</v>
      </c>
      <c r="M1070" s="117"/>
      <c r="N1070" s="117"/>
      <c r="O1070" s="117"/>
      <c r="P1070" s="120"/>
      <c r="Q1070" s="117"/>
      <c r="R1070" s="117"/>
      <c r="S1070" s="117" t="s">
        <v>587</v>
      </c>
      <c r="T1070" s="117"/>
    </row>
    <row r="1071" spans="1:20" ht="12.75" customHeight="1">
      <c r="A1071" s="117">
        <f>'M. End User Device Security'!A20</f>
        <v>4312</v>
      </c>
      <c r="B1071" s="117">
        <f>'M. End User Device Security'!J20</f>
        <v>2</v>
      </c>
      <c r="C1071" s="117">
        <f>'M. End User Device Security'!K20</f>
        <v>0</v>
      </c>
      <c r="D1071" s="117">
        <f>'M. End User Device Security'!Y20</f>
        <v>0</v>
      </c>
      <c r="E1071" s="117" t="str">
        <f>'M. End User Device Security'!B20</f>
        <v>M.1.9</v>
      </c>
      <c r="F1071" s="117" t="str">
        <f>'M. End User Device Security'!C20</f>
        <v>Prohibition of OS versions that no longer have patches released</v>
      </c>
      <c r="G1071" s="117">
        <f>'M. End User Device Security'!D20</f>
        <v>0</v>
      </c>
      <c r="H1071" s="117">
        <f>'M. End User Device Security'!E20</f>
        <v>0</v>
      </c>
      <c r="I1071" s="117">
        <f>'M. End User Device Security'!F20</f>
        <v>0</v>
      </c>
      <c r="J1071" s="117">
        <f>'M. End User Device Security'!G20</f>
        <v>0</v>
      </c>
      <c r="K1071" s="117">
        <f>'M. End User Device Security'!H20</f>
        <v>0</v>
      </c>
      <c r="L1071" s="117">
        <f>'M. End User Device Security'!I20</f>
        <v>0</v>
      </c>
      <c r="M1071" s="117"/>
      <c r="N1071" s="117"/>
      <c r="O1071" s="117"/>
      <c r="P1071" s="120"/>
      <c r="Q1071" s="117"/>
      <c r="R1071" s="117"/>
      <c r="S1071" s="117" t="s">
        <v>587</v>
      </c>
      <c r="T1071" s="117"/>
    </row>
    <row r="1072" spans="1:20" ht="12.75" customHeight="1">
      <c r="A1072" s="117">
        <f>'M. End User Device Security'!A21</f>
        <v>4313</v>
      </c>
      <c r="B1072" s="117">
        <f>'M. End User Device Security'!J21</f>
        <v>2</v>
      </c>
      <c r="C1072" s="117">
        <f>'M. End User Device Security'!K21</f>
        <v>0</v>
      </c>
      <c r="D1072" s="117">
        <f>'M. End User Device Security'!Y21</f>
        <v>1</v>
      </c>
      <c r="E1072" s="117" t="str">
        <f>'M. End User Device Security'!B21</f>
        <v>M.1.10</v>
      </c>
      <c r="F1072" s="117" t="str">
        <f>'M. End User Device Security'!C21</f>
        <v>Sufficient detail contained in Operating System and application logs to support incident investigation, including successful and failed login attempts and changes to sensitive configuration settings and files?</v>
      </c>
      <c r="G1072" s="117">
        <f>'M. End User Device Security'!D21</f>
        <v>0</v>
      </c>
      <c r="H1072" s="117">
        <f>'M. End User Device Security'!E21</f>
        <v>0</v>
      </c>
      <c r="I1072" s="117">
        <f>'M. End User Device Security'!F21</f>
        <v>0</v>
      </c>
      <c r="J1072" s="117">
        <f>'M. End User Device Security'!G21</f>
        <v>0</v>
      </c>
      <c r="K1072" s="117">
        <f>'M. End User Device Security'!H21</f>
        <v>0</v>
      </c>
      <c r="L1072" s="117">
        <f>'M. End User Device Security'!I21</f>
        <v>0</v>
      </c>
      <c r="M1072" s="117"/>
      <c r="N1072" s="117"/>
      <c r="O1072" s="117"/>
      <c r="P1072" s="120"/>
      <c r="Q1072" s="117"/>
      <c r="R1072" s="117"/>
      <c r="S1072" s="117" t="s">
        <v>587</v>
      </c>
      <c r="T1072" s="117"/>
    </row>
    <row r="1073" spans="1:20" ht="12.75" customHeight="1">
      <c r="A1073" s="117">
        <f>'M. End User Device Security'!A22</f>
        <v>4314</v>
      </c>
      <c r="B1073" s="117">
        <f>'M. End User Device Security'!J22</f>
        <v>2</v>
      </c>
      <c r="C1073" s="117">
        <f>'M. End User Device Security'!K22</f>
        <v>0</v>
      </c>
      <c r="D1073" s="117">
        <f>'M. End User Device Security'!Y22</f>
        <v>0</v>
      </c>
      <c r="E1073" s="117" t="str">
        <f>'M. End User Device Security'!B22</f>
        <v>M.1.11</v>
      </c>
      <c r="F1073" s="117" t="str">
        <f>'M. End User Device Security'!C22</f>
        <v>Events relevant to supporting incident investigation retained for a minimum of one year?</v>
      </c>
      <c r="G1073" s="117">
        <f>'M. End User Device Security'!D22</f>
        <v>0</v>
      </c>
      <c r="H1073" s="117">
        <f>'M. End User Device Security'!E22</f>
        <v>0</v>
      </c>
      <c r="I1073" s="117">
        <f>'M. End User Device Security'!F22</f>
        <v>0</v>
      </c>
      <c r="J1073" s="117">
        <f>'M. End User Device Security'!G22</f>
        <v>0</v>
      </c>
      <c r="K1073" s="117">
        <f>'M. End User Device Security'!H22</f>
        <v>0</v>
      </c>
      <c r="L1073" s="117">
        <f>'M. End User Device Security'!I22</f>
        <v>0</v>
      </c>
      <c r="M1073" s="117"/>
      <c r="N1073" s="117"/>
      <c r="O1073" s="117"/>
      <c r="P1073" s="120"/>
      <c r="Q1073" s="117"/>
      <c r="R1073" s="117"/>
      <c r="S1073" s="117" t="s">
        <v>587</v>
      </c>
      <c r="T1073" s="117"/>
    </row>
    <row r="1074" spans="1:20" ht="12.75" customHeight="1">
      <c r="A1074" s="117">
        <f>'M. End User Device Security'!A23</f>
        <v>4315</v>
      </c>
      <c r="B1074" s="117">
        <f>'M. End User Device Security'!J23</f>
        <v>2</v>
      </c>
      <c r="C1074" s="117">
        <f>'M. End User Device Security'!K23</f>
        <v>0</v>
      </c>
      <c r="D1074" s="117">
        <f>'M. End User Device Security'!Y23</f>
        <v>0</v>
      </c>
      <c r="E1074" s="117" t="str">
        <f>'M. End User Device Security'!B23</f>
        <v>M.1.12</v>
      </c>
      <c r="F1074" s="117" t="str">
        <f>'M. End User Device Security'!C23</f>
        <v>Events relevant to supporting incident investigation stored on alternate systems?</v>
      </c>
      <c r="G1074" s="117">
        <f>'M. End User Device Security'!D23</f>
        <v>0</v>
      </c>
      <c r="H1074" s="117">
        <f>'M. End User Device Security'!E23</f>
        <v>0</v>
      </c>
      <c r="I1074" s="117">
        <f>'M. End User Device Security'!F23</f>
        <v>0</v>
      </c>
      <c r="J1074" s="117">
        <f>'M. End User Device Security'!G23</f>
        <v>0</v>
      </c>
      <c r="K1074" s="117">
        <f>'M. End User Device Security'!H23</f>
        <v>0</v>
      </c>
      <c r="L1074" s="117">
        <f>'M. End User Device Security'!I23</f>
        <v>0</v>
      </c>
      <c r="M1074" s="117"/>
      <c r="N1074" s="117"/>
      <c r="O1074" s="117"/>
      <c r="P1074" s="120"/>
      <c r="Q1074" s="117"/>
      <c r="R1074" s="117"/>
      <c r="S1074" s="117" t="s">
        <v>587</v>
      </c>
      <c r="T1074" s="117"/>
    </row>
    <row r="1075" spans="1:20" ht="12.75" customHeight="1">
      <c r="A1075" s="117">
        <f>'M. End User Device Security'!A24</f>
        <v>4316</v>
      </c>
      <c r="B1075" s="117">
        <f>'M. End User Device Security'!J24</f>
        <v>2</v>
      </c>
      <c r="C1075" s="117">
        <f>'M. End User Device Security'!K24</f>
        <v>0</v>
      </c>
      <c r="D1075" s="117">
        <f>'M. End User Device Security'!Y24</f>
        <v>0</v>
      </c>
      <c r="E1075" s="117" t="str">
        <f>'M. End User Device Security'!B24</f>
        <v>M.1.13</v>
      </c>
      <c r="F1075" s="117" t="str">
        <f>'M. End User Device Security'!C24</f>
        <v>System generated notifications generated in the event the system fails to write an event to an audit log?</v>
      </c>
      <c r="G1075" s="117">
        <f>'M. End User Device Security'!D24</f>
        <v>0</v>
      </c>
      <c r="H1075" s="117">
        <f>'M. End User Device Security'!E24</f>
        <v>0</v>
      </c>
      <c r="I1075" s="117">
        <f>'M. End User Device Security'!F24</f>
        <v>0</v>
      </c>
      <c r="J1075" s="117">
        <f>'M. End User Device Security'!G24</f>
        <v>0</v>
      </c>
      <c r="K1075" s="117">
        <f>'M. End User Device Security'!H24</f>
        <v>0</v>
      </c>
      <c r="L1075" s="117">
        <f>'M. End User Device Security'!I24</f>
        <v>0</v>
      </c>
      <c r="M1075" s="117"/>
      <c r="N1075" s="117"/>
      <c r="O1075" s="117"/>
      <c r="P1075" s="120"/>
      <c r="Q1075" s="117"/>
      <c r="R1075" s="117"/>
      <c r="S1075" s="117" t="s">
        <v>587</v>
      </c>
      <c r="T1075" s="117"/>
    </row>
    <row r="1076" spans="1:20" ht="12.75" customHeight="1">
      <c r="A1076" s="117">
        <f>'M. End User Device Security'!A25</f>
        <v>4317</v>
      </c>
      <c r="B1076" s="117">
        <f>'M. End User Device Security'!J25</f>
        <v>2</v>
      </c>
      <c r="C1076" s="117">
        <f>'M. End User Device Security'!K25</f>
        <v>0</v>
      </c>
      <c r="D1076" s="117">
        <f>'M. End User Device Security'!Y25</f>
        <v>1</v>
      </c>
      <c r="E1076" s="117" t="str">
        <f>'M. End User Device Security'!B25</f>
        <v>M.1.14</v>
      </c>
      <c r="F1076" s="117" t="str">
        <f>'M. End User Device Security'!C25</f>
        <v>Operating system and application logs relevant to supporting incident investigation protected against modification, deletion, and/or inappropriate access?</v>
      </c>
      <c r="G1076" s="117">
        <f>'M. End User Device Security'!D25</f>
        <v>0</v>
      </c>
      <c r="H1076" s="117">
        <f>'M. End User Device Security'!E25</f>
        <v>0</v>
      </c>
      <c r="I1076" s="117">
        <f>'M. End User Device Security'!F25</f>
        <v>0</v>
      </c>
      <c r="J1076" s="117">
        <f>'M. End User Device Security'!G25</f>
        <v>0</v>
      </c>
      <c r="K1076" s="117">
        <f>'M. End User Device Security'!H25</f>
        <v>0</v>
      </c>
      <c r="L1076" s="117">
        <f>'M. End User Device Security'!I25</f>
        <v>0</v>
      </c>
      <c r="M1076" s="117"/>
      <c r="N1076" s="117"/>
      <c r="O1076" s="117"/>
      <c r="P1076" s="120"/>
      <c r="Q1076" s="117"/>
      <c r="R1076" s="117"/>
      <c r="S1076" s="117" t="s">
        <v>587</v>
      </c>
      <c r="T1076" s="117"/>
    </row>
    <row r="1077" spans="1:20" ht="12.75" customHeight="1">
      <c r="A1077" s="117">
        <f>'M. End User Device Security'!A26</f>
        <v>4318</v>
      </c>
      <c r="B1077" s="117">
        <f>'M. End User Device Security'!J26</f>
        <v>2</v>
      </c>
      <c r="C1077" s="117">
        <f>'M. End User Device Security'!K26</f>
        <v>0</v>
      </c>
      <c r="D1077" s="117">
        <f>'M. End User Device Security'!Y26</f>
        <v>0</v>
      </c>
      <c r="E1077" s="117" t="str">
        <f>'M. End User Device Security'!B26</f>
        <v>M.1.15</v>
      </c>
      <c r="F1077" s="117" t="str">
        <f>'M. End User Device Security'!C26</f>
        <v>Are anti-malware software version and engine upgrade deployment failures reviewed at least weekly?</v>
      </c>
      <c r="G1077" s="117">
        <f>'M. End User Device Security'!D26</f>
        <v>0</v>
      </c>
      <c r="H1077" s="117">
        <f>'M. End User Device Security'!E26</f>
        <v>0</v>
      </c>
      <c r="I1077" s="117">
        <f>'M. End User Device Security'!F26</f>
        <v>0</v>
      </c>
      <c r="J1077" s="117">
        <f>'M. End User Device Security'!G26</f>
        <v>0</v>
      </c>
      <c r="K1077" s="117">
        <f>'M. End User Device Security'!H26</f>
        <v>0</v>
      </c>
      <c r="L1077" s="117">
        <f>'M. End User Device Security'!I26</f>
        <v>0</v>
      </c>
      <c r="M1077" s="117"/>
      <c r="N1077" s="117"/>
      <c r="O1077" s="117"/>
      <c r="P1077" s="120"/>
      <c r="Q1077" s="117"/>
      <c r="R1077" s="117"/>
      <c r="S1077" s="117" t="s">
        <v>587</v>
      </c>
      <c r="T1077" s="117"/>
    </row>
    <row r="1078" spans="1:20" ht="12.75" customHeight="1">
      <c r="A1078" s="117">
        <f>'M. End User Device Security'!A27</f>
        <v>4319</v>
      </c>
      <c r="B1078" s="117">
        <f>'M. End User Device Security'!J27</f>
        <v>2</v>
      </c>
      <c r="C1078" s="117">
        <f>'M. End User Device Security'!K27</f>
        <v>0</v>
      </c>
      <c r="D1078" s="117">
        <f>'M. End User Device Security'!Y27</f>
        <v>0</v>
      </c>
      <c r="E1078" s="117" t="str">
        <f>'M. End User Device Security'!B27</f>
        <v>M.1.16</v>
      </c>
      <c r="F1078" s="117" t="str">
        <f>'M. End User Device Security'!C27</f>
        <v>Are activity alerts such as uncleaned infections and suspicious activity reviewed and actioned at least weekly?</v>
      </c>
      <c r="G1078" s="117">
        <f>'M. End User Device Security'!D27</f>
        <v>0</v>
      </c>
      <c r="H1078" s="117">
        <f>'M. End User Device Security'!E27</f>
        <v>0</v>
      </c>
      <c r="I1078" s="117">
        <f>'M. End User Device Security'!F27</f>
        <v>0</v>
      </c>
      <c r="J1078" s="117">
        <f>'M. End User Device Security'!G27</f>
        <v>0</v>
      </c>
      <c r="K1078" s="117">
        <f>'M. End User Device Security'!H27</f>
        <v>0</v>
      </c>
      <c r="L1078" s="117">
        <f>'M. End User Device Security'!I27</f>
        <v>0</v>
      </c>
      <c r="M1078" s="117"/>
      <c r="N1078" s="117" t="s">
        <v>3129</v>
      </c>
      <c r="O1078" s="117" t="s">
        <v>3308</v>
      </c>
      <c r="P1078" s="120"/>
      <c r="Q1078" s="117"/>
      <c r="R1078" s="117"/>
      <c r="S1078" s="117" t="s">
        <v>3279</v>
      </c>
      <c r="T1078" s="117"/>
    </row>
    <row r="1079" spans="1:20" ht="12.75" customHeight="1">
      <c r="A1079" s="117">
        <f>'M. End User Device Security'!A28</f>
        <v>4320</v>
      </c>
      <c r="B1079" s="117">
        <f>'M. End User Device Security'!J28</f>
        <v>2</v>
      </c>
      <c r="C1079" s="117">
        <f>'M. End User Device Security'!K28</f>
        <v>0</v>
      </c>
      <c r="D1079" s="117">
        <f>'M. End User Device Security'!Y28</f>
        <v>0</v>
      </c>
      <c r="E1079" s="117" t="str">
        <f>'M. End User Device Security'!B28</f>
        <v>M.1.17</v>
      </c>
      <c r="F1079" s="117" t="str">
        <f>'M. End User Device Security'!C28</f>
        <v>Is a defined procedure to identify and correct systems without anti-virus performed at least weekly?</v>
      </c>
      <c r="G1079" s="117">
        <f>'M. End User Device Security'!D28</f>
        <v>0</v>
      </c>
      <c r="H1079" s="117">
        <f>'M. End User Device Security'!E28</f>
        <v>0</v>
      </c>
      <c r="I1079" s="117">
        <f>'M. End User Device Security'!F28</f>
        <v>0</v>
      </c>
      <c r="J1079" s="117">
        <f>'M. End User Device Security'!G28</f>
        <v>0</v>
      </c>
      <c r="K1079" s="117">
        <f>'M. End User Device Security'!H28</f>
        <v>0</v>
      </c>
      <c r="L1079" s="117">
        <f>'M. End User Device Security'!I28</f>
        <v>0</v>
      </c>
      <c r="M1079" s="117"/>
      <c r="N1079" s="117"/>
      <c r="O1079" s="117"/>
      <c r="P1079" s="120"/>
      <c r="Q1079" s="117"/>
      <c r="R1079" s="117"/>
      <c r="S1079" s="117" t="s">
        <v>587</v>
      </c>
      <c r="T1079" s="117"/>
    </row>
    <row r="1080" spans="1:20" ht="12.75" customHeight="1">
      <c r="A1080" s="117">
        <f>'M. End User Device Security'!A29</f>
        <v>4321</v>
      </c>
      <c r="B1080" s="117">
        <f>'M. End User Device Security'!J29</f>
        <v>2</v>
      </c>
      <c r="C1080" s="117">
        <f>'M. End User Device Security'!K29</f>
        <v>0</v>
      </c>
      <c r="D1080" s="117">
        <f>'M. End User Device Security'!Y29</f>
        <v>0</v>
      </c>
      <c r="E1080" s="117" t="str">
        <f>'M. End User Device Security'!B29</f>
        <v>M.1.18</v>
      </c>
      <c r="F1080" s="117" t="str">
        <f>'M. End User Device Security'!C29</f>
        <v>Is a periodic configuration review performed at least quarterly and when a change is made to anti-malware standards?</v>
      </c>
      <c r="G1080" s="117">
        <f>'M. End User Device Security'!D29</f>
        <v>0</v>
      </c>
      <c r="H1080" s="117">
        <f>'M. End User Device Security'!E29</f>
        <v>0</v>
      </c>
      <c r="I1080" s="117">
        <f>'M. End User Device Security'!F29</f>
        <v>0</v>
      </c>
      <c r="J1080" s="117">
        <f>'M. End User Device Security'!G29</f>
        <v>0</v>
      </c>
      <c r="K1080" s="117">
        <f>'M. End User Device Security'!H29</f>
        <v>0</v>
      </c>
      <c r="L1080" s="117">
        <f>'M. End User Device Security'!I29</f>
        <v>0</v>
      </c>
      <c r="M1080" s="117"/>
      <c r="N1080" s="117"/>
      <c r="O1080" s="117"/>
      <c r="P1080" s="120"/>
      <c r="Q1080" s="117"/>
      <c r="R1080" s="117"/>
      <c r="S1080" s="117" t="s">
        <v>587</v>
      </c>
      <c r="T1080" s="117"/>
    </row>
    <row r="1081" spans="1:20" ht="12.75" customHeight="1">
      <c r="A1081" s="117">
        <f>'M. End User Device Security'!A30</f>
        <v>4322</v>
      </c>
      <c r="B1081" s="117">
        <f>'M. End User Device Security'!J30</f>
        <v>2</v>
      </c>
      <c r="C1081" s="117">
        <f>'M. End User Device Security'!K30</f>
        <v>0</v>
      </c>
      <c r="D1081" s="117">
        <f>'M. End User Device Security'!Y30</f>
        <v>0</v>
      </c>
      <c r="E1081" s="117" t="str">
        <f>'M. End User Device Security'!B30</f>
        <v>M.1.19</v>
      </c>
      <c r="F1081" s="117" t="str">
        <f>'M. End User Device Security'!C30</f>
        <v>Are Whitelisted and/or Blacklisted Applications documented and enforced?</v>
      </c>
      <c r="G1081" s="117">
        <f>'M. End User Device Security'!D30</f>
        <v>0</v>
      </c>
      <c r="H1081" s="117">
        <f>'M. End User Device Security'!E30</f>
        <v>0</v>
      </c>
      <c r="I1081" s="117">
        <f>'M. End User Device Security'!F30</f>
        <v>0</v>
      </c>
      <c r="J1081" s="117">
        <f>'M. End User Device Security'!G30</f>
        <v>0</v>
      </c>
      <c r="K1081" s="117">
        <f>'M. End User Device Security'!H30</f>
        <v>0</v>
      </c>
      <c r="L1081" s="117">
        <f>'M. End User Device Security'!I30</f>
        <v>0</v>
      </c>
      <c r="M1081" s="117"/>
      <c r="N1081" s="117"/>
      <c r="O1081" s="117"/>
      <c r="P1081" s="120"/>
      <c r="Q1081" s="117"/>
      <c r="R1081" s="117"/>
      <c r="S1081" s="117" t="s">
        <v>587</v>
      </c>
      <c r="T1081" s="117"/>
    </row>
    <row r="1082" spans="1:20" ht="12.75" customHeight="1">
      <c r="A1082" s="117">
        <f>'M. End User Device Security'!A31</f>
        <v>3210</v>
      </c>
      <c r="B1082" s="117">
        <f>'M. End User Device Security'!J31</f>
        <v>2</v>
      </c>
      <c r="C1082" s="117">
        <f>'M. End User Device Security'!K31</f>
        <v>0</v>
      </c>
      <c r="D1082" s="117">
        <f>'M. End User Device Security'!Y31</f>
        <v>0</v>
      </c>
      <c r="E1082" s="117" t="str">
        <f>'M. End User Device Security'!B31</f>
        <v>M.1.20</v>
      </c>
      <c r="F1082" s="117" t="str">
        <f>'M. End User Device Security'!C31</f>
        <v>Is there a requirement for users to terminate active sessions when finished?</v>
      </c>
      <c r="G1082" s="117">
        <f>'M. End User Device Security'!D31</f>
        <v>0</v>
      </c>
      <c r="H1082" s="117">
        <f>'M. End User Device Security'!E31</f>
        <v>0</v>
      </c>
      <c r="I1082" s="117">
        <f>'M. End User Device Security'!F31</f>
        <v>0</v>
      </c>
      <c r="J1082" s="117" t="str">
        <f>'M. End User Device Security'!G31</f>
        <v>H.5 Controls for Unattended Systems</v>
      </c>
      <c r="K1082" s="117" t="str">
        <f>'M. End User Device Security'!H31</f>
        <v>9.4.2.k</v>
      </c>
      <c r="L1082" s="117" t="str">
        <f>'M. End User Device Security'!I31</f>
        <v>Secure Log-On Procedures</v>
      </c>
      <c r="M1082" s="117"/>
      <c r="N1082" s="117"/>
      <c r="O1082" s="117"/>
      <c r="P1082" s="120" t="s">
        <v>3354</v>
      </c>
      <c r="Q1082" s="117"/>
      <c r="R1082" s="117" t="s">
        <v>3233</v>
      </c>
      <c r="S1082" s="117">
        <v>0</v>
      </c>
      <c r="T1082" s="191" t="s">
        <v>3454</v>
      </c>
    </row>
    <row r="1083" spans="1:20" ht="12.75" customHeight="1">
      <c r="A1083" s="117">
        <f>'M. End User Device Security'!A32</f>
        <v>1980</v>
      </c>
      <c r="B1083" s="117">
        <f>'M. End User Device Security'!J32</f>
        <v>3</v>
      </c>
      <c r="C1083" s="117">
        <f>'M. End User Device Security'!K32</f>
        <v>0</v>
      </c>
      <c r="D1083" s="117">
        <f>'M. End User Device Security'!Y32</f>
        <v>0</v>
      </c>
      <c r="E1083" s="117" t="str">
        <f>'M. End User Device Security'!B32</f>
        <v>M.1.20.1</v>
      </c>
      <c r="F1083" s="117" t="str">
        <f>'M. End User Device Security'!C32</f>
        <v>A requirement for user to physically lock when systems are unattended?</v>
      </c>
      <c r="G1083" s="117">
        <f>'M. End User Device Security'!D32</f>
        <v>0</v>
      </c>
      <c r="H1083" s="117">
        <f>'M. End User Device Security'!E32</f>
        <v>0</v>
      </c>
      <c r="I1083" s="117">
        <f>'M. End User Device Security'!F32</f>
        <v>0</v>
      </c>
      <c r="J1083" s="117" t="str">
        <f>'M. End User Device Security'!G32</f>
        <v>H. Access Control</v>
      </c>
      <c r="K1083" s="117" t="str">
        <f>'M. End User Device Security'!H32</f>
        <v>11.2.8.c</v>
      </c>
      <c r="L1083" s="117" t="str">
        <f>'M. End User Device Security'!I32</f>
        <v>Unattended User Equipment</v>
      </c>
      <c r="M1083" s="117"/>
      <c r="N1083" s="117" t="s">
        <v>3238</v>
      </c>
      <c r="O1083" s="117" t="s">
        <v>3285</v>
      </c>
      <c r="P1083" s="120" t="s">
        <v>118</v>
      </c>
      <c r="Q1083" s="117"/>
      <c r="R1083" s="117" t="s">
        <v>3331</v>
      </c>
      <c r="S1083" s="117">
        <v>0</v>
      </c>
      <c r="T1083" s="191" t="s">
        <v>3117</v>
      </c>
    </row>
    <row r="1084" spans="1:20" ht="12.75" customHeight="1">
      <c r="A1084" s="117">
        <f>'M. End User Device Security'!A33</f>
        <v>4090</v>
      </c>
      <c r="B1084" s="117">
        <f>'M. End User Device Security'!J33</f>
        <v>2</v>
      </c>
      <c r="C1084" s="117">
        <f>'M. End User Device Security'!K33</f>
        <v>0</v>
      </c>
      <c r="D1084" s="117">
        <f>'M. End User Device Security'!Y33</f>
        <v>1</v>
      </c>
      <c r="E1084" s="117" t="str">
        <f>'M. End User Device Security'!B33</f>
        <v>M.1.21</v>
      </c>
      <c r="F1084" s="117" t="str">
        <f>'M. End User Device Security'!C33</f>
        <v>Are constituents allowed to utilize mobile devices within your environment? If yes, which of the following functions are allowed:</v>
      </c>
      <c r="G1084" s="117">
        <f>'M. End User Device Security'!D33</f>
        <v>0</v>
      </c>
      <c r="H1084" s="117">
        <f>'M. End User Device Security'!E33</f>
        <v>0</v>
      </c>
      <c r="I1084" s="117">
        <f>'M. End User Device Security'!F33</f>
        <v>0</v>
      </c>
      <c r="J1084" s="117">
        <f>'M. End User Device Security'!G33</f>
        <v>0</v>
      </c>
      <c r="K1084" s="117">
        <f>'M. End User Device Security'!H33</f>
        <v>0</v>
      </c>
      <c r="L1084" s="117">
        <f>'M. End User Device Security'!I33</f>
        <v>0</v>
      </c>
      <c r="M1084" s="117"/>
      <c r="N1084" s="117"/>
      <c r="O1084" s="117"/>
      <c r="P1084" s="120" t="s">
        <v>118</v>
      </c>
      <c r="Q1084" s="117"/>
      <c r="R1084" s="117"/>
      <c r="S1084" s="117">
        <v>0</v>
      </c>
      <c r="T1084" s="117"/>
    </row>
    <row r="1085" spans="1:20" ht="12.75" customHeight="1">
      <c r="A1085" s="117">
        <f>'M. End User Device Security'!A34</f>
        <v>4091</v>
      </c>
      <c r="B1085" s="117">
        <f>'M. End User Device Security'!J34</f>
        <v>3</v>
      </c>
      <c r="C1085" s="117">
        <f>'M. End User Device Security'!K34</f>
        <v>0</v>
      </c>
      <c r="D1085" s="117">
        <f>'M. End User Device Security'!Y34</f>
        <v>1</v>
      </c>
      <c r="E1085" s="117" t="str">
        <f>'M. End User Device Security'!B34</f>
        <v>M.1.21.1</v>
      </c>
      <c r="F1085" s="117" t="str">
        <f>'M. End User Device Security'!C34</f>
        <v>View Scoped Data?</v>
      </c>
      <c r="G1085" s="117">
        <f>'M. End User Device Security'!D34</f>
        <v>0</v>
      </c>
      <c r="H1085" s="117">
        <f>'M. End User Device Security'!E34</f>
        <v>0</v>
      </c>
      <c r="I1085" s="117">
        <f>'M. End User Device Security'!F34</f>
        <v>0</v>
      </c>
      <c r="J1085" s="117">
        <f>'M. End User Device Security'!G34</f>
        <v>0</v>
      </c>
      <c r="K1085" s="117">
        <f>'M. End User Device Security'!H34</f>
        <v>0</v>
      </c>
      <c r="L1085" s="117">
        <f>'M. End User Device Security'!I34</f>
        <v>0</v>
      </c>
      <c r="M1085" s="117"/>
      <c r="N1085" s="117"/>
      <c r="O1085" s="117"/>
      <c r="P1085" s="120" t="s">
        <v>118</v>
      </c>
      <c r="Q1085" s="117"/>
      <c r="R1085" s="117"/>
      <c r="S1085" s="117">
        <v>0</v>
      </c>
      <c r="T1085" s="117"/>
    </row>
    <row r="1086" spans="1:20" ht="12.75" customHeight="1">
      <c r="A1086" s="117">
        <f>'M. End User Device Security'!A35</f>
        <v>4092</v>
      </c>
      <c r="B1086" s="117">
        <f>'M. End User Device Security'!J35</f>
        <v>3</v>
      </c>
      <c r="C1086" s="117">
        <f>'M. End User Device Security'!K35</f>
        <v>0</v>
      </c>
      <c r="D1086" s="117">
        <f>'M. End User Device Security'!Y35</f>
        <v>1</v>
      </c>
      <c r="E1086" s="117" t="str">
        <f>'M. End User Device Security'!B35</f>
        <v>M.1.21.2</v>
      </c>
      <c r="F1086" s="117" t="str">
        <f>'M. End User Device Security'!C35</f>
        <v>Process Scoped Data?</v>
      </c>
      <c r="G1086" s="117">
        <f>'M. End User Device Security'!D35</f>
        <v>0</v>
      </c>
      <c r="H1086" s="117">
        <f>'M. End User Device Security'!E35</f>
        <v>0</v>
      </c>
      <c r="I1086" s="117">
        <f>'M. End User Device Security'!F35</f>
        <v>0</v>
      </c>
      <c r="J1086" s="117">
        <f>'M. End User Device Security'!G35</f>
        <v>0</v>
      </c>
      <c r="K1086" s="117">
        <f>'M. End User Device Security'!H35</f>
        <v>0</v>
      </c>
      <c r="L1086" s="117">
        <f>'M. End User Device Security'!I35</f>
        <v>0</v>
      </c>
      <c r="M1086" s="117"/>
      <c r="N1086" s="117"/>
      <c r="O1086" s="117"/>
      <c r="P1086" s="120" t="s">
        <v>118</v>
      </c>
      <c r="Q1086" s="117"/>
      <c r="R1086" s="117"/>
      <c r="S1086" s="117">
        <v>0</v>
      </c>
      <c r="T1086" s="117"/>
    </row>
    <row r="1087" spans="1:20" ht="12.75" customHeight="1">
      <c r="A1087" s="117">
        <f>'M. End User Device Security'!A36</f>
        <v>4093</v>
      </c>
      <c r="B1087" s="117">
        <f>'M. End User Device Security'!J36</f>
        <v>3</v>
      </c>
      <c r="C1087" s="117">
        <f>'M. End User Device Security'!K36</f>
        <v>0</v>
      </c>
      <c r="D1087" s="117">
        <f>'M. End User Device Security'!Y36</f>
        <v>1</v>
      </c>
      <c r="E1087" s="117" t="str">
        <f>'M. End User Device Security'!B36</f>
        <v>M.1.21.3</v>
      </c>
      <c r="F1087" s="117" t="str">
        <f>'M. End User Device Security'!C36</f>
        <v>Delete Scoped Data?</v>
      </c>
      <c r="G1087" s="117">
        <f>'M. End User Device Security'!D36</f>
        <v>0</v>
      </c>
      <c r="H1087" s="117">
        <f>'M. End User Device Security'!E36</f>
        <v>0</v>
      </c>
      <c r="I1087" s="117">
        <f>'M. End User Device Security'!F36</f>
        <v>0</v>
      </c>
      <c r="J1087" s="117">
        <f>'M. End User Device Security'!G36</f>
        <v>0</v>
      </c>
      <c r="K1087" s="117">
        <f>'M. End User Device Security'!H36</f>
        <v>0</v>
      </c>
      <c r="L1087" s="117">
        <f>'M. End User Device Security'!I36</f>
        <v>0</v>
      </c>
      <c r="M1087" s="117"/>
      <c r="N1087" s="117"/>
      <c r="O1087" s="117"/>
      <c r="P1087" s="120" t="s">
        <v>118</v>
      </c>
      <c r="Q1087" s="117"/>
      <c r="R1087" s="117"/>
      <c r="S1087" s="117">
        <v>0</v>
      </c>
      <c r="T1087" s="117"/>
    </row>
    <row r="1088" spans="1:20" ht="12.75" customHeight="1">
      <c r="A1088" s="117">
        <f>'M. End User Device Security'!A37</f>
        <v>4094</v>
      </c>
      <c r="B1088" s="117">
        <f>'M. End User Device Security'!J37</f>
        <v>3</v>
      </c>
      <c r="C1088" s="117">
        <f>'M. End User Device Security'!K37</f>
        <v>0</v>
      </c>
      <c r="D1088" s="117">
        <f>'M. End User Device Security'!Y37</f>
        <v>1</v>
      </c>
      <c r="E1088" s="117" t="str">
        <f>'M. End User Device Security'!B37</f>
        <v>M.1.21.4</v>
      </c>
      <c r="F1088" s="117" t="str">
        <f>'M. End User Device Security'!C37</f>
        <v>Store Scoped Data?</v>
      </c>
      <c r="G1088" s="117">
        <f>'M. End User Device Security'!D37</f>
        <v>0</v>
      </c>
      <c r="H1088" s="117">
        <f>'M. End User Device Security'!E37</f>
        <v>0</v>
      </c>
      <c r="I1088" s="117">
        <f>'M. End User Device Security'!F37</f>
        <v>0</v>
      </c>
      <c r="J1088" s="117">
        <f>'M. End User Device Security'!G37</f>
        <v>0</v>
      </c>
      <c r="K1088" s="117">
        <f>'M. End User Device Security'!H37</f>
        <v>0</v>
      </c>
      <c r="L1088" s="117">
        <f>'M. End User Device Security'!I37</f>
        <v>0</v>
      </c>
      <c r="M1088" s="117"/>
      <c r="N1088" s="117"/>
      <c r="O1088" s="117"/>
      <c r="P1088" s="120" t="s">
        <v>118</v>
      </c>
      <c r="Q1088" s="117"/>
      <c r="R1088" s="117"/>
      <c r="S1088" s="117">
        <v>0</v>
      </c>
      <c r="T1088" s="117"/>
    </row>
    <row r="1089" spans="1:20" ht="12.75" customHeight="1">
      <c r="A1089" s="117">
        <f>'M. End User Device Security'!A38</f>
        <v>3759</v>
      </c>
      <c r="B1089" s="117">
        <f>'M. End User Device Security'!J38</f>
        <v>2</v>
      </c>
      <c r="C1089" s="117">
        <f>'M. End User Device Security'!K38</f>
        <v>1</v>
      </c>
      <c r="D1089" s="117">
        <f>'M. End User Device Security'!Y38</f>
        <v>0</v>
      </c>
      <c r="E1089" s="117" t="str">
        <f>'M. End User Device Security'!B38</f>
        <v>M.1.22</v>
      </c>
      <c r="F1089" s="117" t="str">
        <f>'M. End User Device Security'!C38</f>
        <v>Are mobile devices allowed to connect to the following:</v>
      </c>
      <c r="G1089" s="117">
        <f>'M. End User Device Security'!D38</f>
        <v>0</v>
      </c>
      <c r="H1089" s="117">
        <f>'M. End User Device Security'!E38</f>
        <v>0</v>
      </c>
      <c r="I1089" s="117">
        <f>'M. End User Device Security'!F38</f>
        <v>0</v>
      </c>
      <c r="J1089" s="117">
        <f>'M. End User Device Security'!G38</f>
        <v>0</v>
      </c>
      <c r="K1089" s="117" t="str">
        <f>'M. End User Device Security'!H38</f>
        <v>6.2.1</v>
      </c>
      <c r="L1089" s="117" t="str">
        <f>'M. End User Device Security'!I38</f>
        <v>Mobile device policy</v>
      </c>
      <c r="M1089" s="117"/>
      <c r="N1089" s="117" t="s">
        <v>3060</v>
      </c>
      <c r="O1089" s="117" t="s">
        <v>3218</v>
      </c>
      <c r="P1089" s="120" t="s">
        <v>118</v>
      </c>
      <c r="Q1089" s="117"/>
      <c r="R1089" s="117"/>
      <c r="S1089" s="117">
        <v>0</v>
      </c>
      <c r="T1089" s="117"/>
    </row>
    <row r="1090" spans="1:20" ht="12.75" customHeight="1">
      <c r="A1090" s="117">
        <f>'M. End User Device Security'!A39</f>
        <v>4095</v>
      </c>
      <c r="B1090" s="117">
        <f>'M. End User Device Security'!J39</f>
        <v>3</v>
      </c>
      <c r="C1090" s="117">
        <f>'M. End User Device Security'!K39</f>
        <v>0</v>
      </c>
      <c r="D1090" s="117">
        <f>'M. End User Device Security'!Y39</f>
        <v>0</v>
      </c>
      <c r="E1090" s="117" t="str">
        <f>'M. End User Device Security'!B39</f>
        <v>M.1.22.1</v>
      </c>
      <c r="F1090" s="117" t="str">
        <f>'M. End User Device Security'!C39</f>
        <v>Email?</v>
      </c>
      <c r="G1090" s="117">
        <f>'M. End User Device Security'!D39</f>
        <v>0</v>
      </c>
      <c r="H1090" s="117">
        <f>'M. End User Device Security'!E39</f>
        <v>0</v>
      </c>
      <c r="I1090" s="117">
        <f>'M. End User Device Security'!F39</f>
        <v>0</v>
      </c>
      <c r="J1090" s="117">
        <f>'M. End User Device Security'!G39</f>
        <v>0</v>
      </c>
      <c r="K1090" s="117">
        <f>'M. End User Device Security'!H39</f>
        <v>0</v>
      </c>
      <c r="L1090" s="117">
        <f>'M. End User Device Security'!I39</f>
        <v>0</v>
      </c>
      <c r="M1090" s="117"/>
      <c r="N1090" s="117"/>
      <c r="O1090" s="117"/>
      <c r="P1090" s="120" t="s">
        <v>118</v>
      </c>
      <c r="Q1090" s="117"/>
      <c r="R1090" s="117"/>
      <c r="S1090" s="117">
        <v>0</v>
      </c>
      <c r="T1090" s="117"/>
    </row>
    <row r="1091" spans="1:20" ht="12.75" customHeight="1">
      <c r="A1091" s="117">
        <f>'M. End User Device Security'!A40</f>
        <v>4096</v>
      </c>
      <c r="B1091" s="117">
        <f>'M. End User Device Security'!J40</f>
        <v>3</v>
      </c>
      <c r="C1091" s="117">
        <f>'M. End User Device Security'!K40</f>
        <v>0</v>
      </c>
      <c r="D1091" s="117">
        <f>'M. End User Device Security'!Y40</f>
        <v>0</v>
      </c>
      <c r="E1091" s="117" t="str">
        <f>'M. End User Device Security'!B40</f>
        <v>M.1.22.2</v>
      </c>
      <c r="F1091" s="117" t="str">
        <f>'M. End User Device Security'!C40</f>
        <v>Scoped Systems and Data?</v>
      </c>
      <c r="G1091" s="117">
        <f>'M. End User Device Security'!D40</f>
        <v>0</v>
      </c>
      <c r="H1091" s="117">
        <f>'M. End User Device Security'!E40</f>
        <v>0</v>
      </c>
      <c r="I1091" s="117">
        <f>'M. End User Device Security'!F40</f>
        <v>0</v>
      </c>
      <c r="J1091" s="117">
        <f>'M. End User Device Security'!G40</f>
        <v>0</v>
      </c>
      <c r="K1091" s="117">
        <f>'M. End User Device Security'!H40</f>
        <v>0</v>
      </c>
      <c r="L1091" s="117">
        <f>'M. End User Device Security'!I40</f>
        <v>0</v>
      </c>
      <c r="M1091" s="117"/>
      <c r="N1091" s="117" t="s">
        <v>3060</v>
      </c>
      <c r="O1091" s="117" t="s">
        <v>3218</v>
      </c>
      <c r="P1091" s="120" t="s">
        <v>118</v>
      </c>
      <c r="Q1091" s="117"/>
      <c r="R1091" s="117"/>
      <c r="S1091" s="117">
        <v>0</v>
      </c>
      <c r="T1091" s="117"/>
    </row>
    <row r="1092" spans="1:20" ht="12.75" customHeight="1">
      <c r="A1092" s="117">
        <f>'M. End User Device Security'!A41</f>
        <v>4097</v>
      </c>
      <c r="B1092" s="117">
        <f>'M. End User Device Security'!J41</f>
        <v>2</v>
      </c>
      <c r="C1092" s="117">
        <f>'M. End User Device Security'!K41</f>
        <v>0</v>
      </c>
      <c r="D1092" s="117">
        <f>'M. End User Device Security'!Y41</f>
        <v>1</v>
      </c>
      <c r="E1092" s="117" t="str">
        <f>'M. End User Device Security'!B41</f>
        <v>M.1.23</v>
      </c>
      <c r="F1092" s="117" t="str">
        <f>'M. End User Device Security'!C41</f>
        <v>Is there a mobile device management program in place that has been approved by management and communicated to appropriate constituents?</v>
      </c>
      <c r="G1092" s="117">
        <f>'M. End User Device Security'!D41</f>
        <v>0</v>
      </c>
      <c r="H1092" s="117">
        <f>'M. End User Device Security'!E41</f>
        <v>0</v>
      </c>
      <c r="I1092" s="117">
        <f>'M. End User Device Security'!F41</f>
        <v>0</v>
      </c>
      <c r="J1092" s="117">
        <f>'M. End User Device Security'!G41</f>
        <v>0</v>
      </c>
      <c r="K1092" s="117">
        <f>'M. End User Device Security'!H41</f>
        <v>0</v>
      </c>
      <c r="L1092" s="117">
        <f>'M. End User Device Security'!I41</f>
        <v>0</v>
      </c>
      <c r="M1092" s="117"/>
      <c r="N1092" s="117"/>
      <c r="O1092" s="117"/>
      <c r="P1092" s="120" t="s">
        <v>118</v>
      </c>
      <c r="Q1092" s="117"/>
      <c r="R1092" s="117"/>
      <c r="S1092" s="117" t="s">
        <v>3221</v>
      </c>
      <c r="T1092" s="117"/>
    </row>
    <row r="1093" spans="1:20" ht="12.75" customHeight="1">
      <c r="A1093" s="117">
        <f>'M. End User Device Security'!A42</f>
        <v>3762</v>
      </c>
      <c r="B1093" s="117">
        <f>'M. End User Device Security'!J42</f>
        <v>3</v>
      </c>
      <c r="C1093" s="117">
        <f>'M. End User Device Security'!K42</f>
        <v>0</v>
      </c>
      <c r="D1093" s="117">
        <f>'M. End User Device Security'!Y42</f>
        <v>0</v>
      </c>
      <c r="E1093" s="117" t="str">
        <f>'M. End User Device Security'!B42</f>
        <v>M.1.23.1</v>
      </c>
      <c r="F1093" s="117" t="str">
        <f>'M. End User Device Security'!C42</f>
        <v>Are all mobile devices evaluated as part of the IT Risk Management program?</v>
      </c>
      <c r="G1093" s="117">
        <f>'M. End User Device Security'!D42</f>
        <v>0</v>
      </c>
      <c r="H1093" s="117">
        <f>'M. End User Device Security'!E42</f>
        <v>0</v>
      </c>
      <c r="I1093" s="117">
        <f>'M. End User Device Security'!F42</f>
        <v>0</v>
      </c>
      <c r="J1093" s="117">
        <f>'M. End User Device Security'!G42</f>
        <v>0</v>
      </c>
      <c r="K1093" s="117">
        <f>'M. End User Device Security'!H42</f>
        <v>0</v>
      </c>
      <c r="L1093" s="117">
        <f>'M. End User Device Security'!I42</f>
        <v>0</v>
      </c>
      <c r="M1093" s="117"/>
      <c r="N1093" s="117"/>
      <c r="O1093" s="117"/>
      <c r="P1093" s="120" t="s">
        <v>118</v>
      </c>
      <c r="Q1093" s="117"/>
      <c r="R1093" s="117"/>
      <c r="S1093" s="117">
        <v>0</v>
      </c>
      <c r="T1093" s="117"/>
    </row>
    <row r="1094" spans="1:20" ht="12.75" customHeight="1">
      <c r="A1094" s="117">
        <f>'M. End User Device Security'!A43</f>
        <v>3763</v>
      </c>
      <c r="B1094" s="117">
        <f>'M. End User Device Security'!J43</f>
        <v>3</v>
      </c>
      <c r="C1094" s="117">
        <f>'M. End User Device Security'!K43</f>
        <v>1</v>
      </c>
      <c r="D1094" s="117">
        <f>'M. End User Device Security'!Y43</f>
        <v>0</v>
      </c>
      <c r="E1094" s="117" t="str">
        <f>'M. End User Device Security'!B43</f>
        <v>M.1.23.2</v>
      </c>
      <c r="F1094" s="117" t="str">
        <f>'M. End User Device Security'!C43</f>
        <v>Are any of the following mobile device ownership models supported:</v>
      </c>
      <c r="G1094" s="117">
        <f>'M. End User Device Security'!D43</f>
        <v>0</v>
      </c>
      <c r="H1094" s="117">
        <f>'M. End User Device Security'!E43</f>
        <v>0</v>
      </c>
      <c r="I1094" s="117">
        <f>'M. End User Device Security'!F43</f>
        <v>0</v>
      </c>
      <c r="J1094" s="117">
        <f>'M. End User Device Security'!G43</f>
        <v>0</v>
      </c>
      <c r="K1094" s="117" t="str">
        <f>'M. End User Device Security'!H43</f>
        <v>6.2.1</v>
      </c>
      <c r="L1094" s="117" t="str">
        <f>'M. End User Device Security'!I43</f>
        <v>Mobile device policy</v>
      </c>
      <c r="M1094" s="117"/>
      <c r="N1094" s="117"/>
      <c r="O1094" s="117"/>
      <c r="P1094" s="120" t="s">
        <v>118</v>
      </c>
      <c r="Q1094" s="117"/>
      <c r="R1094" s="117"/>
      <c r="S1094" s="117">
        <v>0</v>
      </c>
      <c r="T1094" s="117"/>
    </row>
    <row r="1095" spans="1:20" ht="12.75" customHeight="1">
      <c r="A1095" s="117">
        <f>'M. End User Device Security'!A44</f>
        <v>3764</v>
      </c>
      <c r="B1095" s="117">
        <f>'M. End User Device Security'!J44</f>
        <v>4</v>
      </c>
      <c r="C1095" s="117">
        <f>'M. End User Device Security'!K44</f>
        <v>0</v>
      </c>
      <c r="D1095" s="117">
        <f>'M. End User Device Security'!Y44</f>
        <v>0</v>
      </c>
      <c r="E1095" s="117" t="str">
        <f>'M. End User Device Security'!B44</f>
        <v>M.1.23.2.1</v>
      </c>
      <c r="F1095" s="117" t="str">
        <f>'M. End User Device Security'!C44</f>
        <v>Assessee owned and managed mobile devices? (COPE, CL)</v>
      </c>
      <c r="G1095" s="117">
        <f>'M. End User Device Security'!D44</f>
        <v>0</v>
      </c>
      <c r="H1095" s="117">
        <f>'M. End User Device Security'!E44</f>
        <v>0</v>
      </c>
      <c r="I1095" s="117">
        <f>'M. End User Device Security'!F44</f>
        <v>0</v>
      </c>
      <c r="J1095" s="117">
        <f>'M. End User Device Security'!G44</f>
        <v>0</v>
      </c>
      <c r="K1095" s="117" t="str">
        <f>'M. End User Device Security'!H44</f>
        <v>6.2.1</v>
      </c>
      <c r="L1095" s="117" t="str">
        <f>'M. End User Device Security'!I44</f>
        <v>Mobile device policy</v>
      </c>
      <c r="M1095" s="117"/>
      <c r="N1095" s="117"/>
      <c r="O1095" s="117"/>
      <c r="P1095" s="120" t="s">
        <v>118</v>
      </c>
      <c r="Q1095" s="117"/>
      <c r="R1095" s="117"/>
      <c r="S1095" s="117">
        <v>0</v>
      </c>
      <c r="T1095" s="117"/>
    </row>
    <row r="1096" spans="1:20" ht="12.75" customHeight="1">
      <c r="A1096" s="117">
        <f>'M. End User Device Security'!A45</f>
        <v>3765</v>
      </c>
      <c r="B1096" s="117">
        <f>'M. End User Device Security'!J45</f>
        <v>4</v>
      </c>
      <c r="C1096" s="117">
        <f>'M. End User Device Security'!K45</f>
        <v>0</v>
      </c>
      <c r="D1096" s="117">
        <f>'M. End User Device Security'!Y45</f>
        <v>0</v>
      </c>
      <c r="E1096" s="117" t="str">
        <f>'M. End User Device Security'!B45</f>
        <v>M.1.23.2.2</v>
      </c>
      <c r="F1096" s="117" t="str">
        <f>'M. End User Device Security'!C45</f>
        <v>Constituent owned (BYOD) and Assessee un-managed mobile devices?</v>
      </c>
      <c r="G1096" s="117">
        <f>'M. End User Device Security'!D45</f>
        <v>0</v>
      </c>
      <c r="H1096" s="117">
        <f>'M. End User Device Security'!E45</f>
        <v>0</v>
      </c>
      <c r="I1096" s="117">
        <f>'M. End User Device Security'!F45</f>
        <v>0</v>
      </c>
      <c r="J1096" s="117">
        <f>'M. End User Device Security'!G45</f>
        <v>0</v>
      </c>
      <c r="K1096" s="117" t="str">
        <f>'M. End User Device Security'!H45</f>
        <v>6.2.1</v>
      </c>
      <c r="L1096" s="117" t="str">
        <f>'M. End User Device Security'!I45</f>
        <v>Mobile device policy</v>
      </c>
      <c r="M1096" s="117"/>
      <c r="N1096" s="117"/>
      <c r="O1096" s="117"/>
      <c r="P1096" s="120" t="s">
        <v>118</v>
      </c>
      <c r="Q1096" s="117"/>
      <c r="R1096" s="117"/>
      <c r="S1096" s="117">
        <v>0</v>
      </c>
      <c r="T1096" s="117"/>
    </row>
    <row r="1097" spans="1:20" ht="12.75" customHeight="1">
      <c r="A1097" s="117">
        <f>'M. End User Device Security'!A46</f>
        <v>3766</v>
      </c>
      <c r="B1097" s="117">
        <f>'M. End User Device Security'!J46</f>
        <v>4</v>
      </c>
      <c r="C1097" s="117">
        <f>'M. End User Device Security'!K46</f>
        <v>0</v>
      </c>
      <c r="D1097" s="117">
        <f>'M. End User Device Security'!Y46</f>
        <v>0</v>
      </c>
      <c r="E1097" s="117" t="str">
        <f>'M. End User Device Security'!B46</f>
        <v>M.1.23.2.3</v>
      </c>
      <c r="F1097" s="117" t="str">
        <f>'M. End User Device Security'!C46</f>
        <v>Constituent owned (BYOD) and Assessee managed mobile devices?</v>
      </c>
      <c r="G1097" s="117">
        <f>'M. End User Device Security'!D46</f>
        <v>0</v>
      </c>
      <c r="H1097" s="117">
        <f>'M. End User Device Security'!E46</f>
        <v>0</v>
      </c>
      <c r="I1097" s="117">
        <f>'M. End User Device Security'!F46</f>
        <v>0</v>
      </c>
      <c r="J1097" s="117">
        <f>'M. End User Device Security'!G46</f>
        <v>0</v>
      </c>
      <c r="K1097" s="117" t="str">
        <f>'M. End User Device Security'!H46</f>
        <v>6.2.1</v>
      </c>
      <c r="L1097" s="117" t="str">
        <f>'M. End User Device Security'!I46</f>
        <v>Mobile device policy</v>
      </c>
      <c r="M1097" s="117"/>
      <c r="N1097" s="117"/>
      <c r="O1097" s="117"/>
      <c r="P1097" s="120" t="s">
        <v>118</v>
      </c>
      <c r="Q1097" s="117"/>
      <c r="R1097" s="117"/>
      <c r="S1097" s="117">
        <v>0</v>
      </c>
      <c r="T1097" s="117"/>
    </row>
    <row r="1098" spans="1:20" ht="12.75" customHeight="1">
      <c r="A1098" s="117">
        <f>'M. End User Device Security'!A47</f>
        <v>4098</v>
      </c>
      <c r="B1098" s="117">
        <f>'M. End User Device Security'!J47</f>
        <v>3</v>
      </c>
      <c r="C1098" s="117">
        <f>'M. End User Device Security'!K47</f>
        <v>0</v>
      </c>
      <c r="D1098" s="117">
        <f>'M. End User Device Security'!Y47</f>
        <v>1</v>
      </c>
      <c r="E1098" s="117" t="str">
        <f>'M. End User Device Security'!B47</f>
        <v>M.1.23.3</v>
      </c>
      <c r="F1098" s="117" t="str">
        <f>'M. End User Device Security'!C47</f>
        <v>Is there a Mobile Device Management solution in place?</v>
      </c>
      <c r="G1098" s="117">
        <f>'M. End User Device Security'!D47</f>
        <v>0</v>
      </c>
      <c r="H1098" s="117">
        <f>'M. End User Device Security'!E47</f>
        <v>0</v>
      </c>
      <c r="I1098" s="117">
        <f>'M. End User Device Security'!F47</f>
        <v>0</v>
      </c>
      <c r="J1098" s="117">
        <f>'M. End User Device Security'!G47</f>
        <v>0</v>
      </c>
      <c r="K1098" s="117">
        <f>'M. End User Device Security'!H47</f>
        <v>0</v>
      </c>
      <c r="L1098" s="117">
        <f>'M. End User Device Security'!I47</f>
        <v>0</v>
      </c>
      <c r="M1098" s="117"/>
      <c r="N1098" s="117"/>
      <c r="O1098" s="117"/>
      <c r="P1098" s="120" t="s">
        <v>118</v>
      </c>
      <c r="Q1098" s="117"/>
      <c r="R1098" s="117"/>
      <c r="S1098" s="117">
        <v>0</v>
      </c>
      <c r="T1098" s="117"/>
    </row>
    <row r="1099" spans="1:20" ht="12.75" customHeight="1">
      <c r="A1099" s="117">
        <f>'M. End User Device Security'!A48</f>
        <v>3773</v>
      </c>
      <c r="B1099" s="117">
        <f>'M. End User Device Security'!J48</f>
        <v>3</v>
      </c>
      <c r="C1099" s="117">
        <f>'M. End User Device Security'!K48</f>
        <v>0</v>
      </c>
      <c r="D1099" s="117">
        <f>'M. End User Device Security'!Y48</f>
        <v>0</v>
      </c>
      <c r="E1099" s="117" t="str">
        <f>'M. End User Device Security'!B48</f>
        <v>M.1.23.4</v>
      </c>
      <c r="F1099" s="117" t="str">
        <f>'M. End User Device Security'!C48</f>
        <v>Prior to device on-boarding are constituents required to sign a legal agreement which details the obligations and rights related to mobile devices? If yes, does it include:</v>
      </c>
      <c r="G1099" s="117">
        <f>'M. End User Device Security'!D48</f>
        <v>0</v>
      </c>
      <c r="H1099" s="117">
        <f>'M. End User Device Security'!E48</f>
        <v>0</v>
      </c>
      <c r="I1099" s="117">
        <f>'M. End User Device Security'!F48</f>
        <v>0</v>
      </c>
      <c r="J1099" s="117">
        <f>'M. End User Device Security'!G48</f>
        <v>0</v>
      </c>
      <c r="K1099" s="117" t="str">
        <f>'M. End User Device Security'!H48</f>
        <v>6.2.1.Section 2.b</v>
      </c>
      <c r="L1099" s="117" t="str">
        <f>'M. End User Device Security'!I48</f>
        <v>Mobile device policy</v>
      </c>
      <c r="M1099" s="117"/>
      <c r="N1099" s="117"/>
      <c r="O1099" s="117"/>
      <c r="P1099" s="120" t="s">
        <v>118</v>
      </c>
      <c r="Q1099" s="117"/>
      <c r="R1099" s="117"/>
      <c r="S1099" s="117">
        <v>0</v>
      </c>
      <c r="T1099" s="117"/>
    </row>
    <row r="1100" spans="1:20" ht="12.75" customHeight="1">
      <c r="A1100" s="117">
        <f>'M. End User Device Security'!A49</f>
        <v>3774</v>
      </c>
      <c r="B1100" s="117">
        <f>'M. End User Device Security'!J49</f>
        <v>4</v>
      </c>
      <c r="C1100" s="117">
        <f>'M. End User Device Security'!K49</f>
        <v>0</v>
      </c>
      <c r="D1100" s="117">
        <f>'M. End User Device Security'!Y49</f>
        <v>0</v>
      </c>
      <c r="E1100" s="117" t="str">
        <f>'M. End User Device Security'!B49</f>
        <v>M.1.23.4.1</v>
      </c>
      <c r="F1100" s="117" t="str">
        <f>'M. End User Device Security'!C49</f>
        <v>Owner of data on the mobile device?</v>
      </c>
      <c r="G1100" s="117">
        <f>'M. End User Device Security'!D49</f>
        <v>0</v>
      </c>
      <c r="H1100" s="117">
        <f>'M. End User Device Security'!E49</f>
        <v>0</v>
      </c>
      <c r="I1100" s="117">
        <f>'M. End User Device Security'!F49</f>
        <v>0</v>
      </c>
      <c r="J1100" s="117">
        <f>'M. End User Device Security'!G49</f>
        <v>0</v>
      </c>
      <c r="K1100" s="117" t="str">
        <f>'M. End User Device Security'!H49</f>
        <v>6.2.1.Section 2.b</v>
      </c>
      <c r="L1100" s="117" t="str">
        <f>'M. End User Device Security'!I49</f>
        <v>Mobile device policy</v>
      </c>
      <c r="M1100" s="117"/>
      <c r="N1100" s="117"/>
      <c r="O1100" s="117"/>
      <c r="P1100" s="120" t="s">
        <v>118</v>
      </c>
      <c r="Q1100" s="117"/>
      <c r="R1100" s="117"/>
      <c r="S1100" s="117">
        <v>0</v>
      </c>
      <c r="T1100" s="117"/>
    </row>
    <row r="1101" spans="1:20" ht="12.75" customHeight="1">
      <c r="A1101" s="117">
        <f>'M. End User Device Security'!A50</f>
        <v>3775</v>
      </c>
      <c r="B1101" s="117">
        <f>'M. End User Device Security'!J50</f>
        <v>4</v>
      </c>
      <c r="C1101" s="117">
        <f>'M. End User Device Security'!K50</f>
        <v>0</v>
      </c>
      <c r="D1101" s="117">
        <f>'M. End User Device Security'!Y50</f>
        <v>0</v>
      </c>
      <c r="E1101" s="117" t="str">
        <f>'M. End User Device Security'!B50</f>
        <v>M.1.23.4.2</v>
      </c>
      <c r="F1101" s="117" t="str">
        <f>'M. End User Device Security'!C50</f>
        <v>User's responsibility in ensuring the security of the mobile device?</v>
      </c>
      <c r="G1101" s="117">
        <f>'M. End User Device Security'!D50</f>
        <v>0</v>
      </c>
      <c r="H1101" s="117">
        <f>'M. End User Device Security'!E50</f>
        <v>0</v>
      </c>
      <c r="I1101" s="117">
        <f>'M. End User Device Security'!F50</f>
        <v>0</v>
      </c>
      <c r="J1101" s="117">
        <f>'M. End User Device Security'!G50</f>
        <v>0</v>
      </c>
      <c r="K1101" s="117" t="str">
        <f>'M. End User Device Security'!H50</f>
        <v>6.2.1</v>
      </c>
      <c r="L1101" s="117" t="str">
        <f>'M. End User Device Security'!I50</f>
        <v>Mobile device policy</v>
      </c>
      <c r="M1101" s="117"/>
      <c r="N1101" s="117"/>
      <c r="O1101" s="117"/>
      <c r="P1101" s="120" t="s">
        <v>118</v>
      </c>
      <c r="Q1101" s="117"/>
      <c r="R1101" s="117"/>
      <c r="S1101" s="117">
        <v>0</v>
      </c>
      <c r="T1101" s="117"/>
    </row>
    <row r="1102" spans="1:20" ht="12.75" customHeight="1">
      <c r="A1102" s="117">
        <f>'M. End User Device Security'!A51</f>
        <v>4099</v>
      </c>
      <c r="B1102" s="117">
        <f>'M. End User Device Security'!J51</f>
        <v>4</v>
      </c>
      <c r="C1102" s="117">
        <f>'M. End User Device Security'!K51</f>
        <v>0</v>
      </c>
      <c r="D1102" s="117">
        <f>'M. End User Device Security'!Y51</f>
        <v>0</v>
      </c>
      <c r="E1102" s="117" t="str">
        <f>'M. End User Device Security'!B51</f>
        <v>M.1.23.4.3</v>
      </c>
      <c r="F1102" s="117" t="str">
        <f>'M. End User Device Security'!C51</f>
        <v>Security requirements for Scoped Systems and Data will override user's personal use?</v>
      </c>
      <c r="G1102" s="117">
        <f>'M. End User Device Security'!D51</f>
        <v>0</v>
      </c>
      <c r="H1102" s="117">
        <f>'M. End User Device Security'!E51</f>
        <v>0</v>
      </c>
      <c r="I1102" s="117">
        <f>'M. End User Device Security'!F51</f>
        <v>0</v>
      </c>
      <c r="J1102" s="117">
        <f>'M. End User Device Security'!G51</f>
        <v>0</v>
      </c>
      <c r="K1102" s="117">
        <f>'M. End User Device Security'!H51</f>
        <v>0</v>
      </c>
      <c r="L1102" s="117">
        <f>'M. End User Device Security'!I51</f>
        <v>0</v>
      </c>
      <c r="M1102" s="117"/>
      <c r="N1102" s="117"/>
      <c r="O1102" s="117"/>
      <c r="P1102" s="120" t="s">
        <v>118</v>
      </c>
      <c r="Q1102" s="117"/>
      <c r="R1102" s="117"/>
      <c r="S1102" s="117">
        <v>0</v>
      </c>
      <c r="T1102" s="117"/>
    </row>
    <row r="1103" spans="1:20" ht="12.75" customHeight="1">
      <c r="A1103" s="117">
        <f>'M. End User Device Security'!A52</f>
        <v>3782</v>
      </c>
      <c r="B1103" s="117">
        <f>'M. End User Device Security'!J52</f>
        <v>4</v>
      </c>
      <c r="C1103" s="117">
        <f>'M. End User Device Security'!K52</f>
        <v>0</v>
      </c>
      <c r="D1103" s="117">
        <f>'M. End User Device Security'!Y52</f>
        <v>0</v>
      </c>
      <c r="E1103" s="117" t="str">
        <f>'M. End User Device Security'!B52</f>
        <v>M.1.23.4.4</v>
      </c>
      <c r="F1103" s="117" t="str">
        <f>'M. End User Device Security'!C52</f>
        <v>Support roles and responsibilities?</v>
      </c>
      <c r="G1103" s="117">
        <f>'M. End User Device Security'!D52</f>
        <v>0</v>
      </c>
      <c r="H1103" s="117">
        <f>'M. End User Device Security'!E52</f>
        <v>0</v>
      </c>
      <c r="I1103" s="117">
        <f>'M. End User Device Security'!F52</f>
        <v>0</v>
      </c>
      <c r="J1103" s="117">
        <f>'M. End User Device Security'!G52</f>
        <v>0</v>
      </c>
      <c r="K1103" s="117">
        <f>'M. End User Device Security'!H52</f>
        <v>0</v>
      </c>
      <c r="L1103" s="117">
        <f>'M. End User Device Security'!I52</f>
        <v>0</v>
      </c>
      <c r="M1103" s="117"/>
      <c r="N1103" s="117"/>
      <c r="O1103" s="117"/>
      <c r="P1103" s="120" t="s">
        <v>118</v>
      </c>
      <c r="Q1103" s="117"/>
      <c r="R1103" s="117"/>
      <c r="S1103" s="117">
        <v>0</v>
      </c>
      <c r="T1103" s="117"/>
    </row>
    <row r="1104" spans="1:20" ht="12.75" customHeight="1">
      <c r="A1104" s="117">
        <f>'M. End User Device Security'!A53</f>
        <v>3778</v>
      </c>
      <c r="B1104" s="117">
        <f>'M. End User Device Security'!J53</f>
        <v>3</v>
      </c>
      <c r="C1104" s="117">
        <f>'M. End User Device Security'!K53</f>
        <v>1</v>
      </c>
      <c r="D1104" s="117">
        <f>'M. End User Device Security'!Y53</f>
        <v>0</v>
      </c>
      <c r="E1104" s="117" t="str">
        <f>'M. End User Device Security'!B53</f>
        <v>M.1.23.5</v>
      </c>
      <c r="F1104" s="117" t="str">
        <f>'M. End User Device Security'!C53</f>
        <v>In the event of a data compromise investigation, have procedures been implemented to do the following:</v>
      </c>
      <c r="G1104" s="117">
        <f>'M. End User Device Security'!D53</f>
        <v>0</v>
      </c>
      <c r="H1104" s="117">
        <f>'M. End User Device Security'!E53</f>
        <v>0</v>
      </c>
      <c r="I1104" s="117">
        <f>'M. End User Device Security'!F53</f>
        <v>0</v>
      </c>
      <c r="J1104" s="117">
        <f>'M. End User Device Security'!G53</f>
        <v>0</v>
      </c>
      <c r="K1104" s="117">
        <f>'M. End User Device Security'!H53</f>
        <v>0</v>
      </c>
      <c r="L1104" s="117">
        <f>'M. End User Device Security'!I53</f>
        <v>0</v>
      </c>
      <c r="M1104" s="117"/>
      <c r="N1104" s="117"/>
      <c r="O1104" s="117"/>
      <c r="P1104" s="120" t="s">
        <v>118</v>
      </c>
      <c r="Q1104" s="117"/>
      <c r="R1104" s="117"/>
      <c r="S1104" s="117">
        <v>0</v>
      </c>
      <c r="T1104" s="117"/>
    </row>
    <row r="1105" spans="1:20" ht="12.75" customHeight="1">
      <c r="A1105" s="117">
        <f>'M. End User Device Security'!A54</f>
        <v>3779</v>
      </c>
      <c r="B1105" s="117">
        <f>'M. End User Device Security'!J54</f>
        <v>4</v>
      </c>
      <c r="C1105" s="117">
        <f>'M. End User Device Security'!K54</f>
        <v>0</v>
      </c>
      <c r="D1105" s="117">
        <f>'M. End User Device Security'!Y54</f>
        <v>0</v>
      </c>
      <c r="E1105" s="117" t="str">
        <f>'M. End User Device Security'!B54</f>
        <v>M.1.23.5.1</v>
      </c>
      <c r="F1105" s="117" t="str">
        <f>'M. End User Device Security'!C54</f>
        <v>Remotely wipe the mobile device?</v>
      </c>
      <c r="G1105" s="117">
        <f>'M. End User Device Security'!D54</f>
        <v>0</v>
      </c>
      <c r="H1105" s="117">
        <f>'M. End User Device Security'!E54</f>
        <v>0</v>
      </c>
      <c r="I1105" s="117">
        <f>'M. End User Device Security'!F54</f>
        <v>0</v>
      </c>
      <c r="J1105" s="117">
        <f>'M. End User Device Security'!G54</f>
        <v>0</v>
      </c>
      <c r="K1105" s="117">
        <f>'M. End User Device Security'!H54</f>
        <v>0</v>
      </c>
      <c r="L1105" s="117">
        <f>'M. End User Device Security'!I54</f>
        <v>0</v>
      </c>
      <c r="M1105" s="117"/>
      <c r="N1105" s="117"/>
      <c r="O1105" s="117"/>
      <c r="P1105" s="120" t="s">
        <v>118</v>
      </c>
      <c r="Q1105" s="117"/>
      <c r="R1105" s="117"/>
      <c r="S1105" s="117">
        <v>0</v>
      </c>
      <c r="T1105" s="117"/>
    </row>
    <row r="1106" spans="1:20" ht="12.75" customHeight="1">
      <c r="A1106" s="117">
        <f>'M. End User Device Security'!A55</f>
        <v>3780</v>
      </c>
      <c r="B1106" s="117">
        <f>'M. End User Device Security'!J55</f>
        <v>4</v>
      </c>
      <c r="C1106" s="117">
        <f>'M. End User Device Security'!K55</f>
        <v>0</v>
      </c>
      <c r="D1106" s="117">
        <f>'M. End User Device Security'!Y55</f>
        <v>0</v>
      </c>
      <c r="E1106" s="117" t="str">
        <f>'M. End User Device Security'!B55</f>
        <v>M.1.23.5.2</v>
      </c>
      <c r="F1106" s="117" t="str">
        <f>'M. End User Device Security'!C55</f>
        <v>Remotely access Scoped Data on the mobile?</v>
      </c>
      <c r="G1106" s="117">
        <f>'M. End User Device Security'!D55</f>
        <v>0</v>
      </c>
      <c r="H1106" s="117">
        <f>'M. End User Device Security'!E55</f>
        <v>0</v>
      </c>
      <c r="I1106" s="117">
        <f>'M. End User Device Security'!F55</f>
        <v>0</v>
      </c>
      <c r="J1106" s="117">
        <f>'M. End User Device Security'!G55</f>
        <v>0</v>
      </c>
      <c r="K1106" s="117">
        <f>'M. End User Device Security'!H55</f>
        <v>0</v>
      </c>
      <c r="L1106" s="117">
        <f>'M. End User Device Security'!I55</f>
        <v>0</v>
      </c>
      <c r="M1106" s="117"/>
      <c r="N1106" s="117"/>
      <c r="O1106" s="117"/>
      <c r="P1106" s="120" t="s">
        <v>118</v>
      </c>
      <c r="Q1106" s="117"/>
      <c r="R1106" s="117"/>
      <c r="S1106" s="117">
        <v>0</v>
      </c>
      <c r="T1106" s="117"/>
    </row>
    <row r="1107" spans="1:20" ht="12.75" customHeight="1">
      <c r="A1107" s="117">
        <f>'M. End User Device Security'!A56</f>
        <v>3781</v>
      </c>
      <c r="B1107" s="117">
        <f>'M. End User Device Security'!J56</f>
        <v>4</v>
      </c>
      <c r="C1107" s="117">
        <f>'M. End User Device Security'!K56</f>
        <v>0</v>
      </c>
      <c r="D1107" s="117">
        <f>'M. End User Device Security'!Y56</f>
        <v>0</v>
      </c>
      <c r="E1107" s="117" t="str">
        <f>'M. End User Device Security'!B56</f>
        <v>M.1.23.5.3</v>
      </c>
      <c r="F1107" s="117" t="str">
        <f>'M. End User Device Security'!C56</f>
        <v>Physically access Scoped Data on the mobile device?</v>
      </c>
      <c r="G1107" s="117">
        <f>'M. End User Device Security'!D56</f>
        <v>0</v>
      </c>
      <c r="H1107" s="117">
        <f>'M. End User Device Security'!E56</f>
        <v>0</v>
      </c>
      <c r="I1107" s="117">
        <f>'M. End User Device Security'!F56</f>
        <v>0</v>
      </c>
      <c r="J1107" s="117">
        <f>'M. End User Device Security'!G56</f>
        <v>0</v>
      </c>
      <c r="K1107" s="117">
        <f>'M. End User Device Security'!H56</f>
        <v>0</v>
      </c>
      <c r="L1107" s="117">
        <f>'M. End User Device Security'!I56</f>
        <v>0</v>
      </c>
      <c r="M1107" s="117"/>
      <c r="N1107" s="117"/>
      <c r="O1107" s="117"/>
      <c r="P1107" s="120" t="s">
        <v>118</v>
      </c>
      <c r="Q1107" s="117"/>
      <c r="R1107" s="117"/>
      <c r="S1107" s="117">
        <v>0</v>
      </c>
      <c r="T1107" s="117"/>
    </row>
    <row r="1108" spans="1:20" ht="12.75" customHeight="1">
      <c r="A1108" s="117">
        <f>'M. End User Device Security'!A57</f>
        <v>4111</v>
      </c>
      <c r="B1108" s="117">
        <f>'M. End User Device Security'!J57</f>
        <v>4</v>
      </c>
      <c r="C1108" s="117">
        <f>'M. End User Device Security'!K57</f>
        <v>0</v>
      </c>
      <c r="D1108" s="117">
        <f>'M. End User Device Security'!Y57</f>
        <v>0</v>
      </c>
      <c r="E1108" s="117" t="str">
        <f>'M. End User Device Security'!B57</f>
        <v>M.1.23.5.4</v>
      </c>
      <c r="F1108" s="117" t="str">
        <f>'M. End User Device Security'!C57</f>
        <v>Perform a forensic analysis on the mobile device?</v>
      </c>
      <c r="G1108" s="117">
        <f>'M. End User Device Security'!D57</f>
        <v>0</v>
      </c>
      <c r="H1108" s="117">
        <f>'M. End User Device Security'!E57</f>
        <v>0</v>
      </c>
      <c r="I1108" s="117">
        <f>'M. End User Device Security'!F57</f>
        <v>0</v>
      </c>
      <c r="J1108" s="117">
        <f>'M. End User Device Security'!G57</f>
        <v>0</v>
      </c>
      <c r="K1108" s="117">
        <f>'M. End User Device Security'!H57</f>
        <v>0</v>
      </c>
      <c r="L1108" s="117">
        <f>'M. End User Device Security'!I57</f>
        <v>0</v>
      </c>
      <c r="M1108" s="117"/>
      <c r="N1108" s="117"/>
      <c r="O1108" s="117"/>
      <c r="P1108" s="120" t="s">
        <v>118</v>
      </c>
      <c r="Q1108" s="117"/>
      <c r="R1108" s="117"/>
      <c r="S1108" s="117">
        <v>0</v>
      </c>
      <c r="T1108" s="117"/>
    </row>
    <row r="1109" spans="1:20" ht="12.75" customHeight="1">
      <c r="A1109" s="117">
        <f>'M. End User Device Security'!A58</f>
        <v>3783</v>
      </c>
      <c r="B1109" s="117">
        <f>'M. End User Device Security'!J58</f>
        <v>3</v>
      </c>
      <c r="C1109" s="117">
        <f>'M. End User Device Security'!K58</f>
        <v>0</v>
      </c>
      <c r="D1109" s="117">
        <f>'M. End User Device Security'!Y58</f>
        <v>0</v>
      </c>
      <c r="E1109" s="117" t="str">
        <f>'M. End User Device Security'!B58</f>
        <v>M.1.23.6</v>
      </c>
      <c r="F1109" s="117" t="str">
        <f>'M. End User Device Security'!C58</f>
        <v>Is there an approved process to support the mobile device lifecycle? If yes, does it include:</v>
      </c>
      <c r="G1109" s="117">
        <f>'M. End User Device Security'!D58</f>
        <v>0</v>
      </c>
      <c r="H1109" s="117">
        <f>'M. End User Device Security'!E58</f>
        <v>0</v>
      </c>
      <c r="I1109" s="117">
        <f>'M. End User Device Security'!F58</f>
        <v>0</v>
      </c>
      <c r="J1109" s="117">
        <f>'M. End User Device Security'!G58</f>
        <v>0</v>
      </c>
      <c r="K1109" s="117" t="str">
        <f>'M. End User Device Security'!H58</f>
        <v>6.2.1.a</v>
      </c>
      <c r="L1109" s="117" t="str">
        <f>'M. End User Device Security'!I58</f>
        <v>Mobile device policy</v>
      </c>
      <c r="M1109" s="117"/>
      <c r="N1109" s="117"/>
      <c r="O1109" s="117"/>
      <c r="P1109" s="120" t="s">
        <v>118</v>
      </c>
      <c r="Q1109" s="117"/>
      <c r="R1109" s="117"/>
      <c r="S1109" s="117">
        <v>0</v>
      </c>
      <c r="T1109" s="117"/>
    </row>
    <row r="1110" spans="1:20" ht="12.75" customHeight="1">
      <c r="A1110" s="117">
        <f>'M. End User Device Security'!A59</f>
        <v>3784</v>
      </c>
      <c r="B1110" s="117">
        <f>'M. End User Device Security'!J59</f>
        <v>4</v>
      </c>
      <c r="C1110" s="117">
        <f>'M. End User Device Security'!K59</f>
        <v>0</v>
      </c>
      <c r="D1110" s="117">
        <f>'M. End User Device Security'!Y59</f>
        <v>0</v>
      </c>
      <c r="E1110" s="117" t="str">
        <f>'M. End User Device Security'!B59</f>
        <v>M.1.23.6.1</v>
      </c>
      <c r="F1110" s="117" t="str">
        <f>'M. End User Device Security'!C59</f>
        <v>On-boarding mobile devices?</v>
      </c>
      <c r="G1110" s="117">
        <f>'M. End User Device Security'!D59</f>
        <v>0</v>
      </c>
      <c r="H1110" s="117">
        <f>'M. End User Device Security'!E59</f>
        <v>0</v>
      </c>
      <c r="I1110" s="117">
        <f>'M. End User Device Security'!F59</f>
        <v>0</v>
      </c>
      <c r="J1110" s="117">
        <f>'M. End User Device Security'!G59</f>
        <v>0</v>
      </c>
      <c r="K1110" s="117" t="str">
        <f>'M. End User Device Security'!H59</f>
        <v>6.2.1.a</v>
      </c>
      <c r="L1110" s="117" t="str">
        <f>'M. End User Device Security'!I59</f>
        <v>Mobile device policy</v>
      </c>
      <c r="M1110" s="117"/>
      <c r="N1110" s="117"/>
      <c r="O1110" s="117"/>
      <c r="P1110" s="120" t="s">
        <v>118</v>
      </c>
      <c r="Q1110" s="117"/>
      <c r="R1110" s="117"/>
      <c r="S1110" s="117">
        <v>0</v>
      </c>
      <c r="T1110" s="117"/>
    </row>
    <row r="1111" spans="1:20" ht="12.75" customHeight="1">
      <c r="A1111" s="117">
        <f>'M. End User Device Security'!A60</f>
        <v>3785</v>
      </c>
      <c r="B1111" s="117">
        <f>'M. End User Device Security'!J60</f>
        <v>4</v>
      </c>
      <c r="C1111" s="117">
        <f>'M. End User Device Security'!K60</f>
        <v>0</v>
      </c>
      <c r="D1111" s="117">
        <f>'M. End User Device Security'!Y60</f>
        <v>0</v>
      </c>
      <c r="E1111" s="117" t="str">
        <f>'M. End User Device Security'!B60</f>
        <v>M.1.23.6.2</v>
      </c>
      <c r="F1111" s="117" t="str">
        <f>'M. End User Device Security'!C60</f>
        <v>Off-boarding mobile devices?</v>
      </c>
      <c r="G1111" s="117">
        <f>'M. End User Device Security'!D60</f>
        <v>0</v>
      </c>
      <c r="H1111" s="117">
        <f>'M. End User Device Security'!E60</f>
        <v>0</v>
      </c>
      <c r="I1111" s="117">
        <f>'M. End User Device Security'!F60</f>
        <v>0</v>
      </c>
      <c r="J1111" s="117">
        <f>'M. End User Device Security'!G60</f>
        <v>0</v>
      </c>
      <c r="K1111" s="117" t="str">
        <f>'M. End User Device Security'!H60</f>
        <v>6.2.1.a</v>
      </c>
      <c r="L1111" s="117" t="str">
        <f>'M. End User Device Security'!I60</f>
        <v>Mobile device policy</v>
      </c>
      <c r="M1111" s="117"/>
      <c r="N1111" s="117"/>
      <c r="O1111" s="117"/>
      <c r="P1111" s="120" t="s">
        <v>118</v>
      </c>
      <c r="Q1111" s="117"/>
      <c r="R1111" s="117"/>
      <c r="S1111" s="117">
        <v>0</v>
      </c>
      <c r="T1111" s="117"/>
    </row>
    <row r="1112" spans="1:20" ht="12.75" customHeight="1">
      <c r="A1112" s="117">
        <f>'M. End User Device Security'!A61</f>
        <v>3786</v>
      </c>
      <c r="B1112" s="117">
        <f>'M. End User Device Security'!J61</f>
        <v>4</v>
      </c>
      <c r="C1112" s="117">
        <f>'M. End User Device Security'!K61</f>
        <v>0</v>
      </c>
      <c r="D1112" s="117">
        <f>'M. End User Device Security'!Y61</f>
        <v>0</v>
      </c>
      <c r="E1112" s="117" t="str">
        <f>'M. End User Device Security'!B61</f>
        <v>M.1.23.6.3</v>
      </c>
      <c r="F1112" s="117" t="str">
        <f>'M. End User Device Security'!C61</f>
        <v>Asset Tracking against the mobile devices each constituent is permitted to connect with?</v>
      </c>
      <c r="G1112" s="117">
        <f>'M. End User Device Security'!D61</f>
        <v>0</v>
      </c>
      <c r="H1112" s="117">
        <f>'M. End User Device Security'!E61</f>
        <v>0</v>
      </c>
      <c r="I1112" s="117">
        <f>'M. End User Device Security'!F61</f>
        <v>0</v>
      </c>
      <c r="J1112" s="117">
        <f>'M. End User Device Security'!G61</f>
        <v>0</v>
      </c>
      <c r="K1112" s="117">
        <f>'M. End User Device Security'!H61</f>
        <v>0</v>
      </c>
      <c r="L1112" s="117">
        <f>'M. End User Device Security'!I61</f>
        <v>0</v>
      </c>
      <c r="M1112" s="117"/>
      <c r="N1112" s="117"/>
      <c r="O1112" s="117"/>
      <c r="P1112" s="120" t="s">
        <v>118</v>
      </c>
      <c r="Q1112" s="117"/>
      <c r="R1112" s="117"/>
      <c r="S1112" s="117">
        <v>0</v>
      </c>
      <c r="T1112" s="117"/>
    </row>
    <row r="1113" spans="1:20" ht="12.75" customHeight="1">
      <c r="A1113" s="117">
        <f>'M. End User Device Security'!A62</f>
        <v>3787</v>
      </c>
      <c r="B1113" s="117">
        <f>'M. End User Device Security'!J62</f>
        <v>3</v>
      </c>
      <c r="C1113" s="117">
        <f>'M. End User Device Security'!K62</f>
        <v>0</v>
      </c>
      <c r="D1113" s="117">
        <f>'M. End User Device Security'!Y62</f>
        <v>1</v>
      </c>
      <c r="E1113" s="117" t="str">
        <f>'M. End User Device Security'!B62</f>
        <v>M.1.23.7</v>
      </c>
      <c r="F1113" s="117" t="str">
        <f>'M. End User Device Security'!C62</f>
        <v>Is there an approved process for IT to off-board mobile devices when a constituent terminates, or requests to on-board a new mobile device? If yes, does it:</v>
      </c>
      <c r="G1113" s="117">
        <f>'M. End User Device Security'!D62</f>
        <v>0</v>
      </c>
      <c r="H1113" s="117">
        <f>'M. End User Device Security'!E62</f>
        <v>0</v>
      </c>
      <c r="I1113" s="117">
        <f>'M. End User Device Security'!F62</f>
        <v>0</v>
      </c>
      <c r="J1113" s="117">
        <f>'M. End User Device Security'!G62</f>
        <v>0</v>
      </c>
      <c r="K1113" s="117">
        <f>'M. End User Device Security'!H62</f>
        <v>0</v>
      </c>
      <c r="L1113" s="117">
        <f>'M. End User Device Security'!I62</f>
        <v>0</v>
      </c>
      <c r="M1113" s="117"/>
      <c r="N1113" s="117"/>
      <c r="O1113" s="117"/>
      <c r="P1113" s="120" t="s">
        <v>118</v>
      </c>
      <c r="Q1113" s="117"/>
      <c r="R1113" s="117"/>
      <c r="S1113" s="117">
        <v>0</v>
      </c>
      <c r="T1113" s="117"/>
    </row>
    <row r="1114" spans="1:20" ht="12.75" customHeight="1">
      <c r="A1114" s="117">
        <f>'M. End User Device Security'!A63</f>
        <v>3788</v>
      </c>
      <c r="B1114" s="117">
        <f>'M. End User Device Security'!J63</f>
        <v>4</v>
      </c>
      <c r="C1114" s="117">
        <f>'M. End User Device Security'!K63</f>
        <v>0</v>
      </c>
      <c r="D1114" s="117">
        <f>'M. End User Device Security'!Y63</f>
        <v>0</v>
      </c>
      <c r="E1114" s="117" t="str">
        <f>'M. End User Device Security'!B63</f>
        <v>M.1.23.7.1</v>
      </c>
      <c r="F1114" s="117" t="str">
        <f>'M. End User Device Security'!C63</f>
        <v>Identify if the constituent has any legacy devices accessing Scoped Systems and Data?</v>
      </c>
      <c r="G1114" s="117">
        <f>'M. End User Device Security'!D63</f>
        <v>0</v>
      </c>
      <c r="H1114" s="117">
        <f>'M. End User Device Security'!E63</f>
        <v>0</v>
      </c>
      <c r="I1114" s="117">
        <f>'M. End User Device Security'!F63</f>
        <v>0</v>
      </c>
      <c r="J1114" s="117">
        <f>'M. End User Device Security'!G63</f>
        <v>0</v>
      </c>
      <c r="K1114" s="117">
        <f>'M. End User Device Security'!H63</f>
        <v>0</v>
      </c>
      <c r="L1114" s="117">
        <f>'M. End User Device Security'!I63</f>
        <v>0</v>
      </c>
      <c r="M1114" s="117"/>
      <c r="N1114" s="117"/>
      <c r="O1114" s="117"/>
      <c r="P1114" s="120" t="s">
        <v>118</v>
      </c>
      <c r="Q1114" s="117"/>
      <c r="R1114" s="117"/>
      <c r="S1114" s="117">
        <v>0</v>
      </c>
      <c r="T1114" s="117"/>
    </row>
    <row r="1115" spans="1:20" ht="12.75" customHeight="1">
      <c r="A1115" s="117">
        <f>'M. End User Device Security'!A64</f>
        <v>3789</v>
      </c>
      <c r="B1115" s="117">
        <f>'M. End User Device Security'!J64</f>
        <v>4</v>
      </c>
      <c r="C1115" s="117">
        <f>'M. End User Device Security'!K64</f>
        <v>0</v>
      </c>
      <c r="D1115" s="117">
        <f>'M. End User Device Security'!Y64</f>
        <v>0</v>
      </c>
      <c r="E1115" s="117" t="str">
        <f>'M. End User Device Security'!B64</f>
        <v>M.1.23.7.2</v>
      </c>
      <c r="F1115" s="117" t="str">
        <f>'M. End User Device Security'!C64</f>
        <v>Confirm that Scoped Data, Assessee settings and accounts have been removed from the legacy mobile device?</v>
      </c>
      <c r="G1115" s="117">
        <f>'M. End User Device Security'!D64</f>
        <v>0</v>
      </c>
      <c r="H1115" s="117">
        <f>'M. End User Device Security'!E64</f>
        <v>0</v>
      </c>
      <c r="I1115" s="117">
        <f>'M. End User Device Security'!F64</f>
        <v>0</v>
      </c>
      <c r="J1115" s="117">
        <f>'M. End User Device Security'!G64</f>
        <v>0</v>
      </c>
      <c r="K1115" s="117">
        <f>'M. End User Device Security'!H64</f>
        <v>0</v>
      </c>
      <c r="L1115" s="117">
        <f>'M. End User Device Security'!I64</f>
        <v>0</v>
      </c>
      <c r="M1115" s="117"/>
      <c r="N1115" s="117"/>
      <c r="O1115" s="117"/>
      <c r="P1115" s="120" t="s">
        <v>118</v>
      </c>
      <c r="Q1115" s="117"/>
      <c r="R1115" s="117"/>
      <c r="S1115" s="117">
        <v>0</v>
      </c>
      <c r="T1115" s="117"/>
    </row>
    <row r="1116" spans="1:20" ht="12.75" customHeight="1">
      <c r="A1116" s="117">
        <f>'M. End User Device Security'!A65</f>
        <v>4100</v>
      </c>
      <c r="B1116" s="117">
        <f>'M. End User Device Security'!J65</f>
        <v>3</v>
      </c>
      <c r="C1116" s="117">
        <f>'M. End User Device Security'!K65</f>
        <v>0</v>
      </c>
      <c r="D1116" s="117">
        <f>'M. End User Device Security'!Y65</f>
        <v>0</v>
      </c>
      <c r="E1116" s="117" t="str">
        <f>'M. End User Device Security'!B65</f>
        <v>M.1.23.8</v>
      </c>
      <c r="F1116" s="117" t="str">
        <f>'M. End User Device Security'!C65</f>
        <v>Is the identity management system (directory services) integrated with mobile infrastructure to support people joining/leaving/changing roles in the enterprise?</v>
      </c>
      <c r="G1116" s="117">
        <f>'M. End User Device Security'!D65</f>
        <v>0</v>
      </c>
      <c r="H1116" s="117">
        <f>'M. End User Device Security'!E65</f>
        <v>0</v>
      </c>
      <c r="I1116" s="117">
        <f>'M. End User Device Security'!F65</f>
        <v>0</v>
      </c>
      <c r="J1116" s="117">
        <f>'M. End User Device Security'!G65</f>
        <v>0</v>
      </c>
      <c r="K1116" s="117">
        <f>'M. End User Device Security'!H65</f>
        <v>0</v>
      </c>
      <c r="L1116" s="117">
        <f>'M. End User Device Security'!I65</f>
        <v>0</v>
      </c>
      <c r="M1116" s="117"/>
      <c r="N1116" s="117"/>
      <c r="O1116" s="117"/>
      <c r="P1116" s="120" t="s">
        <v>118</v>
      </c>
      <c r="Q1116" s="117"/>
      <c r="R1116" s="117"/>
      <c r="S1116" s="117">
        <v>0</v>
      </c>
      <c r="T1116" s="117"/>
    </row>
    <row r="1117" spans="1:20" ht="12.75" customHeight="1">
      <c r="A1117" s="117">
        <f>'M. End User Device Security'!A66</f>
        <v>4101</v>
      </c>
      <c r="B1117" s="117">
        <f>'M. End User Device Security'!J66</f>
        <v>3</v>
      </c>
      <c r="C1117" s="117">
        <f>'M. End User Device Security'!K66</f>
        <v>0</v>
      </c>
      <c r="D1117" s="117">
        <f>'M. End User Device Security'!Y66</f>
        <v>0</v>
      </c>
      <c r="E1117" s="117" t="str">
        <f>'M. End User Device Security'!B66</f>
        <v>M.1.23.9</v>
      </c>
      <c r="F1117" s="117" t="str">
        <f>'M. End User Device Security'!C66</f>
        <v>Is Mobile Device Management subject to an internal or external audit?</v>
      </c>
      <c r="G1117" s="117">
        <f>'M. End User Device Security'!D66</f>
        <v>0</v>
      </c>
      <c r="H1117" s="117">
        <f>'M. End User Device Security'!E66</f>
        <v>0</v>
      </c>
      <c r="I1117" s="117">
        <f>'M. End User Device Security'!F66</f>
        <v>0</v>
      </c>
      <c r="J1117" s="117">
        <f>'M. End User Device Security'!G66</f>
        <v>0</v>
      </c>
      <c r="K1117" s="117">
        <f>'M. End User Device Security'!H66</f>
        <v>0</v>
      </c>
      <c r="L1117" s="117">
        <f>'M. End User Device Security'!I66</f>
        <v>0</v>
      </c>
      <c r="M1117" s="117"/>
      <c r="N1117" s="117"/>
      <c r="O1117" s="117"/>
      <c r="P1117" s="120" t="s">
        <v>118</v>
      </c>
      <c r="Q1117" s="117"/>
      <c r="R1117" s="117"/>
      <c r="S1117" s="117">
        <v>0</v>
      </c>
      <c r="T1117" s="117"/>
    </row>
    <row r="1118" spans="1:20" ht="12.75" customHeight="1">
      <c r="A1118" s="117">
        <f>'M. End User Device Security'!A67</f>
        <v>3823</v>
      </c>
      <c r="B1118" s="117">
        <f>'M. End User Device Security'!J67</f>
        <v>3</v>
      </c>
      <c r="C1118" s="117">
        <f>'M. End User Device Security'!K67</f>
        <v>0</v>
      </c>
      <c r="D1118" s="117">
        <f>'M. End User Device Security'!Y67</f>
        <v>0</v>
      </c>
      <c r="E1118" s="117" t="str">
        <f>'M. End User Device Security'!B67</f>
        <v>M.1.23.10</v>
      </c>
      <c r="F1118" s="117" t="str">
        <f>'M. End User Device Security'!C67</f>
        <v>Are there approved mobile operating system versions permitted to connect to the Assessee's environment?</v>
      </c>
      <c r="G1118" s="117">
        <f>'M. End User Device Security'!D67</f>
        <v>0</v>
      </c>
      <c r="H1118" s="117">
        <f>'M. End User Device Security'!E67</f>
        <v>0</v>
      </c>
      <c r="I1118" s="117">
        <f>'M. End User Device Security'!F67</f>
        <v>0</v>
      </c>
      <c r="J1118" s="117">
        <f>'M. End User Device Security'!G67</f>
        <v>0</v>
      </c>
      <c r="K1118" s="117" t="str">
        <f>'M. End User Device Security'!H67</f>
        <v>6.2.1</v>
      </c>
      <c r="L1118" s="117" t="str">
        <f>'M. End User Device Security'!I67</f>
        <v>Mobile device policy</v>
      </c>
      <c r="M1118" s="117"/>
      <c r="N1118" s="117"/>
      <c r="O1118" s="117"/>
      <c r="P1118" s="120" t="s">
        <v>118</v>
      </c>
      <c r="Q1118" s="117"/>
      <c r="R1118" s="117"/>
      <c r="S1118" s="117">
        <v>0</v>
      </c>
      <c r="T1118" s="117"/>
    </row>
    <row r="1119" spans="1:20" ht="12.75" customHeight="1">
      <c r="A1119" s="117">
        <f>'M. End User Device Security'!A68</f>
        <v>3824</v>
      </c>
      <c r="B1119" s="117">
        <f>'M. End User Device Security'!J68</f>
        <v>4</v>
      </c>
      <c r="C1119" s="117">
        <f>'M. End User Device Security'!K68</f>
        <v>0</v>
      </c>
      <c r="D1119" s="117">
        <f>'M. End User Device Security'!Y68</f>
        <v>0</v>
      </c>
      <c r="E1119" s="117" t="str">
        <f>'M. End User Device Security'!B68</f>
        <v>M.1.23.10.1</v>
      </c>
      <c r="F1119" s="117" t="str">
        <f>'M. End User Device Security'!C68</f>
        <v>Are mobile operating system versions that are deemed end of life permitted to connect to Scoped Systems and Data?</v>
      </c>
      <c r="G1119" s="117">
        <f>'M. End User Device Security'!D68</f>
        <v>0</v>
      </c>
      <c r="H1119" s="117">
        <f>'M. End User Device Security'!E68</f>
        <v>0</v>
      </c>
      <c r="I1119" s="117">
        <f>'M. End User Device Security'!F68</f>
        <v>0</v>
      </c>
      <c r="J1119" s="117">
        <f>'M. End User Device Security'!G68</f>
        <v>0</v>
      </c>
      <c r="K1119" s="117" t="str">
        <f>'M. End User Device Security'!H68</f>
        <v>6.2.1</v>
      </c>
      <c r="L1119" s="117" t="str">
        <f>'M. End User Device Security'!I68</f>
        <v>Mobile device policy</v>
      </c>
      <c r="M1119" s="117"/>
      <c r="N1119" s="117"/>
      <c r="O1119" s="117"/>
      <c r="P1119" s="120" t="s">
        <v>118</v>
      </c>
      <c r="Q1119" s="117"/>
      <c r="R1119" s="117"/>
      <c r="S1119" s="117">
        <v>0</v>
      </c>
      <c r="T1119" s="117"/>
    </row>
    <row r="1120" spans="1:20" ht="12.75" customHeight="1">
      <c r="A1120" s="117">
        <f>'M. End User Device Security'!A69</f>
        <v>3825</v>
      </c>
      <c r="B1120" s="117">
        <f>'M. End User Device Security'!J69</f>
        <v>3</v>
      </c>
      <c r="C1120" s="117">
        <f>'M. End User Device Security'!K69</f>
        <v>0</v>
      </c>
      <c r="D1120" s="117">
        <f>'M. End User Device Security'!Y69</f>
        <v>0</v>
      </c>
      <c r="E1120" s="117" t="str">
        <f>'M. End User Device Security'!B69</f>
        <v>M.1.23.11</v>
      </c>
      <c r="F1120" s="117" t="str">
        <f>'M. End User Device Security'!C69</f>
        <v>Are constituents permitted to create and activate mobile hotspots? (Bring Your Own Network, BYON).</v>
      </c>
      <c r="G1120" s="117">
        <f>'M. End User Device Security'!D69</f>
        <v>0</v>
      </c>
      <c r="H1120" s="117">
        <f>'M. End User Device Security'!E69</f>
        <v>0</v>
      </c>
      <c r="I1120" s="117">
        <f>'M. End User Device Security'!F69</f>
        <v>0</v>
      </c>
      <c r="J1120" s="117">
        <f>'M. End User Device Security'!G69</f>
        <v>0</v>
      </c>
      <c r="K1120" s="117" t="str">
        <f>'M. End User Device Security'!H69</f>
        <v>6.2.1</v>
      </c>
      <c r="L1120" s="117" t="str">
        <f>'M. End User Device Security'!I69</f>
        <v>Mobile device policy</v>
      </c>
      <c r="M1120" s="117"/>
      <c r="N1120" s="117"/>
      <c r="O1120" s="117"/>
      <c r="P1120" s="120" t="s">
        <v>118</v>
      </c>
      <c r="Q1120" s="117"/>
      <c r="R1120" s="117"/>
      <c r="S1120" s="117">
        <v>0</v>
      </c>
      <c r="T1120" s="117"/>
    </row>
    <row r="1121" spans="1:20" ht="12.75" customHeight="1">
      <c r="A1121" s="117">
        <f>'M. End User Device Security'!A70</f>
        <v>1791</v>
      </c>
      <c r="B1121" s="117">
        <f>'M. End User Device Security'!J70</f>
        <v>2</v>
      </c>
      <c r="C1121" s="117">
        <f>'M. End User Device Security'!K70</f>
        <v>0</v>
      </c>
      <c r="D1121" s="117">
        <f>'M. End User Device Security'!Y70</f>
        <v>0</v>
      </c>
      <c r="E1121" s="117" t="str">
        <f>'M. End User Device Security'!B70</f>
        <v>M.1.24</v>
      </c>
      <c r="F1121" s="117" t="str">
        <f>'M. End User Device Security'!C70</f>
        <v>Are desktop computers used to transmit, process or store Scoped Systems and Data. If yes, is:</v>
      </c>
      <c r="G1121" s="117">
        <f>'M. End User Device Security'!D70</f>
        <v>0</v>
      </c>
      <c r="H1121" s="117">
        <f>'M. End User Device Security'!E70</f>
        <v>0</v>
      </c>
      <c r="I1121" s="117">
        <f>'M. End User Device Security'!F70</f>
        <v>0</v>
      </c>
      <c r="J1121" s="117">
        <f>'M. End User Device Security'!G70</f>
        <v>0</v>
      </c>
      <c r="K1121" s="117">
        <f>'M. End User Device Security'!H70</f>
        <v>0</v>
      </c>
      <c r="L1121" s="117" t="str">
        <f>'M. End User Device Security'!I70</f>
        <v/>
      </c>
      <c r="M1121" s="117"/>
      <c r="N1121" s="117"/>
      <c r="O1121" s="117"/>
      <c r="P1121" s="120" t="s">
        <v>118</v>
      </c>
      <c r="Q1121" s="117"/>
      <c r="R1121" s="117"/>
      <c r="S1121" s="117">
        <v>0</v>
      </c>
      <c r="T1121" s="191" t="s">
        <v>3254</v>
      </c>
    </row>
    <row r="1122" spans="1:20" ht="12.75" customHeight="1">
      <c r="A1122" s="117">
        <f>'M. End User Device Security'!A71</f>
        <v>4323</v>
      </c>
      <c r="B1122" s="117">
        <f>'M. End User Device Security'!J71</f>
        <v>3</v>
      </c>
      <c r="C1122" s="117">
        <f>'M. End User Device Security'!K71</f>
        <v>0</v>
      </c>
      <c r="D1122" s="117">
        <f>'M. End User Device Security'!Y71</f>
        <v>0</v>
      </c>
      <c r="E1122" s="117" t="str">
        <f>'M. End User Device Security'!B71</f>
        <v>M.1.24.1</v>
      </c>
      <c r="F1122" s="117" t="str">
        <f>'M. End User Device Security'!C71</f>
        <v>Use of removable media (floppy disk, recordable CD/DVD, USB drive, etc.) is logged?</v>
      </c>
      <c r="G1122" s="117">
        <f>'M. End User Device Security'!D71</f>
        <v>0</v>
      </c>
      <c r="H1122" s="117">
        <f>'M. End User Device Security'!E71</f>
        <v>0</v>
      </c>
      <c r="I1122" s="117">
        <f>'M. End User Device Security'!F71</f>
        <v>0</v>
      </c>
      <c r="J1122" s="117">
        <f>'M. End User Device Security'!G71</f>
        <v>0</v>
      </c>
      <c r="K1122" s="117" t="str">
        <f>'M. End User Device Security'!H71</f>
        <v>8.3.1.b</v>
      </c>
      <c r="L1122" s="117" t="str">
        <f>'M. End User Device Security'!I71</f>
        <v>Management of Removable Media</v>
      </c>
      <c r="M1122" s="117"/>
      <c r="N1122" s="117" t="s">
        <v>3200</v>
      </c>
      <c r="O1122" s="117" t="s">
        <v>3201</v>
      </c>
      <c r="P1122" s="120"/>
      <c r="Q1122" s="117"/>
      <c r="R1122" s="117"/>
      <c r="S1122" s="117" t="s">
        <v>587</v>
      </c>
      <c r="T1122" s="117"/>
    </row>
    <row r="1123" spans="1:20" ht="12.75" customHeight="1">
      <c r="A1123" s="117">
        <f>'M. End User Device Security'!A72</f>
        <v>1793</v>
      </c>
      <c r="B1123" s="117">
        <f>'M. End User Device Security'!J72</f>
        <v>3</v>
      </c>
      <c r="C1123" s="117">
        <f>'M. End User Device Security'!K72</f>
        <v>0</v>
      </c>
      <c r="D1123" s="117">
        <f>'M. End User Device Security'!Y72</f>
        <v>0</v>
      </c>
      <c r="E1123" s="117" t="str">
        <f>'M. End User Device Security'!B72</f>
        <v>M.1.24.2</v>
      </c>
      <c r="F1123" s="117" t="str">
        <f>'M. End User Device Security'!C72</f>
        <v>Security approval required prior to implementing non-standard operating equipment?</v>
      </c>
      <c r="G1123" s="117">
        <f>'M. End User Device Security'!D72</f>
        <v>0</v>
      </c>
      <c r="H1123" s="117">
        <f>'M. End User Device Security'!E72</f>
        <v>0</v>
      </c>
      <c r="I1123" s="117">
        <f>'M. End User Device Security'!F72</f>
        <v>0</v>
      </c>
      <c r="J1123" s="117">
        <f>'M. End User Device Security'!G72</f>
        <v>0</v>
      </c>
      <c r="K1123" s="117" t="str">
        <f>'M. End User Device Security'!H72</f>
        <v>13.1.1</v>
      </c>
      <c r="L1123" s="117" t="str">
        <f>'M. End User Device Security'!I72</f>
        <v>Network Controls</v>
      </c>
      <c r="M1123" s="117"/>
      <c r="N1123" s="117"/>
      <c r="O1123" s="117"/>
      <c r="P1123" s="120" t="s">
        <v>118</v>
      </c>
      <c r="Q1123" s="117"/>
      <c r="R1123" s="117"/>
      <c r="S1123" s="117">
        <v>0</v>
      </c>
      <c r="T1123" s="191" t="s">
        <v>3254</v>
      </c>
    </row>
    <row r="1124" spans="1:20" ht="12.75" customHeight="1">
      <c r="A1124" s="117">
        <f>'M. End User Device Security'!A73</f>
        <v>1794</v>
      </c>
      <c r="B1124" s="117">
        <f>'M. End User Device Security'!J73</f>
        <v>3</v>
      </c>
      <c r="C1124" s="117">
        <f>'M. End User Device Security'!K73</f>
        <v>0</v>
      </c>
      <c r="D1124" s="117">
        <f>'M. End User Device Security'!Y73</f>
        <v>0</v>
      </c>
      <c r="E1124" s="117" t="str">
        <f>'M. End User Device Security'!B73</f>
        <v>M.1.24.3</v>
      </c>
      <c r="F1124" s="117" t="str">
        <f>'M. End User Device Security'!C73</f>
        <v>Security approval required prior to implementing freeware or shareware applications?</v>
      </c>
      <c r="G1124" s="117">
        <f>'M. End User Device Security'!D73</f>
        <v>0</v>
      </c>
      <c r="H1124" s="117">
        <f>'M. End User Device Security'!E73</f>
        <v>0</v>
      </c>
      <c r="I1124" s="117">
        <f>'M. End User Device Security'!F73</f>
        <v>0</v>
      </c>
      <c r="J1124" s="117">
        <f>'M. End User Device Security'!G73</f>
        <v>0</v>
      </c>
      <c r="K1124" s="117" t="str">
        <f>'M. End User Device Security'!H73</f>
        <v>13.1.1</v>
      </c>
      <c r="L1124" s="117" t="str">
        <f>'M. End User Device Security'!I73</f>
        <v>Network Controls</v>
      </c>
      <c r="M1124" s="117"/>
      <c r="N1124" s="117"/>
      <c r="O1124" s="117"/>
      <c r="P1124" s="120" t="s">
        <v>118</v>
      </c>
      <c r="Q1124" s="117"/>
      <c r="R1124" s="117"/>
      <c r="S1124" s="117">
        <v>0</v>
      </c>
      <c r="T1124" s="191" t="s">
        <v>3254</v>
      </c>
    </row>
    <row r="1125" spans="1:20" ht="12.75" customHeight="1">
      <c r="A1125" s="117">
        <f>'M. End User Device Security'!A74</f>
        <v>1797</v>
      </c>
      <c r="B1125" s="117">
        <f>'M. End User Device Security'!J74</f>
        <v>3</v>
      </c>
      <c r="C1125" s="117">
        <f>'M. End User Device Security'!K74</f>
        <v>0</v>
      </c>
      <c r="D1125" s="117">
        <f>'M. End User Device Security'!Y74</f>
        <v>0</v>
      </c>
      <c r="E1125" s="117" t="str">
        <f>'M. End User Device Security'!B74</f>
        <v>M.1.24.4</v>
      </c>
      <c r="F1125" s="117" t="str">
        <f>'M. End User Device Security'!C74</f>
        <v>Non-company managed PCs used to connect to the company network?</v>
      </c>
      <c r="G1125" s="117">
        <f>'M. End User Device Security'!D74</f>
        <v>0</v>
      </c>
      <c r="H1125" s="117">
        <f>'M. End User Device Security'!E74</f>
        <v>0</v>
      </c>
      <c r="I1125" s="117">
        <f>'M. End User Device Security'!F74</f>
        <v>0</v>
      </c>
      <c r="J1125" s="117">
        <f>'M. End User Device Security'!G74</f>
        <v>0</v>
      </c>
      <c r="K1125" s="117">
        <f>'M. End User Device Security'!H74</f>
        <v>0</v>
      </c>
      <c r="L1125" s="117" t="str">
        <f>'M. End User Device Security'!I74</f>
        <v/>
      </c>
      <c r="M1125" s="117"/>
      <c r="N1125" s="117"/>
      <c r="O1125" s="117"/>
      <c r="P1125" s="120" t="s">
        <v>118</v>
      </c>
      <c r="Q1125" s="117"/>
      <c r="R1125" s="117"/>
      <c r="S1125" s="117">
        <v>0</v>
      </c>
      <c r="T1125" s="191" t="s">
        <v>3254</v>
      </c>
    </row>
    <row r="1126" spans="1:20" ht="12.75" customHeight="1">
      <c r="A1126" s="117">
        <f>'M. End User Device Security'!A75</f>
        <v>1803</v>
      </c>
      <c r="B1126" s="117">
        <f>'M. End User Device Security'!J75</f>
        <v>3</v>
      </c>
      <c r="C1126" s="117">
        <f>'M. End User Device Security'!K75</f>
        <v>0</v>
      </c>
      <c r="D1126" s="117">
        <f>'M. End User Device Security'!Y75</f>
        <v>0</v>
      </c>
      <c r="E1126" s="117" t="str">
        <f>'M. End User Device Security'!B75</f>
        <v>M.1.24.5</v>
      </c>
      <c r="F1126" s="117" t="str">
        <f>'M. End User Device Security'!C75</f>
        <v>Installation of software on company-owned equipment (workstations, mobile devices) restricted to administrators?</v>
      </c>
      <c r="G1126" s="117">
        <f>'M. End User Device Security'!D75</f>
        <v>0</v>
      </c>
      <c r="H1126" s="117">
        <f>'M. End User Device Security'!E75</f>
        <v>0</v>
      </c>
      <c r="I1126" s="117">
        <f>'M. End User Device Security'!F75</f>
        <v>0</v>
      </c>
      <c r="J1126" s="117">
        <f>'M. End User Device Security'!G75</f>
        <v>0</v>
      </c>
      <c r="K1126" s="117" t="str">
        <f>'M. End User Device Security'!H75</f>
        <v>13.1.1</v>
      </c>
      <c r="L1126" s="117" t="str">
        <f>'M. End User Device Security'!I75</f>
        <v>Network Controls</v>
      </c>
      <c r="M1126" s="117"/>
      <c r="N1126" s="117" t="s">
        <v>3060</v>
      </c>
      <c r="O1126" s="117" t="s">
        <v>3455</v>
      </c>
      <c r="P1126" s="120"/>
      <c r="Q1126" s="117"/>
      <c r="R1126" s="117"/>
      <c r="S1126" s="117" t="s">
        <v>587</v>
      </c>
      <c r="T1126" s="191" t="s">
        <v>3254</v>
      </c>
    </row>
    <row r="1127" spans="1:20" ht="12.75" customHeight="1">
      <c r="A1127" s="117">
        <f>'M. End User Device Security'!A76</f>
        <v>3558</v>
      </c>
      <c r="B1127" s="117">
        <f>'M. End User Device Security'!J76</f>
        <v>1</v>
      </c>
      <c r="C1127" s="117">
        <f>'M. End User Device Security'!K76</f>
        <v>0</v>
      </c>
      <c r="D1127" s="117">
        <f>'M. End User Device Security'!Y76</f>
        <v>1</v>
      </c>
      <c r="E1127" s="117" t="str">
        <f>'M. End User Device Security'!B76</f>
        <v>M.2</v>
      </c>
      <c r="F1127" s="117" t="str">
        <f>'M. End User Device Security'!C76</f>
        <v>Are staff technically prevented from accessing the administrative environment via non-managed private devices? If yes, is it from:</v>
      </c>
      <c r="G1127" s="117">
        <f>'M. End User Device Security'!D76</f>
        <v>0</v>
      </c>
      <c r="H1127" s="117">
        <f>'M. End User Device Security'!E76</f>
        <v>0</v>
      </c>
      <c r="I1127" s="117">
        <f>'M. End User Device Security'!F76</f>
        <v>0</v>
      </c>
      <c r="J1127" s="117" t="str">
        <f>'M. End User Device Security'!G76</f>
        <v>H.3 Logical Access Authorization</v>
      </c>
      <c r="K1127" s="117" t="str">
        <f>'M. End User Device Security'!H76</f>
        <v xml:space="preserve">9.1.1
9.1.2
9.2.1
9.2.3 </v>
      </c>
      <c r="L1127" s="117" t="str">
        <f>'M. End User Device Security'!I76</f>
        <v>- Access control policy,
- Access to networks and network services,
- User registration and de-registration,
- Management of privileged access rights</v>
      </c>
      <c r="M1127" s="117"/>
      <c r="N1127" s="117"/>
      <c r="O1127" s="117"/>
      <c r="P1127" s="120" t="s">
        <v>118</v>
      </c>
      <c r="Q1127" s="117"/>
      <c r="R1127" s="117"/>
      <c r="S1127" s="117"/>
      <c r="T1127" s="117"/>
    </row>
    <row r="1128" spans="1:20" ht="12.75" customHeight="1">
      <c r="A1128" s="117">
        <f>'M. End User Device Security'!A77</f>
        <v>3559</v>
      </c>
      <c r="B1128" s="117">
        <f>'M. End User Device Security'!J77</f>
        <v>2</v>
      </c>
      <c r="C1128" s="117">
        <f>'M. End User Device Security'!K77</f>
        <v>0</v>
      </c>
      <c r="D1128" s="117">
        <f>'M. End User Device Security'!Y77</f>
        <v>0</v>
      </c>
      <c r="E1128" s="117" t="str">
        <f>'M. End User Device Security'!B77</f>
        <v>M.2.1</v>
      </c>
      <c r="F1128" s="117" t="str">
        <f>'M. End User Device Security'!C77</f>
        <v>Admin access (shell or UI): Internal (from within Service Provider network)?</v>
      </c>
      <c r="G1128" s="117">
        <f>'M. End User Device Security'!D77</f>
        <v>0</v>
      </c>
      <c r="H1128" s="117">
        <f>'M. End User Device Security'!E77</f>
        <v>0</v>
      </c>
      <c r="I1128" s="117">
        <f>'M. End User Device Security'!F77</f>
        <v>0</v>
      </c>
      <c r="J1128" s="117">
        <f>'M. End User Device Security'!G77</f>
        <v>0</v>
      </c>
      <c r="K1128" s="117">
        <f>'M. End User Device Security'!H77</f>
        <v>0</v>
      </c>
      <c r="L1128" s="117">
        <f>'M. End User Device Security'!I77</f>
        <v>0</v>
      </c>
      <c r="M1128" s="117"/>
      <c r="N1128" s="117"/>
      <c r="O1128" s="117"/>
      <c r="P1128" s="120" t="s">
        <v>118</v>
      </c>
      <c r="Q1128" s="117"/>
      <c r="R1128" s="117"/>
      <c r="S1128" s="117"/>
      <c r="T1128" s="117"/>
    </row>
    <row r="1129" spans="1:20" ht="12.75" customHeight="1">
      <c r="A1129" s="117">
        <f>'M. End User Device Security'!A78</f>
        <v>3560</v>
      </c>
      <c r="B1129" s="117">
        <f>'M. End User Device Security'!J78</f>
        <v>2</v>
      </c>
      <c r="C1129" s="117">
        <f>'M. End User Device Security'!K78</f>
        <v>0</v>
      </c>
      <c r="D1129" s="117">
        <f>'M. End User Device Security'!Y78</f>
        <v>0</v>
      </c>
      <c r="E1129" s="117" t="str">
        <f>'M. End User Device Security'!B78</f>
        <v>M.2.2</v>
      </c>
      <c r="F1129" s="117" t="str">
        <f>'M. End User Device Security'!C78</f>
        <v>Non-Admin access (shell or UI): Internal (from within Service Provider network)?</v>
      </c>
      <c r="G1129" s="117">
        <f>'M. End User Device Security'!D78</f>
        <v>0</v>
      </c>
      <c r="H1129" s="117">
        <f>'M. End User Device Security'!E78</f>
        <v>0</v>
      </c>
      <c r="I1129" s="117">
        <f>'M. End User Device Security'!F78</f>
        <v>0</v>
      </c>
      <c r="J1129" s="117">
        <f>'M. End User Device Security'!G78</f>
        <v>0</v>
      </c>
      <c r="K1129" s="117">
        <f>'M. End User Device Security'!H78</f>
        <v>0</v>
      </c>
      <c r="L1129" s="117">
        <f>'M. End User Device Security'!I78</f>
        <v>0</v>
      </c>
      <c r="M1129" s="117"/>
      <c r="N1129" s="117"/>
      <c r="O1129" s="117"/>
      <c r="P1129" s="120" t="s">
        <v>118</v>
      </c>
      <c r="Q1129" s="117"/>
      <c r="R1129" s="117"/>
      <c r="S1129" s="117"/>
      <c r="T1129" s="117"/>
    </row>
    <row r="1130" spans="1:20" ht="12.75" customHeight="1">
      <c r="A1130" s="117">
        <f>'M. End User Device Security'!A79</f>
        <v>3561</v>
      </c>
      <c r="B1130" s="117">
        <f>'M. End User Device Security'!J79</f>
        <v>2</v>
      </c>
      <c r="C1130" s="117">
        <f>'M. End User Device Security'!K79</f>
        <v>0</v>
      </c>
      <c r="D1130" s="117">
        <f>'M. End User Device Security'!Y79</f>
        <v>0</v>
      </c>
      <c r="E1130" s="117" t="str">
        <f>'M. End User Device Security'!B79</f>
        <v>M.2.3</v>
      </c>
      <c r="F1130" s="117" t="str">
        <f>'M. End User Device Security'!C79</f>
        <v>Admin access (shell or UI): Remote (from outside of Service Provider network)?</v>
      </c>
      <c r="G1130" s="117">
        <f>'M. End User Device Security'!D79</f>
        <v>0</v>
      </c>
      <c r="H1130" s="117">
        <f>'M. End User Device Security'!E79</f>
        <v>0</v>
      </c>
      <c r="I1130" s="117">
        <f>'M. End User Device Security'!F79</f>
        <v>0</v>
      </c>
      <c r="J1130" s="117">
        <f>'M. End User Device Security'!G79</f>
        <v>0</v>
      </c>
      <c r="K1130" s="117">
        <f>'M. End User Device Security'!H79</f>
        <v>0</v>
      </c>
      <c r="L1130" s="117">
        <f>'M. End User Device Security'!I79</f>
        <v>0</v>
      </c>
      <c r="M1130" s="117"/>
      <c r="N1130" s="117"/>
      <c r="O1130" s="117"/>
      <c r="P1130" s="120" t="s">
        <v>118</v>
      </c>
      <c r="Q1130" s="117"/>
      <c r="R1130" s="117"/>
      <c r="S1130" s="117"/>
      <c r="T1130" s="117"/>
    </row>
    <row r="1131" spans="1:20" ht="12.75" customHeight="1">
      <c r="A1131" s="117">
        <f>'M. End User Device Security'!A80</f>
        <v>3562</v>
      </c>
      <c r="B1131" s="117">
        <f>'M. End User Device Security'!J80</f>
        <v>2</v>
      </c>
      <c r="C1131" s="117">
        <f>'M. End User Device Security'!K80</f>
        <v>0</v>
      </c>
      <c r="D1131" s="117">
        <f>'M. End User Device Security'!Y80</f>
        <v>0</v>
      </c>
      <c r="E1131" s="117" t="str">
        <f>'M. End User Device Security'!B80</f>
        <v>M.2.4</v>
      </c>
      <c r="F1131" s="117" t="str">
        <f>'M. End User Device Security'!C80</f>
        <v>Non-admin access (shell or UI): Remote (from outside of Service Provider network)?</v>
      </c>
      <c r="G1131" s="117">
        <f>'M. End User Device Security'!D80</f>
        <v>0</v>
      </c>
      <c r="H1131" s="117">
        <f>'M. End User Device Security'!E80</f>
        <v>0</v>
      </c>
      <c r="I1131" s="117">
        <f>'M. End User Device Security'!F80</f>
        <v>0</v>
      </c>
      <c r="J1131" s="117">
        <f>'M. End User Device Security'!G80</f>
        <v>0</v>
      </c>
      <c r="K1131" s="117">
        <f>'M. End User Device Security'!H80</f>
        <v>0</v>
      </c>
      <c r="L1131" s="117">
        <f>'M. End User Device Security'!I80</f>
        <v>0</v>
      </c>
      <c r="M1131" s="117"/>
      <c r="N1131" s="117"/>
      <c r="O1131" s="117"/>
      <c r="P1131" s="120" t="s">
        <v>118</v>
      </c>
      <c r="Q1131" s="117"/>
      <c r="R1131" s="117"/>
      <c r="S1131" s="117"/>
      <c r="T1131" s="117"/>
    </row>
    <row r="1132" spans="1:20" ht="12.75" customHeight="1">
      <c r="A1132" s="117">
        <f>'M. End User Device Security'!A81</f>
        <v>0</v>
      </c>
      <c r="B1132" s="117">
        <f>'M. End User Device Security'!J81</f>
        <v>0</v>
      </c>
      <c r="C1132" s="117">
        <f>'M. End User Device Security'!K81</f>
        <v>0</v>
      </c>
      <c r="D1132" s="117">
        <f>'M. End User Device Security'!Y81</f>
        <v>0</v>
      </c>
      <c r="E1132" s="117">
        <f>'M. End User Device Security'!B81</f>
        <v>0</v>
      </c>
      <c r="F1132" s="117">
        <f>'M. End User Device Security'!C81</f>
        <v>0</v>
      </c>
      <c r="G1132" s="117">
        <f>'M. End User Device Security'!D81</f>
        <v>0</v>
      </c>
      <c r="H1132" s="117">
        <f>'M. End User Device Security'!E81</f>
        <v>0</v>
      </c>
      <c r="I1132" s="117">
        <f>'M. End User Device Security'!F81</f>
        <v>0</v>
      </c>
      <c r="J1132" s="117">
        <f>'M. End User Device Security'!G81</f>
        <v>0</v>
      </c>
      <c r="K1132" s="117">
        <f>'M. End User Device Security'!H81</f>
        <v>0</v>
      </c>
      <c r="L1132" s="117">
        <f>'M. End User Device Security'!I81</f>
        <v>0</v>
      </c>
      <c r="M1132" s="188"/>
      <c r="N1132" s="188"/>
      <c r="O1132" s="188"/>
      <c r="P1132" s="177"/>
      <c r="Q1132" s="188"/>
      <c r="R1132" s="188"/>
      <c r="S1132" s="188">
        <v>0</v>
      </c>
      <c r="T1132" s="188"/>
    </row>
    <row r="1133" spans="1:20" ht="12.75" customHeight="1">
      <c r="A1133" s="188"/>
      <c r="B1133" s="188"/>
      <c r="C1133" s="188"/>
      <c r="D1133" s="188"/>
      <c r="E1133" s="188"/>
      <c r="F1133" s="188"/>
      <c r="G1133" s="188"/>
      <c r="H1133" s="188"/>
      <c r="I1133" s="188"/>
      <c r="J1133" s="188"/>
      <c r="K1133" s="188"/>
      <c r="L1133" s="188"/>
      <c r="M1133" s="188"/>
      <c r="N1133" s="188"/>
      <c r="O1133" s="188"/>
      <c r="P1133" s="177"/>
      <c r="Q1133" s="188"/>
      <c r="R1133" s="188"/>
      <c r="S1133" s="188">
        <v>0</v>
      </c>
      <c r="T1133" s="188"/>
    </row>
    <row r="1134" spans="1:20" ht="12.75" customHeight="1">
      <c r="A1134" s="189" t="str">
        <f>'N. Network Security'!B1</f>
        <v>N. Network Security</v>
      </c>
      <c r="B1134" s="190"/>
      <c r="C1134" s="190"/>
      <c r="D1134" s="190"/>
      <c r="E1134" s="190" t="str">
        <f>'N. Network Security'!B1</f>
        <v>N. Network Security</v>
      </c>
      <c r="F1134" s="192"/>
      <c r="G1134" s="190"/>
      <c r="H1134" s="190"/>
      <c r="I1134" s="190"/>
      <c r="J1134" s="192"/>
      <c r="K1134" s="194"/>
      <c r="L1134" s="192"/>
      <c r="M1134" s="190"/>
      <c r="N1134" s="192"/>
      <c r="O1134" s="192"/>
      <c r="P1134" s="194"/>
      <c r="Q1134" s="192"/>
      <c r="R1134" s="192"/>
      <c r="S1134" s="195" t="s">
        <v>587</v>
      </c>
      <c r="T1134" s="195"/>
    </row>
    <row r="1135" spans="1:20" ht="12.75" customHeight="1">
      <c r="A1135" s="117">
        <f>'N. Network Security'!A5</f>
        <v>975</v>
      </c>
      <c r="B1135" s="117">
        <f>'N. Network Security'!J5</f>
        <v>1</v>
      </c>
      <c r="C1135" s="117">
        <f>'N. Network Security'!K5</f>
        <v>0</v>
      </c>
      <c r="D1135" s="117">
        <f>'N. Network Security'!Y5</f>
        <v>1</v>
      </c>
      <c r="E1135" s="117" t="str">
        <f>'N. Network Security'!B5</f>
        <v>N.1</v>
      </c>
      <c r="F1135" s="117" t="str">
        <f>'N. Network Security'!C5</f>
        <v>Are there external network connections (Internet, extranet, etc.)? If yes, are there:</v>
      </c>
      <c r="G1135" s="117">
        <f>'N. Network Security'!D5</f>
        <v>0</v>
      </c>
      <c r="H1135" s="117">
        <f>'N. Network Security'!E5</f>
        <v>0</v>
      </c>
      <c r="I1135" s="117">
        <f>'N. Network Security'!F5</f>
        <v>0</v>
      </c>
      <c r="J1135" s="117" t="str">
        <f>'N. Network Security'!G5</f>
        <v>B.2 Information Security Standards
N.Network Security</v>
      </c>
      <c r="K1135" s="117" t="str">
        <f>'N. Network Security'!H5</f>
        <v>13.1.1</v>
      </c>
      <c r="L1135" s="117" t="str">
        <f>'N. Network Security'!I5</f>
        <v>Network Controls</v>
      </c>
      <c r="M1135" s="117"/>
      <c r="N1135" s="117"/>
      <c r="O1135" s="117"/>
      <c r="P1135" s="120" t="s">
        <v>3226</v>
      </c>
      <c r="Q1135" s="117"/>
      <c r="R1135" s="117" t="s">
        <v>3227</v>
      </c>
      <c r="S1135" s="117">
        <v>0</v>
      </c>
      <c r="T1135" s="191" t="s">
        <v>3217</v>
      </c>
    </row>
    <row r="1136" spans="1:20" ht="12.75" customHeight="1">
      <c r="A1136" s="117">
        <f>'N. Network Security'!A6</f>
        <v>998</v>
      </c>
      <c r="B1136" s="117">
        <f>'N. Network Security'!J6</f>
        <v>2</v>
      </c>
      <c r="C1136" s="117">
        <f>'N. Network Security'!K6</f>
        <v>0</v>
      </c>
      <c r="D1136" s="117">
        <f>'N. Network Security'!Y6</f>
        <v>1</v>
      </c>
      <c r="E1136" s="117" t="str">
        <f>'N. Network Security'!B6</f>
        <v>N.1.1</v>
      </c>
      <c r="F1136" s="117" t="str">
        <f>'N. Network Security'!C6</f>
        <v>Security and hardening standards for network devices, including Firewalls, Switches, Routers and Wireless Access Points (baseline configuration, patching, passwords, access control)?</v>
      </c>
      <c r="G1136" s="117">
        <f>'N. Network Security'!D6</f>
        <v>0</v>
      </c>
      <c r="H1136" s="117">
        <f>'N. Network Security'!E6</f>
        <v>0</v>
      </c>
      <c r="I1136" s="117">
        <f>'N. Network Security'!F6</f>
        <v>0</v>
      </c>
      <c r="J1136" s="117" t="str">
        <f>'N. Network Security'!G6</f>
        <v>N. Network Security</v>
      </c>
      <c r="K1136" s="117" t="str">
        <f>'N. Network Security'!H6</f>
        <v>13.1.1.c</v>
      </c>
      <c r="L1136" s="117" t="str">
        <f>'N. Network Security'!I6</f>
        <v>Network Controls</v>
      </c>
      <c r="M1136" s="117"/>
      <c r="N1136" s="117" t="s">
        <v>3228</v>
      </c>
      <c r="O1136" s="117" t="s">
        <v>3229</v>
      </c>
      <c r="P1136" s="120" t="s">
        <v>3230</v>
      </c>
      <c r="Q1136" s="117"/>
      <c r="R1136" s="117" t="s">
        <v>118</v>
      </c>
      <c r="S1136" s="117">
        <v>0</v>
      </c>
      <c r="T1136" s="191" t="s">
        <v>3217</v>
      </c>
    </row>
    <row r="1137" spans="1:20" ht="12.75" customHeight="1">
      <c r="A1137" s="117">
        <f>'N. Network Security'!A7</f>
        <v>4324</v>
      </c>
      <c r="B1137" s="117">
        <f>'N. Network Security'!J7</f>
        <v>2</v>
      </c>
      <c r="C1137" s="117">
        <f>'N. Network Security'!K7</f>
        <v>0</v>
      </c>
      <c r="D1137" s="117">
        <f>'N. Network Security'!Y7</f>
        <v>0</v>
      </c>
      <c r="E1137" s="117" t="str">
        <f>'N. Network Security'!B7</f>
        <v>N.1.2</v>
      </c>
      <c r="F1137" s="117" t="str">
        <f>'N. Network Security'!C7</f>
        <v>Standards reviewed and/or updated at least annually to account for any changes in environment, available security features and/or leading practices?</v>
      </c>
      <c r="G1137" s="117">
        <f>'N. Network Security'!D7</f>
        <v>0</v>
      </c>
      <c r="H1137" s="117">
        <f>'N. Network Security'!E7</f>
        <v>0</v>
      </c>
      <c r="I1137" s="117">
        <f>'N. Network Security'!F7</f>
        <v>0</v>
      </c>
      <c r="J1137" s="117" t="str">
        <f>'N. Network Security'!G7</f>
        <v>N. Network Security</v>
      </c>
      <c r="K1137" s="117">
        <f>'N. Network Security'!H7</f>
        <v>0</v>
      </c>
      <c r="L1137" s="117">
        <f>'N. Network Security'!I7</f>
        <v>0</v>
      </c>
      <c r="M1137" s="117"/>
      <c r="N1137" s="117" t="s">
        <v>3344</v>
      </c>
      <c r="O1137" s="117" t="s">
        <v>3345</v>
      </c>
      <c r="P1137" s="120"/>
      <c r="Q1137" s="117"/>
      <c r="R1137" s="117"/>
      <c r="S1137" s="117" t="s">
        <v>587</v>
      </c>
      <c r="T1137" s="117"/>
    </row>
    <row r="1138" spans="1:20" ht="12.75" customHeight="1">
      <c r="A1138" s="117">
        <f>'N. Network Security'!A8</f>
        <v>1008</v>
      </c>
      <c r="B1138" s="117">
        <f>'N. Network Security'!J8</f>
        <v>3</v>
      </c>
      <c r="C1138" s="117">
        <f>'N. Network Security'!K8</f>
        <v>0</v>
      </c>
      <c r="D1138" s="117">
        <f>'N. Network Security'!Y8</f>
        <v>0</v>
      </c>
      <c r="E1138" s="117" t="str">
        <f>'N. Network Security'!B8</f>
        <v>N.1.2.1</v>
      </c>
      <c r="F1138" s="117" t="str">
        <f>'N. Network Security'!C8</f>
        <v>Reviews performed to validate compliance with documented standards at least twice yearly?</v>
      </c>
      <c r="G1138" s="117">
        <f>'N. Network Security'!D8</f>
        <v>0</v>
      </c>
      <c r="H1138" s="117">
        <f>'N. Network Security'!E8</f>
        <v>0</v>
      </c>
      <c r="I1138" s="117">
        <f>'N. Network Security'!F8</f>
        <v>0</v>
      </c>
      <c r="J1138" s="117">
        <f>'N. Network Security'!G8</f>
        <v>0</v>
      </c>
      <c r="K1138" s="117" t="str">
        <f>'N. Network Security'!H8</f>
        <v>13.1.1.d 18.2.3</v>
      </c>
      <c r="L1138" s="117" t="str">
        <f>'N. Network Security'!I8</f>
        <v>Network controls, Technical compliance review</v>
      </c>
      <c r="M1138" s="117"/>
      <c r="N1138" s="117"/>
      <c r="O1138" s="117"/>
      <c r="P1138" s="120" t="s">
        <v>3456</v>
      </c>
      <c r="Q1138" s="117"/>
      <c r="R1138" s="117" t="s">
        <v>3202</v>
      </c>
      <c r="S1138" s="117">
        <v>0</v>
      </c>
      <c r="T1138" s="191" t="s">
        <v>3217</v>
      </c>
    </row>
    <row r="1139" spans="1:20" ht="12.75" customHeight="1">
      <c r="A1139" s="117">
        <f>'N. Network Security'!A9</f>
        <v>995</v>
      </c>
      <c r="B1139" s="117">
        <f>'N. Network Security'!J9</f>
        <v>2</v>
      </c>
      <c r="C1139" s="117">
        <f>'N. Network Security'!K9</f>
        <v>0</v>
      </c>
      <c r="D1139" s="117">
        <f>'N. Network Security'!Y9</f>
        <v>0</v>
      </c>
      <c r="E1139" s="117" t="str">
        <f>'N. Network Security'!B9</f>
        <v>N.1.3</v>
      </c>
      <c r="F1139" s="117" t="str">
        <f>'N. Network Security'!C9</f>
        <v>Is there an approval process prior to installing a network device?</v>
      </c>
      <c r="G1139" s="117">
        <f>'N. Network Security'!D9</f>
        <v>0</v>
      </c>
      <c r="H1139" s="117">
        <f>'N. Network Security'!E9</f>
        <v>0</v>
      </c>
      <c r="I1139" s="117">
        <f>'N. Network Security'!F9</f>
        <v>0</v>
      </c>
      <c r="J1139" s="117" t="str">
        <f>'N. Network Security'!G9</f>
        <v>N.9 Network Security - Authorized Network Traffic</v>
      </c>
      <c r="K1139" s="117" t="str">
        <f>'N. Network Security'!H9</f>
        <v>12.1.2.d</v>
      </c>
      <c r="L1139" s="117" t="str">
        <f>'N. Network Security'!I9</f>
        <v>Change Management</v>
      </c>
      <c r="M1139" s="117"/>
      <c r="N1139" s="117"/>
      <c r="O1139" s="117"/>
      <c r="P1139" s="120" t="s">
        <v>3457</v>
      </c>
      <c r="Q1139" s="117"/>
      <c r="R1139" s="117" t="s">
        <v>3236</v>
      </c>
      <c r="S1139" s="117">
        <v>0</v>
      </c>
      <c r="T1139" s="191" t="s">
        <v>3217</v>
      </c>
    </row>
    <row r="1140" spans="1:20" ht="12.75" customHeight="1">
      <c r="A1140" s="117">
        <f>'N. Network Security'!A10</f>
        <v>1121</v>
      </c>
      <c r="B1140" s="117">
        <f>'N. Network Security'!J10</f>
        <v>2</v>
      </c>
      <c r="C1140" s="117">
        <f>'N. Network Security'!K10</f>
        <v>0</v>
      </c>
      <c r="D1140" s="117">
        <f>'N. Network Security'!Y10</f>
        <v>0</v>
      </c>
      <c r="E1140" s="117" t="str">
        <f>'N. Network Security'!B10</f>
        <v>N.1.4</v>
      </c>
      <c r="F1140" s="117" t="str">
        <f>'N. Network Security'!C10</f>
        <v>Is security approval required to connect a Company Network-connected endpoint (Server, Workstation) or wireless access point to another network device (e.g. modem line, cable modem, DSL phone line, wireless access point) that's connected to the Internet or a non-company network?</v>
      </c>
      <c r="G1140" s="117">
        <f>'N. Network Security'!D10</f>
        <v>0</v>
      </c>
      <c r="H1140" s="117">
        <f>'N. Network Security'!E10</f>
        <v>0</v>
      </c>
      <c r="I1140" s="117">
        <f>'N. Network Security'!F10</f>
        <v>0</v>
      </c>
      <c r="J1140" s="117" t="str">
        <f>'N. Network Security'!G10</f>
        <v>N.9 Network Security - Authorized Network Traffic</v>
      </c>
      <c r="K1140" s="117" t="str">
        <f>'N. Network Security'!H10</f>
        <v>9.1.2.b</v>
      </c>
      <c r="L1140" s="117" t="str">
        <f>'N. Network Security'!I10</f>
        <v>Access to networks and network services</v>
      </c>
      <c r="M1140" s="117"/>
      <c r="N1140" s="117" t="s">
        <v>3060</v>
      </c>
      <c r="O1140" s="117" t="s">
        <v>3458</v>
      </c>
      <c r="P1140" s="120" t="s">
        <v>118</v>
      </c>
      <c r="Q1140" s="117"/>
      <c r="R1140" s="117" t="s">
        <v>3220</v>
      </c>
      <c r="S1140" s="117">
        <v>0</v>
      </c>
      <c r="T1140" s="191" t="s">
        <v>3217</v>
      </c>
    </row>
    <row r="1141" spans="1:20" ht="12.75" customHeight="1">
      <c r="A1141" s="117">
        <f>'N. Network Security'!A11</f>
        <v>1011</v>
      </c>
      <c r="B1141" s="117">
        <f>'N. Network Security'!J11</f>
        <v>2</v>
      </c>
      <c r="C1141" s="117">
        <f>'N. Network Security'!K11</f>
        <v>0</v>
      </c>
      <c r="D1141" s="117">
        <f>'N. Network Security'!Y11</f>
        <v>0</v>
      </c>
      <c r="E1141" s="117" t="str">
        <f>'N. Network Security'!B11</f>
        <v>N.1.5</v>
      </c>
      <c r="F1141" s="117" t="str">
        <f>'N. Network Security'!C11</f>
        <v>Is there a process to prevent unauthorized devices from physically connecting to the internal network or to detect and alert an administrator?</v>
      </c>
      <c r="G1141" s="117">
        <f>'N. Network Security'!D11</f>
        <v>0</v>
      </c>
      <c r="H1141" s="117">
        <f>'N. Network Security'!E11</f>
        <v>0</v>
      </c>
      <c r="I1141" s="117">
        <f>'N. Network Security'!F11</f>
        <v>0</v>
      </c>
      <c r="J1141" s="117" t="str">
        <f>'N. Network Security'!G11</f>
        <v>N.9 Network Security - Authorized Network Traffic</v>
      </c>
      <c r="K1141" s="117" t="str">
        <f>'N. Network Security'!H11</f>
        <v>13.1.2</v>
      </c>
      <c r="L1141" s="117" t="str">
        <f>'N. Network Security'!I11</f>
        <v>Security of Network Services</v>
      </c>
      <c r="M1141" s="117"/>
      <c r="N1141" s="117"/>
      <c r="O1141" s="117"/>
      <c r="P1141" s="120" t="s">
        <v>3459</v>
      </c>
      <c r="Q1141" s="117"/>
      <c r="R1141" s="117" t="s">
        <v>3244</v>
      </c>
      <c r="S1141" s="117" t="s">
        <v>3312</v>
      </c>
      <c r="T1141" s="191" t="s">
        <v>3217</v>
      </c>
    </row>
    <row r="1142" spans="1:20" ht="12.75" customHeight="1">
      <c r="A1142" s="117">
        <f>'N. Network Security'!A12</f>
        <v>1014</v>
      </c>
      <c r="B1142" s="117">
        <f>'N. Network Security'!J12</f>
        <v>2</v>
      </c>
      <c r="C1142" s="117">
        <f>'N. Network Security'!K12</f>
        <v>0</v>
      </c>
      <c r="D1142" s="117">
        <f>'N. Network Security'!Y12</f>
        <v>0</v>
      </c>
      <c r="E1142" s="117" t="str">
        <f>'N. Network Security'!B12</f>
        <v>N.1.6</v>
      </c>
      <c r="F1142" s="117" t="str">
        <f>'N. Network Security'!C12</f>
        <v>Does outbound web traffic get scanned for malware, malicious/blacklisted sites and Data policy violations, with any authorized exclusions documented?</v>
      </c>
      <c r="G1142" s="117">
        <f>'N. Network Security'!D12</f>
        <v>0</v>
      </c>
      <c r="H1142" s="117">
        <f>'N. Network Security'!E12</f>
        <v>0</v>
      </c>
      <c r="I1142" s="117">
        <f>'N. Network Security'!F12</f>
        <v>0</v>
      </c>
      <c r="J1142" s="117" t="str">
        <f>'N. Network Security'!G12</f>
        <v>N.9 Network Security - Authorized Network Traffic</v>
      </c>
      <c r="K1142" s="117" t="str">
        <f>'N. Network Security'!H12</f>
        <v>13.1.2</v>
      </c>
      <c r="L1142" s="117" t="str">
        <f>'N. Network Security'!I12</f>
        <v>Security of Network Services</v>
      </c>
      <c r="M1142" s="117"/>
      <c r="N1142" s="117" t="s">
        <v>3460</v>
      </c>
      <c r="O1142" s="117" t="s">
        <v>3461</v>
      </c>
      <c r="P1142" s="120" t="s">
        <v>118</v>
      </c>
      <c r="Q1142" s="117"/>
      <c r="R1142" s="117" t="s">
        <v>3259</v>
      </c>
      <c r="S1142" s="117">
        <v>0</v>
      </c>
      <c r="T1142" s="191" t="s">
        <v>3217</v>
      </c>
    </row>
    <row r="1143" spans="1:20" ht="12.75" customHeight="1">
      <c r="A1143" s="117">
        <f>'N. Network Security'!A13</f>
        <v>976</v>
      </c>
      <c r="B1143" s="117">
        <f>'N. Network Security'!J13</f>
        <v>2</v>
      </c>
      <c r="C1143" s="117">
        <f>'N. Network Security'!K13</f>
        <v>0</v>
      </c>
      <c r="D1143" s="117">
        <f>'N. Network Security'!Y13</f>
        <v>0</v>
      </c>
      <c r="E1143" s="117" t="str">
        <f>'N. Network Security'!B13</f>
        <v>N.1.7</v>
      </c>
      <c r="F1143" s="117" t="str">
        <f>'N. Network Security'!C13</f>
        <v>Is every connection to an external network terminated at a firewall?</v>
      </c>
      <c r="G1143" s="117">
        <f>'N. Network Security'!D13</f>
        <v>0</v>
      </c>
      <c r="H1143" s="117">
        <f>'N. Network Security'!E13</f>
        <v>0</v>
      </c>
      <c r="I1143" s="117">
        <f>'N. Network Security'!F13</f>
        <v>0</v>
      </c>
      <c r="J1143" s="117" t="str">
        <f>'N. Network Security'!G13</f>
        <v>N.2 Network Security - Firewall(s) and/or Other Devices Providing the Same Functionality</v>
      </c>
      <c r="K1143" s="117" t="str">
        <f>'N. Network Security'!H13</f>
        <v>13.1.3</v>
      </c>
      <c r="L1143" s="117" t="str">
        <f>'N. Network Security'!I13</f>
        <v>Segregation In Networks</v>
      </c>
      <c r="M1143" s="117"/>
      <c r="N1143" s="117"/>
      <c r="O1143" s="117"/>
      <c r="P1143" s="120" t="s">
        <v>3462</v>
      </c>
      <c r="Q1143" s="117"/>
      <c r="R1143" s="117" t="s">
        <v>118</v>
      </c>
      <c r="S1143" s="117">
        <v>0</v>
      </c>
      <c r="T1143" s="191" t="s">
        <v>3217</v>
      </c>
    </row>
    <row r="1144" spans="1:20" ht="12.75" customHeight="1">
      <c r="A1144" s="117">
        <f>'N. Network Security'!A14</f>
        <v>3689</v>
      </c>
      <c r="B1144" s="117">
        <f>'N. Network Security'!J14</f>
        <v>2</v>
      </c>
      <c r="C1144" s="117">
        <f>'N. Network Security'!K14</f>
        <v>0</v>
      </c>
      <c r="D1144" s="117">
        <f>'N. Network Security'!Y14</f>
        <v>1</v>
      </c>
      <c r="E1144" s="117" t="str">
        <f>'N. Network Security'!B14</f>
        <v>N.1.8</v>
      </c>
      <c r="F1144" s="117" t="str">
        <f>'N. Network Security'!C14</f>
        <v>Are firewalls used to isolate critical and sensitive systems into network segments separate from network segments with less sensitive systems?</v>
      </c>
      <c r="G1144" s="117">
        <f>'N. Network Security'!D14</f>
        <v>0</v>
      </c>
      <c r="H1144" s="117">
        <f>'N. Network Security'!E14</f>
        <v>0</v>
      </c>
      <c r="I1144" s="117">
        <f>'N. Network Security'!F14</f>
        <v>0</v>
      </c>
      <c r="J1144" s="117" t="str">
        <f>'N. Network Security'!G14</f>
        <v>N.2 Network Security - Firewall(s) and/or Other Devices Providing the Same Functionality</v>
      </c>
      <c r="K1144" s="117" t="str">
        <f>'N. Network Security'!H14</f>
        <v>13.1.3</v>
      </c>
      <c r="L1144" s="117" t="str">
        <f>'N. Network Security'!I14</f>
        <v>Segregation In Networks</v>
      </c>
      <c r="M1144" s="117"/>
      <c r="N1144" s="117"/>
      <c r="O1144" s="117"/>
      <c r="P1144" s="120" t="s">
        <v>3231</v>
      </c>
      <c r="Q1144" s="117"/>
      <c r="R1144" s="117" t="s">
        <v>118</v>
      </c>
      <c r="S1144" s="117" t="s">
        <v>3232</v>
      </c>
      <c r="T1144" s="191" t="s">
        <v>3217</v>
      </c>
    </row>
    <row r="1145" spans="1:20" ht="12.75" customHeight="1">
      <c r="A1145" s="117">
        <f>'N. Network Security'!A15</f>
        <v>3705</v>
      </c>
      <c r="B1145" s="117">
        <f>'N. Network Security'!J15</f>
        <v>2</v>
      </c>
      <c r="C1145" s="117">
        <f>'N. Network Security'!K15</f>
        <v>0</v>
      </c>
      <c r="D1145" s="117">
        <f>'N. Network Security'!Y15</f>
        <v>0</v>
      </c>
      <c r="E1145" s="117" t="str">
        <f>'N. Network Security'!B15</f>
        <v>N.1.9</v>
      </c>
      <c r="F1145" s="117" t="str">
        <f>'N. Network Security'!C15</f>
        <v>Are all firewall rules reviewed and updated at least quarterly to identify and remove any networks, sub networks, hosts, protocols or ports no longer in use?</v>
      </c>
      <c r="G1145" s="117">
        <f>'N. Network Security'!D15</f>
        <v>0</v>
      </c>
      <c r="H1145" s="117">
        <f>'N. Network Security'!E15</f>
        <v>0</v>
      </c>
      <c r="I1145" s="117">
        <f>'N. Network Security'!F15</f>
        <v>0</v>
      </c>
      <c r="J1145" s="117" t="str">
        <f>'N. Network Security'!G15</f>
        <v>N.2 Network Security - Firewall(s) and/or Other Devices Providing the Same Functionality</v>
      </c>
      <c r="K1145" s="117" t="str">
        <f>'N. Network Security'!H15</f>
        <v>18.2.2</v>
      </c>
      <c r="L1145" s="117" t="str">
        <f>'N. Network Security'!I15</f>
        <v>Compliance with security policies and standards</v>
      </c>
      <c r="M1145" s="117"/>
      <c r="N1145" s="117"/>
      <c r="O1145" s="117"/>
      <c r="P1145" s="120">
        <v>10.3</v>
      </c>
      <c r="Q1145" s="117"/>
      <c r="R1145" s="117" t="s">
        <v>2988</v>
      </c>
      <c r="S1145" s="117">
        <v>0</v>
      </c>
      <c r="T1145" s="191" t="s">
        <v>3217</v>
      </c>
    </row>
    <row r="1146" spans="1:20" ht="12.75" customHeight="1">
      <c r="A1146" s="117">
        <f>'N. Network Security'!A16</f>
        <v>979</v>
      </c>
      <c r="B1146" s="117">
        <f>'N. Network Security'!J16</f>
        <v>2</v>
      </c>
      <c r="C1146" s="117">
        <f>'N. Network Security'!K16</f>
        <v>0</v>
      </c>
      <c r="D1146" s="117">
        <f>'N. Network Security'!Y16</f>
        <v>0</v>
      </c>
      <c r="E1146" s="117" t="str">
        <f>'N. Network Security'!B16</f>
        <v>N.1.10</v>
      </c>
      <c r="F1146" s="117" t="str">
        <f>'N. Network Security'!C16</f>
        <v>Do network devices deny all access by default?</v>
      </c>
      <c r="G1146" s="117">
        <f>'N. Network Security'!D16</f>
        <v>0</v>
      </c>
      <c r="H1146" s="117">
        <f>'N. Network Security'!E16</f>
        <v>0</v>
      </c>
      <c r="I1146" s="117">
        <f>'N. Network Security'!F16</f>
        <v>0</v>
      </c>
      <c r="J1146" s="117">
        <f>'N. Network Security'!G16</f>
        <v>0</v>
      </c>
      <c r="K1146" s="117" t="str">
        <f>'N. Network Security'!H16</f>
        <v>9.1.1</v>
      </c>
      <c r="L1146" s="117" t="str">
        <f>'N. Network Security'!I16</f>
        <v>Access Control Policy</v>
      </c>
      <c r="M1146" s="117"/>
      <c r="N1146" s="117" t="s">
        <v>3344</v>
      </c>
      <c r="O1146" s="117" t="s">
        <v>3463</v>
      </c>
      <c r="P1146" s="120" t="s">
        <v>3464</v>
      </c>
      <c r="Q1146" s="117"/>
      <c r="R1146" s="117" t="s">
        <v>3204</v>
      </c>
      <c r="S1146" s="117">
        <v>0</v>
      </c>
      <c r="T1146" s="191" t="s">
        <v>3217</v>
      </c>
    </row>
    <row r="1147" spans="1:20" ht="12.75" customHeight="1">
      <c r="A1147" s="117">
        <f>'N. Network Security'!A17</f>
        <v>3693</v>
      </c>
      <c r="B1147" s="117">
        <f>'N. Network Security'!J17</f>
        <v>2</v>
      </c>
      <c r="C1147" s="117">
        <f>'N. Network Security'!K17</f>
        <v>0</v>
      </c>
      <c r="D1147" s="117">
        <f>'N. Network Security'!Y17</f>
        <v>0</v>
      </c>
      <c r="E1147" s="117" t="str">
        <f>'N. Network Security'!B17</f>
        <v>N.1.11</v>
      </c>
      <c r="F1147" s="117" t="str">
        <f>'N. Network Security'!C17</f>
        <v>Do the firewalls have any rules that permit 'any' network, sub network, host, protocol or port on any of the firewalls (internal or external)?</v>
      </c>
      <c r="G1147" s="117">
        <f>'N. Network Security'!D17</f>
        <v>0</v>
      </c>
      <c r="H1147" s="117">
        <f>'N. Network Security'!E17</f>
        <v>0</v>
      </c>
      <c r="I1147" s="117">
        <f>'N. Network Security'!F17</f>
        <v>0</v>
      </c>
      <c r="J1147" s="117" t="str">
        <f>'N. Network Security'!G17</f>
        <v>N.2 Network Security - Firewall(s) and/or Other Devices Providing the Same Functionality</v>
      </c>
      <c r="K1147" s="117" t="str">
        <f>'N. Network Security'!H17</f>
        <v>9.1.1.f</v>
      </c>
      <c r="L1147" s="117" t="str">
        <f>'N. Network Security'!I17</f>
        <v>Access control policy</v>
      </c>
      <c r="M1147" s="117"/>
      <c r="N1147" s="117"/>
      <c r="O1147" s="117"/>
      <c r="P1147" s="120">
        <v>6.1</v>
      </c>
      <c r="Q1147" s="117"/>
      <c r="R1147" s="117" t="s">
        <v>2988</v>
      </c>
      <c r="S1147" s="117">
        <v>0</v>
      </c>
      <c r="T1147" s="191" t="s">
        <v>3217</v>
      </c>
    </row>
    <row r="1148" spans="1:20" ht="12.75" customHeight="1">
      <c r="A1148" s="117">
        <f>'N. Network Security'!A18</f>
        <v>2612</v>
      </c>
      <c r="B1148" s="117">
        <f>'N. Network Security'!J18</f>
        <v>2</v>
      </c>
      <c r="C1148" s="117">
        <f>'N. Network Security'!K18</f>
        <v>0</v>
      </c>
      <c r="D1148" s="117">
        <f>'N. Network Security'!Y18</f>
        <v>0</v>
      </c>
      <c r="E1148" s="117" t="str">
        <f>'N. Network Security'!B18</f>
        <v>N.1.12</v>
      </c>
      <c r="F1148" s="117" t="str">
        <f>'N. Network Security'!C18</f>
        <v>Is access to diagnostic or maintenance ports on network devices restricted to users with authorized credentials, and if available, trusted networks, devices, and/or applications?</v>
      </c>
      <c r="G1148" s="117">
        <f>'N. Network Security'!D18</f>
        <v>0</v>
      </c>
      <c r="H1148" s="117">
        <f>'N. Network Security'!E18</f>
        <v>0</v>
      </c>
      <c r="I1148" s="117">
        <f>'N. Network Security'!F18</f>
        <v>0</v>
      </c>
      <c r="J1148" s="117" t="str">
        <f>'N. Network Security'!G18</f>
        <v>N.5 Externally Facing Open Administrative Ports</v>
      </c>
      <c r="K1148" s="117" t="str">
        <f>'N. Network Security'!H18</f>
        <v>9.1.2.a</v>
      </c>
      <c r="L1148" s="117" t="str">
        <f>'N. Network Security'!I18</f>
        <v>Access to networks and network services</v>
      </c>
      <c r="M1148" s="117"/>
      <c r="N1148" s="117" t="s">
        <v>3344</v>
      </c>
      <c r="O1148" s="117" t="s">
        <v>3465</v>
      </c>
      <c r="P1148" s="120">
        <v>11.4</v>
      </c>
      <c r="Q1148" s="117"/>
      <c r="R1148" s="117" t="s">
        <v>2985</v>
      </c>
      <c r="S1148" s="117">
        <v>0</v>
      </c>
      <c r="T1148" s="191" t="s">
        <v>3217</v>
      </c>
    </row>
    <row r="1149" spans="1:20" ht="12.75" customHeight="1">
      <c r="A1149" s="117">
        <f>'N. Network Security'!A19</f>
        <v>1016</v>
      </c>
      <c r="B1149" s="117">
        <f>'N. Network Security'!J19</f>
        <v>2</v>
      </c>
      <c r="C1149" s="117">
        <f>'N. Network Security'!K19</f>
        <v>0</v>
      </c>
      <c r="D1149" s="117">
        <f>'N. Network Security'!Y19</f>
        <v>0</v>
      </c>
      <c r="E1149" s="117" t="str">
        <f>'N. Network Security'!B19</f>
        <v>N.1.13</v>
      </c>
      <c r="F1149" s="117" t="str">
        <f>'N. Network Security'!C19</f>
        <v>Is remote access to administrative interfaces configured to require authentication and encryption?</v>
      </c>
      <c r="G1149" s="117">
        <f>'N. Network Security'!D19</f>
        <v>0</v>
      </c>
      <c r="H1149" s="117">
        <f>'N. Network Security'!E19</f>
        <v>0</v>
      </c>
      <c r="I1149" s="117">
        <f>'N. Network Security'!F19</f>
        <v>0</v>
      </c>
      <c r="J1149" s="117" t="str">
        <f>'N. Network Security'!G19</f>
        <v>H.8 Restrictions and Multifactor Authentication for Remote Access</v>
      </c>
      <c r="K1149" s="117" t="str">
        <f>'N. Network Security'!H19</f>
        <v>9.1.2.d</v>
      </c>
      <c r="L1149" s="117" t="str">
        <f>'N. Network Security'!I19</f>
        <v>Access to networks and network services</v>
      </c>
      <c r="M1149" s="117"/>
      <c r="N1149" s="117" t="s">
        <v>3060</v>
      </c>
      <c r="O1149" s="117" t="s">
        <v>3119</v>
      </c>
      <c r="P1149" s="120" t="s">
        <v>3231</v>
      </c>
      <c r="Q1149" s="117"/>
      <c r="R1149" s="117" t="s">
        <v>118</v>
      </c>
      <c r="S1149" s="117">
        <v>0</v>
      </c>
      <c r="T1149" s="191" t="s">
        <v>3217</v>
      </c>
    </row>
    <row r="1150" spans="1:20" ht="12.75" customHeight="1">
      <c r="A1150" s="117">
        <f>'N. Network Security'!A20</f>
        <v>4404</v>
      </c>
      <c r="B1150" s="117">
        <f>'N. Network Security'!J20</f>
        <v>2</v>
      </c>
      <c r="C1150" s="117">
        <f>'N. Network Security'!K20</f>
        <v>0</v>
      </c>
      <c r="D1150" s="117">
        <f>'N. Network Security'!Y20</f>
        <v>0</v>
      </c>
      <c r="E1150" s="117" t="str">
        <f>'N. Network Security'!B20</f>
        <v>N.1.14</v>
      </c>
      <c r="F1150" s="117" t="str">
        <f>'N. Network Security'!C20</f>
        <v>Are default passwords and community strings changed or disabled prior to placing the device into production?</v>
      </c>
      <c r="G1150" s="117">
        <f>'N. Network Security'!D20</f>
        <v>0</v>
      </c>
      <c r="H1150" s="117">
        <f>'N. Network Security'!E20</f>
        <v>0</v>
      </c>
      <c r="I1150" s="117">
        <f>'N. Network Security'!F20</f>
        <v>0</v>
      </c>
      <c r="J1150" s="117">
        <f>'N. Network Security'!G20</f>
        <v>0</v>
      </c>
      <c r="K1150" s="117">
        <f>'N. Network Security'!H20</f>
        <v>0</v>
      </c>
      <c r="L1150" s="117">
        <f>'N. Network Security'!I20</f>
        <v>0</v>
      </c>
      <c r="M1150" s="117"/>
      <c r="N1150" s="117"/>
      <c r="O1150" s="117"/>
      <c r="P1150" s="120"/>
      <c r="Q1150" s="117"/>
      <c r="R1150" s="117"/>
      <c r="S1150" s="117" t="s">
        <v>587</v>
      </c>
      <c r="T1150" s="117"/>
    </row>
    <row r="1151" spans="1:20" ht="12.75" customHeight="1">
      <c r="A1151" s="117">
        <f>'N. Network Security'!A21</f>
        <v>4325</v>
      </c>
      <c r="B1151" s="117">
        <f>'N. Network Security'!J21</f>
        <v>2</v>
      </c>
      <c r="C1151" s="117">
        <f>'N. Network Security'!K21</f>
        <v>0</v>
      </c>
      <c r="D1151" s="117">
        <f>'N. Network Security'!Y21</f>
        <v>0</v>
      </c>
      <c r="E1151" s="117" t="str">
        <f>'N. Network Security'!B21</f>
        <v>N.1.15</v>
      </c>
      <c r="F1151" s="117" t="str">
        <f>'N. Network Security'!C21</f>
        <v>Are SNMP Community Strings changed annually and when personnel with knowledge of the strings have left the organization?</v>
      </c>
      <c r="G1151" s="117">
        <f>'N. Network Security'!D21</f>
        <v>0</v>
      </c>
      <c r="H1151" s="117">
        <f>'N. Network Security'!E21</f>
        <v>0</v>
      </c>
      <c r="I1151" s="117">
        <f>'N. Network Security'!F21</f>
        <v>0</v>
      </c>
      <c r="J1151" s="117">
        <f>'N. Network Security'!G21</f>
        <v>0</v>
      </c>
      <c r="K1151" s="117">
        <f>'N. Network Security'!H21</f>
        <v>0</v>
      </c>
      <c r="L1151" s="117">
        <f>'N. Network Security'!I21</f>
        <v>0</v>
      </c>
      <c r="M1151" s="117"/>
      <c r="N1151" s="117"/>
      <c r="O1151" s="117"/>
      <c r="P1151" s="120"/>
      <c r="Q1151" s="117"/>
      <c r="R1151" s="117"/>
      <c r="S1151" s="117" t="s">
        <v>587</v>
      </c>
      <c r="T1151" s="117"/>
    </row>
    <row r="1152" spans="1:20" ht="12.75" customHeight="1">
      <c r="A1152" s="117">
        <f>'N. Network Security'!A22</f>
        <v>4326</v>
      </c>
      <c r="B1152" s="117">
        <f>'N. Network Security'!J22</f>
        <v>2</v>
      </c>
      <c r="C1152" s="117">
        <f>'N. Network Security'!K22</f>
        <v>0</v>
      </c>
      <c r="D1152" s="117">
        <f>'N. Network Security'!Y22</f>
        <v>0</v>
      </c>
      <c r="E1152" s="117" t="str">
        <f>'N. Network Security'!B22</f>
        <v>N.1.16</v>
      </c>
      <c r="F1152" s="117" t="str">
        <f>'N. Network Security'!C22</f>
        <v>Is radius or other authentication technology used to enforce password policy compliance on all network devices?</v>
      </c>
      <c r="G1152" s="117">
        <f>'N. Network Security'!D22</f>
        <v>0</v>
      </c>
      <c r="H1152" s="117">
        <f>'N. Network Security'!E22</f>
        <v>0</v>
      </c>
      <c r="I1152" s="117">
        <f>'N. Network Security'!F22</f>
        <v>0</v>
      </c>
      <c r="J1152" s="117">
        <f>'N. Network Security'!G22</f>
        <v>0</v>
      </c>
      <c r="K1152" s="117">
        <f>'N. Network Security'!H22</f>
        <v>0</v>
      </c>
      <c r="L1152" s="117">
        <f>'N. Network Security'!I22</f>
        <v>0</v>
      </c>
      <c r="M1152" s="117"/>
      <c r="N1152" s="117"/>
      <c r="O1152" s="117"/>
      <c r="P1152" s="120"/>
      <c r="Q1152" s="117"/>
      <c r="R1152" s="117"/>
      <c r="S1152" s="117" t="s">
        <v>587</v>
      </c>
      <c r="T1152" s="117"/>
    </row>
    <row r="1153" spans="1:20" ht="12.75" customHeight="1">
      <c r="A1153" s="117">
        <f>'N. Network Security'!A23</f>
        <v>4405</v>
      </c>
      <c r="B1153" s="117">
        <f>'N. Network Security'!J23</f>
        <v>2</v>
      </c>
      <c r="C1153" s="117">
        <f>'N. Network Security'!K23</f>
        <v>0</v>
      </c>
      <c r="D1153" s="117">
        <f>'N. Network Security'!Y23</f>
        <v>0</v>
      </c>
      <c r="E1153" s="117" t="str">
        <f>'N. Network Security'!B23</f>
        <v>N.1.17</v>
      </c>
      <c r="F1153" s="117" t="str">
        <f>'N. Network Security'!C23</f>
        <v>Is remote access to network devices permitted?</v>
      </c>
      <c r="G1153" s="117">
        <f>'N. Network Security'!D23</f>
        <v>0</v>
      </c>
      <c r="H1153" s="117">
        <f>'N. Network Security'!E23</f>
        <v>0</v>
      </c>
      <c r="I1153" s="117">
        <f>'N. Network Security'!F23</f>
        <v>0</v>
      </c>
      <c r="J1153" s="117">
        <f>'N. Network Security'!G23</f>
        <v>0</v>
      </c>
      <c r="K1153" s="117">
        <f>'N. Network Security'!H23</f>
        <v>0</v>
      </c>
      <c r="L1153" s="117">
        <f>'N. Network Security'!I23</f>
        <v>0</v>
      </c>
      <c r="M1153" s="117"/>
      <c r="N1153" s="117"/>
      <c r="O1153" s="117"/>
      <c r="P1153" s="120"/>
      <c r="Q1153" s="117"/>
      <c r="R1153" s="117"/>
      <c r="S1153" s="117" t="s">
        <v>587</v>
      </c>
      <c r="T1153" s="117"/>
    </row>
    <row r="1154" spans="1:20" ht="12.75" customHeight="1">
      <c r="A1154" s="117">
        <f>'N. Network Security'!A24</f>
        <v>3215</v>
      </c>
      <c r="B1154" s="117">
        <f>'N. Network Security'!J24</f>
        <v>3</v>
      </c>
      <c r="C1154" s="117">
        <f>'N. Network Security'!K24</f>
        <v>0</v>
      </c>
      <c r="D1154" s="117">
        <f>'N. Network Security'!Y24</f>
        <v>0</v>
      </c>
      <c r="E1154" s="117" t="str">
        <f>'N. Network Security'!B24</f>
        <v>N.1.17.1</v>
      </c>
      <c r="F1154" s="117" t="str">
        <f>'N. Network Security'!C24</f>
        <v>Is there a remote access policy for systems transmitting, processing and storing Scoped Systems and Data that has been approved by management and communicated to constituents?</v>
      </c>
      <c r="G1154" s="117">
        <f>'N. Network Security'!D24</f>
        <v>0</v>
      </c>
      <c r="H1154" s="117">
        <f>'N. Network Security'!E24</f>
        <v>0</v>
      </c>
      <c r="I1154" s="117">
        <f>'N. Network Security'!F24</f>
        <v>0</v>
      </c>
      <c r="J1154" s="117" t="str">
        <f>'N. Network Security'!G24</f>
        <v>H.8 Restrictions and Multifactor Authentication for Remote Access</v>
      </c>
      <c r="K1154" s="117">
        <f>'N. Network Security'!H24</f>
        <v>0</v>
      </c>
      <c r="L1154" s="117">
        <f>'N. Network Security'!I24</f>
        <v>0</v>
      </c>
      <c r="M1154" s="117"/>
      <c r="N1154" s="117"/>
      <c r="O1154" s="117"/>
      <c r="P1154" s="120" t="s">
        <v>3466</v>
      </c>
      <c r="Q1154" s="117"/>
      <c r="R1154" s="117" t="s">
        <v>3338</v>
      </c>
      <c r="S1154" s="117">
        <v>0</v>
      </c>
      <c r="T1154" s="117"/>
    </row>
    <row r="1155" spans="1:20" ht="12.75" customHeight="1">
      <c r="A1155" s="117">
        <f>'N. Network Security'!A25</f>
        <v>2972</v>
      </c>
      <c r="B1155" s="117">
        <f>'N. Network Security'!J25</f>
        <v>3</v>
      </c>
      <c r="C1155" s="117">
        <f>'N. Network Security'!K25</f>
        <v>0</v>
      </c>
      <c r="D1155" s="117">
        <f>'N. Network Security'!Y25</f>
        <v>0</v>
      </c>
      <c r="E1155" s="117" t="str">
        <f>'N. Network Security'!B25</f>
        <v>N.1.17.2</v>
      </c>
      <c r="F1155" s="117" t="str">
        <f>'N. Network Security'!C25</f>
        <v>Are split tunneling or bridged internet connections while remotely connected to the company network prohibited by policy and/or technical control?</v>
      </c>
      <c r="G1155" s="117">
        <f>'N. Network Security'!D25</f>
        <v>0</v>
      </c>
      <c r="H1155" s="117">
        <f>'N. Network Security'!E25</f>
        <v>0</v>
      </c>
      <c r="I1155" s="117">
        <f>'N. Network Security'!F25</f>
        <v>0</v>
      </c>
      <c r="J1155" s="117">
        <f>'N. Network Security'!G25</f>
        <v>0</v>
      </c>
      <c r="K1155" s="117">
        <f>'N. Network Security'!H25</f>
        <v>0</v>
      </c>
      <c r="L1155" s="117">
        <f>'N. Network Security'!I25</f>
        <v>0</v>
      </c>
      <c r="M1155" s="117"/>
      <c r="N1155" s="117"/>
      <c r="O1155" s="117"/>
      <c r="P1155" s="120" t="s">
        <v>118</v>
      </c>
      <c r="Q1155" s="117"/>
      <c r="R1155" s="117" t="s">
        <v>118</v>
      </c>
      <c r="S1155" s="117">
        <v>0</v>
      </c>
      <c r="T1155" s="117"/>
    </row>
    <row r="1156" spans="1:20" ht="12.75" customHeight="1">
      <c r="A1156" s="117">
        <f>'N. Network Security'!A26</f>
        <v>3216</v>
      </c>
      <c r="B1156" s="117">
        <f>'N. Network Security'!J26</f>
        <v>3</v>
      </c>
      <c r="C1156" s="117">
        <f>'N. Network Security'!K26</f>
        <v>0</v>
      </c>
      <c r="D1156" s="117">
        <f>'N. Network Security'!Y26</f>
        <v>0</v>
      </c>
      <c r="E1156" s="117" t="str">
        <f>'N. Network Security'!B26</f>
        <v>N.1.17.3</v>
      </c>
      <c r="F1156" s="117" t="str">
        <f>'N. Network Security'!C26</f>
        <v>Is only company owned equipment permitted to connect remotely?</v>
      </c>
      <c r="G1156" s="117">
        <f>'N. Network Security'!D26</f>
        <v>0</v>
      </c>
      <c r="H1156" s="117">
        <f>'N. Network Security'!E26</f>
        <v>0</v>
      </c>
      <c r="I1156" s="117">
        <f>'N. Network Security'!F26</f>
        <v>0</v>
      </c>
      <c r="J1156" s="117">
        <f>'N. Network Security'!G26</f>
        <v>0</v>
      </c>
      <c r="K1156" s="117">
        <f>'N. Network Security'!H26</f>
        <v>0</v>
      </c>
      <c r="L1156" s="117">
        <f>'N. Network Security'!I26</f>
        <v>0</v>
      </c>
      <c r="M1156" s="117"/>
      <c r="N1156" s="117"/>
      <c r="O1156" s="117"/>
      <c r="P1156" s="120" t="s">
        <v>118</v>
      </c>
      <c r="Q1156" s="117"/>
      <c r="R1156" s="117" t="s">
        <v>2988</v>
      </c>
      <c r="S1156" s="117">
        <v>0</v>
      </c>
      <c r="T1156" s="117"/>
    </row>
    <row r="1157" spans="1:20" ht="12.75" customHeight="1">
      <c r="A1157" s="117">
        <f>'N. Network Security'!A27</f>
        <v>3217</v>
      </c>
      <c r="B1157" s="117">
        <f>'N. Network Security'!J27</f>
        <v>3</v>
      </c>
      <c r="C1157" s="117">
        <f>'N. Network Security'!K27</f>
        <v>0</v>
      </c>
      <c r="D1157" s="117">
        <f>'N. Network Security'!Y27</f>
        <v>0</v>
      </c>
      <c r="E1157" s="117" t="str">
        <f>'N. Network Security'!B27</f>
        <v>N.1.17.4</v>
      </c>
      <c r="F1157" s="117" t="str">
        <f>'N. Network Security'!C27</f>
        <v>Is remote desktop technology (e.g. RDP, Citrix) used to access the network remotely?</v>
      </c>
      <c r="G1157" s="117">
        <f>'N. Network Security'!D27</f>
        <v>0</v>
      </c>
      <c r="H1157" s="117">
        <f>'N. Network Security'!E27</f>
        <v>0</v>
      </c>
      <c r="I1157" s="117">
        <f>'N. Network Security'!F27</f>
        <v>0</v>
      </c>
      <c r="J1157" s="117">
        <f>'N. Network Security'!G27</f>
        <v>0</v>
      </c>
      <c r="K1157" s="117">
        <f>'N. Network Security'!H27</f>
        <v>0</v>
      </c>
      <c r="L1157" s="117">
        <f>'N. Network Security'!I27</f>
        <v>0</v>
      </c>
      <c r="M1157" s="117"/>
      <c r="N1157" s="117"/>
      <c r="O1157" s="117"/>
      <c r="P1157" s="120" t="s">
        <v>118</v>
      </c>
      <c r="Q1157" s="117"/>
      <c r="R1157" s="117" t="s">
        <v>118</v>
      </c>
      <c r="S1157" s="117">
        <v>0</v>
      </c>
      <c r="T1157" s="117"/>
    </row>
    <row r="1158" spans="1:20" ht="12.75" customHeight="1">
      <c r="A1158" s="117">
        <f>'N. Network Security'!A28</f>
        <v>3218</v>
      </c>
      <c r="B1158" s="117">
        <f>'N. Network Security'!J28</f>
        <v>3</v>
      </c>
      <c r="C1158" s="117">
        <f>'N. Network Security'!K28</f>
        <v>0</v>
      </c>
      <c r="D1158" s="117">
        <f>'N. Network Security'!Y28</f>
        <v>0</v>
      </c>
      <c r="E1158" s="117" t="str">
        <f>'N. Network Security'!B28</f>
        <v>N.1.17.5</v>
      </c>
      <c r="F1158" s="117" t="str">
        <f>'N. Network Security'!C28</f>
        <v>Are remote users prevented from copying data to remote devices?</v>
      </c>
      <c r="G1158" s="117">
        <f>'N. Network Security'!D28</f>
        <v>0</v>
      </c>
      <c r="H1158" s="117">
        <f>'N. Network Security'!E28</f>
        <v>0</v>
      </c>
      <c r="I1158" s="117">
        <f>'N. Network Security'!F28</f>
        <v>0</v>
      </c>
      <c r="J1158" s="117">
        <f>'N. Network Security'!G28</f>
        <v>0</v>
      </c>
      <c r="K1158" s="117">
        <f>'N. Network Security'!H28</f>
        <v>0</v>
      </c>
      <c r="L1158" s="117">
        <f>'N. Network Security'!I28</f>
        <v>0</v>
      </c>
      <c r="M1158" s="117"/>
      <c r="N1158" s="117"/>
      <c r="O1158" s="117"/>
      <c r="P1158" s="120" t="s">
        <v>118</v>
      </c>
      <c r="Q1158" s="117"/>
      <c r="R1158" s="117" t="s">
        <v>118</v>
      </c>
      <c r="S1158" s="117" t="s">
        <v>3337</v>
      </c>
      <c r="T1158" s="117"/>
    </row>
    <row r="1159" spans="1:20" ht="12.75" customHeight="1">
      <c r="A1159" s="117">
        <f>'N. Network Security'!A29</f>
        <v>4406</v>
      </c>
      <c r="B1159" s="117">
        <f>'N. Network Security'!J29</f>
        <v>3</v>
      </c>
      <c r="C1159" s="117">
        <f>'N. Network Security'!K29</f>
        <v>0</v>
      </c>
      <c r="D1159" s="117">
        <f>'N. Network Security'!Y29</f>
        <v>0</v>
      </c>
      <c r="E1159" s="117" t="str">
        <f>'N. Network Security'!B29</f>
        <v>N.1.17.6</v>
      </c>
      <c r="F1159" s="117" t="str">
        <f>'N. Network Security'!C29</f>
        <v>Are encrypted communications required for all remote connections?</v>
      </c>
      <c r="G1159" s="117">
        <f>'N. Network Security'!D29</f>
        <v>0</v>
      </c>
      <c r="H1159" s="117">
        <f>'N. Network Security'!E29</f>
        <v>0</v>
      </c>
      <c r="I1159" s="117">
        <f>'N. Network Security'!F29</f>
        <v>0</v>
      </c>
      <c r="J1159" s="117" t="str">
        <f>'N. Network Security'!G29</f>
        <v>D.5 Data Security Policy - Encryption</v>
      </c>
      <c r="K1159" s="117">
        <f>'N. Network Security'!H29</f>
        <v>0</v>
      </c>
      <c r="L1159" s="117">
        <f>'N. Network Security'!I29</f>
        <v>0</v>
      </c>
      <c r="M1159" s="117"/>
      <c r="N1159" s="117" t="s">
        <v>3060</v>
      </c>
      <c r="O1159" s="117" t="s">
        <v>3119</v>
      </c>
      <c r="P1159" s="120"/>
      <c r="Q1159" s="117"/>
      <c r="R1159" s="117"/>
      <c r="S1159" s="117" t="s">
        <v>587</v>
      </c>
      <c r="T1159" s="117"/>
    </row>
    <row r="1160" spans="1:20" ht="12.75" customHeight="1">
      <c r="A1160" s="117">
        <f>'N. Network Security'!A30</f>
        <v>4407</v>
      </c>
      <c r="B1160" s="117">
        <f>'N. Network Security'!J30</f>
        <v>3</v>
      </c>
      <c r="C1160" s="117">
        <f>'N. Network Security'!K30</f>
        <v>0</v>
      </c>
      <c r="D1160" s="117">
        <f>'N. Network Security'!Y30</f>
        <v>0</v>
      </c>
      <c r="E1160" s="117" t="str">
        <f>'N. Network Security'!B30</f>
        <v>N.1.17.7</v>
      </c>
      <c r="F1160" s="117" t="str">
        <f>'N. Network Security'!C30</f>
        <v>Is multi-factor authentication required for remote access?</v>
      </c>
      <c r="G1160" s="117">
        <f>'N. Network Security'!D30</f>
        <v>0</v>
      </c>
      <c r="H1160" s="117">
        <f>'N. Network Security'!E30</f>
        <v>0</v>
      </c>
      <c r="I1160" s="117">
        <f>'N. Network Security'!F30</f>
        <v>0</v>
      </c>
      <c r="J1160" s="117" t="str">
        <f>'N. Network Security'!G30</f>
        <v>H.8 Restrictions and Multifactor Authentication for Remote Access</v>
      </c>
      <c r="K1160" s="117">
        <f>'N. Network Security'!H30</f>
        <v>0</v>
      </c>
      <c r="L1160" s="117">
        <f>'N. Network Security'!I30</f>
        <v>0</v>
      </c>
      <c r="M1160" s="117"/>
      <c r="N1160" s="117" t="s">
        <v>3060</v>
      </c>
      <c r="O1160" s="117" t="s">
        <v>3119</v>
      </c>
      <c r="P1160" s="120"/>
      <c r="Q1160" s="117"/>
      <c r="R1160" s="117"/>
      <c r="S1160" s="117" t="s">
        <v>587</v>
      </c>
      <c r="T1160" s="117"/>
    </row>
    <row r="1161" spans="1:20" ht="12.75" customHeight="1">
      <c r="A1161" s="117">
        <f>'N. Network Security'!A31</f>
        <v>1065</v>
      </c>
      <c r="B1161" s="117">
        <f>'N. Network Security'!J31</f>
        <v>3</v>
      </c>
      <c r="C1161" s="117">
        <f>'N. Network Security'!K31</f>
        <v>0</v>
      </c>
      <c r="D1161" s="117">
        <f>'N. Network Security'!Y31</f>
        <v>0</v>
      </c>
      <c r="E1161" s="117" t="str">
        <f>'N. Network Security'!B31</f>
        <v>N.1.17.8</v>
      </c>
      <c r="F1161" s="117" t="str">
        <f>'N. Network Security'!C31</f>
        <v>Is there a separate network segment or endpoints for remote access to internal networks?</v>
      </c>
      <c r="G1161" s="117">
        <f>'N. Network Security'!D31</f>
        <v>0</v>
      </c>
      <c r="H1161" s="117">
        <f>'N. Network Security'!E31</f>
        <v>0</v>
      </c>
      <c r="I1161" s="117">
        <f>'N. Network Security'!F31</f>
        <v>0</v>
      </c>
      <c r="J1161" s="117" t="str">
        <f>'N. Network Security'!G31</f>
        <v>H.8 Restrictions and Multifactor Authentication for Remote Access</v>
      </c>
      <c r="K1161" s="117" t="str">
        <f>'N. Network Security'!H31</f>
        <v>13.1.3</v>
      </c>
      <c r="L1161" s="117" t="str">
        <f>'N. Network Security'!I31</f>
        <v>Segregation in networks</v>
      </c>
      <c r="M1161" s="117"/>
      <c r="N1161" s="117"/>
      <c r="O1161" s="117"/>
      <c r="P1161" s="120">
        <v>11.5</v>
      </c>
      <c r="Q1161" s="117"/>
      <c r="R1161" s="117" t="s">
        <v>2987</v>
      </c>
      <c r="S1161" s="117">
        <v>0</v>
      </c>
      <c r="T1161" s="191" t="s">
        <v>3217</v>
      </c>
    </row>
    <row r="1162" spans="1:20" ht="12.75" customHeight="1">
      <c r="A1162" s="117">
        <f>'N. Network Security'!A32</f>
        <v>1015</v>
      </c>
      <c r="B1162" s="117">
        <f>'N. Network Security'!J32</f>
        <v>2</v>
      </c>
      <c r="C1162" s="117">
        <f>'N. Network Security'!K32</f>
        <v>0</v>
      </c>
      <c r="D1162" s="117">
        <f>'N. Network Security'!Y32</f>
        <v>1</v>
      </c>
      <c r="E1162" s="117" t="str">
        <f>'N. Network Security'!B32</f>
        <v>N.1.18</v>
      </c>
      <c r="F1162" s="117" t="str">
        <f>'N. Network Security'!C32</f>
        <v>Is there a process that requires security approval to allow external networks to connect to the company network, and enforces the least privilege necessary?</v>
      </c>
      <c r="G1162" s="117">
        <f>'N. Network Security'!D32</f>
        <v>0</v>
      </c>
      <c r="H1162" s="117">
        <f>'N. Network Security'!E32</f>
        <v>0</v>
      </c>
      <c r="I1162" s="117">
        <f>'N. Network Security'!F32</f>
        <v>0</v>
      </c>
      <c r="J1162" s="117">
        <f>'N. Network Security'!G32</f>
        <v>0</v>
      </c>
      <c r="K1162" s="117" t="str">
        <f>'N. Network Security'!H32</f>
        <v>9.1.2.b</v>
      </c>
      <c r="L1162" s="117" t="str">
        <f>'N. Network Security'!I32</f>
        <v>Access to networks and network services</v>
      </c>
      <c r="M1162" s="117"/>
      <c r="N1162" s="117"/>
      <c r="O1162" s="117"/>
      <c r="P1162" s="120" t="s">
        <v>118</v>
      </c>
      <c r="Q1162" s="117"/>
      <c r="R1162" s="117" t="s">
        <v>3233</v>
      </c>
      <c r="S1162" s="117">
        <v>0</v>
      </c>
      <c r="T1162" s="191" t="s">
        <v>3217</v>
      </c>
    </row>
    <row r="1163" spans="1:20" ht="12.75" customHeight="1">
      <c r="A1163" s="117">
        <f>'N. Network Security'!A33</f>
        <v>4327</v>
      </c>
      <c r="B1163" s="117">
        <f>'N. Network Security'!J33</f>
        <v>3</v>
      </c>
      <c r="C1163" s="117">
        <f>'N. Network Security'!K33</f>
        <v>0</v>
      </c>
      <c r="D1163" s="117">
        <f>'N. Network Security'!Y33</f>
        <v>0</v>
      </c>
      <c r="E1163" s="117" t="str">
        <f>'N. Network Security'!B33</f>
        <v>N.1.18.1</v>
      </c>
      <c r="F1163" s="117" t="str">
        <f>'N. Network Security'!C33</f>
        <v>Is there a process that requires security approval to allow connections to internal network services from third-party users, and enforces the least privilege necessary?</v>
      </c>
      <c r="G1163" s="117">
        <f>'N. Network Security'!D33</f>
        <v>0</v>
      </c>
      <c r="H1163" s="117">
        <f>'N. Network Security'!E33</f>
        <v>0</v>
      </c>
      <c r="I1163" s="117">
        <f>'N. Network Security'!F33</f>
        <v>0</v>
      </c>
      <c r="J1163" s="117">
        <f>'N. Network Security'!G33</f>
        <v>0</v>
      </c>
      <c r="K1163" s="117">
        <f>'N. Network Security'!H33</f>
        <v>0</v>
      </c>
      <c r="L1163" s="117">
        <f>'N. Network Security'!I33</f>
        <v>0</v>
      </c>
      <c r="M1163" s="117"/>
      <c r="N1163" s="117" t="s">
        <v>3450</v>
      </c>
      <c r="O1163" s="117" t="s">
        <v>3467</v>
      </c>
      <c r="P1163" s="120"/>
      <c r="Q1163" s="117"/>
      <c r="R1163" s="117"/>
      <c r="S1163" s="117" t="s">
        <v>3312</v>
      </c>
      <c r="T1163" s="117"/>
    </row>
    <row r="1164" spans="1:20" ht="12.75" customHeight="1">
      <c r="A1164" s="117">
        <f>'N. Network Security'!A34</f>
        <v>4328</v>
      </c>
      <c r="B1164" s="117">
        <f>'N. Network Security'!J34</f>
        <v>3</v>
      </c>
      <c r="C1164" s="117">
        <f>'N. Network Security'!K34</f>
        <v>0</v>
      </c>
      <c r="D1164" s="117">
        <f>'N. Network Security'!Y34</f>
        <v>0</v>
      </c>
      <c r="E1164" s="117" t="str">
        <f>'N. Network Security'!B34</f>
        <v>N.1.18.2</v>
      </c>
      <c r="F1164" s="117" t="str">
        <f>'N. Network Security'!C34</f>
        <v>Are third-party support personnel granted remote network access only upon request, their activity is logged while active, their access is removed immediately upon completion of support, and their activity is reviewed upon completion of their support tasks?</v>
      </c>
      <c r="G1164" s="117">
        <f>'N. Network Security'!D34</f>
        <v>0</v>
      </c>
      <c r="H1164" s="117">
        <f>'N. Network Security'!E34</f>
        <v>0</v>
      </c>
      <c r="I1164" s="117">
        <f>'N. Network Security'!F34</f>
        <v>0</v>
      </c>
      <c r="J1164" s="117">
        <f>'N. Network Security'!G34</f>
        <v>0</v>
      </c>
      <c r="K1164" s="117">
        <f>'N. Network Security'!H34</f>
        <v>0</v>
      </c>
      <c r="L1164" s="117">
        <f>'N. Network Security'!I34</f>
        <v>0</v>
      </c>
      <c r="M1164" s="117"/>
      <c r="N1164" s="117"/>
      <c r="O1164" s="117"/>
      <c r="P1164" s="120"/>
      <c r="Q1164" s="117"/>
      <c r="R1164" s="117"/>
      <c r="S1164" s="117" t="s">
        <v>587</v>
      </c>
      <c r="T1164" s="117"/>
    </row>
    <row r="1165" spans="1:20" ht="12.75" customHeight="1">
      <c r="A1165" s="117">
        <f>'N. Network Security'!A35</f>
        <v>994</v>
      </c>
      <c r="B1165" s="117">
        <f>'N. Network Security'!J35</f>
        <v>2</v>
      </c>
      <c r="C1165" s="117">
        <f>'N. Network Security'!K35</f>
        <v>0</v>
      </c>
      <c r="D1165" s="117">
        <f>'N. Network Security'!Y35</f>
        <v>1</v>
      </c>
      <c r="E1165" s="117" t="str">
        <f>'N. Network Security'!B35</f>
        <v>N.1.19</v>
      </c>
      <c r="F1165" s="117" t="str">
        <f>'N. Network Security'!C35</f>
        <v>Are all available high-risk security patches applied and verified at least monthly? If yes, does it include:</v>
      </c>
      <c r="G1165" s="117">
        <f>'N. Network Security'!D35</f>
        <v>0</v>
      </c>
      <c r="H1165" s="117">
        <f>'N. Network Security'!E35</f>
        <v>0</v>
      </c>
      <c r="I1165" s="117">
        <f>'N. Network Security'!F35</f>
        <v>0</v>
      </c>
      <c r="J1165" s="117">
        <f>'N. Network Security'!G35</f>
        <v>0</v>
      </c>
      <c r="K1165" s="117" t="str">
        <f>'N. Network Security'!H35</f>
        <v>12.6.1.g</v>
      </c>
      <c r="L1165" s="117" t="str">
        <f>'N. Network Security'!I35</f>
        <v>Management of technical vulnerabilities</v>
      </c>
      <c r="M1165" s="117"/>
      <c r="N1165" s="117" t="s">
        <v>3234</v>
      </c>
      <c r="O1165" s="117" t="s">
        <v>3235</v>
      </c>
      <c r="P1165" s="120">
        <v>1.3</v>
      </c>
      <c r="Q1165" s="117"/>
      <c r="R1165" s="117" t="s">
        <v>3236</v>
      </c>
      <c r="S1165" s="117">
        <v>0</v>
      </c>
      <c r="T1165" s="191" t="s">
        <v>3217</v>
      </c>
    </row>
    <row r="1166" spans="1:20" ht="12.75" customHeight="1">
      <c r="A1166" s="117">
        <f>'N. Network Security'!A36</f>
        <v>4329</v>
      </c>
      <c r="B1166" s="117">
        <f>'N. Network Security'!J36</f>
        <v>3</v>
      </c>
      <c r="C1166" s="117">
        <f>'N. Network Security'!K36</f>
        <v>0</v>
      </c>
      <c r="D1166" s="117">
        <f>'N. Network Security'!Y36</f>
        <v>0</v>
      </c>
      <c r="E1166" s="117" t="str">
        <f>'N. Network Security'!B36</f>
        <v>N.1.19.1</v>
      </c>
      <c r="F1166" s="117" t="str">
        <f>'N. Network Security'!C36</f>
        <v>Testing of patches, service packs, and hot fixes prior to installation?</v>
      </c>
      <c r="G1166" s="117">
        <f>'N. Network Security'!D36</f>
        <v>0</v>
      </c>
      <c r="H1166" s="117">
        <f>'N. Network Security'!E36</f>
        <v>0</v>
      </c>
      <c r="I1166" s="117">
        <f>'N. Network Security'!F36</f>
        <v>0</v>
      </c>
      <c r="J1166" s="117">
        <f>'N. Network Security'!G36</f>
        <v>0</v>
      </c>
      <c r="K1166" s="117">
        <f>'N. Network Security'!H36</f>
        <v>0</v>
      </c>
      <c r="L1166" s="117">
        <f>'N. Network Security'!I36</f>
        <v>0</v>
      </c>
      <c r="M1166" s="117"/>
      <c r="N1166" s="117" t="s">
        <v>3234</v>
      </c>
      <c r="O1166" s="117" t="s">
        <v>3468</v>
      </c>
      <c r="P1166" s="120"/>
      <c r="Q1166" s="117"/>
      <c r="R1166" s="117"/>
      <c r="S1166" s="117" t="s">
        <v>587</v>
      </c>
      <c r="T1166" s="117"/>
    </row>
    <row r="1167" spans="1:20" ht="12.75" customHeight="1">
      <c r="A1167" s="117">
        <f>'N. Network Security'!A37</f>
        <v>4330</v>
      </c>
      <c r="B1167" s="117">
        <f>'N. Network Security'!J37</f>
        <v>3</v>
      </c>
      <c r="C1167" s="117">
        <f>'N. Network Security'!K37</f>
        <v>0</v>
      </c>
      <c r="D1167" s="117">
        <f>'N. Network Security'!Y37</f>
        <v>0</v>
      </c>
      <c r="E1167" s="117" t="str">
        <f>'N. Network Security'!B37</f>
        <v>N.1.19.2</v>
      </c>
      <c r="F1167" s="117" t="str">
        <f>'N. Network Security'!C37</f>
        <v>Evaluation and prioritization of vulnerabilities?</v>
      </c>
      <c r="G1167" s="117">
        <f>'N. Network Security'!D37</f>
        <v>0</v>
      </c>
      <c r="H1167" s="117">
        <f>'N. Network Security'!E37</f>
        <v>0</v>
      </c>
      <c r="I1167" s="117">
        <f>'N. Network Security'!F37</f>
        <v>0</v>
      </c>
      <c r="J1167" s="117">
        <f>'N. Network Security'!G37</f>
        <v>0</v>
      </c>
      <c r="K1167" s="117">
        <f>'N. Network Security'!H37</f>
        <v>0</v>
      </c>
      <c r="L1167" s="117">
        <f>'N. Network Security'!I37</f>
        <v>0</v>
      </c>
      <c r="M1167" s="117"/>
      <c r="N1167" s="117" t="s">
        <v>3234</v>
      </c>
      <c r="O1167" s="117" t="s">
        <v>3235</v>
      </c>
      <c r="P1167" s="120" t="s">
        <v>3364</v>
      </c>
      <c r="Q1167" s="117"/>
      <c r="R1167" s="117"/>
      <c r="S1167" s="117" t="s">
        <v>587</v>
      </c>
      <c r="T1167" s="117"/>
    </row>
    <row r="1168" spans="1:20" ht="12.75" customHeight="1">
      <c r="A1168" s="117">
        <f>'N. Network Security'!A38</f>
        <v>4331</v>
      </c>
      <c r="B1168" s="117">
        <f>'N. Network Security'!J38</f>
        <v>3</v>
      </c>
      <c r="C1168" s="117">
        <f>'N. Network Security'!K38</f>
        <v>0</v>
      </c>
      <c r="D1168" s="117">
        <f>'N. Network Security'!Y38</f>
        <v>0</v>
      </c>
      <c r="E1168" s="117" t="str">
        <f>'N. Network Security'!B38</f>
        <v>N.1.19.3</v>
      </c>
      <c r="F1168" s="117" t="str">
        <f>'N. Network Security'!C38</f>
        <v>Priority patching of high-risk systems first?</v>
      </c>
      <c r="G1168" s="117">
        <f>'N. Network Security'!D38</f>
        <v>0</v>
      </c>
      <c r="H1168" s="117">
        <f>'N. Network Security'!E38</f>
        <v>0</v>
      </c>
      <c r="I1168" s="117">
        <f>'N. Network Security'!F38</f>
        <v>0</v>
      </c>
      <c r="J1168" s="117">
        <f>'N. Network Security'!G38</f>
        <v>0</v>
      </c>
      <c r="K1168" s="117">
        <f>'N. Network Security'!H38</f>
        <v>0</v>
      </c>
      <c r="L1168" s="117">
        <f>'N. Network Security'!I38</f>
        <v>0</v>
      </c>
      <c r="M1168" s="117"/>
      <c r="N1168" s="117" t="s">
        <v>3234</v>
      </c>
      <c r="O1168" s="117" t="s">
        <v>3235</v>
      </c>
      <c r="P1168" s="120"/>
      <c r="Q1168" s="117"/>
      <c r="R1168" s="117"/>
      <c r="S1168" s="117" t="s">
        <v>587</v>
      </c>
      <c r="T1168" s="117"/>
    </row>
    <row r="1169" spans="1:20" ht="12.75" customHeight="1">
      <c r="A1169" s="117">
        <f>'N. Network Security'!A39</f>
        <v>4332</v>
      </c>
      <c r="B1169" s="117">
        <f>'N. Network Security'!J39</f>
        <v>3</v>
      </c>
      <c r="C1169" s="117">
        <f>'N. Network Security'!K39</f>
        <v>0</v>
      </c>
      <c r="D1169" s="117">
        <f>'N. Network Security'!Y39</f>
        <v>0</v>
      </c>
      <c r="E1169" s="117" t="str">
        <f>'N. Network Security'!B39</f>
        <v>N.1.19.4</v>
      </c>
      <c r="F1169" s="117" t="str">
        <f>'N. Network Security'!C39</f>
        <v>Logging of patch successes and failures?</v>
      </c>
      <c r="G1169" s="117">
        <f>'N. Network Security'!D39</f>
        <v>0</v>
      </c>
      <c r="H1169" s="117">
        <f>'N. Network Security'!E39</f>
        <v>0</v>
      </c>
      <c r="I1169" s="117">
        <f>'N. Network Security'!F39</f>
        <v>0</v>
      </c>
      <c r="J1169" s="117">
        <f>'N. Network Security'!G39</f>
        <v>0</v>
      </c>
      <c r="K1169" s="117">
        <f>'N. Network Security'!H39</f>
        <v>0</v>
      </c>
      <c r="L1169" s="117">
        <f>'N. Network Security'!I39</f>
        <v>0</v>
      </c>
      <c r="M1169" s="117"/>
      <c r="N1169" s="117" t="s">
        <v>3234</v>
      </c>
      <c r="O1169" s="117" t="s">
        <v>3235</v>
      </c>
      <c r="P1169" s="120"/>
      <c r="Q1169" s="117"/>
      <c r="R1169" s="117"/>
      <c r="S1169" s="117" t="s">
        <v>587</v>
      </c>
      <c r="T1169" s="117"/>
    </row>
    <row r="1170" spans="1:20" ht="12.75" customHeight="1">
      <c r="A1170" s="117">
        <f>'N. Network Security'!A40</f>
        <v>4333</v>
      </c>
      <c r="B1170" s="117">
        <f>'N. Network Security'!J40</f>
        <v>3</v>
      </c>
      <c r="C1170" s="117">
        <f>'N. Network Security'!K40</f>
        <v>0</v>
      </c>
      <c r="D1170" s="117">
        <f>'N. Network Security'!Y40</f>
        <v>0</v>
      </c>
      <c r="E1170" s="117" t="str">
        <f>'N. Network Security'!B40</f>
        <v>N.1.19.5</v>
      </c>
      <c r="F1170" s="117" t="str">
        <f>'N. Network Security'!C40</f>
        <v>Are third party alert services used to keep up to date with the latest vulnerabilities?</v>
      </c>
      <c r="G1170" s="117">
        <f>'N. Network Security'!D40</f>
        <v>0</v>
      </c>
      <c r="H1170" s="117">
        <f>'N. Network Security'!E40</f>
        <v>0</v>
      </c>
      <c r="I1170" s="117">
        <f>'N. Network Security'!F40</f>
        <v>0</v>
      </c>
      <c r="J1170" s="117">
        <f>'N. Network Security'!G40</f>
        <v>0</v>
      </c>
      <c r="K1170" s="117">
        <f>'N. Network Security'!H40</f>
        <v>0</v>
      </c>
      <c r="L1170" s="117">
        <f>'N. Network Security'!I40</f>
        <v>0</v>
      </c>
      <c r="M1170" s="117"/>
      <c r="N1170" s="117" t="s">
        <v>3234</v>
      </c>
      <c r="O1170" s="117" t="s">
        <v>3235</v>
      </c>
      <c r="P1170" s="120"/>
      <c r="Q1170" s="117"/>
      <c r="R1170" s="117"/>
      <c r="S1170" s="117" t="s">
        <v>587</v>
      </c>
      <c r="T1170" s="117"/>
    </row>
    <row r="1171" spans="1:20" ht="12.75" customHeight="1">
      <c r="A1171" s="117">
        <f>'N. Network Security'!A41</f>
        <v>4334</v>
      </c>
      <c r="B1171" s="117">
        <f>'N. Network Security'!J41</f>
        <v>3</v>
      </c>
      <c r="C1171" s="117">
        <f>'N. Network Security'!K41</f>
        <v>0</v>
      </c>
      <c r="D1171" s="117">
        <f>'N. Network Security'!Y41</f>
        <v>0</v>
      </c>
      <c r="E1171" s="117" t="str">
        <f>'N. Network Security'!B41</f>
        <v>N.1.19.6</v>
      </c>
      <c r="F1171" s="117" t="str">
        <f>'N. Network Security'!C41</f>
        <v>Are all patching exceptions necessary, documented, and approved by Information Security?</v>
      </c>
      <c r="G1171" s="117">
        <f>'N. Network Security'!D41</f>
        <v>0</v>
      </c>
      <c r="H1171" s="117">
        <f>'N. Network Security'!E41</f>
        <v>0</v>
      </c>
      <c r="I1171" s="117">
        <f>'N. Network Security'!F41</f>
        <v>0</v>
      </c>
      <c r="J1171" s="117">
        <f>'N. Network Security'!G41</f>
        <v>0</v>
      </c>
      <c r="K1171" s="117">
        <f>'N. Network Security'!H41</f>
        <v>0</v>
      </c>
      <c r="L1171" s="117">
        <f>'N. Network Security'!I41</f>
        <v>0</v>
      </c>
      <c r="M1171" s="117"/>
      <c r="N1171" s="117" t="s">
        <v>3234</v>
      </c>
      <c r="O1171" s="117" t="s">
        <v>3235</v>
      </c>
      <c r="P1171" s="120"/>
      <c r="Q1171" s="117"/>
      <c r="R1171" s="117"/>
      <c r="S1171" s="117" t="s">
        <v>587</v>
      </c>
      <c r="T1171" s="117"/>
    </row>
    <row r="1172" spans="1:20" ht="12.75" customHeight="1">
      <c r="A1172" s="117">
        <f>'N. Network Security'!A42</f>
        <v>981</v>
      </c>
      <c r="B1172" s="117">
        <f>'N. Network Security'!J42</f>
        <v>2</v>
      </c>
      <c r="C1172" s="117">
        <f>'N. Network Security'!K42</f>
        <v>0</v>
      </c>
      <c r="D1172" s="117">
        <f>'N. Network Security'!Y42</f>
        <v>0</v>
      </c>
      <c r="E1172" s="117" t="str">
        <f>'N. Network Security'!B42</f>
        <v>N.1.20</v>
      </c>
      <c r="F1172" s="117" t="str">
        <f>'N. Network Security'!C42</f>
        <v>Sufficient detail contained in logs to support incident investigation, including timestaps, IP info, successful and failed login attempts, changes to sensitive configuration settings and rulesets and disabling of auditing logs?</v>
      </c>
      <c r="G1172" s="117">
        <f>'N. Network Security'!D42</f>
        <v>0</v>
      </c>
      <c r="H1172" s="117">
        <f>'N. Network Security'!E42</f>
        <v>0</v>
      </c>
      <c r="I1172" s="117">
        <f>'N. Network Security'!F42</f>
        <v>0</v>
      </c>
      <c r="J1172" s="117" t="str">
        <f>'N. Network Security'!G42</f>
        <v>O.1 Network Logging</v>
      </c>
      <c r="K1172" s="117" t="str">
        <f>'N. Network Security'!H42</f>
        <v>13.1.1.d</v>
      </c>
      <c r="L1172" s="117" t="str">
        <f>'N. Network Security'!I42</f>
        <v>Network Controls</v>
      </c>
      <c r="M1172" s="117"/>
      <c r="N1172" s="117"/>
      <c r="O1172" s="117"/>
      <c r="P1172" s="120" t="s">
        <v>3351</v>
      </c>
      <c r="Q1172" s="117"/>
      <c r="R1172" s="117" t="s">
        <v>3211</v>
      </c>
      <c r="S1172" s="117">
        <v>0</v>
      </c>
      <c r="T1172" s="191" t="s">
        <v>3217</v>
      </c>
    </row>
    <row r="1173" spans="1:20" ht="12.75" customHeight="1">
      <c r="A1173" s="117">
        <f>'N. Network Security'!A43</f>
        <v>993</v>
      </c>
      <c r="B1173" s="117">
        <f>'N. Network Security'!J43</f>
        <v>3</v>
      </c>
      <c r="C1173" s="117">
        <f>'N. Network Security'!K43</f>
        <v>0</v>
      </c>
      <c r="D1173" s="117">
        <f>'N. Network Security'!Y43</f>
        <v>0</v>
      </c>
      <c r="E1173" s="117" t="str">
        <f>'N. Network Security'!B43</f>
        <v>N.1.20.1</v>
      </c>
      <c r="F1173" s="117" t="str">
        <f>'N. Network Security'!C43</f>
        <v>Events relevant to supporting incident investigation stored on alternate systems (e.g. SIEM)?</v>
      </c>
      <c r="G1173" s="117">
        <f>'N. Network Security'!D43</f>
        <v>0</v>
      </c>
      <c r="H1173" s="117">
        <f>'N. Network Security'!E43</f>
        <v>0</v>
      </c>
      <c r="I1173" s="117">
        <f>'N. Network Security'!F43</f>
        <v>0</v>
      </c>
      <c r="J1173" s="117">
        <f>'N. Network Security'!G43</f>
        <v>0</v>
      </c>
      <c r="K1173" s="117" t="str">
        <f>'N. Network Security'!H43</f>
        <v>12.4.2</v>
      </c>
      <c r="L1173" s="117" t="str">
        <f>'N. Network Security'!I43</f>
        <v>Protection of Log Information</v>
      </c>
      <c r="M1173" s="117"/>
      <c r="N1173" s="117"/>
      <c r="O1173" s="117"/>
      <c r="P1173" s="120" t="s">
        <v>118</v>
      </c>
      <c r="Q1173" s="117"/>
      <c r="R1173" s="117" t="s">
        <v>118</v>
      </c>
      <c r="S1173" s="117">
        <v>0</v>
      </c>
      <c r="T1173" s="191" t="s">
        <v>3217</v>
      </c>
    </row>
    <row r="1174" spans="1:20" ht="12.75" customHeight="1">
      <c r="A1174" s="117">
        <f>'N. Network Security'!A44</f>
        <v>4335</v>
      </c>
      <c r="B1174" s="117">
        <f>'N. Network Security'!J44</f>
        <v>3</v>
      </c>
      <c r="C1174" s="117">
        <f>'N. Network Security'!K44</f>
        <v>0</v>
      </c>
      <c r="D1174" s="117">
        <f>'N. Network Security'!Y44</f>
        <v>0</v>
      </c>
      <c r="E1174" s="117" t="str">
        <f>'N. Network Security'!B44</f>
        <v>N.1.20.2</v>
      </c>
      <c r="F1174" s="117" t="str">
        <f>'N. Network Security'!C44</f>
        <v>Logs relevant to supporting incident investigation protected against modification, deletion and/or inappropriate access?</v>
      </c>
      <c r="G1174" s="117">
        <f>'N. Network Security'!D44</f>
        <v>0</v>
      </c>
      <c r="H1174" s="117">
        <f>'N. Network Security'!E44</f>
        <v>0</v>
      </c>
      <c r="I1174" s="117">
        <f>'N. Network Security'!F44</f>
        <v>0</v>
      </c>
      <c r="J1174" s="117">
        <f>'N. Network Security'!G44</f>
        <v>0</v>
      </c>
      <c r="K1174" s="117">
        <f>'N. Network Security'!H44</f>
        <v>0</v>
      </c>
      <c r="L1174" s="117">
        <f>'N. Network Security'!I44</f>
        <v>0</v>
      </c>
      <c r="M1174" s="117"/>
      <c r="N1174" s="117"/>
      <c r="O1174" s="117"/>
      <c r="P1174" s="120"/>
      <c r="Q1174" s="117"/>
      <c r="R1174" s="117"/>
      <c r="S1174" s="117" t="s">
        <v>587</v>
      </c>
      <c r="T1174" s="117"/>
    </row>
    <row r="1175" spans="1:20" ht="12.75" customHeight="1">
      <c r="A1175" s="117">
        <f>'N. Network Security'!A45</f>
        <v>4336</v>
      </c>
      <c r="B1175" s="117">
        <f>'N. Network Security'!J45</f>
        <v>3</v>
      </c>
      <c r="C1175" s="117">
        <f>'N. Network Security'!K45</f>
        <v>0</v>
      </c>
      <c r="D1175" s="117">
        <f>'N. Network Security'!Y45</f>
        <v>0</v>
      </c>
      <c r="E1175" s="117" t="str">
        <f>'N. Network Security'!B45</f>
        <v>N.1.20.3</v>
      </c>
      <c r="F1175" s="117" t="str">
        <f>'N. Network Security'!C45</f>
        <v>Events relevant to supporting incident investigation retained for a minimum of one year?</v>
      </c>
      <c r="G1175" s="117">
        <f>'N. Network Security'!D45</f>
        <v>0</v>
      </c>
      <c r="H1175" s="117">
        <f>'N. Network Security'!E45</f>
        <v>0</v>
      </c>
      <c r="I1175" s="117">
        <f>'N. Network Security'!F45</f>
        <v>0</v>
      </c>
      <c r="J1175" s="117">
        <f>'N. Network Security'!G45</f>
        <v>0</v>
      </c>
      <c r="K1175" s="117">
        <f>'N. Network Security'!H45</f>
        <v>0</v>
      </c>
      <c r="L1175" s="117">
        <f>'N. Network Security'!I45</f>
        <v>0</v>
      </c>
      <c r="M1175" s="117"/>
      <c r="N1175" s="117"/>
      <c r="O1175" s="117"/>
      <c r="P1175" s="120"/>
      <c r="Q1175" s="117"/>
      <c r="R1175" s="117"/>
      <c r="S1175" s="117" t="s">
        <v>587</v>
      </c>
      <c r="T1175" s="117"/>
    </row>
    <row r="1176" spans="1:20" ht="12.75" customHeight="1">
      <c r="A1176" s="117">
        <f>'N. Network Security'!A46</f>
        <v>4337</v>
      </c>
      <c r="B1176" s="117">
        <f>'N. Network Security'!J46</f>
        <v>3</v>
      </c>
      <c r="C1176" s="117">
        <f>'N. Network Security'!K46</f>
        <v>0</v>
      </c>
      <c r="D1176" s="117">
        <f>'N. Network Security'!Y46</f>
        <v>0</v>
      </c>
      <c r="E1176" s="117" t="str">
        <f>'N. Network Security'!B46</f>
        <v>N.1.20.4</v>
      </c>
      <c r="F1176" s="117" t="str">
        <f>'N. Network Security'!C46</f>
        <v>Events relevant to supporting incident investigation regularly reviewed using a specific methodology to uncover potential incidents?</v>
      </c>
      <c r="G1176" s="117">
        <f>'N. Network Security'!D46</f>
        <v>0</v>
      </c>
      <c r="H1176" s="117">
        <f>'N. Network Security'!E46</f>
        <v>0</v>
      </c>
      <c r="I1176" s="117">
        <f>'N. Network Security'!F46</f>
        <v>0</v>
      </c>
      <c r="J1176" s="117">
        <f>'N. Network Security'!G46</f>
        <v>0</v>
      </c>
      <c r="K1176" s="117">
        <f>'N. Network Security'!H46</f>
        <v>0</v>
      </c>
      <c r="L1176" s="117">
        <f>'N. Network Security'!I46</f>
        <v>0</v>
      </c>
      <c r="M1176" s="117"/>
      <c r="N1176" s="117" t="s">
        <v>3129</v>
      </c>
      <c r="O1176" s="117" t="s">
        <v>3130</v>
      </c>
      <c r="P1176" s="120"/>
      <c r="Q1176" s="117"/>
      <c r="R1176" s="117"/>
      <c r="S1176" s="117" t="s">
        <v>587</v>
      </c>
      <c r="T1176" s="117"/>
    </row>
    <row r="1177" spans="1:20" ht="12.75" customHeight="1">
      <c r="A1177" s="117">
        <f>'N. Network Security'!A47</f>
        <v>3294</v>
      </c>
      <c r="B1177" s="117">
        <f>'N. Network Security'!J47</f>
        <v>3</v>
      </c>
      <c r="C1177" s="117">
        <f>'N. Network Security'!K47</f>
        <v>0</v>
      </c>
      <c r="D1177" s="117">
        <f>'N. Network Security'!Y47</f>
        <v>0</v>
      </c>
      <c r="E1177" s="117" t="str">
        <f>'N. Network Security'!B47</f>
        <v>N.1.20.5</v>
      </c>
      <c r="F1177" s="117" t="str">
        <f>'N. Network Security'!C47</f>
        <v>System generated notifications generated in the event the system fails to write an event to an audit log?</v>
      </c>
      <c r="G1177" s="117">
        <f>'N. Network Security'!D47</f>
        <v>0</v>
      </c>
      <c r="H1177" s="117">
        <f>'N. Network Security'!E47</f>
        <v>0</v>
      </c>
      <c r="I1177" s="117">
        <f>'N. Network Security'!F47</f>
        <v>0</v>
      </c>
      <c r="J1177" s="117">
        <f>'N. Network Security'!G47</f>
        <v>0</v>
      </c>
      <c r="K1177" s="117" t="str">
        <f>'N. Network Security'!H47</f>
        <v>12.4.1</v>
      </c>
      <c r="L1177" s="117" t="str">
        <f>'N. Network Security'!I47</f>
        <v>Event logging</v>
      </c>
      <c r="M1177" s="117"/>
      <c r="N1177" s="117"/>
      <c r="O1177" s="117"/>
      <c r="P1177" s="120" t="s">
        <v>3469</v>
      </c>
      <c r="Q1177" s="117"/>
      <c r="R1177" s="117" t="s">
        <v>3244</v>
      </c>
      <c r="S1177" s="117">
        <v>0</v>
      </c>
      <c r="T1177" s="191" t="s">
        <v>3217</v>
      </c>
    </row>
    <row r="1178" spans="1:20" ht="12.75" customHeight="1">
      <c r="A1178" s="117">
        <f>'N. Network Security'!A48</f>
        <v>1068</v>
      </c>
      <c r="B1178" s="117">
        <f>'N. Network Security'!J48</f>
        <v>2</v>
      </c>
      <c r="C1178" s="117">
        <f>'N. Network Security'!K48</f>
        <v>0</v>
      </c>
      <c r="D1178" s="117">
        <f>'N. Network Security'!Y48</f>
        <v>1</v>
      </c>
      <c r="E1178" s="117" t="str">
        <f>'N. Network Security'!B48</f>
        <v>N.1.21</v>
      </c>
      <c r="F1178" s="117" t="str">
        <f>'N. Network Security'!C48</f>
        <v>Are Intrusion Detection/Prevention Systems employed in all sensitive network zones and wherever firewalls are enabled? If yes, do they include:</v>
      </c>
      <c r="G1178" s="117">
        <f>'N. Network Security'!D48</f>
        <v>0</v>
      </c>
      <c r="H1178" s="117">
        <f>'N. Network Security'!E48</f>
        <v>0</v>
      </c>
      <c r="I1178" s="117">
        <f>'N. Network Security'!F48</f>
        <v>0</v>
      </c>
      <c r="J1178" s="117" t="str">
        <f>'N. Network Security'!G48</f>
        <v>N.3 Network Security - IDS/IPS Attributes</v>
      </c>
      <c r="K1178" s="117" t="str">
        <f>'N. Network Security'!H48</f>
        <v>13.1.2</v>
      </c>
      <c r="L1178" s="117" t="str">
        <f>'N. Network Security'!I48</f>
        <v>Security of Network Services</v>
      </c>
      <c r="M1178" s="117"/>
      <c r="N1178" s="117"/>
      <c r="O1178" s="117"/>
      <c r="P1178" s="120">
        <v>11.4</v>
      </c>
      <c r="Q1178" s="117"/>
      <c r="R1178" s="117" t="s">
        <v>3029</v>
      </c>
      <c r="S1178" s="117" t="s">
        <v>3237</v>
      </c>
      <c r="T1178" s="191" t="s">
        <v>3217</v>
      </c>
    </row>
    <row r="1179" spans="1:20" ht="12.75" customHeight="1">
      <c r="A1179" s="117">
        <f>'N. Network Security'!A49</f>
        <v>1075</v>
      </c>
      <c r="B1179" s="117">
        <f>'N. Network Security'!J49</f>
        <v>3</v>
      </c>
      <c r="C1179" s="117">
        <f>'N. Network Security'!K49</f>
        <v>0</v>
      </c>
      <c r="D1179" s="117">
        <f>'N. Network Security'!Y49</f>
        <v>0</v>
      </c>
      <c r="E1179" s="117" t="str">
        <f>'N. Network Security'!B49</f>
        <v>N.1.21.1</v>
      </c>
      <c r="F1179" s="117" t="str">
        <f>'N. Network Security'!C49</f>
        <v>Configuration to send alerts to security personnel when the volume or combination of security events indicate a likely security incident or compromise?</v>
      </c>
      <c r="G1179" s="117">
        <f>'N. Network Security'!D49</f>
        <v>0</v>
      </c>
      <c r="H1179" s="117">
        <f>'N. Network Security'!E49</f>
        <v>0</v>
      </c>
      <c r="I1179" s="117">
        <f>'N. Network Security'!F49</f>
        <v>0</v>
      </c>
      <c r="J1179" s="117">
        <f>'N. Network Security'!G49</f>
        <v>0</v>
      </c>
      <c r="K1179" s="117" t="str">
        <f>'N. Network Security'!H49</f>
        <v>12.4.1</v>
      </c>
      <c r="L1179" s="117" t="str">
        <f>'N. Network Security'!I49</f>
        <v>Event logging</v>
      </c>
      <c r="M1179" s="117"/>
      <c r="N1179" s="117" t="s">
        <v>3240</v>
      </c>
      <c r="O1179" s="117" t="s">
        <v>3470</v>
      </c>
      <c r="P1179" s="120" t="s">
        <v>118</v>
      </c>
      <c r="Q1179" s="117"/>
      <c r="R1179" s="117" t="s">
        <v>3224</v>
      </c>
      <c r="S1179" s="117"/>
      <c r="T1179" s="191" t="s">
        <v>3217</v>
      </c>
    </row>
    <row r="1180" spans="1:20" ht="12.75" customHeight="1">
      <c r="A1180" s="117">
        <f>'N. Network Security'!A50</f>
        <v>1076</v>
      </c>
      <c r="B1180" s="117">
        <f>'N. Network Security'!J50</f>
        <v>3</v>
      </c>
      <c r="C1180" s="117">
        <f>'N. Network Security'!K50</f>
        <v>0</v>
      </c>
      <c r="D1180" s="117">
        <f>'N. Network Security'!Y50</f>
        <v>0</v>
      </c>
      <c r="E1180" s="117" t="str">
        <f>'N. Network Security'!B50</f>
        <v>N.1.21.2</v>
      </c>
      <c r="F1180" s="117" t="str">
        <f>'N. Network Security'!C50</f>
        <v>Is the interval between the availability of a new IDS signature update and its deployment in 'Detect' mode no longer than 24 hours?</v>
      </c>
      <c r="G1180" s="117">
        <f>'N. Network Security'!D50</f>
        <v>0</v>
      </c>
      <c r="H1180" s="117">
        <f>'N. Network Security'!E50</f>
        <v>0</v>
      </c>
      <c r="I1180" s="117">
        <f>'N. Network Security'!F50</f>
        <v>0</v>
      </c>
      <c r="J1180" s="117" t="str">
        <f>'N. Network Security'!G50</f>
        <v>N.3 Network Security - IDS/IPS Attributes</v>
      </c>
      <c r="K1180" s="117" t="str">
        <f>'N. Network Security'!H50</f>
        <v>13.6.1</v>
      </c>
      <c r="L1180" s="117" t="str">
        <f>'N. Network Security'!I50</f>
        <v>Management of technical vulnerabilities</v>
      </c>
      <c r="M1180" s="117"/>
      <c r="N1180" s="117" t="s">
        <v>3240</v>
      </c>
      <c r="O1180" s="117" t="s">
        <v>3470</v>
      </c>
      <c r="P1180" s="120" t="s">
        <v>118</v>
      </c>
      <c r="Q1180" s="117"/>
      <c r="R1180" s="117" t="s">
        <v>3225</v>
      </c>
      <c r="S1180" s="117">
        <v>0</v>
      </c>
      <c r="T1180" s="191" t="s">
        <v>3217</v>
      </c>
    </row>
    <row r="1181" spans="1:20" ht="12.75" customHeight="1">
      <c r="A1181" s="117">
        <f>'N. Network Security'!A51</f>
        <v>4338</v>
      </c>
      <c r="B1181" s="117">
        <f>'N. Network Security'!J51</f>
        <v>3</v>
      </c>
      <c r="C1181" s="117">
        <f>'N. Network Security'!K51</f>
        <v>0</v>
      </c>
      <c r="D1181" s="117">
        <f>'N. Network Security'!Y51</f>
        <v>0</v>
      </c>
      <c r="E1181" s="117" t="str">
        <f>'N. Network Security'!B51</f>
        <v>N.1.21.3</v>
      </c>
      <c r="F1181" s="117" t="str">
        <f>'N. Network Security'!C51</f>
        <v>Review and correction of false positives at least weekly?</v>
      </c>
      <c r="G1181" s="117">
        <f>'N. Network Security'!D51</f>
        <v>0</v>
      </c>
      <c r="H1181" s="117">
        <f>'N. Network Security'!E51</f>
        <v>0</v>
      </c>
      <c r="I1181" s="117">
        <f>'N. Network Security'!F51</f>
        <v>0</v>
      </c>
      <c r="J1181" s="117">
        <f>'N. Network Security'!G51</f>
        <v>0</v>
      </c>
      <c r="K1181" s="117">
        <f>'N. Network Security'!H51</f>
        <v>0</v>
      </c>
      <c r="L1181" s="117">
        <f>'N. Network Security'!I51</f>
        <v>0</v>
      </c>
      <c r="M1181" s="117"/>
      <c r="N1181" s="117" t="s">
        <v>3240</v>
      </c>
      <c r="O1181" s="117" t="s">
        <v>3470</v>
      </c>
      <c r="P1181" s="120"/>
      <c r="Q1181" s="117"/>
      <c r="R1181" s="117"/>
      <c r="S1181" s="117" t="s">
        <v>587</v>
      </c>
      <c r="T1181" s="117"/>
    </row>
    <row r="1182" spans="1:20" ht="12.75" customHeight="1">
      <c r="A1182" s="117">
        <f>'N. Network Security'!A52</f>
        <v>4339</v>
      </c>
      <c r="B1182" s="117">
        <f>'N. Network Security'!J52</f>
        <v>3</v>
      </c>
      <c r="C1182" s="117">
        <f>'N. Network Security'!K52</f>
        <v>0</v>
      </c>
      <c r="D1182" s="117">
        <f>'N. Network Security'!Y52</f>
        <v>0</v>
      </c>
      <c r="E1182" s="117" t="str">
        <f>'N. Network Security'!B52</f>
        <v>N.1.21.4</v>
      </c>
      <c r="F1182" s="117" t="str">
        <f>'N. Network Security'!C52</f>
        <v>Signatures intended for blocking traffic thoroughly tested for false positives before being put into 'Block' mode?</v>
      </c>
      <c r="G1182" s="117">
        <f>'N. Network Security'!D52</f>
        <v>0</v>
      </c>
      <c r="H1182" s="117">
        <f>'N. Network Security'!E52</f>
        <v>0</v>
      </c>
      <c r="I1182" s="117">
        <f>'N. Network Security'!F52</f>
        <v>0</v>
      </c>
      <c r="J1182" s="117">
        <f>'N. Network Security'!G52</f>
        <v>0</v>
      </c>
      <c r="K1182" s="117">
        <f>'N. Network Security'!H52</f>
        <v>0</v>
      </c>
      <c r="L1182" s="117">
        <f>'N. Network Security'!I52</f>
        <v>0</v>
      </c>
      <c r="M1182" s="117"/>
      <c r="N1182" s="117" t="s">
        <v>3240</v>
      </c>
      <c r="O1182" s="117" t="s">
        <v>3470</v>
      </c>
      <c r="P1182" s="120"/>
      <c r="Q1182" s="117"/>
      <c r="R1182" s="117"/>
      <c r="S1182" s="117" t="s">
        <v>587</v>
      </c>
      <c r="T1182" s="117"/>
    </row>
    <row r="1183" spans="1:20" ht="12.75" customHeight="1">
      <c r="A1183" s="117">
        <f>'N. Network Security'!A53</f>
        <v>1077</v>
      </c>
      <c r="B1183" s="117">
        <f>'N. Network Security'!J53</f>
        <v>3</v>
      </c>
      <c r="C1183" s="117">
        <f>'N. Network Security'!K53</f>
        <v>0</v>
      </c>
      <c r="D1183" s="117">
        <f>'N. Network Security'!Y53</f>
        <v>0</v>
      </c>
      <c r="E1183" s="117" t="str">
        <f>'N. Network Security'!B53</f>
        <v>N.1.21.5</v>
      </c>
      <c r="F1183" s="117" t="str">
        <f>'N. Network Security'!C53</f>
        <v>IDS/IPS monitoring and alert escalation to security incident response personnel 24x7x365?</v>
      </c>
      <c r="G1183" s="117">
        <f>'N. Network Security'!D53</f>
        <v>0</v>
      </c>
      <c r="H1183" s="117">
        <f>'N. Network Security'!E53</f>
        <v>0</v>
      </c>
      <c r="I1183" s="117">
        <f>'N. Network Security'!F53</f>
        <v>0</v>
      </c>
      <c r="J1183" s="117">
        <f>'N. Network Security'!G53</f>
        <v>0</v>
      </c>
      <c r="K1183" s="117" t="str">
        <f>'N. Network Security'!H53</f>
        <v>13.1.1.d</v>
      </c>
      <c r="L1183" s="117" t="str">
        <f>'N. Network Security'!I53</f>
        <v>Network Controls</v>
      </c>
      <c r="M1183" s="117"/>
      <c r="N1183" s="117" t="s">
        <v>3387</v>
      </c>
      <c r="O1183" s="117" t="s">
        <v>3471</v>
      </c>
      <c r="P1183" s="120" t="s">
        <v>118</v>
      </c>
      <c r="Q1183" s="117"/>
      <c r="R1183" s="117" t="s">
        <v>3220</v>
      </c>
      <c r="S1183" s="117">
        <v>0</v>
      </c>
      <c r="T1183" s="191" t="s">
        <v>3217</v>
      </c>
    </row>
    <row r="1184" spans="1:20" ht="12.75" customHeight="1">
      <c r="A1184" s="117">
        <f>'N. Network Security'!A54</f>
        <v>1080</v>
      </c>
      <c r="B1184" s="117">
        <f>'N. Network Security'!J54</f>
        <v>3</v>
      </c>
      <c r="C1184" s="117">
        <f>'N. Network Security'!K54</f>
        <v>0</v>
      </c>
      <c r="D1184" s="117">
        <f>'N. Network Security'!Y54</f>
        <v>0</v>
      </c>
      <c r="E1184" s="117" t="str">
        <f>'N. Network Security'!B54</f>
        <v>N.1.21.6</v>
      </c>
      <c r="F1184" s="117" t="str">
        <f>'N. Network Security'!C54</f>
        <v>IDS/IPS events sent to a central logging system or SIEM?</v>
      </c>
      <c r="G1184" s="117">
        <f>'N. Network Security'!D54</f>
        <v>0</v>
      </c>
      <c r="H1184" s="117">
        <f>'N. Network Security'!E54</f>
        <v>0</v>
      </c>
      <c r="I1184" s="117">
        <f>'N. Network Security'!F54</f>
        <v>0</v>
      </c>
      <c r="J1184" s="117">
        <f>'N. Network Security'!G54</f>
        <v>0</v>
      </c>
      <c r="K1184" s="117" t="str">
        <f>'N. Network Security'!H54</f>
        <v>12.2.1.i</v>
      </c>
      <c r="L1184" s="117" t="str">
        <f>'N. Network Security'!I54</f>
        <v>Controls against malware</v>
      </c>
      <c r="M1184" s="117"/>
      <c r="N1184" s="117" t="s">
        <v>3240</v>
      </c>
      <c r="O1184" s="117" t="s">
        <v>3470</v>
      </c>
      <c r="P1184" s="120" t="s">
        <v>118</v>
      </c>
      <c r="Q1184" s="117"/>
      <c r="R1184" s="117" t="s">
        <v>3225</v>
      </c>
      <c r="S1184" s="117">
        <v>0</v>
      </c>
      <c r="T1184" s="191" t="s">
        <v>3217</v>
      </c>
    </row>
    <row r="1185" spans="1:20" ht="12.75" customHeight="1">
      <c r="A1185" s="117">
        <f>'N. Network Security'!A55</f>
        <v>2614</v>
      </c>
      <c r="B1185" s="117">
        <f>'N. Network Security'!J55</f>
        <v>2</v>
      </c>
      <c r="C1185" s="117">
        <f>'N. Network Security'!K55</f>
        <v>0</v>
      </c>
      <c r="D1185" s="117">
        <f>'N. Network Security'!Y55</f>
        <v>0</v>
      </c>
      <c r="E1185" s="117" t="str">
        <f>'N. Network Security'!B55</f>
        <v>N.1.22</v>
      </c>
      <c r="F1185" s="117" t="str">
        <f>'N. Network Security'!C55</f>
        <v>Is there a DMZ environment within the network that transmits, processes or stores Scoped Systems and Data? If yes, is it:</v>
      </c>
      <c r="G1185" s="117">
        <f>'N. Network Security'!D55</f>
        <v>0</v>
      </c>
      <c r="H1185" s="117">
        <f>'N. Network Security'!E55</f>
        <v>0</v>
      </c>
      <c r="I1185" s="117">
        <f>'N. Network Security'!F55</f>
        <v>0</v>
      </c>
      <c r="J1185" s="117">
        <f>'N. Network Security'!G55</f>
        <v>0</v>
      </c>
      <c r="K1185" s="117">
        <f>'N. Network Security'!H55</f>
        <v>0</v>
      </c>
      <c r="L1185" s="117" t="str">
        <f>'N. Network Security'!I55</f>
        <v/>
      </c>
      <c r="M1185" s="117"/>
      <c r="N1185" s="117"/>
      <c r="O1185" s="117"/>
      <c r="P1185" s="120" t="s">
        <v>3472</v>
      </c>
      <c r="Q1185" s="117"/>
      <c r="R1185" s="117" t="s">
        <v>3338</v>
      </c>
      <c r="S1185" s="117">
        <v>0</v>
      </c>
      <c r="T1185" s="191" t="s">
        <v>3217</v>
      </c>
    </row>
    <row r="1186" spans="1:20" ht="12.75" customHeight="1">
      <c r="A1186" s="117">
        <f>'N. Network Security'!A56</f>
        <v>1049</v>
      </c>
      <c r="B1186" s="117">
        <f>'N. Network Security'!J56</f>
        <v>3</v>
      </c>
      <c r="C1186" s="117">
        <f>'N. Network Security'!K56</f>
        <v>0</v>
      </c>
      <c r="D1186" s="117">
        <f>'N. Network Security'!Y56</f>
        <v>0</v>
      </c>
      <c r="E1186" s="117" t="str">
        <f>'N. Network Security'!B56</f>
        <v>N.1.22.1</v>
      </c>
      <c r="F1186" s="117" t="str">
        <f>'N. Network Security'!C56</f>
        <v>Limited to only those servers that require access from the Internet?</v>
      </c>
      <c r="G1186" s="117">
        <f>'N. Network Security'!D56</f>
        <v>0</v>
      </c>
      <c r="H1186" s="117">
        <f>'N. Network Security'!E56</f>
        <v>0</v>
      </c>
      <c r="I1186" s="117">
        <f>'N. Network Security'!F56</f>
        <v>0</v>
      </c>
      <c r="J1186" s="117">
        <f>'N. Network Security'!G56</f>
        <v>0</v>
      </c>
      <c r="K1186" s="117" t="str">
        <f>'N. Network Security'!H56</f>
        <v>13.1.3</v>
      </c>
      <c r="L1186" s="117" t="str">
        <f>'N. Network Security'!I56</f>
        <v>Segregation In Networks</v>
      </c>
      <c r="M1186" s="117"/>
      <c r="N1186" s="117"/>
      <c r="O1186" s="117"/>
      <c r="P1186" s="120" t="s">
        <v>3116</v>
      </c>
      <c r="Q1186" s="117"/>
      <c r="R1186" s="117" t="s">
        <v>2988</v>
      </c>
      <c r="S1186" s="117">
        <v>0</v>
      </c>
      <c r="T1186" s="191" t="s">
        <v>3217</v>
      </c>
    </row>
    <row r="1187" spans="1:20" ht="12.75" customHeight="1">
      <c r="A1187" s="117">
        <f>'N. Network Security'!A57</f>
        <v>1056</v>
      </c>
      <c r="B1187" s="117">
        <f>'N. Network Security'!J57</f>
        <v>3</v>
      </c>
      <c r="C1187" s="117">
        <f>'N. Network Security'!K57</f>
        <v>0</v>
      </c>
      <c r="D1187" s="117">
        <f>'N. Network Security'!Y57</f>
        <v>0</v>
      </c>
      <c r="E1187" s="117" t="str">
        <f>'N. Network Security'!B57</f>
        <v>N.1.22.2</v>
      </c>
      <c r="F1187" s="117" t="str">
        <f>'N. Network Security'!C57</f>
        <v>Divided into isolated DMZ network segments for devices that initiate outbound traffic to the Internet and those that only receive inbound traffic?</v>
      </c>
      <c r="G1187" s="117">
        <f>'N. Network Security'!D57</f>
        <v>0</v>
      </c>
      <c r="H1187" s="117">
        <f>'N. Network Security'!E57</f>
        <v>0</v>
      </c>
      <c r="I1187" s="117">
        <f>'N. Network Security'!F57</f>
        <v>0</v>
      </c>
      <c r="J1187" s="117">
        <f>'N. Network Security'!G57</f>
        <v>0</v>
      </c>
      <c r="K1187" s="117" t="str">
        <f>'N. Network Security'!H57</f>
        <v>13.1.3</v>
      </c>
      <c r="L1187" s="117" t="str">
        <f>'N. Network Security'!I57</f>
        <v>Segregation In Networks</v>
      </c>
      <c r="M1187" s="117"/>
      <c r="N1187" s="117"/>
      <c r="O1187" s="117"/>
      <c r="P1187" s="120" t="s">
        <v>3473</v>
      </c>
      <c r="Q1187" s="117"/>
      <c r="R1187" s="117" t="s">
        <v>3029</v>
      </c>
      <c r="S1187" s="117">
        <v>0</v>
      </c>
      <c r="T1187" s="191" t="s">
        <v>3217</v>
      </c>
    </row>
    <row r="1188" spans="1:20" ht="12.75" customHeight="1">
      <c r="A1188" s="117">
        <f>'N. Network Security'!A58</f>
        <v>4340</v>
      </c>
      <c r="B1188" s="117">
        <f>'N. Network Security'!J58</f>
        <v>3</v>
      </c>
      <c r="C1188" s="117">
        <f>'N. Network Security'!K58</f>
        <v>0</v>
      </c>
      <c r="D1188" s="117">
        <f>'N. Network Security'!Y58</f>
        <v>0</v>
      </c>
      <c r="E1188" s="117" t="str">
        <f>'N. Network Security'!B58</f>
        <v>N.1.22.3</v>
      </c>
      <c r="F1188" s="117" t="str">
        <f>'N. Network Security'!C58</f>
        <v>Divided into isolated application and database network segments for internet-facing webpages or other applications with an internet presence?</v>
      </c>
      <c r="G1188" s="117">
        <f>'N. Network Security'!D58</f>
        <v>0</v>
      </c>
      <c r="H1188" s="117">
        <f>'N. Network Security'!E58</f>
        <v>0</v>
      </c>
      <c r="I1188" s="117">
        <f>'N. Network Security'!F58</f>
        <v>0</v>
      </c>
      <c r="J1188" s="117">
        <f>'N. Network Security'!G58</f>
        <v>0</v>
      </c>
      <c r="K1188" s="117">
        <f>'N. Network Security'!H58</f>
        <v>0</v>
      </c>
      <c r="L1188" s="117">
        <f>'N. Network Security'!I58</f>
        <v>0</v>
      </c>
      <c r="M1188" s="117"/>
      <c r="N1188" s="117"/>
      <c r="O1188" s="117"/>
      <c r="P1188" s="120"/>
      <c r="Q1188" s="117"/>
      <c r="R1188" s="117"/>
      <c r="S1188" s="117" t="s">
        <v>587</v>
      </c>
      <c r="T1188" s="117"/>
    </row>
    <row r="1189" spans="1:20" ht="12.75" customHeight="1">
      <c r="A1189" s="117">
        <f>'N. Network Security'!A59</f>
        <v>1095</v>
      </c>
      <c r="B1189" s="117">
        <f>'N. Network Security'!J59</f>
        <v>1</v>
      </c>
      <c r="C1189" s="117">
        <f>'N. Network Security'!K59</f>
        <v>0</v>
      </c>
      <c r="D1189" s="117">
        <f>'N. Network Security'!Y59</f>
        <v>1</v>
      </c>
      <c r="E1189" s="117" t="str">
        <f>'N. Network Security'!B59</f>
        <v>N.2</v>
      </c>
      <c r="F1189" s="117" t="str">
        <f>'N. Network Security'!C59</f>
        <v>Are wireless networking devices connected to networks containing scoped systems and data? Is yes, is there:</v>
      </c>
      <c r="G1189" s="117">
        <f>'N. Network Security'!D59</f>
        <v>0</v>
      </c>
      <c r="H1189" s="117">
        <f>'N. Network Security'!E59</f>
        <v>0</v>
      </c>
      <c r="I1189" s="117">
        <f>'N. Network Security'!F59</f>
        <v>0</v>
      </c>
      <c r="J1189" s="117" t="str">
        <f>'N. Network Security'!G59</f>
        <v>N.7 Unauthorized Wireless Networks</v>
      </c>
      <c r="K1189" s="117" t="str">
        <f>'N. Network Security'!H59</f>
        <v>13.1.1.c</v>
      </c>
      <c r="L1189" s="117" t="str">
        <f>'N. Network Security'!I59</f>
        <v>Network Controls</v>
      </c>
      <c r="M1189" s="117"/>
      <c r="N1189" s="117" t="s">
        <v>3238</v>
      </c>
      <c r="O1189" s="117" t="s">
        <v>3239</v>
      </c>
      <c r="P1189" s="120" t="s">
        <v>118</v>
      </c>
      <c r="Q1189" s="117"/>
      <c r="R1189" s="117" t="s">
        <v>3220</v>
      </c>
      <c r="S1189" s="117">
        <v>0</v>
      </c>
      <c r="T1189" s="191" t="s">
        <v>3217</v>
      </c>
    </row>
    <row r="1190" spans="1:20" ht="12.75" customHeight="1">
      <c r="A1190" s="117">
        <f>'N. Network Security'!A60</f>
        <v>1096</v>
      </c>
      <c r="B1190" s="117">
        <f>'N. Network Security'!J60</f>
        <v>2</v>
      </c>
      <c r="C1190" s="117">
        <f>'N. Network Security'!K60</f>
        <v>0</v>
      </c>
      <c r="D1190" s="117">
        <f>'N. Network Security'!Y60</f>
        <v>0</v>
      </c>
      <c r="E1190" s="117" t="str">
        <f>'N. Network Security'!B60</f>
        <v>N.2.1</v>
      </c>
      <c r="F1190" s="117" t="str">
        <f>'N. Network Security'!C60</f>
        <v>A wireless policy or program that has been approved by management, communicated to appropriate constituents and an owner to maintain and review the policy? If yes, is there:</v>
      </c>
      <c r="G1190" s="117">
        <f>'N. Network Security'!D60</f>
        <v>0</v>
      </c>
      <c r="H1190" s="117">
        <f>'N. Network Security'!E60</f>
        <v>0</v>
      </c>
      <c r="I1190" s="117">
        <f>'N. Network Security'!F60</f>
        <v>0</v>
      </c>
      <c r="J1190" s="117" t="str">
        <f>'N. Network Security'!G60</f>
        <v>N.7 Unauthorized Wireless Networks</v>
      </c>
      <c r="K1190" s="117" t="str">
        <f>'N. Network Security'!H60</f>
        <v>13.1.1.a</v>
      </c>
      <c r="L1190" s="117" t="str">
        <f>'N. Network Security'!I60</f>
        <v>Network Controls</v>
      </c>
      <c r="M1190" s="117"/>
      <c r="N1190" s="117" t="s">
        <v>3238</v>
      </c>
      <c r="O1190" s="117" t="s">
        <v>3239</v>
      </c>
      <c r="P1190" s="120" t="s">
        <v>3474</v>
      </c>
      <c r="Q1190" s="117"/>
      <c r="R1190" s="117" t="s">
        <v>3222</v>
      </c>
      <c r="S1190" s="117">
        <v>0</v>
      </c>
      <c r="T1190" s="191" t="s">
        <v>3217</v>
      </c>
    </row>
    <row r="1191" spans="1:20" ht="12.75" customHeight="1">
      <c r="A1191" s="117">
        <f>'N. Network Security'!A61</f>
        <v>4341</v>
      </c>
      <c r="B1191" s="117">
        <f>'N. Network Security'!J61</f>
        <v>2</v>
      </c>
      <c r="C1191" s="117">
        <f>'N. Network Security'!K61</f>
        <v>0</v>
      </c>
      <c r="D1191" s="117">
        <f>'N. Network Security'!Y61</f>
        <v>0</v>
      </c>
      <c r="E1191" s="117" t="str">
        <f>'N. Network Security'!B61</f>
        <v>N.2.2</v>
      </c>
      <c r="F1191" s="117" t="str">
        <f>'N. Network Security'!C61</f>
        <v>A requirement for approved and vendor supported wireless access points?</v>
      </c>
      <c r="G1191" s="117">
        <f>'N. Network Security'!D61</f>
        <v>0</v>
      </c>
      <c r="H1191" s="117">
        <f>'N. Network Security'!E61</f>
        <v>0</v>
      </c>
      <c r="I1191" s="117">
        <f>'N. Network Security'!F61</f>
        <v>0</v>
      </c>
      <c r="J1191" s="117">
        <f>'N. Network Security'!G61</f>
        <v>0</v>
      </c>
      <c r="K1191" s="117">
        <f>'N. Network Security'!H61</f>
        <v>0</v>
      </c>
      <c r="L1191" s="117">
        <f>'N. Network Security'!I61</f>
        <v>0</v>
      </c>
      <c r="M1191" s="117"/>
      <c r="N1191" s="117"/>
      <c r="O1191" s="117"/>
      <c r="P1191" s="120"/>
      <c r="Q1191" s="117"/>
      <c r="R1191" s="117"/>
      <c r="S1191" s="117" t="s">
        <v>587</v>
      </c>
      <c r="T1191" s="117"/>
    </row>
    <row r="1192" spans="1:20" ht="12.75" customHeight="1">
      <c r="A1192" s="117">
        <f>'N. Network Security'!A62</f>
        <v>1107</v>
      </c>
      <c r="B1192" s="117">
        <f>'N. Network Security'!J62</f>
        <v>2</v>
      </c>
      <c r="C1192" s="117">
        <f>'N. Network Security'!K62</f>
        <v>0</v>
      </c>
      <c r="D1192" s="117">
        <f>'N. Network Security'!Y62</f>
        <v>0</v>
      </c>
      <c r="E1192" s="117" t="str">
        <f>'N. Network Security'!B62</f>
        <v>N.2.3</v>
      </c>
      <c r="F1192" s="117" t="str">
        <f>'N. Network Security'!C62</f>
        <v>Wired and wireless network connections prohibited at the same time?</v>
      </c>
      <c r="G1192" s="117">
        <f>'N. Network Security'!D62</f>
        <v>0</v>
      </c>
      <c r="H1192" s="117">
        <f>'N. Network Security'!E62</f>
        <v>0</v>
      </c>
      <c r="I1192" s="117">
        <f>'N. Network Security'!F62</f>
        <v>0</v>
      </c>
      <c r="J1192" s="117" t="str">
        <f>'N. Network Security'!G62</f>
        <v>N.7 Unauthorized Wireless Networks</v>
      </c>
      <c r="K1192" s="117">
        <f>'N. Network Security'!H62</f>
        <v>0</v>
      </c>
      <c r="L1192" s="117" t="str">
        <f>'N. Network Security'!I62</f>
        <v/>
      </c>
      <c r="M1192" s="117"/>
      <c r="N1192" s="117"/>
      <c r="O1192" s="117"/>
      <c r="P1192" s="120" t="s">
        <v>118</v>
      </c>
      <c r="Q1192" s="117"/>
      <c r="R1192" s="117" t="s">
        <v>3222</v>
      </c>
      <c r="S1192" s="117">
        <v>0</v>
      </c>
      <c r="T1192" s="191" t="s">
        <v>3217</v>
      </c>
    </row>
    <row r="1193" spans="1:20" ht="12.75" customHeight="1">
      <c r="A1193" s="117">
        <f>'N. Network Security'!A63</f>
        <v>1108</v>
      </c>
      <c r="B1193" s="117">
        <f>'N. Network Security'!J63</f>
        <v>2</v>
      </c>
      <c r="C1193" s="117">
        <f>'N. Network Security'!K63</f>
        <v>0</v>
      </c>
      <c r="D1193" s="117">
        <f>'N. Network Security'!Y63</f>
        <v>0</v>
      </c>
      <c r="E1193" s="117" t="str">
        <f>'N. Network Security'!B63</f>
        <v>N.2.4</v>
      </c>
      <c r="F1193" s="117" t="str">
        <f>'N. Network Security'!C63</f>
        <v>Sensitive Wireless networks authenticated using multi-factor authentication?</v>
      </c>
      <c r="G1193" s="117">
        <f>'N. Network Security'!D63</f>
        <v>0</v>
      </c>
      <c r="H1193" s="117">
        <f>'N. Network Security'!E63</f>
        <v>0</v>
      </c>
      <c r="I1193" s="117">
        <f>'N. Network Security'!F63</f>
        <v>0</v>
      </c>
      <c r="J1193" s="117" t="str">
        <f>'N. Network Security'!G63</f>
        <v>N.7 Unauthorized Wireless Networks</v>
      </c>
      <c r="K1193" s="117" t="str">
        <f>'N. Network Security'!H63</f>
        <v>13.1.3</v>
      </c>
      <c r="L1193" s="117" t="str">
        <f>'N. Network Security'!I63</f>
        <v>Segregation In Networks</v>
      </c>
      <c r="M1193" s="117"/>
      <c r="N1193" s="117" t="s">
        <v>3238</v>
      </c>
      <c r="O1193" s="117" t="s">
        <v>3239</v>
      </c>
      <c r="P1193" s="120" t="s">
        <v>3475</v>
      </c>
      <c r="Q1193" s="117"/>
      <c r="R1193" s="117" t="s">
        <v>3222</v>
      </c>
      <c r="S1193" s="117">
        <v>0</v>
      </c>
      <c r="T1193" s="191" t="s">
        <v>3217</v>
      </c>
    </row>
    <row r="1194" spans="1:20" ht="12.75" customHeight="1">
      <c r="A1194" s="117">
        <f>'N. Network Security'!A64</f>
        <v>1111</v>
      </c>
      <c r="B1194" s="117">
        <f>'N. Network Security'!J64</f>
        <v>2</v>
      </c>
      <c r="C1194" s="117">
        <f>'N. Network Security'!K64</f>
        <v>0</v>
      </c>
      <c r="D1194" s="117">
        <f>'N. Network Security'!Y64</f>
        <v>0</v>
      </c>
      <c r="E1194" s="117" t="str">
        <f>'N. Network Security'!B64</f>
        <v>N.2.5</v>
      </c>
      <c r="F1194" s="117" t="str">
        <f>'N. Network Security'!C64</f>
        <v>Wireless connections secured with WPA2-Enterprise, and encrypted using AES or CCMP?</v>
      </c>
      <c r="G1194" s="117">
        <f>'N. Network Security'!D64</f>
        <v>0</v>
      </c>
      <c r="H1194" s="117">
        <f>'N. Network Security'!E64</f>
        <v>0</v>
      </c>
      <c r="I1194" s="117">
        <f>'N. Network Security'!F64</f>
        <v>0</v>
      </c>
      <c r="J1194" s="117" t="str">
        <f>'N. Network Security'!G64</f>
        <v xml:space="preserve">N.8 Wireless Networks Encryption </v>
      </c>
      <c r="K1194" s="117" t="str">
        <f>'N. Network Security'!H64</f>
        <v>13.1.3</v>
      </c>
      <c r="L1194" s="117" t="str">
        <f>'N. Network Security'!I64</f>
        <v>Segregation In Networks</v>
      </c>
      <c r="M1194" s="117"/>
      <c r="N1194" s="117"/>
      <c r="O1194" s="117"/>
      <c r="P1194" s="120">
        <v>9.8000000000000007</v>
      </c>
      <c r="Q1194" s="117"/>
      <c r="R1194" s="117" t="s">
        <v>3222</v>
      </c>
      <c r="S1194" s="117">
        <v>0</v>
      </c>
      <c r="T1194" s="191" t="s">
        <v>3217</v>
      </c>
    </row>
    <row r="1195" spans="1:20" ht="12.75" customHeight="1">
      <c r="A1195" s="117">
        <f>'N. Network Security'!A65</f>
        <v>1118</v>
      </c>
      <c r="B1195" s="117">
        <f>'N. Network Security'!J65</f>
        <v>2</v>
      </c>
      <c r="C1195" s="117">
        <f>'N. Network Security'!K65</f>
        <v>0</v>
      </c>
      <c r="D1195" s="117">
        <f>'N. Network Security'!Y65</f>
        <v>0</v>
      </c>
      <c r="E1195" s="117" t="str">
        <f>'N. Network Security'!B65</f>
        <v>N.2.6</v>
      </c>
      <c r="F1195" s="117" t="str">
        <f>'N. Network Security'!C65</f>
        <v>Continuous monitoring and alerting to security personnel, or quarterly scanning for rogue wireless access points"</v>
      </c>
      <c r="G1195" s="117">
        <f>'N. Network Security'!D65</f>
        <v>0</v>
      </c>
      <c r="H1195" s="117">
        <f>'N. Network Security'!E65</f>
        <v>0</v>
      </c>
      <c r="I1195" s="117">
        <f>'N. Network Security'!F65</f>
        <v>0</v>
      </c>
      <c r="J1195" s="117">
        <f>'N. Network Security'!G65</f>
        <v>0</v>
      </c>
      <c r="K1195" s="117">
        <f>'N. Network Security'!H65</f>
        <v>0</v>
      </c>
      <c r="L1195" s="117" t="str">
        <f>'N. Network Security'!I65</f>
        <v/>
      </c>
      <c r="M1195" s="117"/>
      <c r="N1195" s="117"/>
      <c r="O1195" s="117"/>
      <c r="P1195" s="120">
        <v>11.1</v>
      </c>
      <c r="Q1195" s="117"/>
      <c r="R1195" s="117" t="s">
        <v>3109</v>
      </c>
      <c r="S1195" s="117">
        <v>0</v>
      </c>
      <c r="T1195" s="191" t="s">
        <v>3217</v>
      </c>
    </row>
    <row r="1196" spans="1:20" ht="12.75" customHeight="1">
      <c r="A1196" s="117">
        <f>'N. Network Security'!A66</f>
        <v>4342</v>
      </c>
      <c r="B1196" s="117">
        <f>'N. Network Security'!J66</f>
        <v>2</v>
      </c>
      <c r="C1196" s="117">
        <f>'N. Network Security'!K66</f>
        <v>0</v>
      </c>
      <c r="D1196" s="117">
        <f>'N. Network Security'!Y66</f>
        <v>0</v>
      </c>
      <c r="E1196" s="117" t="str">
        <f>'N. Network Security'!B66</f>
        <v>N.2.7</v>
      </c>
      <c r="F1196" s="117" t="str">
        <f>'N. Network Security'!C66</f>
        <v>Wireless network penetration testing at least annually?</v>
      </c>
      <c r="G1196" s="117">
        <f>'N. Network Security'!D66</f>
        <v>0</v>
      </c>
      <c r="H1196" s="117">
        <f>'N. Network Security'!E66</f>
        <v>0</v>
      </c>
      <c r="I1196" s="117">
        <f>'N. Network Security'!F66</f>
        <v>0</v>
      </c>
      <c r="J1196" s="117">
        <f>'N. Network Security'!G66</f>
        <v>0</v>
      </c>
      <c r="K1196" s="117">
        <f>'N. Network Security'!H66</f>
        <v>0</v>
      </c>
      <c r="L1196" s="117">
        <f>'N. Network Security'!I66</f>
        <v>0</v>
      </c>
      <c r="M1196" s="117"/>
      <c r="N1196" s="117"/>
      <c r="O1196" s="117"/>
      <c r="P1196" s="120"/>
      <c r="Q1196" s="117"/>
      <c r="R1196" s="117"/>
      <c r="S1196" s="117" t="s">
        <v>587</v>
      </c>
      <c r="T1196" s="117"/>
    </row>
    <row r="1197" spans="1:20" ht="12.75" customHeight="1">
      <c r="A1197" s="117">
        <f>'N. Network Security'!A67</f>
        <v>3563</v>
      </c>
      <c r="B1197" s="117">
        <f>'N. Network Security'!J67</f>
        <v>1</v>
      </c>
      <c r="C1197" s="117">
        <f>'N. Network Security'!K67</f>
        <v>0</v>
      </c>
      <c r="D1197" s="117">
        <f>'N. Network Security'!Y67</f>
        <v>1</v>
      </c>
      <c r="E1197" s="117" t="str">
        <f>'N. Network Security'!B67</f>
        <v>N.3</v>
      </c>
      <c r="F1197" s="117" t="str">
        <f>'N. Network Security'!C67</f>
        <v>Are there controls to prevent one client attempting to compromise another client in a resource pooled environment? If yes, does that include:</v>
      </c>
      <c r="G1197" s="117">
        <f>'N. Network Security'!D67</f>
        <v>0</v>
      </c>
      <c r="H1197" s="117">
        <f>'N. Network Security'!E67</f>
        <v>0</v>
      </c>
      <c r="I1197" s="117">
        <f>'N. Network Security'!F67</f>
        <v>0</v>
      </c>
      <c r="J1197" s="117" t="str">
        <f>'N. Network Security'!G67</f>
        <v>H.3 Logical Access Authorization</v>
      </c>
      <c r="K1197" s="117" t="str">
        <f>'N. Network Security'!H67</f>
        <v>12.4.1 15.2.1</v>
      </c>
      <c r="L1197" s="117" t="str">
        <f>'N. Network Security'!I67</f>
        <v>Event Logging,
Monitoring and review of supplier services</v>
      </c>
      <c r="M1197" s="117"/>
      <c r="N1197" s="117"/>
      <c r="O1197" s="117"/>
      <c r="P1197" s="120">
        <v>7.1</v>
      </c>
      <c r="Q1197" s="117"/>
      <c r="R1197" s="117"/>
      <c r="S1197" s="117"/>
      <c r="T1197" s="117"/>
    </row>
    <row r="1198" spans="1:20" ht="12.75" customHeight="1">
      <c r="A1198" s="117">
        <f>'N. Network Security'!A68</f>
        <v>3564</v>
      </c>
      <c r="B1198" s="117">
        <f>'N. Network Security'!J68</f>
        <v>2</v>
      </c>
      <c r="C1198" s="117">
        <f>'N. Network Security'!K68</f>
        <v>0</v>
      </c>
      <c r="D1198" s="117">
        <f>'N. Network Security'!Y68</f>
        <v>0</v>
      </c>
      <c r="E1198" s="117" t="str">
        <f>'N. Network Security'!B68</f>
        <v>N.3.1</v>
      </c>
      <c r="F1198" s="117" t="str">
        <f>'N. Network Security'!C68</f>
        <v>Inbound/Outbound firewalls between tenants?</v>
      </c>
      <c r="G1198" s="117">
        <f>'N. Network Security'!D68</f>
        <v>0</v>
      </c>
      <c r="H1198" s="117">
        <f>'N. Network Security'!E68</f>
        <v>0</v>
      </c>
      <c r="I1198" s="117">
        <f>'N. Network Security'!F68</f>
        <v>0</v>
      </c>
      <c r="J1198" s="117">
        <f>'N. Network Security'!G68</f>
        <v>0</v>
      </c>
      <c r="K1198" s="117" t="str">
        <f>'N. Network Security'!H68</f>
        <v>12.4.1 15.2.1</v>
      </c>
      <c r="L1198" s="117" t="str">
        <f>'N. Network Security'!I68</f>
        <v>Event Logging,
Monitoring and review of supplier services</v>
      </c>
      <c r="M1198" s="117"/>
      <c r="N1198" s="117"/>
      <c r="O1198" s="117"/>
      <c r="P1198" s="120">
        <v>1.1000000000000001</v>
      </c>
      <c r="Q1198" s="117"/>
      <c r="R1198" s="117"/>
      <c r="S1198" s="117"/>
      <c r="T1198" s="117"/>
    </row>
    <row r="1199" spans="1:20" ht="12.75" customHeight="1">
      <c r="A1199" s="117">
        <f>'N. Network Security'!A69</f>
        <v>3565</v>
      </c>
      <c r="B1199" s="117">
        <f>'N. Network Security'!J69</f>
        <v>2</v>
      </c>
      <c r="C1199" s="117">
        <f>'N. Network Security'!K69</f>
        <v>0</v>
      </c>
      <c r="D1199" s="117">
        <f>'N. Network Security'!Y69</f>
        <v>0</v>
      </c>
      <c r="E1199" s="117" t="str">
        <f>'N. Network Security'!B69</f>
        <v>N.3.2</v>
      </c>
      <c r="F1199" s="117" t="str">
        <f>'N. Network Security'!C69</f>
        <v>IPS monitoring between tenants?</v>
      </c>
      <c r="G1199" s="117">
        <f>'N. Network Security'!D69</f>
        <v>0</v>
      </c>
      <c r="H1199" s="117">
        <f>'N. Network Security'!E69</f>
        <v>0</v>
      </c>
      <c r="I1199" s="117">
        <f>'N. Network Security'!F69</f>
        <v>0</v>
      </c>
      <c r="J1199" s="117">
        <f>'N. Network Security'!G69</f>
        <v>0</v>
      </c>
      <c r="K1199" s="117" t="str">
        <f>'N. Network Security'!H69</f>
        <v>12.4.1 15.2.1</v>
      </c>
      <c r="L1199" s="117" t="str">
        <f>'N. Network Security'!I69</f>
        <v>Event Logging,
Monitoring and review of supplier services</v>
      </c>
      <c r="M1199" s="117"/>
      <c r="N1199" s="117"/>
      <c r="O1199" s="117"/>
      <c r="P1199" s="120" t="s">
        <v>3231</v>
      </c>
      <c r="Q1199" s="117"/>
      <c r="R1199" s="117"/>
      <c r="S1199" s="117"/>
      <c r="T1199" s="117"/>
    </row>
    <row r="1200" spans="1:20" ht="12.75" customHeight="1">
      <c r="A1200" s="117">
        <f>'N. Network Security'!A70</f>
        <v>3566</v>
      </c>
      <c r="B1200" s="117">
        <f>'N. Network Security'!J70</f>
        <v>2</v>
      </c>
      <c r="C1200" s="117">
        <f>'N. Network Security'!K70</f>
        <v>0</v>
      </c>
      <c r="D1200" s="117">
        <f>'N. Network Security'!Y70</f>
        <v>0</v>
      </c>
      <c r="E1200" s="117" t="str">
        <f>'N. Network Security'!B70</f>
        <v>N.3.3</v>
      </c>
      <c r="F1200" s="117" t="str">
        <f>'N. Network Security'!C70</f>
        <v>Real-time alerting?</v>
      </c>
      <c r="G1200" s="117">
        <f>'N. Network Security'!D70</f>
        <v>0</v>
      </c>
      <c r="H1200" s="117">
        <f>'N. Network Security'!E70</f>
        <v>0</v>
      </c>
      <c r="I1200" s="117">
        <f>'N. Network Security'!F70</f>
        <v>0</v>
      </c>
      <c r="J1200" s="117">
        <f>'N. Network Security'!G70</f>
        <v>0</v>
      </c>
      <c r="K1200" s="117" t="str">
        <f>'N. Network Security'!H70</f>
        <v>12.4.1 15.2.1</v>
      </c>
      <c r="L1200" s="117" t="str">
        <f>'N. Network Security'!I70</f>
        <v>Event Logging,
Monitoring and review of supplier services</v>
      </c>
      <c r="M1200" s="117"/>
      <c r="N1200" s="117"/>
      <c r="O1200" s="117"/>
      <c r="P1200" s="120" t="s">
        <v>118</v>
      </c>
      <c r="Q1200" s="117"/>
      <c r="R1200" s="117"/>
      <c r="S1200" s="117"/>
      <c r="T1200" s="117"/>
    </row>
    <row r="1201" spans="1:20" ht="12.75" customHeight="1">
      <c r="A1201" s="117">
        <f>'N. Network Security'!A71</f>
        <v>3567</v>
      </c>
      <c r="B1201" s="117">
        <f>'N. Network Security'!J71</f>
        <v>2</v>
      </c>
      <c r="C1201" s="117">
        <f>'N. Network Security'!K71</f>
        <v>0</v>
      </c>
      <c r="D1201" s="117">
        <f>'N. Network Security'!Y71</f>
        <v>0</v>
      </c>
      <c r="E1201" s="117" t="str">
        <f>'N. Network Security'!B71</f>
        <v>N.3.4</v>
      </c>
      <c r="F1201" s="117" t="str">
        <f>'N. Network Security'!C71</f>
        <v>Real-time monitoring by service provider?</v>
      </c>
      <c r="G1201" s="117">
        <f>'N. Network Security'!D71</f>
        <v>0</v>
      </c>
      <c r="H1201" s="117">
        <f>'N. Network Security'!E71</f>
        <v>0</v>
      </c>
      <c r="I1201" s="117">
        <f>'N. Network Security'!F71</f>
        <v>0</v>
      </c>
      <c r="J1201" s="117">
        <f>'N. Network Security'!G71</f>
        <v>0</v>
      </c>
      <c r="K1201" s="117" t="str">
        <f>'N. Network Security'!H71</f>
        <v>12.4.1 15.2.1</v>
      </c>
      <c r="L1201" s="117" t="str">
        <f>'N. Network Security'!I71</f>
        <v>Event Logging,
Monitoring and review of supplier services</v>
      </c>
      <c r="M1201" s="117"/>
      <c r="N1201" s="117"/>
      <c r="O1201" s="117"/>
      <c r="P1201" s="120" t="s">
        <v>118</v>
      </c>
      <c r="Q1201" s="117"/>
      <c r="R1201" s="117"/>
      <c r="S1201" s="117"/>
      <c r="T1201" s="117"/>
    </row>
    <row r="1202" spans="1:20" ht="12.75" customHeight="1">
      <c r="A1202" s="117">
        <f>'N. Network Security'!A72</f>
        <v>3596</v>
      </c>
      <c r="B1202" s="117">
        <f>'N. Network Security'!J72</f>
        <v>1</v>
      </c>
      <c r="C1202" s="117">
        <f>'N. Network Security'!K72</f>
        <v>0</v>
      </c>
      <c r="D1202" s="117">
        <f>'N. Network Security'!Y72</f>
        <v>0</v>
      </c>
      <c r="E1202" s="117" t="str">
        <f>'N. Network Security'!B72</f>
        <v>N.4</v>
      </c>
      <c r="F1202" s="117" t="str">
        <f>'N. Network Security'!C72</f>
        <v>Is 24x7x365 security monitoring performed? If yes, does it include:</v>
      </c>
      <c r="G1202" s="117">
        <f>'N. Network Security'!D72</f>
        <v>0</v>
      </c>
      <c r="H1202" s="117">
        <f>'N. Network Security'!E72</f>
        <v>0</v>
      </c>
      <c r="I1202" s="117">
        <f>'N. Network Security'!F72</f>
        <v>0</v>
      </c>
      <c r="J1202" s="117" t="str">
        <f>'N. Network Security'!G72</f>
        <v>V.4 Security Review of Hypervisor Configuration</v>
      </c>
      <c r="K1202" s="117" t="str">
        <f>'N. Network Security'!H72</f>
        <v xml:space="preserve">12.4.1 12.4.3 12.5 12.6.1 </v>
      </c>
      <c r="L1202" s="117" t="str">
        <f>'N. Network Security'!I72</f>
        <v>Event logging, Administrator and operator logs, Control of operational software, Management of technical vulnerabilities</v>
      </c>
      <c r="M1202" s="117"/>
      <c r="N1202" s="117" t="s">
        <v>3476</v>
      </c>
      <c r="O1202" s="117" t="s">
        <v>3477</v>
      </c>
      <c r="P1202" s="120" t="s">
        <v>118</v>
      </c>
      <c r="Q1202" s="117"/>
      <c r="R1202" s="117"/>
      <c r="S1202" s="117"/>
      <c r="T1202" s="117"/>
    </row>
    <row r="1203" spans="1:20" ht="12.75" customHeight="1">
      <c r="A1203" s="117">
        <f>'N. Network Security'!A73</f>
        <v>3597</v>
      </c>
      <c r="B1203" s="117">
        <f>'N. Network Security'!J73</f>
        <v>2</v>
      </c>
      <c r="C1203" s="117">
        <f>'N. Network Security'!K73</f>
        <v>0</v>
      </c>
      <c r="D1203" s="117">
        <f>'N. Network Security'!Y73</f>
        <v>0</v>
      </c>
      <c r="E1203" s="117" t="str">
        <f>'N. Network Security'!B73</f>
        <v>N.4.1</v>
      </c>
      <c r="F1203" s="117" t="str">
        <f>'N. Network Security'!C73</f>
        <v>Inbound: Internet to Client environment?</v>
      </c>
      <c r="G1203" s="117">
        <f>'N. Network Security'!D73</f>
        <v>0</v>
      </c>
      <c r="H1203" s="117">
        <f>'N. Network Security'!E73</f>
        <v>0</v>
      </c>
      <c r="I1203" s="117">
        <f>'N. Network Security'!F73</f>
        <v>0</v>
      </c>
      <c r="J1203" s="117">
        <f>'N. Network Security'!G73</f>
        <v>0</v>
      </c>
      <c r="K1203" s="117">
        <f>'N. Network Security'!H73</f>
        <v>0</v>
      </c>
      <c r="L1203" s="117">
        <f>'N. Network Security'!I73</f>
        <v>0</v>
      </c>
      <c r="M1203" s="117"/>
      <c r="N1203" s="117" t="s">
        <v>3476</v>
      </c>
      <c r="O1203" s="117" t="s">
        <v>3477</v>
      </c>
      <c r="P1203" s="120" t="s">
        <v>118</v>
      </c>
      <c r="Q1203" s="117"/>
      <c r="R1203" s="117"/>
      <c r="S1203" s="117"/>
      <c r="T1203" s="117"/>
    </row>
    <row r="1204" spans="1:20" ht="12.75" customHeight="1">
      <c r="A1204" s="117">
        <f>'N. Network Security'!A74</f>
        <v>3598</v>
      </c>
      <c r="B1204" s="117">
        <f>'N. Network Security'!J74</f>
        <v>2</v>
      </c>
      <c r="C1204" s="117">
        <f>'N. Network Security'!K74</f>
        <v>0</v>
      </c>
      <c r="D1204" s="117">
        <f>'N. Network Security'!Y74</f>
        <v>0</v>
      </c>
      <c r="E1204" s="117" t="str">
        <f>'N. Network Security'!B74</f>
        <v>N.4.2</v>
      </c>
      <c r="F1204" s="117" t="str">
        <f>'N. Network Security'!C74</f>
        <v>Outbound: Client environment to Internet?</v>
      </c>
      <c r="G1204" s="117">
        <f>'N. Network Security'!D74</f>
        <v>0</v>
      </c>
      <c r="H1204" s="117">
        <f>'N. Network Security'!E74</f>
        <v>0</v>
      </c>
      <c r="I1204" s="117">
        <f>'N. Network Security'!F74</f>
        <v>0</v>
      </c>
      <c r="J1204" s="117">
        <f>'N. Network Security'!G74</f>
        <v>0</v>
      </c>
      <c r="K1204" s="117">
        <f>'N. Network Security'!H74</f>
        <v>0</v>
      </c>
      <c r="L1204" s="117">
        <f>'N. Network Security'!I74</f>
        <v>0</v>
      </c>
      <c r="M1204" s="117"/>
      <c r="N1204" s="117" t="s">
        <v>3476</v>
      </c>
      <c r="O1204" s="117" t="s">
        <v>3477</v>
      </c>
      <c r="P1204" s="120" t="s">
        <v>118</v>
      </c>
      <c r="Q1204" s="117"/>
      <c r="R1204" s="117"/>
      <c r="S1204" s="117"/>
      <c r="T1204" s="117"/>
    </row>
    <row r="1205" spans="1:20" ht="12.75" customHeight="1">
      <c r="A1205" s="117">
        <f>'N. Network Security'!A75</f>
        <v>3599</v>
      </c>
      <c r="B1205" s="117">
        <f>'N. Network Security'!J75</f>
        <v>2</v>
      </c>
      <c r="C1205" s="117">
        <f>'N. Network Security'!K75</f>
        <v>0</v>
      </c>
      <c r="D1205" s="117">
        <f>'N. Network Security'!Y75</f>
        <v>0</v>
      </c>
      <c r="E1205" s="117" t="str">
        <f>'N. Network Security'!B75</f>
        <v>N.4.3</v>
      </c>
      <c r="F1205" s="117" t="str">
        <f>'N. Network Security'!C75</f>
        <v>Internal: Service Provider administrative environment to Client environment?</v>
      </c>
      <c r="G1205" s="117">
        <f>'N. Network Security'!D75</f>
        <v>0</v>
      </c>
      <c r="H1205" s="117">
        <f>'N. Network Security'!E75</f>
        <v>0</v>
      </c>
      <c r="I1205" s="117">
        <f>'N. Network Security'!F75</f>
        <v>0</v>
      </c>
      <c r="J1205" s="117">
        <f>'N. Network Security'!G75</f>
        <v>0</v>
      </c>
      <c r="K1205" s="117">
        <f>'N. Network Security'!H75</f>
        <v>0</v>
      </c>
      <c r="L1205" s="117">
        <f>'N. Network Security'!I75</f>
        <v>0</v>
      </c>
      <c r="M1205" s="117"/>
      <c r="N1205" s="117" t="s">
        <v>3476</v>
      </c>
      <c r="O1205" s="117" t="s">
        <v>3477</v>
      </c>
      <c r="P1205" s="120" t="s">
        <v>118</v>
      </c>
      <c r="Q1205" s="117"/>
      <c r="R1205" s="117"/>
      <c r="S1205" s="117"/>
      <c r="T1205" s="117"/>
    </row>
    <row r="1206" spans="1:20" ht="12.75" customHeight="1">
      <c r="A1206" s="117">
        <f>'N. Network Security'!A76</f>
        <v>3600</v>
      </c>
      <c r="B1206" s="117">
        <f>'N. Network Security'!J76</f>
        <v>2</v>
      </c>
      <c r="C1206" s="117">
        <f>'N. Network Security'!K76</f>
        <v>0</v>
      </c>
      <c r="D1206" s="117">
        <f>'N. Network Security'!Y76</f>
        <v>0</v>
      </c>
      <c r="E1206" s="117" t="str">
        <f>'N. Network Security'!B76</f>
        <v>N.4.4</v>
      </c>
      <c r="F1206" s="117" t="str">
        <f>'N. Network Security'!C76</f>
        <v>Internal: Client environment to Service Provider administrative environment?</v>
      </c>
      <c r="G1206" s="117">
        <f>'N. Network Security'!D76</f>
        <v>0</v>
      </c>
      <c r="H1206" s="117">
        <f>'N. Network Security'!E76</f>
        <v>0</v>
      </c>
      <c r="I1206" s="117">
        <f>'N. Network Security'!F76</f>
        <v>0</v>
      </c>
      <c r="J1206" s="117">
        <f>'N. Network Security'!G76</f>
        <v>0</v>
      </c>
      <c r="K1206" s="117">
        <f>'N. Network Security'!H76</f>
        <v>0</v>
      </c>
      <c r="L1206" s="117">
        <f>'N. Network Security'!I76</f>
        <v>0</v>
      </c>
      <c r="M1206" s="117"/>
      <c r="N1206" s="117" t="s">
        <v>3476</v>
      </c>
      <c r="O1206" s="117" t="s">
        <v>3477</v>
      </c>
      <c r="P1206" s="120" t="s">
        <v>118</v>
      </c>
      <c r="Q1206" s="117"/>
      <c r="R1206" s="117"/>
      <c r="S1206" s="117"/>
      <c r="T1206" s="117"/>
    </row>
    <row r="1207" spans="1:20" ht="12.75" customHeight="1">
      <c r="A1207" s="117">
        <f>'N. Network Security'!A77</f>
        <v>3601</v>
      </c>
      <c r="B1207" s="117">
        <f>'N. Network Security'!J77</f>
        <v>2</v>
      </c>
      <c r="C1207" s="117">
        <f>'N. Network Security'!K77</f>
        <v>0</v>
      </c>
      <c r="D1207" s="117">
        <f>'N. Network Security'!Y77</f>
        <v>0</v>
      </c>
      <c r="E1207" s="117" t="str">
        <f>'N. Network Security'!B77</f>
        <v>N.4.5</v>
      </c>
      <c r="F1207" s="117" t="str">
        <f>'N. Network Security'!C77</f>
        <v>Internal: Monitoring between each Tenant's Client environments?</v>
      </c>
      <c r="G1207" s="117">
        <f>'N. Network Security'!D77</f>
        <v>0</v>
      </c>
      <c r="H1207" s="117">
        <f>'N. Network Security'!E77</f>
        <v>0</v>
      </c>
      <c r="I1207" s="117">
        <f>'N. Network Security'!F77</f>
        <v>0</v>
      </c>
      <c r="J1207" s="117">
        <f>'N. Network Security'!G77</f>
        <v>0</v>
      </c>
      <c r="K1207" s="117">
        <f>'N. Network Security'!H77</f>
        <v>0</v>
      </c>
      <c r="L1207" s="117">
        <f>'N. Network Security'!I77</f>
        <v>0</v>
      </c>
      <c r="M1207" s="117"/>
      <c r="N1207" s="117" t="s">
        <v>3476</v>
      </c>
      <c r="O1207" s="117" t="s">
        <v>3477</v>
      </c>
      <c r="P1207" s="120" t="s">
        <v>118</v>
      </c>
      <c r="Q1207" s="117"/>
      <c r="R1207" s="117"/>
      <c r="S1207" s="117"/>
      <c r="T1207" s="117"/>
    </row>
    <row r="1208" spans="1:20" ht="12.75" customHeight="1">
      <c r="A1208" s="117">
        <f>'N. Network Security'!A78</f>
        <v>0</v>
      </c>
      <c r="B1208" s="117">
        <f>'N. Network Security'!J78</f>
        <v>0</v>
      </c>
      <c r="C1208" s="117">
        <f>'N. Network Security'!K78</f>
        <v>0</v>
      </c>
      <c r="D1208" s="117">
        <f>'N. Network Security'!Y78</f>
        <v>0</v>
      </c>
      <c r="E1208" s="117">
        <f>'N. Network Security'!B78</f>
        <v>0</v>
      </c>
      <c r="F1208" s="117">
        <f>'N. Network Security'!C78</f>
        <v>0</v>
      </c>
      <c r="G1208" s="117">
        <f>'N. Network Security'!D78</f>
        <v>0</v>
      </c>
      <c r="H1208" s="117">
        <f>'N. Network Security'!E78</f>
        <v>0</v>
      </c>
      <c r="I1208" s="117">
        <f>'N. Network Security'!F78</f>
        <v>0</v>
      </c>
      <c r="J1208" s="117">
        <f>'N. Network Security'!G78</f>
        <v>0</v>
      </c>
      <c r="K1208" s="117">
        <f>'N. Network Security'!H78</f>
        <v>0</v>
      </c>
      <c r="L1208" s="117">
        <f>'N. Network Security'!I78</f>
        <v>0</v>
      </c>
      <c r="M1208" s="188"/>
      <c r="N1208" s="188"/>
      <c r="O1208" s="188"/>
      <c r="P1208" s="177"/>
      <c r="Q1208" s="188"/>
      <c r="R1208" s="188"/>
      <c r="S1208" s="188">
        <v>0</v>
      </c>
      <c r="T1208" s="188"/>
    </row>
    <row r="1209" spans="1:20" ht="12.75" customHeight="1">
      <c r="A1209" s="69"/>
      <c r="B1209" s="188"/>
      <c r="C1209" s="188"/>
      <c r="D1209" s="188"/>
      <c r="E1209" s="188"/>
      <c r="F1209" s="188"/>
      <c r="G1209" s="188"/>
      <c r="H1209" s="188"/>
      <c r="I1209" s="188"/>
      <c r="J1209" s="188"/>
      <c r="K1209" s="188"/>
      <c r="L1209" s="188"/>
      <c r="M1209" s="188"/>
      <c r="N1209" s="188"/>
      <c r="O1209" s="188"/>
      <c r="P1209" s="177"/>
      <c r="Q1209" s="188"/>
      <c r="R1209" s="188"/>
      <c r="S1209" s="188">
        <v>0</v>
      </c>
      <c r="T1209" s="188"/>
    </row>
    <row r="1210" spans="1:20" ht="12.75" customHeight="1">
      <c r="A1210" s="190" t="str">
        <f>'P. Privacy'!B1</f>
        <v>P. Privacy</v>
      </c>
      <c r="B1210" s="190"/>
      <c r="C1210" s="190"/>
      <c r="D1210" s="190"/>
      <c r="E1210" s="190" t="str">
        <f>'P. Privacy'!B1</f>
        <v>P. Privacy</v>
      </c>
      <c r="F1210" s="192"/>
      <c r="G1210" s="190"/>
      <c r="H1210" s="190"/>
      <c r="I1210" s="190"/>
      <c r="J1210" s="192"/>
      <c r="K1210" s="194"/>
      <c r="L1210" s="192"/>
      <c r="M1210" s="190"/>
      <c r="N1210" s="192"/>
      <c r="O1210" s="192"/>
      <c r="P1210" s="194"/>
      <c r="Q1210" s="192"/>
      <c r="R1210" s="192"/>
      <c r="S1210" s="195">
        <v>0</v>
      </c>
      <c r="T1210" s="195"/>
    </row>
    <row r="1211" spans="1:20" ht="12.75" customHeight="1">
      <c r="A1211" s="117">
        <f>'P. Privacy'!A5</f>
        <v>3687</v>
      </c>
      <c r="B1211" s="117">
        <f>'P. Privacy'!J5</f>
        <v>1</v>
      </c>
      <c r="C1211" s="117">
        <f>'P. Privacy'!K5</f>
        <v>0</v>
      </c>
      <c r="D1211" s="117">
        <f>'P. Privacy'!Y5</f>
        <v>1</v>
      </c>
      <c r="E1211" s="117" t="str">
        <f>'P. Privacy'!B5</f>
        <v>P.1</v>
      </c>
      <c r="F1211" s="117" t="str">
        <f>'P. Privacy'!C5</f>
        <v>Is Scoped Data transmitted, processed, or stored that can be classified as non-public information (NPI), personally identifiable information (PII), or sensitive customer financial information? If yes, describe and list types of data:</v>
      </c>
      <c r="G1211" s="117">
        <f>'P. Privacy'!D5</f>
        <v>0</v>
      </c>
      <c r="H1211" s="117">
        <f>'P. Privacy'!E5</f>
        <v>0</v>
      </c>
      <c r="I1211" s="117">
        <f>'P. Privacy'!F5</f>
        <v>0</v>
      </c>
      <c r="J1211" s="117">
        <f>'P. Privacy'!G5</f>
        <v>0</v>
      </c>
      <c r="K1211" s="117" t="str">
        <f>'P. Privacy'!H5</f>
        <v>8.2.1</v>
      </c>
      <c r="L1211" s="117" t="str">
        <f>'P. Privacy'!I5</f>
        <v>Classification of Information</v>
      </c>
      <c r="M1211" s="117"/>
      <c r="N1211" s="117"/>
      <c r="O1211" s="117"/>
      <c r="P1211" s="120" t="s">
        <v>118</v>
      </c>
      <c r="Q1211" s="117"/>
      <c r="R1211" s="117"/>
      <c r="S1211" s="117"/>
      <c r="T1211" s="117"/>
    </row>
    <row r="1212" spans="1:20" ht="12.75" customHeight="1">
      <c r="A1212" s="117">
        <f>'P. Privacy'!A6</f>
        <v>3221</v>
      </c>
      <c r="B1212" s="117">
        <f>'P. Privacy'!J6</f>
        <v>2</v>
      </c>
      <c r="C1212" s="117">
        <f>'P. Privacy'!K6</f>
        <v>0</v>
      </c>
      <c r="D1212" s="117">
        <f>'P. Privacy'!Y6</f>
        <v>0</v>
      </c>
      <c r="E1212" s="117" t="str">
        <f>'P. Privacy'!B6</f>
        <v>P.1.1</v>
      </c>
      <c r="F1212" s="117" t="str">
        <f>'P. Privacy'!C6</f>
        <v>Is there a documented data protection program with administrative, technical, and physical safeguards for the protection of Scoped Data?</v>
      </c>
      <c r="G1212" s="117">
        <f>'P. Privacy'!D6</f>
        <v>0</v>
      </c>
      <c r="H1212" s="117">
        <f>'P. Privacy'!E6</f>
        <v>0</v>
      </c>
      <c r="I1212" s="117">
        <f>'P. Privacy'!F6</f>
        <v>0</v>
      </c>
      <c r="J1212" s="117" t="str">
        <f>'P. Privacy'!G6</f>
        <v>P.6 Management of Client Scoped Privacy Data</v>
      </c>
      <c r="K1212" s="117">
        <f>'P. Privacy'!H6</f>
        <v>0</v>
      </c>
      <c r="L1212" s="117">
        <f>'P. Privacy'!I6</f>
        <v>0</v>
      </c>
      <c r="M1212" s="117"/>
      <c r="N1212" s="117"/>
      <c r="O1212" s="117"/>
      <c r="P1212" s="120" t="s">
        <v>118</v>
      </c>
      <c r="Q1212" s="117" t="s">
        <v>3478</v>
      </c>
      <c r="R1212" s="117"/>
      <c r="S1212" s="117"/>
      <c r="T1212" s="117"/>
    </row>
    <row r="1213" spans="1:20" ht="12.75" customHeight="1">
      <c r="A1213" s="117">
        <f>'P. Privacy'!A7</f>
        <v>3690</v>
      </c>
      <c r="B1213" s="117">
        <f>'P. Privacy'!J7</f>
        <v>2</v>
      </c>
      <c r="C1213" s="117">
        <f>'P. Privacy'!K7</f>
        <v>0</v>
      </c>
      <c r="D1213" s="117">
        <f>'P. Privacy'!Y7</f>
        <v>1</v>
      </c>
      <c r="E1213" s="117" t="str">
        <f>'P. Privacy'!B7</f>
        <v>P.1.2</v>
      </c>
      <c r="F1213" s="117" t="str">
        <f>'P. Privacy'!C7</f>
        <v>Do agreements with third parties who have access or potential access to Scoped Data, address confidentiality, audit, security, and privacy, including but not limited to incident response, ongoing monitoring, data sharing and secure disposal of Scoped Data?</v>
      </c>
      <c r="G1213" s="117">
        <f>'P. Privacy'!D7</f>
        <v>0</v>
      </c>
      <c r="H1213" s="117">
        <f>'P. Privacy'!E7</f>
        <v>0</v>
      </c>
      <c r="I1213" s="117">
        <f>'P. Privacy'!F7</f>
        <v>0</v>
      </c>
      <c r="J1213" s="117" t="str">
        <f>'P. Privacy'!G7</f>
        <v>P.4 Third Party Privacy Agreements</v>
      </c>
      <c r="K1213" s="117" t="str">
        <f>'P. Privacy'!H7</f>
        <v xml:space="preserve">15.1.2 </v>
      </c>
      <c r="L1213" s="117" t="str">
        <f>'P. Privacy'!I7</f>
        <v>Addressing security within supplier agreements</v>
      </c>
      <c r="M1213" s="117"/>
      <c r="N1213" s="117"/>
      <c r="O1213" s="117"/>
      <c r="P1213" s="120" t="s">
        <v>3245</v>
      </c>
      <c r="Q1213" s="117"/>
      <c r="R1213" s="117"/>
      <c r="S1213" s="117"/>
      <c r="T1213" s="191" t="s">
        <v>3246</v>
      </c>
    </row>
    <row r="1214" spans="1:20" ht="12.75" customHeight="1">
      <c r="A1214" s="117">
        <f>'P. Privacy'!A8</f>
        <v>3692</v>
      </c>
      <c r="B1214" s="117">
        <f>'P. Privacy'!J8</f>
        <v>2</v>
      </c>
      <c r="C1214" s="117">
        <f>'P. Privacy'!K8</f>
        <v>0</v>
      </c>
      <c r="D1214" s="117">
        <f>'P. Privacy'!Y8</f>
        <v>0</v>
      </c>
      <c r="E1214" s="117" t="str">
        <f>'P. Privacy'!B8</f>
        <v>P.1.3</v>
      </c>
      <c r="F1214" s="117" t="str">
        <f>'P. Privacy'!C8</f>
        <v>Is there a policy and process to limit or prevent the sharing of Scoped Data with affiliates unless authorized?</v>
      </c>
      <c r="G1214" s="117">
        <f>'P. Privacy'!D8</f>
        <v>0</v>
      </c>
      <c r="H1214" s="117">
        <f>'P. Privacy'!E8</f>
        <v>0</v>
      </c>
      <c r="I1214" s="117">
        <f>'P. Privacy'!F8</f>
        <v>0</v>
      </c>
      <c r="J1214" s="117" t="str">
        <f>'P. Privacy'!G8</f>
        <v>P.6 Management of Client Scoped Privacy Data</v>
      </c>
      <c r="K1214" s="117" t="str">
        <f>'P. Privacy'!H8</f>
        <v xml:space="preserve">8.2.3 </v>
      </c>
      <c r="L1214" s="117" t="str">
        <f>'P. Privacy'!I8</f>
        <v>Handling of assets</v>
      </c>
      <c r="M1214" s="117"/>
      <c r="N1214" s="117"/>
      <c r="O1214" s="117"/>
      <c r="P1214" s="120" t="s">
        <v>1526</v>
      </c>
      <c r="Q1214" s="117"/>
      <c r="R1214" s="117"/>
      <c r="S1214" s="117"/>
      <c r="T1214" s="117"/>
    </row>
    <row r="1215" spans="1:20" ht="12.75" customHeight="1">
      <c r="A1215" s="117">
        <f>'P. Privacy'!A9</f>
        <v>3857</v>
      </c>
      <c r="B1215" s="117">
        <f>'P. Privacy'!J9</f>
        <v>2</v>
      </c>
      <c r="C1215" s="117">
        <f>'P. Privacy'!K9</f>
        <v>0</v>
      </c>
      <c r="D1215" s="117">
        <f>'P. Privacy'!Y9</f>
        <v>0</v>
      </c>
      <c r="E1215" s="117" t="str">
        <f>'P. Privacy'!B9</f>
        <v>P.1.4</v>
      </c>
      <c r="F1215" s="117" t="str">
        <f>'P. Privacy'!C9</f>
        <v>For services provided on behalf of a client that include direct interaction with client's customers are policies and processes in place to log and report privacy complaints?</v>
      </c>
      <c r="G1215" s="117">
        <f>'P. Privacy'!D9</f>
        <v>0</v>
      </c>
      <c r="H1215" s="117">
        <f>'P. Privacy'!E9</f>
        <v>0</v>
      </c>
      <c r="I1215" s="117">
        <f>'P. Privacy'!F9</f>
        <v>0</v>
      </c>
      <c r="J1215" s="117" t="str">
        <f>'P. Privacy'!G9</f>
        <v>P.4 Third Party Privacy Agreements</v>
      </c>
      <c r="K1215" s="117">
        <f>'P. Privacy'!H9</f>
        <v>0</v>
      </c>
      <c r="L1215" s="117">
        <f>'P. Privacy'!I9</f>
        <v>0</v>
      </c>
      <c r="M1215" s="117"/>
      <c r="N1215" s="117"/>
      <c r="O1215" s="117"/>
      <c r="P1215" s="120" t="s">
        <v>118</v>
      </c>
      <c r="Q1215" s="117"/>
      <c r="R1215" s="117"/>
      <c r="S1215" s="117"/>
      <c r="T1215" s="191" t="s">
        <v>3479</v>
      </c>
    </row>
    <row r="1216" spans="1:20" ht="12.75" customHeight="1">
      <c r="A1216" s="117">
        <f>'P. Privacy'!A10</f>
        <v>3696</v>
      </c>
      <c r="B1216" s="117">
        <f>'P. Privacy'!J10</f>
        <v>2</v>
      </c>
      <c r="C1216" s="117">
        <f>'P. Privacy'!K10</f>
        <v>0</v>
      </c>
      <c r="D1216" s="117">
        <f>'P. Privacy'!Y10</f>
        <v>0</v>
      </c>
      <c r="E1216" s="117" t="str">
        <f>'P. Privacy'!B10</f>
        <v>P.1.5</v>
      </c>
      <c r="F1216" s="117" t="str">
        <f>'P. Privacy'!C10</f>
        <v>Are there documented policies and procedures to detect and report unauthorized acquisition, use, or disclosure of PHI Scoped Data? If yes, describe.</v>
      </c>
      <c r="G1216" s="117">
        <f>'P. Privacy'!D10</f>
        <v>0</v>
      </c>
      <c r="H1216" s="117">
        <f>'P. Privacy'!E10</f>
        <v>0</v>
      </c>
      <c r="I1216" s="117">
        <f>'P. Privacy'!F10</f>
        <v>0</v>
      </c>
      <c r="J1216" s="117" t="str">
        <f>'P. Privacy'!G10</f>
        <v>P.8 Privacy Incident Notification and Response Management</v>
      </c>
      <c r="K1216" s="117" t="str">
        <f>'P. Privacy'!H10</f>
        <v xml:space="preserve">16.1.2 </v>
      </c>
      <c r="L1216" s="117" t="str">
        <f>'P. Privacy'!I10</f>
        <v>Reporting information security events</v>
      </c>
      <c r="M1216" s="117"/>
      <c r="N1216" s="117"/>
      <c r="O1216" s="117"/>
      <c r="P1216" s="120" t="s">
        <v>118</v>
      </c>
      <c r="Q1216" s="117"/>
      <c r="R1216" s="117"/>
      <c r="S1216" s="117"/>
      <c r="T1216" s="191" t="s">
        <v>3247</v>
      </c>
    </row>
    <row r="1217" spans="1:20" ht="12.75" customHeight="1">
      <c r="A1217" s="117">
        <f>'P. Privacy'!A11</f>
        <v>3697</v>
      </c>
      <c r="B1217" s="117">
        <f>'P. Privacy'!J11</f>
        <v>2</v>
      </c>
      <c r="C1217" s="117">
        <f>'P. Privacy'!K11</f>
        <v>0</v>
      </c>
      <c r="D1217" s="117">
        <f>'P. Privacy'!Y11</f>
        <v>0</v>
      </c>
      <c r="E1217" s="117" t="str">
        <f>'P. Privacy'!B11</f>
        <v>P.1.6</v>
      </c>
      <c r="F1217" s="117" t="str">
        <f>'P. Privacy'!C11</f>
        <v>Are there contractual provisions, and control mechanisms to ensure that privacy and security obligations of the Assessee extend to the Assessees suppliers, vendor or subcontractors?</v>
      </c>
      <c r="G1217" s="117">
        <f>'P. Privacy'!D11</f>
        <v>0</v>
      </c>
      <c r="H1217" s="117">
        <f>'P. Privacy'!E11</f>
        <v>0</v>
      </c>
      <c r="I1217" s="117">
        <f>'P. Privacy'!F11</f>
        <v>0</v>
      </c>
      <c r="J1217" s="117" t="str">
        <f>'P. Privacy'!G11</f>
        <v>P.4 Third Party Privacy Agreements</v>
      </c>
      <c r="K1217" s="117" t="str">
        <f>'P. Privacy'!H11</f>
        <v xml:space="preserve">15.1.2 </v>
      </c>
      <c r="L1217" s="117" t="str">
        <f>'P. Privacy'!I11</f>
        <v>Addressing security within supplier agreements</v>
      </c>
      <c r="M1217" s="117"/>
      <c r="N1217" s="117"/>
      <c r="O1217" s="117"/>
      <c r="P1217" s="120">
        <v>12.9</v>
      </c>
      <c r="Q1217" s="117"/>
      <c r="R1217" s="117"/>
      <c r="S1217" s="117"/>
      <c r="T1217" s="191" t="s">
        <v>3247</v>
      </c>
    </row>
    <row r="1218" spans="1:20" ht="12.75" customHeight="1">
      <c r="A1218" s="117">
        <f>'P. Privacy'!A12</f>
        <v>3699</v>
      </c>
      <c r="B1218" s="117">
        <f>'P. Privacy'!J12</f>
        <v>2</v>
      </c>
      <c r="C1218" s="117">
        <f>'P. Privacy'!K12</f>
        <v>0</v>
      </c>
      <c r="D1218" s="117">
        <f>'P. Privacy'!Y12</f>
        <v>0</v>
      </c>
      <c r="E1218" s="117" t="str">
        <f>'P. Privacy'!B12</f>
        <v>P.1.7</v>
      </c>
      <c r="F1218" s="117" t="str">
        <f>'P. Privacy'!C12</f>
        <v>Are there documented procedures to enable the ability to reasonably amend PHI maintained by the Assessee upon request?</v>
      </c>
      <c r="G1218" s="117">
        <f>'P. Privacy'!D12</f>
        <v>0</v>
      </c>
      <c r="H1218" s="117">
        <f>'P. Privacy'!E12</f>
        <v>0</v>
      </c>
      <c r="I1218" s="117">
        <f>'P. Privacy'!F12</f>
        <v>0</v>
      </c>
      <c r="J1218" s="117" t="str">
        <f>'P. Privacy'!G12</f>
        <v>P.4 Third Party Privacy Agreements</v>
      </c>
      <c r="K1218" s="117">
        <f>'P. Privacy'!H12</f>
        <v>0</v>
      </c>
      <c r="L1218" s="117">
        <f>'P. Privacy'!I12</f>
        <v>0</v>
      </c>
      <c r="M1218" s="117"/>
      <c r="N1218" s="117"/>
      <c r="O1218" s="117"/>
      <c r="P1218" s="120" t="s">
        <v>118</v>
      </c>
      <c r="Q1218" s="117"/>
      <c r="R1218" s="117"/>
      <c r="S1218" s="117"/>
      <c r="T1218" s="191" t="s">
        <v>3480</v>
      </c>
    </row>
    <row r="1219" spans="1:20" ht="12.75" customHeight="1">
      <c r="A1219" s="117">
        <f>'P. Privacy'!A13</f>
        <v>3700</v>
      </c>
      <c r="B1219" s="117">
        <f>'P. Privacy'!J13</f>
        <v>2</v>
      </c>
      <c r="C1219" s="117">
        <f>'P. Privacy'!K13</f>
        <v>0</v>
      </c>
      <c r="D1219" s="117">
        <f>'P. Privacy'!Y13</f>
        <v>0</v>
      </c>
      <c r="E1219" s="117" t="str">
        <f>'P. Privacy'!B13</f>
        <v>P.1.8</v>
      </c>
      <c r="F1219" s="117" t="str">
        <f>'P. Privacy'!C13</f>
        <v>Are there logs or records of disclosures of PHI that can be provided upon request?</v>
      </c>
      <c r="G1219" s="117">
        <f>'P. Privacy'!D13</f>
        <v>0</v>
      </c>
      <c r="H1219" s="117">
        <f>'P. Privacy'!E13</f>
        <v>0</v>
      </c>
      <c r="I1219" s="117">
        <f>'P. Privacy'!F13</f>
        <v>0</v>
      </c>
      <c r="J1219" s="117" t="str">
        <f>'P. Privacy'!G13</f>
        <v>P.1 Scoped Privacy Data Inventory and Flows</v>
      </c>
      <c r="K1219" s="117" t="str">
        <f>'P. Privacy'!H13</f>
        <v>8.2.3.b</v>
      </c>
      <c r="L1219" s="117" t="str">
        <f>'P. Privacy'!I13</f>
        <v>Handling of assets</v>
      </c>
      <c r="M1219" s="117"/>
      <c r="N1219" s="117"/>
      <c r="O1219" s="117"/>
      <c r="P1219" s="120" t="s">
        <v>118</v>
      </c>
      <c r="Q1219" s="117"/>
      <c r="R1219" s="117"/>
      <c r="S1219" s="117"/>
      <c r="T1219" s="191" t="s">
        <v>3481</v>
      </c>
    </row>
    <row r="1220" spans="1:20" ht="12.75" customHeight="1">
      <c r="A1220" s="117">
        <f>'P. Privacy'!A14</f>
        <v>3701</v>
      </c>
      <c r="B1220" s="117">
        <f>'P. Privacy'!J14</f>
        <v>2</v>
      </c>
      <c r="C1220" s="117">
        <f>'P. Privacy'!K14</f>
        <v>0</v>
      </c>
      <c r="D1220" s="117">
        <f>'P. Privacy'!Y14</f>
        <v>1</v>
      </c>
      <c r="E1220" s="117" t="str">
        <f>'P. Privacy'!B14</f>
        <v>P.1.9</v>
      </c>
      <c r="F1220" s="117" t="str">
        <f>'P. Privacy'!C14</f>
        <v>Is a business associate contract in place to address obligations for the privacy and security requirements for the services provided?</v>
      </c>
      <c r="G1220" s="117">
        <f>'P. Privacy'!D14</f>
        <v>0</v>
      </c>
      <c r="H1220" s="117">
        <f>'P. Privacy'!E14</f>
        <v>0</v>
      </c>
      <c r="I1220" s="117">
        <f>'P. Privacy'!F14</f>
        <v>0</v>
      </c>
      <c r="J1220" s="117" t="str">
        <f>'P. Privacy'!G14</f>
        <v>P.4 Third Party Privacy Agreements</v>
      </c>
      <c r="K1220" s="117" t="str">
        <f>'P. Privacy'!H14</f>
        <v xml:space="preserve">15.1.2 </v>
      </c>
      <c r="L1220" s="117" t="str">
        <f>'P. Privacy'!I14</f>
        <v>Addressing security within supplier agreements</v>
      </c>
      <c r="M1220" s="117"/>
      <c r="N1220" s="117"/>
      <c r="O1220" s="117"/>
      <c r="P1220" s="120" t="s">
        <v>118</v>
      </c>
      <c r="Q1220" s="117"/>
      <c r="R1220" s="117"/>
      <c r="S1220" s="117"/>
      <c r="T1220" s="191" t="s">
        <v>3247</v>
      </c>
    </row>
    <row r="1221" spans="1:20" ht="12.75" customHeight="1">
      <c r="A1221" s="117">
        <f>'P. Privacy'!A15</f>
        <v>3702</v>
      </c>
      <c r="B1221" s="117">
        <f>'P. Privacy'!J15</f>
        <v>2</v>
      </c>
      <c r="C1221" s="117">
        <f>'P. Privacy'!K15</f>
        <v>0</v>
      </c>
      <c r="D1221" s="117">
        <f>'P. Privacy'!Y15</f>
        <v>0</v>
      </c>
      <c r="E1221" s="117" t="str">
        <f>'P. Privacy'!B15</f>
        <v>P.1.10</v>
      </c>
      <c r="F1221" s="117" t="str">
        <f>'P. Privacy'!C15</f>
        <v>Are there training logs for employees (including management) with access or potential access to client PHI to meet the privacy and security obligations required by HIPAA? If yes, describe.</v>
      </c>
      <c r="G1221" s="117">
        <f>'P. Privacy'!D15</f>
        <v>0</v>
      </c>
      <c r="H1221" s="117">
        <f>'P. Privacy'!E15</f>
        <v>0</v>
      </c>
      <c r="I1221" s="117">
        <f>'P. Privacy'!F15</f>
        <v>0</v>
      </c>
      <c r="J1221" s="117" t="str">
        <f>'P. Privacy'!G15</f>
        <v>P.7 Privacy Awareness</v>
      </c>
      <c r="K1221" s="117" t="str">
        <f>'P. Privacy'!H15</f>
        <v xml:space="preserve">7.2.2 </v>
      </c>
      <c r="L1221" s="117" t="str">
        <f>'P. Privacy'!I15</f>
        <v>Information security awareness, education and training</v>
      </c>
      <c r="M1221" s="117"/>
      <c r="N1221" s="117"/>
      <c r="O1221" s="117"/>
      <c r="P1221" s="120" t="s">
        <v>118</v>
      </c>
      <c r="Q1221" s="117"/>
      <c r="R1221" s="117"/>
      <c r="S1221" s="117"/>
      <c r="T1221" s="191" t="s">
        <v>3482</v>
      </c>
    </row>
    <row r="1222" spans="1:20" ht="12.75" customHeight="1">
      <c r="A1222" s="117">
        <f>'P. Privacy'!A16</f>
        <v>3704</v>
      </c>
      <c r="B1222" s="117">
        <f>'P. Privacy'!J16</f>
        <v>1</v>
      </c>
      <c r="C1222" s="117">
        <f>'P. Privacy'!K16</f>
        <v>0</v>
      </c>
      <c r="D1222" s="117">
        <f>'P. Privacy'!Y16</f>
        <v>1</v>
      </c>
      <c r="E1222" s="117" t="str">
        <f>'P. Privacy'!B16</f>
        <v>P.2</v>
      </c>
      <c r="F1222" s="117" t="str">
        <f>'P. Privacy'!C16</f>
        <v>For Scoped Data, is personal information about individuals transmitted to or received from countries outside the United States? If yes, list the countries.</v>
      </c>
      <c r="G1222" s="117">
        <f>'P. Privacy'!D16</f>
        <v>0</v>
      </c>
      <c r="H1222" s="117">
        <f>'P. Privacy'!E16</f>
        <v>0</v>
      </c>
      <c r="I1222" s="117">
        <f>'P. Privacy'!F16</f>
        <v>0</v>
      </c>
      <c r="J1222" s="117">
        <f>'P. Privacy'!G16</f>
        <v>0</v>
      </c>
      <c r="K1222" s="117">
        <f>'P. Privacy'!H16</f>
        <v>0</v>
      </c>
      <c r="L1222" s="117">
        <f>'P. Privacy'!I16</f>
        <v>0</v>
      </c>
      <c r="M1222" s="117"/>
      <c r="N1222" s="117"/>
      <c r="O1222" s="117"/>
      <c r="P1222" s="120" t="s">
        <v>118</v>
      </c>
      <c r="Q1222" s="117"/>
      <c r="R1222" s="117"/>
      <c r="S1222" s="117"/>
      <c r="T1222" s="117"/>
    </row>
    <row r="1223" spans="1:20" ht="12.75" customHeight="1">
      <c r="A1223" s="117">
        <f>'P. Privacy'!A17</f>
        <v>3859</v>
      </c>
      <c r="B1223" s="117">
        <f>'P. Privacy'!J17</f>
        <v>2</v>
      </c>
      <c r="C1223" s="117">
        <f>'P. Privacy'!K17</f>
        <v>0</v>
      </c>
      <c r="D1223" s="117">
        <f>'P. Privacy'!Y17</f>
        <v>0</v>
      </c>
      <c r="E1223" s="117" t="str">
        <f>'P. Privacy'!B17</f>
        <v>P.2.1</v>
      </c>
      <c r="F1223" s="117" t="str">
        <f>'P. Privacy'!C17</f>
        <v>Is information directly collected and used about individuals?</v>
      </c>
      <c r="G1223" s="117">
        <f>'P. Privacy'!D17</f>
        <v>0</v>
      </c>
      <c r="H1223" s="117">
        <f>'P. Privacy'!E17</f>
        <v>0</v>
      </c>
      <c r="I1223" s="117">
        <f>'P. Privacy'!F17</f>
        <v>0</v>
      </c>
      <c r="J1223" s="117">
        <f>'P. Privacy'!G17</f>
        <v>0</v>
      </c>
      <c r="K1223" s="117">
        <f>'P. Privacy'!H17</f>
        <v>0</v>
      </c>
      <c r="L1223" s="117">
        <f>'P. Privacy'!I17</f>
        <v>0</v>
      </c>
      <c r="M1223" s="117"/>
      <c r="N1223" s="117"/>
      <c r="O1223" s="117"/>
      <c r="P1223" s="120" t="s">
        <v>118</v>
      </c>
      <c r="Q1223" s="117"/>
      <c r="R1223" s="117"/>
      <c r="S1223" s="117"/>
      <c r="T1223" s="117"/>
    </row>
    <row r="1224" spans="1:20" ht="12.75" customHeight="1">
      <c r="A1224" s="117">
        <f>'P. Privacy'!A18</f>
        <v>3239</v>
      </c>
      <c r="B1224" s="117">
        <f>'P. Privacy'!J18</f>
        <v>2</v>
      </c>
      <c r="C1224" s="117">
        <f>'P. Privacy'!K18</f>
        <v>0</v>
      </c>
      <c r="D1224" s="117">
        <f>'P. Privacy'!Y18</f>
        <v>0</v>
      </c>
      <c r="E1224" s="117" t="str">
        <f>'P. Privacy'!B18</f>
        <v>P.2.2</v>
      </c>
      <c r="F1224" s="117" t="str">
        <f>'P. Privacy'!C18</f>
        <v>Are notices provided (and where required, consents obtained) when information is directly collected from an individual? If yes, describe.</v>
      </c>
      <c r="G1224" s="117">
        <f>'P. Privacy'!D18</f>
        <v>0</v>
      </c>
      <c r="H1224" s="117">
        <f>'P. Privacy'!E18</f>
        <v>0</v>
      </c>
      <c r="I1224" s="117">
        <f>'P. Privacy'!F18</f>
        <v>0</v>
      </c>
      <c r="J1224" s="117" t="str">
        <f>'P. Privacy'!G18</f>
        <v>P.2 Privacy Policy and Privacy Notices</v>
      </c>
      <c r="K1224" s="117">
        <f>'P. Privacy'!H18</f>
        <v>0</v>
      </c>
      <c r="L1224" s="117">
        <f>'P. Privacy'!I18</f>
        <v>0</v>
      </c>
      <c r="M1224" s="117"/>
      <c r="N1224" s="117"/>
      <c r="O1224" s="117"/>
      <c r="P1224" s="120" t="s">
        <v>118</v>
      </c>
      <c r="Q1224" s="117"/>
      <c r="R1224" s="117"/>
      <c r="S1224" s="117"/>
      <c r="T1224" s="117"/>
    </row>
    <row r="1225" spans="1:20" ht="12.75" customHeight="1">
      <c r="A1225" s="117">
        <f>'P. Privacy'!A19</f>
        <v>3707</v>
      </c>
      <c r="B1225" s="117">
        <f>'P. Privacy'!J19</f>
        <v>2</v>
      </c>
      <c r="C1225" s="117">
        <f>'P. Privacy'!K19</f>
        <v>0</v>
      </c>
      <c r="D1225" s="117">
        <f>'P. Privacy'!Y19</f>
        <v>0</v>
      </c>
      <c r="E1225" s="117" t="str">
        <f>'P. Privacy'!B19</f>
        <v>P.2.3</v>
      </c>
      <c r="F1225" s="117" t="str">
        <f>'P. Privacy'!C19</f>
        <v>Are there documented policies and operating procedures regarding limiting the personal data collected and its use?</v>
      </c>
      <c r="G1225" s="117">
        <f>'P. Privacy'!D19</f>
        <v>0</v>
      </c>
      <c r="H1225" s="117">
        <f>'P. Privacy'!E19</f>
        <v>0</v>
      </c>
      <c r="I1225" s="117">
        <f>'P. Privacy'!F19</f>
        <v>0</v>
      </c>
      <c r="J1225" s="117">
        <f>'P. Privacy'!G19</f>
        <v>0</v>
      </c>
      <c r="K1225" s="117" t="str">
        <f>'P. Privacy'!H19</f>
        <v xml:space="preserve">8.2.3 </v>
      </c>
      <c r="L1225" s="117" t="str">
        <f>'P. Privacy'!I19</f>
        <v>Handling of assets</v>
      </c>
      <c r="M1225" s="117"/>
      <c r="N1225" s="117"/>
      <c r="O1225" s="117"/>
      <c r="P1225" s="120" t="s">
        <v>118</v>
      </c>
      <c r="Q1225" s="117"/>
      <c r="R1225" s="117"/>
      <c r="S1225" s="117"/>
      <c r="T1225" s="117"/>
    </row>
    <row r="1226" spans="1:20" ht="12.75" customHeight="1">
      <c r="A1226" s="117">
        <f>'P. Privacy'!A20</f>
        <v>3708</v>
      </c>
      <c r="B1226" s="117">
        <f>'P. Privacy'!J20</f>
        <v>2</v>
      </c>
      <c r="C1226" s="117">
        <f>'P. Privacy'!K20</f>
        <v>0</v>
      </c>
      <c r="D1226" s="117">
        <f>'P. Privacy'!Y20</f>
        <v>0</v>
      </c>
      <c r="E1226" s="117" t="str">
        <f>'P. Privacy'!B20</f>
        <v>P.2.4</v>
      </c>
      <c r="F1226" s="117" t="str">
        <f>'P. Privacy'!C20</f>
        <v>Are there policies and operating procedures for onward transfer of Scoped Data? If yes, describe.</v>
      </c>
      <c r="G1226" s="117">
        <f>'P. Privacy'!D20</f>
        <v>0</v>
      </c>
      <c r="H1226" s="117">
        <f>'P. Privacy'!E20</f>
        <v>0</v>
      </c>
      <c r="I1226" s="117">
        <f>'P. Privacy'!F20</f>
        <v>0</v>
      </c>
      <c r="J1226" s="117">
        <f>'P. Privacy'!G20</f>
        <v>0</v>
      </c>
      <c r="K1226" s="117" t="str">
        <f>'P. Privacy'!H20</f>
        <v>13.2.1</v>
      </c>
      <c r="L1226" s="117" t="str">
        <f>'P. Privacy'!I20</f>
        <v>Information transfer policies and procedures</v>
      </c>
      <c r="M1226" s="117"/>
      <c r="N1226" s="117"/>
      <c r="O1226" s="117"/>
      <c r="P1226" s="120" t="s">
        <v>118</v>
      </c>
      <c r="Q1226" s="117"/>
      <c r="R1226" s="117"/>
      <c r="S1226" s="117"/>
      <c r="T1226" s="117"/>
    </row>
    <row r="1227" spans="1:20" ht="12.75" customHeight="1">
      <c r="A1227" s="117">
        <f>'P. Privacy'!A21</f>
        <v>3709</v>
      </c>
      <c r="B1227" s="117">
        <f>'P. Privacy'!J21</f>
        <v>2</v>
      </c>
      <c r="C1227" s="117">
        <f>'P. Privacy'!K21</f>
        <v>0</v>
      </c>
      <c r="D1227" s="117">
        <f>'P. Privacy'!Y21</f>
        <v>0</v>
      </c>
      <c r="E1227" s="117" t="str">
        <f>'P. Privacy'!B21</f>
        <v>P.2.5</v>
      </c>
      <c r="F1227" s="117" t="str">
        <f>'P. Privacy'!C21</f>
        <v>Is Safe Harbor /Privacy Shield status maintained with the Department of Commerce with respect to the data protection applicable to the European Union or other legitimizing method such as Model Contracts?</v>
      </c>
      <c r="G1227" s="117">
        <f>'P. Privacy'!D21</f>
        <v>0</v>
      </c>
      <c r="H1227" s="117">
        <f>'P. Privacy'!E21</f>
        <v>0</v>
      </c>
      <c r="I1227" s="117">
        <f>'P. Privacy'!F21</f>
        <v>0</v>
      </c>
      <c r="J1227" s="117" t="str">
        <f>'P. Privacy'!G21</f>
        <v>P.5 Legal Authorizations</v>
      </c>
      <c r="K1227" s="117">
        <f>'P. Privacy'!H21</f>
        <v>0</v>
      </c>
      <c r="L1227" s="117">
        <f>'P. Privacy'!I21</f>
        <v>0</v>
      </c>
      <c r="M1227" s="117"/>
      <c r="N1227" s="117"/>
      <c r="O1227" s="117"/>
      <c r="P1227" s="120" t="s">
        <v>118</v>
      </c>
      <c r="Q1227" s="117"/>
      <c r="R1227" s="117"/>
      <c r="S1227" s="117"/>
      <c r="T1227" s="117"/>
    </row>
    <row r="1228" spans="1:20" ht="12.75" customHeight="1">
      <c r="A1228" s="117">
        <f>'P. Privacy'!A22</f>
        <v>3254</v>
      </c>
      <c r="B1228" s="117">
        <f>'P. Privacy'!J22</f>
        <v>2</v>
      </c>
      <c r="C1228" s="117">
        <f>'P. Privacy'!K22</f>
        <v>0</v>
      </c>
      <c r="D1228" s="117">
        <f>'P. Privacy'!Y22</f>
        <v>0</v>
      </c>
      <c r="E1228" s="117" t="str">
        <f>'P. Privacy'!B22</f>
        <v>P.2.6</v>
      </c>
      <c r="F1228" s="117" t="str">
        <f>'P. Privacy'!C22</f>
        <v>If customer data is directly collected from individuals, does the customer have the ability to opt out?</v>
      </c>
      <c r="G1228" s="117">
        <f>'P. Privacy'!D22</f>
        <v>0</v>
      </c>
      <c r="H1228" s="117">
        <f>'P. Privacy'!E22</f>
        <v>0</v>
      </c>
      <c r="I1228" s="117">
        <f>'P. Privacy'!F22</f>
        <v>0</v>
      </c>
      <c r="J1228" s="117">
        <f>'P. Privacy'!G22</f>
        <v>0</v>
      </c>
      <c r="K1228" s="117">
        <f>'P. Privacy'!H22</f>
        <v>0</v>
      </c>
      <c r="L1228" s="117">
        <f>'P. Privacy'!I22</f>
        <v>0</v>
      </c>
      <c r="M1228" s="117"/>
      <c r="N1228" s="117"/>
      <c r="O1228" s="117"/>
      <c r="P1228" s="120" t="s">
        <v>118</v>
      </c>
      <c r="Q1228" s="117"/>
      <c r="R1228" s="117"/>
      <c r="S1228" s="117"/>
      <c r="T1228" s="117"/>
    </row>
    <row r="1229" spans="1:20" ht="12.75" customHeight="1">
      <c r="A1229" s="117">
        <f>'P. Privacy'!A23</f>
        <v>3263</v>
      </c>
      <c r="B1229" s="117">
        <f>'P. Privacy'!J23</f>
        <v>2</v>
      </c>
      <c r="C1229" s="117">
        <f>'P. Privacy'!K23</f>
        <v>0</v>
      </c>
      <c r="D1229" s="117">
        <f>'P. Privacy'!Y23</f>
        <v>0</v>
      </c>
      <c r="E1229" s="117" t="str">
        <f>'P. Privacy'!B23</f>
        <v>P.2.7</v>
      </c>
      <c r="F1229" s="117" t="str">
        <f>'P. Privacy'!C23</f>
        <v>If customer data of individuals is retained, are there processes and procedures to enable individuals to access, correct, amend, or delete inaccurate information?</v>
      </c>
      <c r="G1229" s="117">
        <f>'P. Privacy'!D23</f>
        <v>0</v>
      </c>
      <c r="H1229" s="117">
        <f>'P. Privacy'!E23</f>
        <v>0</v>
      </c>
      <c r="I1229" s="117">
        <f>'P. Privacy'!F23</f>
        <v>0</v>
      </c>
      <c r="J1229" s="117">
        <f>'P. Privacy'!G23</f>
        <v>0</v>
      </c>
      <c r="K1229" s="117" t="str">
        <f>'P. Privacy'!H23</f>
        <v xml:space="preserve">8.2.3 </v>
      </c>
      <c r="L1229" s="117" t="str">
        <f>'P. Privacy'!I23</f>
        <v>Handling of assets</v>
      </c>
      <c r="M1229" s="117"/>
      <c r="N1229" s="117"/>
      <c r="O1229" s="117"/>
      <c r="P1229" s="120" t="s">
        <v>118</v>
      </c>
      <c r="Q1229" s="117"/>
      <c r="R1229" s="117"/>
      <c r="S1229" s="117"/>
      <c r="T1229" s="117"/>
    </row>
    <row r="1230" spans="1:20" ht="12.75" customHeight="1">
      <c r="A1230" s="117">
        <f>'P. Privacy'!A24</f>
        <v>3713</v>
      </c>
      <c r="B1230" s="117">
        <f>'P. Privacy'!J24</f>
        <v>2</v>
      </c>
      <c r="C1230" s="117">
        <f>'P. Privacy'!K24</f>
        <v>0</v>
      </c>
      <c r="D1230" s="117">
        <f>'P. Privacy'!Y24</f>
        <v>0</v>
      </c>
      <c r="E1230" s="117" t="str">
        <f>'P. Privacy'!B24</f>
        <v>P.2.8</v>
      </c>
      <c r="F1230" s="117" t="str">
        <f>'P. Privacy'!C24</f>
        <v>Are there documented policies and procedures for cross border data flows of Scoped Data to the US from other countries. If yes, list the countries:</v>
      </c>
      <c r="G1230" s="117">
        <f>'P. Privacy'!D24</f>
        <v>0</v>
      </c>
      <c r="H1230" s="117">
        <f>'P. Privacy'!E24</f>
        <v>0</v>
      </c>
      <c r="I1230" s="117">
        <f>'P. Privacy'!F24</f>
        <v>0</v>
      </c>
      <c r="J1230" s="117" t="str">
        <f>'P. Privacy'!G24</f>
        <v>P.2 Privacy Policy and Privacy Notices</v>
      </c>
      <c r="K1230" s="117">
        <f>'P. Privacy'!H24</f>
        <v>0</v>
      </c>
      <c r="L1230" s="117">
        <f>'P. Privacy'!I24</f>
        <v>0</v>
      </c>
      <c r="M1230" s="117"/>
      <c r="N1230" s="117"/>
      <c r="O1230" s="117"/>
      <c r="P1230" s="120" t="s">
        <v>118</v>
      </c>
      <c r="Q1230" s="117"/>
      <c r="R1230" s="117"/>
      <c r="S1230" s="117"/>
      <c r="T1230" s="117"/>
    </row>
    <row r="1231" spans="1:20" ht="12.75" customHeight="1">
      <c r="A1231" s="117">
        <f>'P. Privacy'!A25</f>
        <v>3715</v>
      </c>
      <c r="B1231" s="117">
        <f>'P. Privacy'!J25</f>
        <v>1</v>
      </c>
      <c r="C1231" s="117">
        <f>'P. Privacy'!K25</f>
        <v>0</v>
      </c>
      <c r="D1231" s="117">
        <f>'P. Privacy'!Y25</f>
        <v>1</v>
      </c>
      <c r="E1231" s="117" t="str">
        <f>'P. Privacy'!B25</f>
        <v>P.3</v>
      </c>
      <c r="F1231" s="117" t="str">
        <f>'P. Privacy'!C25</f>
        <v>Is personal information transmitted, processed, stored, or disclosed to or retained by third parties? If yes, describe.</v>
      </c>
      <c r="G1231" s="117">
        <f>'P. Privacy'!D25</f>
        <v>0</v>
      </c>
      <c r="H1231" s="117">
        <f>'P. Privacy'!E25</f>
        <v>0</v>
      </c>
      <c r="I1231" s="117">
        <f>'P. Privacy'!F25</f>
        <v>0</v>
      </c>
      <c r="J1231" s="117">
        <f>'P. Privacy'!G25</f>
        <v>0</v>
      </c>
      <c r="K1231" s="117">
        <f>'P. Privacy'!H25</f>
        <v>15</v>
      </c>
      <c r="L1231" s="117" t="str">
        <f>'P. Privacy'!I25</f>
        <v>Supplier Relationships</v>
      </c>
      <c r="M1231" s="117"/>
      <c r="N1231" s="117"/>
      <c r="O1231" s="117"/>
      <c r="P1231" s="120" t="s">
        <v>118</v>
      </c>
      <c r="Q1231" s="117"/>
      <c r="R1231" s="117"/>
      <c r="S1231" s="117"/>
      <c r="T1231" s="117"/>
    </row>
    <row r="1232" spans="1:20" ht="12.75" customHeight="1">
      <c r="A1232" s="117">
        <f>'P. Privacy'!A26</f>
        <v>3270</v>
      </c>
      <c r="B1232" s="117">
        <f>'P. Privacy'!J26</f>
        <v>2</v>
      </c>
      <c r="C1232" s="117">
        <f>'P. Privacy'!K26</f>
        <v>0</v>
      </c>
      <c r="D1232" s="117">
        <f>'P. Privacy'!Y26</f>
        <v>1</v>
      </c>
      <c r="E1232" s="117" t="str">
        <f>'P. Privacy'!B26</f>
        <v>P.3.1</v>
      </c>
      <c r="F1232" s="117" t="str">
        <f>'P. Privacy'!C26</f>
        <v>Are there contractual controls to ensure that personal information transmitted, processed, stored or disclosed to or retained by third parties is limited to defined parameters for access, use and disclosure? If yes, describe. If no, explain reason.</v>
      </c>
      <c r="G1232" s="117">
        <f>'P. Privacy'!D26</f>
        <v>0</v>
      </c>
      <c r="H1232" s="117">
        <f>'P. Privacy'!E26</f>
        <v>0</v>
      </c>
      <c r="I1232" s="117">
        <f>'P. Privacy'!F26</f>
        <v>0</v>
      </c>
      <c r="J1232" s="117" t="str">
        <f>'P. Privacy'!G26</f>
        <v>P.4 Third Party Privacy Agreements</v>
      </c>
      <c r="K1232" s="117" t="str">
        <f>'P. Privacy'!H26</f>
        <v xml:space="preserve">15.1.2 </v>
      </c>
      <c r="L1232" s="117" t="str">
        <f>'P. Privacy'!I26</f>
        <v>Addressing security within supplier agreements</v>
      </c>
      <c r="M1232" s="117"/>
      <c r="N1232" s="117"/>
      <c r="O1232" s="117"/>
      <c r="P1232" s="120" t="s">
        <v>118</v>
      </c>
      <c r="Q1232" s="117"/>
      <c r="R1232" s="117"/>
      <c r="S1232" s="117"/>
      <c r="T1232" s="117"/>
    </row>
    <row r="1233" spans="1:20" ht="12.75" customHeight="1">
      <c r="A1233" s="117">
        <f>'P. Privacy'!A27</f>
        <v>3269</v>
      </c>
      <c r="B1233" s="117">
        <f>'P. Privacy'!J27</f>
        <v>2</v>
      </c>
      <c r="C1233" s="117">
        <f>'P. Privacy'!K27</f>
        <v>0</v>
      </c>
      <c r="D1233" s="117">
        <f>'P. Privacy'!Y27</f>
        <v>1</v>
      </c>
      <c r="E1233" s="117" t="str">
        <f>'P. Privacy'!B27</f>
        <v>P.3.2</v>
      </c>
      <c r="F1233" s="117" t="str">
        <f>'P. Privacy'!C27</f>
        <v>Is personal information accessed, disclosed, processed, transmitted or retained with third parties outside the US? If yes, describe and list the countries.</v>
      </c>
      <c r="G1233" s="117">
        <f>'P. Privacy'!D27</f>
        <v>0</v>
      </c>
      <c r="H1233" s="117">
        <f>'P. Privacy'!E27</f>
        <v>0</v>
      </c>
      <c r="I1233" s="117">
        <f>'P. Privacy'!F27</f>
        <v>0</v>
      </c>
      <c r="J1233" s="117">
        <f>'P. Privacy'!G27</f>
        <v>0</v>
      </c>
      <c r="K1233" s="117">
        <f>'P. Privacy'!H27</f>
        <v>15</v>
      </c>
      <c r="L1233" s="117" t="str">
        <f>'P. Privacy'!I27</f>
        <v>Supplier Relationships</v>
      </c>
      <c r="M1233" s="117"/>
      <c r="N1233" s="117"/>
      <c r="O1233" s="117"/>
      <c r="P1233" s="120" t="s">
        <v>118</v>
      </c>
      <c r="Q1233" s="117"/>
      <c r="R1233" s="117"/>
      <c r="S1233" s="117"/>
      <c r="T1233" s="117"/>
    </row>
    <row r="1234" spans="1:20" ht="12.75" customHeight="1">
      <c r="A1234" s="117">
        <f>'P. Privacy'!A28</f>
        <v>3718</v>
      </c>
      <c r="B1234" s="117">
        <f>'P. Privacy'!J28</f>
        <v>1</v>
      </c>
      <c r="C1234" s="117">
        <f>'P. Privacy'!K28</f>
        <v>0</v>
      </c>
      <c r="D1234" s="117">
        <f>'P. Privacy'!Y28</f>
        <v>1</v>
      </c>
      <c r="E1234" s="117" t="str">
        <f>'P. Privacy'!B28</f>
        <v>P.4</v>
      </c>
      <c r="F1234" s="117" t="str">
        <f>'P. Privacy'!C28</f>
        <v>Is there a documented privacy policy or procedures for the protection of information transmitted, processed, or maintained on behalf of the client?</v>
      </c>
      <c r="G1234" s="117">
        <f>'P. Privacy'!D28</f>
        <v>0</v>
      </c>
      <c r="H1234" s="117">
        <f>'P. Privacy'!E28</f>
        <v>0</v>
      </c>
      <c r="I1234" s="117">
        <f>'P. Privacy'!F28</f>
        <v>0</v>
      </c>
      <c r="J1234" s="117" t="str">
        <f>'P. Privacy'!G28</f>
        <v>P.2 Privacy Policy and Privacy Notices</v>
      </c>
      <c r="K1234" s="117" t="str">
        <f>'P. Privacy'!H28</f>
        <v>15.1.1</v>
      </c>
      <c r="L1234" s="117" t="str">
        <f>'P. Privacy'!I28</f>
        <v>Information security policy for supplier relationships</v>
      </c>
      <c r="M1234" s="117"/>
      <c r="N1234" s="117"/>
      <c r="O1234" s="117"/>
      <c r="P1234" s="120" t="s">
        <v>118</v>
      </c>
      <c r="Q1234" s="117"/>
      <c r="R1234" s="117"/>
      <c r="S1234" s="117"/>
      <c r="T1234" s="191" t="s">
        <v>3248</v>
      </c>
    </row>
    <row r="1235" spans="1:20" ht="12.75" customHeight="1">
      <c r="A1235" s="117">
        <f>'P. Privacy'!A29</f>
        <v>3224</v>
      </c>
      <c r="B1235" s="117">
        <f>'P. Privacy'!J29</f>
        <v>2</v>
      </c>
      <c r="C1235" s="117">
        <f>'P. Privacy'!K29</f>
        <v>0</v>
      </c>
      <c r="D1235" s="117">
        <f>'P. Privacy'!Y29</f>
        <v>0</v>
      </c>
      <c r="E1235" s="117" t="str">
        <f>'P. Privacy'!B29</f>
        <v>P.4.1</v>
      </c>
      <c r="F1235" s="117" t="str">
        <f>'P. Privacy'!C29</f>
        <v>Are privacy policies and procedures reviewed and revised at least annually?</v>
      </c>
      <c r="G1235" s="117">
        <f>'P. Privacy'!D29</f>
        <v>0</v>
      </c>
      <c r="H1235" s="117">
        <f>'P. Privacy'!E29</f>
        <v>0</v>
      </c>
      <c r="I1235" s="117">
        <f>'P. Privacy'!F29</f>
        <v>0</v>
      </c>
      <c r="J1235" s="117" t="str">
        <f>'P. Privacy'!G29</f>
        <v>P.3 Privacy Organization and Program Maintenance</v>
      </c>
      <c r="K1235" s="117" t="str">
        <f>'P. Privacy'!H29</f>
        <v>15.1.1.e</v>
      </c>
      <c r="L1235" s="117" t="str">
        <f>'P. Privacy'!I29</f>
        <v>Information security policy for supplier relationships</v>
      </c>
      <c r="M1235" s="117"/>
      <c r="N1235" s="117"/>
      <c r="O1235" s="117"/>
      <c r="P1235" s="120" t="s">
        <v>118</v>
      </c>
      <c r="Q1235" s="117"/>
      <c r="R1235" s="117"/>
      <c r="S1235" s="117"/>
      <c r="T1235" s="191" t="s">
        <v>3248</v>
      </c>
    </row>
    <row r="1236" spans="1:20" ht="12.75" customHeight="1">
      <c r="A1236" s="117">
        <f>'P. Privacy'!A30</f>
        <v>3235</v>
      </c>
      <c r="B1236" s="117">
        <f>'P. Privacy'!J30</f>
        <v>1</v>
      </c>
      <c r="C1236" s="117">
        <f>'P. Privacy'!K30</f>
        <v>0</v>
      </c>
      <c r="D1236" s="117">
        <f>'P. Privacy'!Y30</f>
        <v>0</v>
      </c>
      <c r="E1236" s="117" t="str">
        <f>'P. Privacy'!B30</f>
        <v>P.5</v>
      </c>
      <c r="F1236" s="117" t="str">
        <f>'P. Privacy'!C30</f>
        <v>Is personal information collected directly from individuals? If yes, describe.</v>
      </c>
      <c r="G1236" s="117">
        <f>'P. Privacy'!D30</f>
        <v>0</v>
      </c>
      <c r="H1236" s="117">
        <f>'P. Privacy'!E30</f>
        <v>0</v>
      </c>
      <c r="I1236" s="117">
        <f>'P. Privacy'!F30</f>
        <v>0</v>
      </c>
      <c r="J1236" s="117" t="str">
        <f>'P. Privacy'!G30</f>
        <v>P.6 Management of Client Scoped Privacy Data</v>
      </c>
      <c r="K1236" s="117">
        <f>'P. Privacy'!H30</f>
        <v>0</v>
      </c>
      <c r="L1236" s="117">
        <f>'P. Privacy'!I30</f>
        <v>0</v>
      </c>
      <c r="M1236" s="117"/>
      <c r="N1236" s="117"/>
      <c r="O1236" s="117"/>
      <c r="P1236" s="120" t="s">
        <v>118</v>
      </c>
      <c r="Q1236" s="117"/>
      <c r="R1236" s="117"/>
      <c r="S1236" s="117"/>
      <c r="T1236" s="117"/>
    </row>
    <row r="1237" spans="1:20" ht="12.75" customHeight="1">
      <c r="A1237" s="117">
        <f>'P. Privacy'!A31</f>
        <v>3236</v>
      </c>
      <c r="B1237" s="117">
        <f>'P. Privacy'!J31</f>
        <v>1</v>
      </c>
      <c r="C1237" s="117">
        <f>'P. Privacy'!K31</f>
        <v>0</v>
      </c>
      <c r="D1237" s="117">
        <f>'P. Privacy'!Y31</f>
        <v>0</v>
      </c>
      <c r="E1237" s="117" t="str">
        <f>'P. Privacy'!B31</f>
        <v>P.6</v>
      </c>
      <c r="F1237" s="117" t="str">
        <f>'P. Privacy'!C31</f>
        <v>Are controls in place to ensure that the collection of personal information is limited?</v>
      </c>
      <c r="G1237" s="117">
        <f>'P. Privacy'!D31</f>
        <v>0</v>
      </c>
      <c r="H1237" s="117">
        <f>'P. Privacy'!E31</f>
        <v>0</v>
      </c>
      <c r="I1237" s="117">
        <f>'P. Privacy'!F31</f>
        <v>0</v>
      </c>
      <c r="J1237" s="117" t="str">
        <f>'P. Privacy'!G31</f>
        <v>P.6 Management of Client Scoped Privacy Data</v>
      </c>
      <c r="K1237" s="117" t="str">
        <f>'P. Privacy'!H31</f>
        <v>8.2.3</v>
      </c>
      <c r="L1237" s="117" t="str">
        <f>'P. Privacy'!I31</f>
        <v>Handling of assets</v>
      </c>
      <c r="M1237" s="117"/>
      <c r="N1237" s="117"/>
      <c r="O1237" s="117"/>
      <c r="P1237" s="120" t="s">
        <v>118</v>
      </c>
      <c r="Q1237" s="117"/>
      <c r="R1237" s="117"/>
      <c r="S1237" s="117"/>
      <c r="T1237" s="117"/>
    </row>
    <row r="1238" spans="1:20" ht="12.75" customHeight="1">
      <c r="A1238" s="117">
        <f>'P. Privacy'!A32</f>
        <v>3237</v>
      </c>
      <c r="B1238" s="117">
        <f>'P. Privacy'!J32</f>
        <v>1</v>
      </c>
      <c r="C1238" s="117">
        <f>'P. Privacy'!K32</f>
        <v>0</v>
      </c>
      <c r="D1238" s="117">
        <f>'P. Privacy'!Y32</f>
        <v>0</v>
      </c>
      <c r="E1238" s="117" t="str">
        <f>'P. Privacy'!B32</f>
        <v>P.7</v>
      </c>
      <c r="F1238" s="117" t="str">
        <f>'P. Privacy'!C32</f>
        <v>Are controls in place to ensure that the collection and usage of personal information is limited and in compliance with applicable law?</v>
      </c>
      <c r="G1238" s="117">
        <f>'P. Privacy'!D32</f>
        <v>0</v>
      </c>
      <c r="H1238" s="117">
        <f>'P. Privacy'!E32</f>
        <v>0</v>
      </c>
      <c r="I1238" s="117">
        <f>'P. Privacy'!F32</f>
        <v>0</v>
      </c>
      <c r="J1238" s="117" t="str">
        <f>'P. Privacy'!G32</f>
        <v>P.6 Management of Client Scoped Privacy Data</v>
      </c>
      <c r="K1238" s="117" t="str">
        <f>'P. Privacy'!H32</f>
        <v>8.2.3</v>
      </c>
      <c r="L1238" s="117" t="str">
        <f>'P. Privacy'!I32</f>
        <v>Handling of assets</v>
      </c>
      <c r="M1238" s="117"/>
      <c r="N1238" s="117"/>
      <c r="O1238" s="117"/>
      <c r="P1238" s="120" t="s">
        <v>118</v>
      </c>
      <c r="Q1238" s="117"/>
      <c r="R1238" s="117"/>
      <c r="S1238" s="117"/>
      <c r="T1238" s="117"/>
    </row>
    <row r="1239" spans="1:20" ht="12.75" customHeight="1">
      <c r="A1239" s="117">
        <f>'P. Privacy'!A33</f>
        <v>3860</v>
      </c>
      <c r="B1239" s="117">
        <f>'P. Privacy'!J33</f>
        <v>2</v>
      </c>
      <c r="C1239" s="117">
        <f>'P. Privacy'!K33</f>
        <v>0</v>
      </c>
      <c r="D1239" s="117">
        <f>'P. Privacy'!Y33</f>
        <v>0</v>
      </c>
      <c r="E1239" s="117" t="str">
        <f>'P. Privacy'!B33</f>
        <v>P.7.1</v>
      </c>
      <c r="F1239" s="117" t="str">
        <f>'P. Privacy'!C33</f>
        <v>Are there enforcement mechanisms in place to address complaints, disputes and recourse for violations of privacy compliance?</v>
      </c>
      <c r="G1239" s="117">
        <f>'P. Privacy'!D33</f>
        <v>0</v>
      </c>
      <c r="H1239" s="117">
        <f>'P. Privacy'!E33</f>
        <v>0</v>
      </c>
      <c r="I1239" s="117">
        <f>'P. Privacy'!F33</f>
        <v>0</v>
      </c>
      <c r="J1239" s="117" t="str">
        <f>'P. Privacy'!G33</f>
        <v>P.6 Management of Client Scoped Privacy Data</v>
      </c>
      <c r="K1239" s="117">
        <f>'P. Privacy'!H33</f>
        <v>0</v>
      </c>
      <c r="L1239" s="117">
        <f>'P. Privacy'!I33</f>
        <v>0</v>
      </c>
      <c r="M1239" s="117"/>
      <c r="N1239" s="117"/>
      <c r="O1239" s="117"/>
      <c r="P1239" s="120" t="s">
        <v>118</v>
      </c>
      <c r="Q1239" s="117"/>
      <c r="R1239" s="117"/>
      <c r="S1239" s="117"/>
      <c r="T1239" s="117"/>
    </row>
    <row r="1240" spans="1:20" ht="12.75" customHeight="1">
      <c r="A1240" s="117">
        <f>'P. Privacy'!A34</f>
        <v>3729</v>
      </c>
      <c r="B1240" s="117">
        <f>'P. Privacy'!J34</f>
        <v>1</v>
      </c>
      <c r="C1240" s="117">
        <f>'P. Privacy'!K34</f>
        <v>0</v>
      </c>
      <c r="D1240" s="117">
        <f>'P. Privacy'!Y34</f>
        <v>1</v>
      </c>
      <c r="E1240" s="117" t="str">
        <f>'P. Privacy'!B34</f>
        <v>P.8</v>
      </c>
      <c r="F1240" s="117" t="str">
        <f>'P. Privacy'!C34</f>
        <v>Are transactions for covered accounts accessed, modified, or processed, including address changes and discrepancies? If yes, describe.</v>
      </c>
      <c r="G1240" s="117">
        <f>'P. Privacy'!D34</f>
        <v>0</v>
      </c>
      <c r="H1240" s="117">
        <f>'P. Privacy'!E34</f>
        <v>0</v>
      </c>
      <c r="I1240" s="117">
        <f>'P. Privacy'!F34</f>
        <v>0</v>
      </c>
      <c r="J1240" s="117">
        <f>'P. Privacy'!G34</f>
        <v>0</v>
      </c>
      <c r="K1240" s="117">
        <f>'P. Privacy'!H34</f>
        <v>0</v>
      </c>
      <c r="L1240" s="117">
        <f>'P. Privacy'!I34</f>
        <v>0</v>
      </c>
      <c r="M1240" s="117"/>
      <c r="N1240" s="117" t="s">
        <v>3249</v>
      </c>
      <c r="O1240" s="117" t="s">
        <v>3250</v>
      </c>
      <c r="P1240" s="120" t="s">
        <v>118</v>
      </c>
      <c r="Q1240" s="117"/>
      <c r="R1240" s="117"/>
      <c r="S1240" s="117"/>
      <c r="T1240" s="117"/>
    </row>
    <row r="1241" spans="1:20" ht="12.75" customHeight="1">
      <c r="A1241" s="117">
        <f>'P. Privacy'!A35</f>
        <v>3730</v>
      </c>
      <c r="B1241" s="117">
        <f>'P. Privacy'!J35</f>
        <v>2</v>
      </c>
      <c r="C1241" s="117">
        <f>'P. Privacy'!K35</f>
        <v>0</v>
      </c>
      <c r="D1241" s="117">
        <f>'P. Privacy'!Y35</f>
        <v>0</v>
      </c>
      <c r="E1241" s="117" t="str">
        <f>'P. Privacy'!B35</f>
        <v>P.8.1</v>
      </c>
      <c r="F1241" s="117" t="str">
        <f>'P. Privacy'!C35</f>
        <v>Is there a documented identify theft prevention program approved by management in place to detect, prevent, and mitigate identify theft?</v>
      </c>
      <c r="G1241" s="117">
        <f>'P. Privacy'!D35</f>
        <v>0</v>
      </c>
      <c r="H1241" s="117">
        <f>'P. Privacy'!E35</f>
        <v>0</v>
      </c>
      <c r="I1241" s="117">
        <f>'P. Privacy'!F35</f>
        <v>0</v>
      </c>
      <c r="J1241" s="117">
        <f>'P. Privacy'!G35</f>
        <v>0</v>
      </c>
      <c r="K1241" s="117">
        <f>'P. Privacy'!H35</f>
        <v>0</v>
      </c>
      <c r="L1241" s="117">
        <f>'P. Privacy'!I35</f>
        <v>0</v>
      </c>
      <c r="M1241" s="117"/>
      <c r="N1241" s="117" t="s">
        <v>3249</v>
      </c>
      <c r="O1241" s="117" t="s">
        <v>3250</v>
      </c>
      <c r="P1241" s="120" t="s">
        <v>118</v>
      </c>
      <c r="Q1241" s="117"/>
      <c r="R1241" s="117"/>
      <c r="S1241" s="117"/>
      <c r="T1241" s="117"/>
    </row>
    <row r="1242" spans="1:20" ht="12.75" customHeight="1">
      <c r="A1242" s="117">
        <f>'P. Privacy'!A36</f>
        <v>3731</v>
      </c>
      <c r="B1242" s="117">
        <f>'P. Privacy'!J36</f>
        <v>2</v>
      </c>
      <c r="C1242" s="117">
        <f>'P. Privacy'!K36</f>
        <v>0</v>
      </c>
      <c r="D1242" s="117">
        <f>'P. Privacy'!Y36</f>
        <v>0</v>
      </c>
      <c r="E1242" s="117" t="str">
        <f>'P. Privacy'!B36</f>
        <v>P.8.2</v>
      </c>
      <c r="F1242" s="117" t="str">
        <f>'P. Privacy'!C36</f>
        <v>Are there documented policies and procedures for identifying and responding to relevant red flags on covered accounts, including address changes and discrepancies?</v>
      </c>
      <c r="G1242" s="117">
        <f>'P. Privacy'!D36</f>
        <v>0</v>
      </c>
      <c r="H1242" s="117">
        <f>'P. Privacy'!E36</f>
        <v>0</v>
      </c>
      <c r="I1242" s="117">
        <f>'P. Privacy'!F36</f>
        <v>0</v>
      </c>
      <c r="J1242" s="117">
        <f>'P. Privacy'!G36</f>
        <v>0</v>
      </c>
      <c r="K1242" s="117">
        <f>'P. Privacy'!H36</f>
        <v>0</v>
      </c>
      <c r="L1242" s="117">
        <f>'P. Privacy'!I36</f>
        <v>0</v>
      </c>
      <c r="M1242" s="117"/>
      <c r="N1242" s="117" t="s">
        <v>3249</v>
      </c>
      <c r="O1242" s="117" t="s">
        <v>3250</v>
      </c>
      <c r="P1242" s="120" t="s">
        <v>118</v>
      </c>
      <c r="Q1242" s="117"/>
      <c r="R1242" s="117"/>
      <c r="S1242" s="117"/>
      <c r="T1242" s="117"/>
    </row>
    <row r="1243" spans="1:20" ht="12.75" customHeight="1">
      <c r="A1243" s="117">
        <f>'P. Privacy'!A37</f>
        <v>3861</v>
      </c>
      <c r="B1243" s="117">
        <f>'P. Privacy'!J37</f>
        <v>2</v>
      </c>
      <c r="C1243" s="117">
        <f>'P. Privacy'!K37</f>
        <v>0</v>
      </c>
      <c r="D1243" s="117">
        <f>'P. Privacy'!Y37</f>
        <v>0</v>
      </c>
      <c r="E1243" s="117" t="str">
        <f>'P. Privacy'!B37</f>
        <v>P.8.3</v>
      </c>
      <c r="F1243" s="117" t="str">
        <f>'P. Privacy'!C37</f>
        <v>Is customer data transmitted, processed or stored that can be classified as consumer report information provided by a consumer reporting agency?</v>
      </c>
      <c r="G1243" s="117">
        <f>'P. Privacy'!D37</f>
        <v>0</v>
      </c>
      <c r="H1243" s="117">
        <f>'P. Privacy'!E37</f>
        <v>0</v>
      </c>
      <c r="I1243" s="117">
        <f>'P. Privacy'!F37</f>
        <v>0</v>
      </c>
      <c r="J1243" s="117">
        <f>'P. Privacy'!G37</f>
        <v>0</v>
      </c>
      <c r="K1243" s="117">
        <f>'P. Privacy'!H37</f>
        <v>8.1999999999999993</v>
      </c>
      <c r="L1243" s="117" t="str">
        <f>'P. Privacy'!I37</f>
        <v>Information Classification</v>
      </c>
      <c r="M1243" s="117"/>
      <c r="N1243" s="117"/>
      <c r="O1243" s="117"/>
      <c r="P1243" s="120" t="s">
        <v>118</v>
      </c>
      <c r="Q1243" s="117"/>
      <c r="R1243" s="117"/>
      <c r="S1243" s="117"/>
      <c r="T1243" s="117"/>
    </row>
    <row r="1244" spans="1:20" ht="12.75" customHeight="1">
      <c r="A1244" s="117">
        <f>'P. Privacy'!A38</f>
        <v>3864</v>
      </c>
      <c r="B1244" s="117">
        <f>'P. Privacy'!J38</f>
        <v>2</v>
      </c>
      <c r="C1244" s="117">
        <f>'P. Privacy'!K38</f>
        <v>0</v>
      </c>
      <c r="D1244" s="117">
        <f>'P. Privacy'!Y38</f>
        <v>0</v>
      </c>
      <c r="E1244" s="117" t="str">
        <f>'P. Privacy'!B38</f>
        <v>P.8.4</v>
      </c>
      <c r="F1244" s="117" t="str">
        <f>'P. Privacy'!C38</f>
        <v>Is there a mechanism in place for resolving consumer disputes?</v>
      </c>
      <c r="G1244" s="117">
        <f>'P. Privacy'!D38</f>
        <v>0</v>
      </c>
      <c r="H1244" s="117">
        <f>'P. Privacy'!E38</f>
        <v>0</v>
      </c>
      <c r="I1244" s="117">
        <f>'P. Privacy'!F38</f>
        <v>0</v>
      </c>
      <c r="J1244" s="117">
        <f>'P. Privacy'!G38</f>
        <v>0</v>
      </c>
      <c r="K1244" s="117">
        <f>'P. Privacy'!H38</f>
        <v>0</v>
      </c>
      <c r="L1244" s="117">
        <f>'P. Privacy'!I38</f>
        <v>0</v>
      </c>
      <c r="M1244" s="117"/>
      <c r="N1244" s="117"/>
      <c r="O1244" s="117"/>
      <c r="P1244" s="120" t="s">
        <v>118</v>
      </c>
      <c r="Q1244" s="117"/>
      <c r="R1244" s="117"/>
      <c r="S1244" s="117"/>
      <c r="T1244" s="117"/>
    </row>
    <row r="1245" spans="1:20" ht="12.75" customHeight="1">
      <c r="A1245" s="117">
        <f>'P. Privacy'!A39</f>
        <v>0</v>
      </c>
      <c r="B1245" s="117">
        <f>'P. Privacy'!J39</f>
        <v>0</v>
      </c>
      <c r="C1245" s="117">
        <f>'P. Privacy'!K39</f>
        <v>0</v>
      </c>
      <c r="D1245" s="117">
        <f>'P. Privacy'!Y39</f>
        <v>0</v>
      </c>
      <c r="E1245" s="117">
        <f>'P. Privacy'!B39</f>
        <v>0</v>
      </c>
      <c r="F1245" s="117">
        <f>'P. Privacy'!C39</f>
        <v>0</v>
      </c>
      <c r="G1245" s="117">
        <f>'P. Privacy'!D39</f>
        <v>0</v>
      </c>
      <c r="H1245" s="117">
        <f>'P. Privacy'!E39</f>
        <v>0</v>
      </c>
      <c r="I1245" s="117">
        <f>'P. Privacy'!F39</f>
        <v>0</v>
      </c>
      <c r="J1245" s="117">
        <f>'P. Privacy'!G39</f>
        <v>0</v>
      </c>
      <c r="K1245" s="117">
        <f>'P. Privacy'!H39</f>
        <v>0</v>
      </c>
      <c r="L1245" s="117">
        <f>'P. Privacy'!I39</f>
        <v>0</v>
      </c>
      <c r="M1245" s="117"/>
      <c r="N1245" s="117"/>
      <c r="O1245" s="117"/>
      <c r="P1245" s="120"/>
      <c r="Q1245" s="117"/>
      <c r="R1245" s="117"/>
      <c r="S1245" s="117"/>
      <c r="T1245" s="117"/>
    </row>
    <row r="1246" spans="1:20" ht="12.75" customHeight="1">
      <c r="A1246" s="188"/>
      <c r="B1246" s="188"/>
      <c r="C1246" s="188"/>
      <c r="D1246" s="188"/>
      <c r="E1246" s="188"/>
      <c r="F1246" s="188"/>
      <c r="G1246" s="188"/>
      <c r="H1246" s="188"/>
      <c r="I1246" s="188"/>
      <c r="J1246" s="188"/>
      <c r="K1246" s="188"/>
      <c r="L1246" s="188"/>
      <c r="M1246" s="188"/>
      <c r="N1246" s="188"/>
      <c r="O1246" s="188"/>
      <c r="P1246" s="177"/>
      <c r="Q1246" s="188"/>
      <c r="R1246" s="188"/>
      <c r="S1246" s="188"/>
      <c r="T1246" s="188"/>
    </row>
    <row r="1247" spans="1:20" ht="12.75" customHeight="1">
      <c r="A1247" s="189" t="str">
        <f>'T. Threat Management'!B1</f>
        <v>T. Threat Management</v>
      </c>
      <c r="B1247" s="190"/>
      <c r="C1247" s="190"/>
      <c r="D1247" s="190"/>
      <c r="E1247" s="190" t="str">
        <f>'T. Threat Management'!B1</f>
        <v>T. Threat Management</v>
      </c>
      <c r="F1247" s="192"/>
      <c r="G1247" s="190"/>
      <c r="H1247" s="190"/>
      <c r="I1247" s="190"/>
      <c r="J1247" s="192"/>
      <c r="K1247" s="194"/>
      <c r="L1247" s="192"/>
      <c r="M1247" s="190"/>
      <c r="N1247" s="192"/>
      <c r="O1247" s="192"/>
      <c r="P1247" s="194"/>
      <c r="Q1247" s="192"/>
      <c r="R1247" s="192"/>
      <c r="S1247" s="195"/>
      <c r="T1247" s="195"/>
    </row>
    <row r="1248" spans="1:20" ht="12.75" customHeight="1">
      <c r="A1248" s="117">
        <f>'T. Threat Management'!A5</f>
        <v>895</v>
      </c>
      <c r="B1248" s="117">
        <f>'T. Threat Management'!J5</f>
        <v>1</v>
      </c>
      <c r="C1248" s="117">
        <f>'T. Threat Management'!K5</f>
        <v>0</v>
      </c>
      <c r="D1248" s="117">
        <f>'T. Threat Management'!Y5</f>
        <v>1</v>
      </c>
      <c r="E1248" s="117" t="str">
        <f>'T. Threat Management'!B5</f>
        <v>T.1</v>
      </c>
      <c r="F1248" s="117" t="str">
        <f>'T. Threat Management'!C5</f>
        <v>Is there an anti-malware policy or program that has been approved by management, communicated to appropriate constituents and an owner to maintain and review the policy? If yes, does it include:</v>
      </c>
      <c r="G1248" s="117">
        <f>'T. Threat Management'!D5</f>
        <v>0</v>
      </c>
      <c r="H1248" s="117">
        <f>'T. Threat Management'!E5</f>
        <v>0</v>
      </c>
      <c r="I1248" s="117">
        <f>'T. Threat Management'!F5</f>
        <v>0</v>
      </c>
      <c r="J1248" s="117" t="str">
        <f>'T. Threat Management'!G5</f>
        <v>T.1 Virus Protection (Servers)
T.2 Virus Protection (Workstations)</v>
      </c>
      <c r="K1248" s="117" t="str">
        <f>'T. Threat Management'!H5</f>
        <v>12.2.1</v>
      </c>
      <c r="L1248" s="117" t="str">
        <f>'T. Threat Management'!I5</f>
        <v>Controls Against Malware</v>
      </c>
      <c r="M1248" s="117"/>
      <c r="N1248" s="117" t="s">
        <v>3251</v>
      </c>
      <c r="O1248" s="117" t="s">
        <v>3252</v>
      </c>
      <c r="P1248" s="120" t="s">
        <v>3253</v>
      </c>
      <c r="Q1248" s="117"/>
      <c r="R1248" s="117" t="s">
        <v>2985</v>
      </c>
      <c r="S1248" s="117"/>
      <c r="T1248" s="191" t="s">
        <v>3254</v>
      </c>
    </row>
    <row r="1249" spans="1:20" ht="12.75" customHeight="1">
      <c r="A1249" s="117">
        <f>'T. Threat Management'!A6</f>
        <v>4343</v>
      </c>
      <c r="B1249" s="117">
        <f>'T. Threat Management'!J6</f>
        <v>2</v>
      </c>
      <c r="C1249" s="117">
        <f>'T. Threat Management'!K6</f>
        <v>0</v>
      </c>
      <c r="D1249" s="117">
        <f>'T. Threat Management'!Y6</f>
        <v>0</v>
      </c>
      <c r="E1249" s="117" t="str">
        <f>'T. Threat Management'!B6</f>
        <v>T.1.1</v>
      </c>
      <c r="F1249" s="117" t="str">
        <f>'T. Threat Management'!C6</f>
        <v>Defined operating systems that require antivirus?</v>
      </c>
      <c r="G1249" s="117">
        <f>'T. Threat Management'!D6</f>
        <v>0</v>
      </c>
      <c r="H1249" s="117">
        <f>'T. Threat Management'!E6</f>
        <v>0</v>
      </c>
      <c r="I1249" s="117">
        <f>'T. Threat Management'!F6</f>
        <v>0</v>
      </c>
      <c r="J1249" s="117">
        <f>'T. Threat Management'!G6</f>
        <v>0</v>
      </c>
      <c r="K1249" s="117">
        <f>'T. Threat Management'!H6</f>
        <v>0</v>
      </c>
      <c r="L1249" s="117">
        <f>'T. Threat Management'!I6</f>
        <v>0</v>
      </c>
      <c r="M1249" s="117"/>
      <c r="N1249" s="117" t="s">
        <v>3251</v>
      </c>
      <c r="O1249" s="117" t="s">
        <v>3252</v>
      </c>
      <c r="P1249" s="120"/>
      <c r="Q1249" s="117"/>
      <c r="R1249" s="117"/>
      <c r="S1249" s="117"/>
      <c r="T1249" s="117"/>
    </row>
    <row r="1250" spans="1:20" ht="12.75" customHeight="1">
      <c r="A1250" s="117">
        <f>'T. Threat Management'!A7</f>
        <v>4344</v>
      </c>
      <c r="B1250" s="117">
        <f>'T. Threat Management'!J7</f>
        <v>2</v>
      </c>
      <c r="C1250" s="117">
        <f>'T. Threat Management'!K7</f>
        <v>0</v>
      </c>
      <c r="D1250" s="117">
        <f>'T. Threat Management'!Y7</f>
        <v>0</v>
      </c>
      <c r="E1250" s="117" t="str">
        <f>'T. Threat Management'!B7</f>
        <v>T.1.2</v>
      </c>
      <c r="F1250" s="117" t="str">
        <f>'T. Threat Management'!C7</f>
        <v>Defined antivirus configuration requirements including required modules/components?</v>
      </c>
      <c r="G1250" s="117">
        <f>'T. Threat Management'!D7</f>
        <v>0</v>
      </c>
      <c r="H1250" s="117">
        <f>'T. Threat Management'!E7</f>
        <v>0</v>
      </c>
      <c r="I1250" s="117">
        <f>'T. Threat Management'!F7</f>
        <v>0</v>
      </c>
      <c r="J1250" s="117">
        <f>'T. Threat Management'!G7</f>
        <v>0</v>
      </c>
      <c r="K1250" s="117">
        <f>'T. Threat Management'!H7</f>
        <v>0</v>
      </c>
      <c r="L1250" s="117">
        <f>'T. Threat Management'!I7</f>
        <v>0</v>
      </c>
      <c r="M1250" s="117"/>
      <c r="N1250" s="117" t="s">
        <v>3251</v>
      </c>
      <c r="O1250" s="117" t="s">
        <v>3252</v>
      </c>
      <c r="P1250" s="120"/>
      <c r="Q1250" s="117"/>
      <c r="R1250" s="117"/>
      <c r="S1250" s="117"/>
      <c r="T1250" s="117"/>
    </row>
    <row r="1251" spans="1:20" ht="12.75" customHeight="1">
      <c r="A1251" s="117">
        <f>'T. Threat Management'!A8</f>
        <v>4345</v>
      </c>
      <c r="B1251" s="117">
        <f>'T. Threat Management'!J8</f>
        <v>2</v>
      </c>
      <c r="C1251" s="117">
        <f>'T. Threat Management'!K8</f>
        <v>0</v>
      </c>
      <c r="D1251" s="117">
        <f>'T. Threat Management'!Y8</f>
        <v>1</v>
      </c>
      <c r="E1251" s="117" t="str">
        <f>'T. Threat Management'!B8</f>
        <v>T.1.3</v>
      </c>
      <c r="F1251" s="117" t="str">
        <f>'T. Threat Management'!C8</f>
        <v>Prohibition of disabling anti-malware with exceptions requiring Security approval and reenablement as soon as possible.</v>
      </c>
      <c r="G1251" s="117">
        <f>'T. Threat Management'!D8</f>
        <v>0</v>
      </c>
      <c r="H1251" s="117">
        <f>'T. Threat Management'!E8</f>
        <v>0</v>
      </c>
      <c r="I1251" s="117">
        <f>'T. Threat Management'!F8</f>
        <v>0</v>
      </c>
      <c r="J1251" s="117">
        <f>'T. Threat Management'!G8</f>
        <v>0</v>
      </c>
      <c r="K1251" s="117">
        <f>'T. Threat Management'!H8</f>
        <v>0</v>
      </c>
      <c r="L1251" s="117">
        <f>'T. Threat Management'!I8</f>
        <v>0</v>
      </c>
      <c r="M1251" s="117"/>
      <c r="N1251" s="117" t="s">
        <v>3251</v>
      </c>
      <c r="O1251" s="117" t="s">
        <v>3252</v>
      </c>
      <c r="P1251" s="120"/>
      <c r="Q1251" s="117"/>
      <c r="R1251" s="117"/>
      <c r="S1251" s="117"/>
      <c r="T1251" s="117"/>
    </row>
    <row r="1252" spans="1:20" ht="12.75" customHeight="1">
      <c r="A1252" s="117">
        <f>'T. Threat Management'!A9</f>
        <v>4346</v>
      </c>
      <c r="B1252" s="117">
        <f>'T. Threat Management'!J9</f>
        <v>2</v>
      </c>
      <c r="C1252" s="117">
        <f>'T. Threat Management'!K9</f>
        <v>0</v>
      </c>
      <c r="D1252" s="117">
        <f>'T. Threat Management'!Y9</f>
        <v>0</v>
      </c>
      <c r="E1252" s="117" t="str">
        <f>'T. Threat Management'!B9</f>
        <v>T.1.4</v>
      </c>
      <c r="F1252" s="117" t="str">
        <f>'T. Threat Management'!C9</f>
        <v>Required approval from Security and documentation of any folders, applications, and processes excluded from anti-malware scanning</v>
      </c>
      <c r="G1252" s="117">
        <f>'T. Threat Management'!D9</f>
        <v>0</v>
      </c>
      <c r="H1252" s="117">
        <f>'T. Threat Management'!E9</f>
        <v>0</v>
      </c>
      <c r="I1252" s="117">
        <f>'T. Threat Management'!F9</f>
        <v>0</v>
      </c>
      <c r="J1252" s="117">
        <f>'T. Threat Management'!G9</f>
        <v>0</v>
      </c>
      <c r="K1252" s="117">
        <f>'T. Threat Management'!H9</f>
        <v>0</v>
      </c>
      <c r="L1252" s="117">
        <f>'T. Threat Management'!I9</f>
        <v>0</v>
      </c>
      <c r="M1252" s="117"/>
      <c r="N1252" s="117" t="s">
        <v>3251</v>
      </c>
      <c r="O1252" s="117" t="s">
        <v>3252</v>
      </c>
      <c r="P1252" s="120"/>
      <c r="Q1252" s="117"/>
      <c r="R1252" s="117"/>
      <c r="S1252" s="117"/>
      <c r="T1252" s="117"/>
    </row>
    <row r="1253" spans="1:20" ht="12.75" customHeight="1">
      <c r="A1253" s="117">
        <f>'T. Threat Management'!A10</f>
        <v>4347</v>
      </c>
      <c r="B1253" s="117">
        <f>'T. Threat Management'!J10</f>
        <v>2</v>
      </c>
      <c r="C1253" s="117">
        <f>'T. Threat Management'!K10</f>
        <v>0</v>
      </c>
      <c r="D1253" s="117">
        <f>'T. Threat Management'!Y10</f>
        <v>0</v>
      </c>
      <c r="E1253" s="117" t="str">
        <f>'T. Threat Management'!B10</f>
        <v>T.1.5</v>
      </c>
      <c r="F1253" s="117" t="str">
        <f>'T. Threat Management'!C10</f>
        <v>Are any folders, applications, and/or processes excluded from anti-malware scanning?</v>
      </c>
      <c r="G1253" s="117">
        <f>'T. Threat Management'!D10</f>
        <v>0</v>
      </c>
      <c r="H1253" s="117">
        <f>'T. Threat Management'!E10</f>
        <v>0</v>
      </c>
      <c r="I1253" s="117">
        <f>'T. Threat Management'!F10</f>
        <v>0</v>
      </c>
      <c r="J1253" s="117">
        <f>'T. Threat Management'!G10</f>
        <v>0</v>
      </c>
      <c r="K1253" s="117">
        <f>'T. Threat Management'!H10</f>
        <v>0</v>
      </c>
      <c r="L1253" s="117">
        <f>'T. Threat Management'!I10</f>
        <v>0</v>
      </c>
      <c r="M1253" s="117"/>
      <c r="N1253" s="117" t="s">
        <v>3251</v>
      </c>
      <c r="O1253" s="117" t="s">
        <v>3252</v>
      </c>
      <c r="P1253" s="120"/>
      <c r="Q1253" s="117"/>
      <c r="R1253" s="117"/>
      <c r="S1253" s="117"/>
      <c r="T1253" s="117"/>
    </row>
    <row r="1254" spans="1:20" ht="12.75" customHeight="1">
      <c r="A1254" s="117">
        <f>'T. Threat Management'!A11</f>
        <v>912</v>
      </c>
      <c r="B1254" s="117">
        <f>'T. Threat Management'!J11</f>
        <v>2</v>
      </c>
      <c r="C1254" s="117">
        <f>'T. Threat Management'!K11</f>
        <v>0</v>
      </c>
      <c r="D1254" s="117">
        <f>'T. Threat Management'!Y11</f>
        <v>0</v>
      </c>
      <c r="E1254" s="117" t="str">
        <f>'T. Threat Management'!B11</f>
        <v>T.1.6</v>
      </c>
      <c r="F1254" s="117" t="str">
        <f>'T. Threat Management'!C11</f>
        <v>Is the interval between the availability of a new anti-malware signature update and its deployment no longer than 24 hours?</v>
      </c>
      <c r="G1254" s="117">
        <f>'T. Threat Management'!D11</f>
        <v>0</v>
      </c>
      <c r="H1254" s="117">
        <f>'T. Threat Management'!E11</f>
        <v>0</v>
      </c>
      <c r="I1254" s="117">
        <f>'T. Threat Management'!F11</f>
        <v>0</v>
      </c>
      <c r="J1254" s="117" t="str">
        <f>'T. Threat Management'!G11</f>
        <v>N.1 Network Security - IDS/IPS Signature Updates</v>
      </c>
      <c r="K1254" s="117" t="str">
        <f>'T. Threat Management'!H11</f>
        <v>12.6.1</v>
      </c>
      <c r="L1254" s="117" t="str">
        <f>'T. Threat Management'!I11</f>
        <v>Management of technical vulnerabilities</v>
      </c>
      <c r="M1254" s="117"/>
      <c r="N1254" s="117" t="s">
        <v>3251</v>
      </c>
      <c r="O1254" s="117" t="s">
        <v>3252</v>
      </c>
      <c r="P1254" s="120" t="s">
        <v>118</v>
      </c>
      <c r="Q1254" s="117"/>
      <c r="R1254" s="117" t="s">
        <v>2985</v>
      </c>
      <c r="S1254" s="117"/>
      <c r="T1254" s="191" t="s">
        <v>3254</v>
      </c>
    </row>
    <row r="1255" spans="1:20" ht="12.75" customHeight="1">
      <c r="A1255" s="117">
        <f>'T. Threat Management'!A12</f>
        <v>4348</v>
      </c>
      <c r="B1255" s="117">
        <f>'T. Threat Management'!J12</f>
        <v>3</v>
      </c>
      <c r="C1255" s="117">
        <f>'T. Threat Management'!K12</f>
        <v>0</v>
      </c>
      <c r="D1255" s="117">
        <f>'T. Threat Management'!Y12</f>
        <v>0</v>
      </c>
      <c r="E1255" s="117" t="str">
        <f>'T. Threat Management'!B12</f>
        <v>T.1.6.1</v>
      </c>
      <c r="F1255" s="117" t="str">
        <f>'T. Threat Management'!C12</f>
        <v>Are Whitelisted and/or Blacklisted Applications documented and enforced?</v>
      </c>
      <c r="G1255" s="117">
        <f>'T. Threat Management'!D12</f>
        <v>0</v>
      </c>
      <c r="H1255" s="117">
        <f>'T. Threat Management'!E12</f>
        <v>0</v>
      </c>
      <c r="I1255" s="117">
        <f>'T. Threat Management'!F12</f>
        <v>0</v>
      </c>
      <c r="J1255" s="117">
        <f>'T. Threat Management'!G12</f>
        <v>0</v>
      </c>
      <c r="K1255" s="117">
        <f>'T. Threat Management'!H12</f>
        <v>0</v>
      </c>
      <c r="L1255" s="117">
        <f>'T. Threat Management'!I12</f>
        <v>0</v>
      </c>
      <c r="M1255" s="117"/>
      <c r="N1255" s="117"/>
      <c r="O1255" s="117"/>
      <c r="P1255" s="120"/>
      <c r="Q1255" s="117"/>
      <c r="R1255" s="117"/>
      <c r="S1255" s="117"/>
      <c r="T1255" s="117"/>
    </row>
    <row r="1256" spans="1:20" ht="12.75" customHeight="1">
      <c r="A1256" s="117">
        <f>'T. Threat Management'!A13</f>
        <v>4349</v>
      </c>
      <c r="B1256" s="117">
        <f>'T. Threat Management'!J13</f>
        <v>1</v>
      </c>
      <c r="C1256" s="117">
        <f>'T. Threat Management'!K13</f>
        <v>0</v>
      </c>
      <c r="D1256" s="117">
        <f>'T. Threat Management'!Y13</f>
        <v>1</v>
      </c>
      <c r="E1256" s="117" t="str">
        <f>'T. Threat Management'!B13</f>
        <v>T.2</v>
      </c>
      <c r="F1256" s="117" t="str">
        <f>'T. Threat Management'!C13</f>
        <v>Is there a vulnerability management policy or program that has been approved by management, communicated to appropriate constituent and an owner assigned to maintain and review the policy? If yes:</v>
      </c>
      <c r="G1256" s="117">
        <f>'T. Threat Management'!D13</f>
        <v>0</v>
      </c>
      <c r="H1256" s="117">
        <f>'T. Threat Management'!E13</f>
        <v>0</v>
      </c>
      <c r="I1256" s="117">
        <f>'T. Threat Management'!F13</f>
        <v>0</v>
      </c>
      <c r="J1256" s="117" t="str">
        <f>'T. Threat Management'!G13</f>
        <v>T.4 Technical Compliance Checking - Vulnerability Testing and Remediation</v>
      </c>
      <c r="K1256" s="117" t="str">
        <f>'T. Threat Management'!H13</f>
        <v>12.6.1</v>
      </c>
      <c r="L1256" s="117" t="str">
        <f>'T. Threat Management'!I13</f>
        <v>Control of technical vulnerabilities</v>
      </c>
      <c r="M1256" s="117"/>
      <c r="N1256" s="117"/>
      <c r="O1256" s="117"/>
      <c r="P1256" s="120"/>
      <c r="Q1256" s="117"/>
      <c r="R1256" s="117"/>
      <c r="S1256" s="117" t="s">
        <v>3255</v>
      </c>
      <c r="T1256" s="117"/>
    </row>
    <row r="1257" spans="1:20" ht="12.75" customHeight="1">
      <c r="A1257" s="117">
        <f>'T. Threat Management'!A14</f>
        <v>3913</v>
      </c>
      <c r="B1257" s="117">
        <f>'T. Threat Management'!J14</f>
        <v>2</v>
      </c>
      <c r="C1257" s="117">
        <f>'T. Threat Management'!K14</f>
        <v>0</v>
      </c>
      <c r="D1257" s="117">
        <f>'T. Threat Management'!Y14</f>
        <v>0</v>
      </c>
      <c r="E1257" s="117" t="str">
        <f>'T. Threat Management'!B14</f>
        <v>T.2.1</v>
      </c>
      <c r="F1257" s="117" t="str">
        <f>'T. Threat Management'!C14</f>
        <v>Are vulnerabilities ranked for importance to the system and vulnerability identified?</v>
      </c>
      <c r="G1257" s="117">
        <f>'T. Threat Management'!D14</f>
        <v>0</v>
      </c>
      <c r="H1257" s="117">
        <f>'T. Threat Management'!E14</f>
        <v>0</v>
      </c>
      <c r="I1257" s="117">
        <f>'T. Threat Management'!F14</f>
        <v>0</v>
      </c>
      <c r="J1257" s="117" t="str">
        <f>'T. Threat Management'!G14</f>
        <v>T.4 Technical Compliance Checking - Vulnerability Testing and Remediation</v>
      </c>
      <c r="K1257" s="117" t="str">
        <f>'T. Threat Management'!H14</f>
        <v>12.6.1.d</v>
      </c>
      <c r="L1257" s="117" t="str">
        <f>'T. Threat Management'!I14</f>
        <v>Control of technical vulnerabilities</v>
      </c>
      <c r="M1257" s="117"/>
      <c r="N1257" s="117"/>
      <c r="O1257" s="117"/>
      <c r="P1257" s="120">
        <v>6.1</v>
      </c>
      <c r="Q1257" s="117"/>
      <c r="R1257" s="117" t="s">
        <v>3220</v>
      </c>
      <c r="S1257" s="117"/>
      <c r="T1257" s="191" t="s">
        <v>2942</v>
      </c>
    </row>
    <row r="1258" spans="1:20" ht="12.75" customHeight="1">
      <c r="A1258" s="117">
        <f>'T. Threat Management'!A15</f>
        <v>3716</v>
      </c>
      <c r="B1258" s="117">
        <f>'T. Threat Management'!J15</f>
        <v>2</v>
      </c>
      <c r="C1258" s="117">
        <f>'T. Threat Management'!K15</f>
        <v>0</v>
      </c>
      <c r="D1258" s="117">
        <f>'T. Threat Management'!Y15</f>
        <v>0</v>
      </c>
      <c r="E1258" s="117" t="str">
        <f>'T. Threat Management'!B15</f>
        <v>T.2.2</v>
      </c>
      <c r="F1258" s="117" t="str">
        <f>'T. Threat Management'!C15</f>
        <v>Are vulnerabilities documented and tracked to remediation?</v>
      </c>
      <c r="G1258" s="117">
        <f>'T. Threat Management'!D15</f>
        <v>0</v>
      </c>
      <c r="H1258" s="117">
        <f>'T. Threat Management'!E15</f>
        <v>0</v>
      </c>
      <c r="I1258" s="117">
        <f>'T. Threat Management'!F15</f>
        <v>0</v>
      </c>
      <c r="J1258" s="117" t="str">
        <f>'T. Threat Management'!G15</f>
        <v>T.4 Technical Compliance Checking - Vulnerability Testing and Remediation</v>
      </c>
      <c r="K1258" s="117" t="str">
        <f>'T. Threat Management'!H15</f>
        <v>12.6.1.h</v>
      </c>
      <c r="L1258" s="117" t="str">
        <f>'T. Threat Management'!I15</f>
        <v>Control of technical vulnerabilities</v>
      </c>
      <c r="M1258" s="117"/>
      <c r="N1258" s="117"/>
      <c r="O1258" s="117"/>
      <c r="P1258" s="120">
        <v>6.1</v>
      </c>
      <c r="Q1258" s="117"/>
      <c r="R1258" s="117" t="s">
        <v>3224</v>
      </c>
      <c r="S1258" s="117"/>
      <c r="T1258" s="191" t="s">
        <v>2942</v>
      </c>
    </row>
    <row r="1259" spans="1:20" ht="12.75" customHeight="1">
      <c r="A1259" s="117">
        <f>'T. Threat Management'!A16</f>
        <v>4350</v>
      </c>
      <c r="B1259" s="117">
        <f>'T. Threat Management'!J16</f>
        <v>2</v>
      </c>
      <c r="C1259" s="117">
        <f>'T. Threat Management'!K16</f>
        <v>0</v>
      </c>
      <c r="D1259" s="117">
        <f>'T. Threat Management'!Y16</f>
        <v>0</v>
      </c>
      <c r="E1259" s="117" t="str">
        <f>'T. Threat Management'!B16</f>
        <v>T.2.3</v>
      </c>
      <c r="F1259" s="117" t="str">
        <f>'T. Threat Management'!C16</f>
        <v>Are exceptions and risk mitigation strategies tracked and approved by the Security group?</v>
      </c>
      <c r="G1259" s="117">
        <f>'T. Threat Management'!D16</f>
        <v>0</v>
      </c>
      <c r="H1259" s="117">
        <f>'T. Threat Management'!E16</f>
        <v>0</v>
      </c>
      <c r="I1259" s="117">
        <f>'T. Threat Management'!F16</f>
        <v>0</v>
      </c>
      <c r="J1259" s="117">
        <f>'T. Threat Management'!G16</f>
        <v>0</v>
      </c>
      <c r="K1259" s="117">
        <f>'T. Threat Management'!H16</f>
        <v>0</v>
      </c>
      <c r="L1259" s="117">
        <f>'T. Threat Management'!I16</f>
        <v>0</v>
      </c>
      <c r="M1259" s="117"/>
      <c r="N1259" s="117"/>
      <c r="O1259" s="117"/>
      <c r="P1259" s="120"/>
      <c r="Q1259" s="117"/>
      <c r="R1259" s="117"/>
      <c r="S1259" s="117"/>
      <c r="T1259" s="117"/>
    </row>
    <row r="1260" spans="1:20" ht="12.75" customHeight="1">
      <c r="A1260" s="117">
        <f>'T. Threat Management'!A17</f>
        <v>3711</v>
      </c>
      <c r="B1260" s="117">
        <f>'T. Threat Management'!J17</f>
        <v>2</v>
      </c>
      <c r="C1260" s="117">
        <f>'T. Threat Management'!K17</f>
        <v>0</v>
      </c>
      <c r="D1260" s="117">
        <f>'T. Threat Management'!Y17</f>
        <v>1</v>
      </c>
      <c r="E1260" s="117" t="str">
        <f>'T. Threat Management'!B17</f>
        <v>T.2.4</v>
      </c>
      <c r="F1260" s="117" t="str">
        <f>'T. Threat Management'!C17</f>
        <v>Are vulnerability scans performed against internal networks and systems? If yes:</v>
      </c>
      <c r="G1260" s="117">
        <f>'T. Threat Management'!D17</f>
        <v>0</v>
      </c>
      <c r="H1260" s="117">
        <f>'T. Threat Management'!E17</f>
        <v>0</v>
      </c>
      <c r="I1260" s="117">
        <f>'T. Threat Management'!F17</f>
        <v>0</v>
      </c>
      <c r="J1260" s="117" t="str">
        <f>'T. Threat Management'!G17</f>
        <v>T.4 Technical Compliance Checking - Vulnerability Testing and Remediation</v>
      </c>
      <c r="K1260" s="117" t="str">
        <f>'T. Threat Management'!H17</f>
        <v>12.6.1</v>
      </c>
      <c r="L1260" s="117" t="str">
        <f>'T. Threat Management'!I17</f>
        <v>Control of technical vulnerabilities</v>
      </c>
      <c r="M1260" s="117"/>
      <c r="N1260" s="117"/>
      <c r="O1260" s="117"/>
      <c r="P1260" s="120" t="s">
        <v>3258</v>
      </c>
      <c r="Q1260" s="117"/>
      <c r="R1260" s="117" t="s">
        <v>2988</v>
      </c>
      <c r="S1260" s="117" t="s">
        <v>3255</v>
      </c>
      <c r="T1260" s="191" t="s">
        <v>2942</v>
      </c>
    </row>
    <row r="1261" spans="1:20" ht="12.75" customHeight="1">
      <c r="A1261" s="117">
        <f>'T. Threat Management'!A18</f>
        <v>4351</v>
      </c>
      <c r="B1261" s="117">
        <f>'T. Threat Management'!J18</f>
        <v>3</v>
      </c>
      <c r="C1261" s="117">
        <f>'T. Threat Management'!K18</f>
        <v>0</v>
      </c>
      <c r="D1261" s="117">
        <f>'T. Threat Management'!Y18</f>
        <v>0</v>
      </c>
      <c r="E1261" s="117" t="str">
        <f>'T. Threat Management'!B18</f>
        <v>T.2.4.1</v>
      </c>
      <c r="F1261" s="117" t="str">
        <f>'T. Threat Management'!C18</f>
        <v>Do they occur at least Monthly?</v>
      </c>
      <c r="G1261" s="117">
        <f>'T. Threat Management'!D18</f>
        <v>0</v>
      </c>
      <c r="H1261" s="117">
        <f>'T. Threat Management'!E18</f>
        <v>0</v>
      </c>
      <c r="I1261" s="117">
        <f>'T. Threat Management'!F18</f>
        <v>0</v>
      </c>
      <c r="J1261" s="117">
        <f>'T. Threat Management'!G18</f>
        <v>0</v>
      </c>
      <c r="K1261" s="117">
        <f>'T. Threat Management'!H18</f>
        <v>0</v>
      </c>
      <c r="L1261" s="117">
        <f>'T. Threat Management'!I18</f>
        <v>0</v>
      </c>
      <c r="M1261" s="117"/>
      <c r="N1261" s="117"/>
      <c r="O1261" s="117"/>
      <c r="P1261" s="120"/>
      <c r="Q1261" s="117"/>
      <c r="R1261" s="117"/>
      <c r="S1261" s="117"/>
      <c r="T1261" s="117"/>
    </row>
    <row r="1262" spans="1:20" ht="12.75" customHeight="1">
      <c r="A1262" s="117">
        <f>'T. Threat Management'!A19</f>
        <v>4352</v>
      </c>
      <c r="B1262" s="117">
        <f>'T. Threat Management'!J19</f>
        <v>3</v>
      </c>
      <c r="C1262" s="117">
        <f>'T. Threat Management'!K19</f>
        <v>0</v>
      </c>
      <c r="D1262" s="117">
        <f>'T. Threat Management'!Y19</f>
        <v>0</v>
      </c>
      <c r="E1262" s="117" t="str">
        <f>'T. Threat Management'!B19</f>
        <v>T.2.4.2</v>
      </c>
      <c r="F1262" s="117" t="str">
        <f>'T. Threat Management'!C19</f>
        <v>Do they occur after a significant change?</v>
      </c>
      <c r="G1262" s="117">
        <f>'T. Threat Management'!D19</f>
        <v>0</v>
      </c>
      <c r="H1262" s="117">
        <f>'T. Threat Management'!E19</f>
        <v>0</v>
      </c>
      <c r="I1262" s="117">
        <f>'T. Threat Management'!F19</f>
        <v>0</v>
      </c>
      <c r="J1262" s="117">
        <f>'T. Threat Management'!G19</f>
        <v>0</v>
      </c>
      <c r="K1262" s="117">
        <f>'T. Threat Management'!H19</f>
        <v>0</v>
      </c>
      <c r="L1262" s="117">
        <f>'T. Threat Management'!I19</f>
        <v>0</v>
      </c>
      <c r="M1262" s="117"/>
      <c r="N1262" s="117"/>
      <c r="O1262" s="117"/>
      <c r="P1262" s="120"/>
      <c r="Q1262" s="117"/>
      <c r="R1262" s="117"/>
      <c r="S1262" s="117"/>
      <c r="T1262" s="117"/>
    </row>
    <row r="1263" spans="1:20" ht="12.75" customHeight="1">
      <c r="A1263" s="117">
        <f>'T. Threat Management'!A20</f>
        <v>3717</v>
      </c>
      <c r="B1263" s="117">
        <f>'T. Threat Management'!J20</f>
        <v>2</v>
      </c>
      <c r="C1263" s="117">
        <f>'T. Threat Management'!K20</f>
        <v>0</v>
      </c>
      <c r="D1263" s="117">
        <f>'T. Threat Management'!Y20</f>
        <v>0</v>
      </c>
      <c r="E1263" s="117" t="str">
        <f>'T. Threat Management'!B20</f>
        <v>T.2.5</v>
      </c>
      <c r="F1263" s="117" t="str">
        <f>'T. Threat Management'!C20</f>
        <v>Are vulnerability scans performed against internet-facing networks and systems? If yes:</v>
      </c>
      <c r="G1263" s="117">
        <f>'T. Threat Management'!D20</f>
        <v>0</v>
      </c>
      <c r="H1263" s="117">
        <f>'T. Threat Management'!E20</f>
        <v>0</v>
      </c>
      <c r="I1263" s="117">
        <f>'T. Threat Management'!F20</f>
        <v>0</v>
      </c>
      <c r="J1263" s="117" t="str">
        <f>'T. Threat Management'!G20</f>
        <v>T.4 Technical Compliance Checking - Vulnerability Testing and Remediation</v>
      </c>
      <c r="K1263" s="117" t="str">
        <f>'T. Threat Management'!H20</f>
        <v>12.6.1</v>
      </c>
      <c r="L1263" s="117" t="str">
        <f>'T. Threat Management'!I20</f>
        <v>Control of technical vulnerabilities</v>
      </c>
      <c r="M1263" s="117"/>
      <c r="N1263" s="117"/>
      <c r="O1263" s="117"/>
      <c r="P1263" s="120">
        <v>6.6</v>
      </c>
      <c r="Q1263" s="117"/>
      <c r="R1263" s="117" t="s">
        <v>2988</v>
      </c>
      <c r="S1263" s="117"/>
      <c r="T1263" s="191" t="s">
        <v>2942</v>
      </c>
    </row>
    <row r="1264" spans="1:20" ht="12.75" customHeight="1">
      <c r="A1264" s="117">
        <f>'T. Threat Management'!A21</f>
        <v>4353</v>
      </c>
      <c r="B1264" s="117">
        <f>'T. Threat Management'!J21</f>
        <v>3</v>
      </c>
      <c r="C1264" s="117">
        <f>'T. Threat Management'!K21</f>
        <v>0</v>
      </c>
      <c r="D1264" s="117">
        <f>'T. Threat Management'!Y21</f>
        <v>0</v>
      </c>
      <c r="E1264" s="117" t="str">
        <f>'T. Threat Management'!B21</f>
        <v>T.2.5.1</v>
      </c>
      <c r="F1264" s="117" t="str">
        <f>'T. Threat Management'!C21</f>
        <v>Do they occur at least Monthly?</v>
      </c>
      <c r="G1264" s="117">
        <f>'T. Threat Management'!D21</f>
        <v>0</v>
      </c>
      <c r="H1264" s="117">
        <f>'T. Threat Management'!E21</f>
        <v>0</v>
      </c>
      <c r="I1264" s="117">
        <f>'T. Threat Management'!F21</f>
        <v>0</v>
      </c>
      <c r="J1264" s="117">
        <f>'T. Threat Management'!G21</f>
        <v>0</v>
      </c>
      <c r="K1264" s="117">
        <f>'T. Threat Management'!H21</f>
        <v>0</v>
      </c>
      <c r="L1264" s="117">
        <f>'T. Threat Management'!I21</f>
        <v>0</v>
      </c>
      <c r="M1264" s="117"/>
      <c r="N1264" s="117"/>
      <c r="O1264" s="117"/>
      <c r="P1264" s="120"/>
      <c r="Q1264" s="117"/>
      <c r="R1264" s="117"/>
      <c r="S1264" s="117"/>
      <c r="T1264" s="117"/>
    </row>
    <row r="1265" spans="1:20" ht="12.75" customHeight="1">
      <c r="A1265" s="117">
        <f>'T. Threat Management'!A22</f>
        <v>4354</v>
      </c>
      <c r="B1265" s="117">
        <f>'T. Threat Management'!J22</f>
        <v>3</v>
      </c>
      <c r="C1265" s="117">
        <f>'T. Threat Management'!K22</f>
        <v>0</v>
      </c>
      <c r="D1265" s="117">
        <f>'T. Threat Management'!Y22</f>
        <v>0</v>
      </c>
      <c r="E1265" s="117" t="str">
        <f>'T. Threat Management'!B22</f>
        <v>T.2.5.2</v>
      </c>
      <c r="F1265" s="117" t="str">
        <f>'T. Threat Management'!C22</f>
        <v>Do they occur after a significant change?</v>
      </c>
      <c r="G1265" s="117">
        <f>'T. Threat Management'!D22</f>
        <v>0</v>
      </c>
      <c r="H1265" s="117">
        <f>'T. Threat Management'!E22</f>
        <v>0</v>
      </c>
      <c r="I1265" s="117">
        <f>'T. Threat Management'!F22</f>
        <v>0</v>
      </c>
      <c r="J1265" s="117">
        <f>'T. Threat Management'!G22</f>
        <v>0</v>
      </c>
      <c r="K1265" s="117">
        <f>'T. Threat Management'!H22</f>
        <v>0</v>
      </c>
      <c r="L1265" s="117">
        <f>'T. Threat Management'!I22</f>
        <v>0</v>
      </c>
      <c r="M1265" s="117"/>
      <c r="N1265" s="117"/>
      <c r="O1265" s="117"/>
      <c r="P1265" s="120"/>
      <c r="Q1265" s="117"/>
      <c r="R1265" s="117"/>
      <c r="S1265" s="117"/>
      <c r="T1265" s="117"/>
    </row>
    <row r="1266" spans="1:20" ht="12.75" customHeight="1">
      <c r="A1266" s="117">
        <f>'T. Threat Management'!A23</f>
        <v>3376</v>
      </c>
      <c r="B1266" s="117">
        <f>'T. Threat Management'!J23</f>
        <v>3</v>
      </c>
      <c r="C1266" s="117">
        <f>'T. Threat Management'!K23</f>
        <v>0</v>
      </c>
      <c r="D1266" s="117">
        <f>'T. Threat Management'!Y23</f>
        <v>0</v>
      </c>
      <c r="E1266" s="117" t="str">
        <f>'T. Threat Management'!B23</f>
        <v>T.2.5.3</v>
      </c>
      <c r="F1266" s="117" t="str">
        <f>'T. Threat Management'!C23</f>
        <v>Does your cloud provider permit you to execute a vulnerability scan of the external environment?</v>
      </c>
      <c r="G1266" s="117">
        <f>'T. Threat Management'!D23</f>
        <v>0</v>
      </c>
      <c r="H1266" s="117">
        <f>'T. Threat Management'!E23</f>
        <v>0</v>
      </c>
      <c r="I1266" s="117">
        <f>'T. Threat Management'!F23</f>
        <v>0</v>
      </c>
      <c r="J1266" s="117" t="str">
        <f>'T. Threat Management'!G23</f>
        <v>T.3 Application Vulnerability Assessments/Ethical Hacking</v>
      </c>
      <c r="K1266" s="117" t="str">
        <f>'T. Threat Management'!H23</f>
        <v xml:space="preserve">15.1.2 15.2.1 </v>
      </c>
      <c r="L1266" s="117" t="str">
        <f>'T. Threat Management'!I23</f>
        <v>Addressing security within supplier agreements, Monitoring and review of supplier services</v>
      </c>
      <c r="M1266" s="117"/>
      <c r="N1266" s="117"/>
      <c r="O1266" s="117"/>
      <c r="P1266" s="120" t="s">
        <v>118</v>
      </c>
      <c r="Q1266" s="117"/>
      <c r="R1266" s="117"/>
      <c r="S1266" s="117"/>
      <c r="T1266" s="117"/>
    </row>
    <row r="1267" spans="1:20" ht="12.75" customHeight="1">
      <c r="A1267" s="117">
        <f>'T. Threat Management'!A24</f>
        <v>4355</v>
      </c>
      <c r="B1267" s="117">
        <f>'T. Threat Management'!J24</f>
        <v>3</v>
      </c>
      <c r="C1267" s="117">
        <f>'T. Threat Management'!K24</f>
        <v>0</v>
      </c>
      <c r="D1267" s="117">
        <f>'T. Threat Management'!Y24</f>
        <v>0</v>
      </c>
      <c r="E1267" s="117" t="str">
        <f>'T. Threat Management'!B24</f>
        <v>T.2.5.4</v>
      </c>
      <c r="F1267" s="117" t="str">
        <f>'T. Threat Management'!C24</f>
        <v>Does your cloud provider permit you to execute a vulnerability scan of the internal environment?</v>
      </c>
      <c r="G1267" s="117">
        <f>'T. Threat Management'!D24</f>
        <v>0</v>
      </c>
      <c r="H1267" s="117">
        <f>'T. Threat Management'!E24</f>
        <v>0</v>
      </c>
      <c r="I1267" s="117">
        <f>'T. Threat Management'!F24</f>
        <v>0</v>
      </c>
      <c r="J1267" s="117">
        <f>'T. Threat Management'!G24</f>
        <v>0</v>
      </c>
      <c r="K1267" s="117">
        <f>'T. Threat Management'!H24</f>
        <v>0</v>
      </c>
      <c r="L1267" s="117">
        <f>'T. Threat Management'!I24</f>
        <v>0</v>
      </c>
      <c r="M1267" s="117"/>
      <c r="N1267" s="117"/>
      <c r="O1267" s="117"/>
      <c r="P1267" s="120"/>
      <c r="Q1267" s="117"/>
      <c r="R1267" s="117"/>
      <c r="S1267" s="117"/>
      <c r="T1267" s="117"/>
    </row>
    <row r="1268" spans="1:20" ht="12.75" customHeight="1">
      <c r="A1268" s="117">
        <f>'T. Threat Management'!A25</f>
        <v>3721</v>
      </c>
      <c r="B1268" s="117">
        <f>'T. Threat Management'!J25</f>
        <v>2</v>
      </c>
      <c r="C1268" s="117">
        <f>'T. Threat Management'!K25</f>
        <v>0</v>
      </c>
      <c r="D1268" s="117">
        <f>'T. Threat Management'!Y25</f>
        <v>1</v>
      </c>
      <c r="E1268" s="117" t="str">
        <f>'T. Threat Management'!B25</f>
        <v>T.2.6</v>
      </c>
      <c r="F1268" s="117" t="str">
        <f>'T. Threat Management'!C25</f>
        <v>Are penetration tests performed? If yes:</v>
      </c>
      <c r="G1268" s="117">
        <f>'T. Threat Management'!D25</f>
        <v>0</v>
      </c>
      <c r="H1268" s="117">
        <f>'T. Threat Management'!E25</f>
        <v>0</v>
      </c>
      <c r="I1268" s="117">
        <f>'T. Threat Management'!F25</f>
        <v>0</v>
      </c>
      <c r="J1268" s="117" t="str">
        <f>'T. Threat Management'!G25</f>
        <v>T.4 Technical Compliance Checking - Vulnerability Testing and Remediation</v>
      </c>
      <c r="K1268" s="117" t="str">
        <f>'T. Threat Management'!H25</f>
        <v>12.6.1</v>
      </c>
      <c r="L1268" s="117" t="str">
        <f>'T. Threat Management'!I25</f>
        <v>Control of technical vulnerabilities</v>
      </c>
      <c r="M1268" s="117"/>
      <c r="N1268" s="117"/>
      <c r="O1268" s="117"/>
      <c r="P1268" s="120">
        <v>11.3</v>
      </c>
      <c r="Q1268" s="117" t="s">
        <v>3168</v>
      </c>
      <c r="R1268" s="117" t="s">
        <v>3259</v>
      </c>
      <c r="S1268" s="117"/>
      <c r="T1268" s="191" t="s">
        <v>2942</v>
      </c>
    </row>
    <row r="1269" spans="1:20" ht="12.75" customHeight="1">
      <c r="A1269" s="117">
        <f>'T. Threat Management'!A26</f>
        <v>4356</v>
      </c>
      <c r="B1269" s="117">
        <f>'T. Threat Management'!J26</f>
        <v>3</v>
      </c>
      <c r="C1269" s="117">
        <f>'T. Threat Management'!K26</f>
        <v>0</v>
      </c>
      <c r="D1269" s="117">
        <f>'T. Threat Management'!Y26</f>
        <v>0</v>
      </c>
      <c r="E1269" s="117" t="str">
        <f>'T. Threat Management'!B26</f>
        <v>T.2.6.1</v>
      </c>
      <c r="F1269" s="117" t="str">
        <f>'T. Threat Management'!C26</f>
        <v>Is penetration testing performed at least annually?</v>
      </c>
      <c r="G1269" s="117">
        <f>'T. Threat Management'!D26</f>
        <v>0</v>
      </c>
      <c r="H1269" s="117">
        <f>'T. Threat Management'!E26</f>
        <v>0</v>
      </c>
      <c r="I1269" s="117">
        <f>'T. Threat Management'!F26</f>
        <v>0</v>
      </c>
      <c r="J1269" s="117">
        <f>'T. Threat Management'!G26</f>
        <v>0</v>
      </c>
      <c r="K1269" s="117">
        <f>'T. Threat Management'!H26</f>
        <v>0</v>
      </c>
      <c r="L1269" s="117">
        <f>'T. Threat Management'!I26</f>
        <v>0</v>
      </c>
      <c r="M1269" s="117"/>
      <c r="N1269" s="117"/>
      <c r="O1269" s="117"/>
      <c r="P1269" s="120" t="s">
        <v>3483</v>
      </c>
      <c r="Q1269" s="117"/>
      <c r="R1269" s="117"/>
      <c r="S1269" s="117"/>
      <c r="T1269" s="117"/>
    </row>
    <row r="1270" spans="1:20" ht="12.75" customHeight="1">
      <c r="A1270" s="117">
        <f>'T. Threat Management'!A27</f>
        <v>4357</v>
      </c>
      <c r="B1270" s="117">
        <f>'T. Threat Management'!J27</f>
        <v>3</v>
      </c>
      <c r="C1270" s="117">
        <f>'T. Threat Management'!K27</f>
        <v>0</v>
      </c>
      <c r="D1270" s="117">
        <f>'T. Threat Management'!Y27</f>
        <v>0</v>
      </c>
      <c r="E1270" s="117" t="str">
        <f>'T. Threat Management'!B27</f>
        <v>T.2.6.2</v>
      </c>
      <c r="F1270" s="117" t="str">
        <f>'T. Threat Management'!C27</f>
        <v>Is penetration testing performed after significant changes?</v>
      </c>
      <c r="G1270" s="117">
        <f>'T. Threat Management'!D27</f>
        <v>0</v>
      </c>
      <c r="H1270" s="117">
        <f>'T. Threat Management'!E27</f>
        <v>0</v>
      </c>
      <c r="I1270" s="117">
        <f>'T. Threat Management'!F27</f>
        <v>0</v>
      </c>
      <c r="J1270" s="117">
        <f>'T. Threat Management'!G27</f>
        <v>0</v>
      </c>
      <c r="K1270" s="117">
        <f>'T. Threat Management'!H27</f>
        <v>0</v>
      </c>
      <c r="L1270" s="117">
        <f>'T. Threat Management'!I27</f>
        <v>0</v>
      </c>
      <c r="M1270" s="117"/>
      <c r="N1270" s="117"/>
      <c r="O1270" s="117"/>
      <c r="P1270" s="120" t="s">
        <v>3484</v>
      </c>
      <c r="Q1270" s="117" t="s">
        <v>3168</v>
      </c>
      <c r="R1270" s="117"/>
      <c r="S1270" s="117"/>
      <c r="T1270" s="117"/>
    </row>
    <row r="1271" spans="1:20" ht="12.75" customHeight="1">
      <c r="A1271" s="117">
        <f>'T. Threat Management'!A28</f>
        <v>3710</v>
      </c>
      <c r="B1271" s="117">
        <f>'T. Threat Management'!J28</f>
        <v>3</v>
      </c>
      <c r="C1271" s="117">
        <f>'T. Threat Management'!K28</f>
        <v>0</v>
      </c>
      <c r="D1271" s="117">
        <f>'T. Threat Management'!Y28</f>
        <v>0</v>
      </c>
      <c r="E1271" s="117" t="str">
        <f>'T. Threat Management'!B28</f>
        <v>T.2.6.3</v>
      </c>
      <c r="F1271" s="117" t="str">
        <f>'T. Threat Management'!C28</f>
        <v>Are Penetration Tests performed by trained and experienced personnel?</v>
      </c>
      <c r="G1271" s="117">
        <f>'T. Threat Management'!D28</f>
        <v>0</v>
      </c>
      <c r="H1271" s="117">
        <f>'T. Threat Management'!E28</f>
        <v>0</v>
      </c>
      <c r="I1271" s="117">
        <f>'T. Threat Management'!F28</f>
        <v>0</v>
      </c>
      <c r="J1271" s="117" t="str">
        <f>'T. Threat Management'!G28</f>
        <v>T.4 Technical Compliance Checking - Vulnerability Testing and Remediation</v>
      </c>
      <c r="K1271" s="117" t="str">
        <f>'T. Threat Management'!H28</f>
        <v>18.2.3</v>
      </c>
      <c r="L1271" s="117" t="str">
        <f>'T. Threat Management'!I28</f>
        <v>Technical compliance review</v>
      </c>
      <c r="M1271" s="117"/>
      <c r="N1271" s="117"/>
      <c r="O1271" s="117"/>
      <c r="P1271" s="120">
        <v>6.1</v>
      </c>
      <c r="Q1271" s="117"/>
      <c r="R1271" s="117" t="s">
        <v>2988</v>
      </c>
      <c r="S1271" s="117"/>
      <c r="T1271" s="191" t="s">
        <v>2942</v>
      </c>
    </row>
    <row r="1272" spans="1:20" ht="12.75" customHeight="1">
      <c r="A1272" s="117">
        <f>'T. Threat Management'!A29</f>
        <v>3463</v>
      </c>
      <c r="B1272" s="117">
        <f>'T. Threat Management'!J29</f>
        <v>3</v>
      </c>
      <c r="C1272" s="117">
        <f>'T. Threat Management'!K29</f>
        <v>0</v>
      </c>
      <c r="D1272" s="117">
        <f>'T. Threat Management'!Y29</f>
        <v>0</v>
      </c>
      <c r="E1272" s="117" t="str">
        <f>'T. Threat Management'!B29</f>
        <v>T.2.6.4</v>
      </c>
      <c r="F1272" s="117" t="str">
        <f>'T. Threat Management'!C29</f>
        <v>Do penetration tests procedures include manual in addition to automated procedures?</v>
      </c>
      <c r="G1272" s="117">
        <f>'T. Threat Management'!D29</f>
        <v>0</v>
      </c>
      <c r="H1272" s="117">
        <f>'T. Threat Management'!E29</f>
        <v>0</v>
      </c>
      <c r="I1272" s="117">
        <f>'T. Threat Management'!F29</f>
        <v>0</v>
      </c>
      <c r="J1272" s="117" t="str">
        <f>'T. Threat Management'!G29</f>
        <v>T.3 Application Vulnerability Assessments/Ethical Hacking</v>
      </c>
      <c r="K1272" s="117" t="str">
        <f>'T. Threat Management'!H29</f>
        <v>12.2.1
12.5.1
12.6.1</v>
      </c>
      <c r="L1272" s="117" t="str">
        <f>'T. Threat Management'!I29</f>
        <v>Controls against malware,
Control of Operational Software Management of technical vulnerabilities</v>
      </c>
      <c r="M1272" s="117"/>
      <c r="N1272" s="117"/>
      <c r="O1272" s="117"/>
      <c r="P1272" s="120">
        <v>11.3</v>
      </c>
      <c r="Q1272" s="117"/>
      <c r="R1272" s="117"/>
      <c r="S1272" s="117"/>
      <c r="T1272" s="117"/>
    </row>
    <row r="1273" spans="1:20" ht="12.75" customHeight="1">
      <c r="A1273" s="117">
        <f>'T. Threat Management'!A30</f>
        <v>4358</v>
      </c>
      <c r="B1273" s="117">
        <f>'T. Threat Management'!J30</f>
        <v>3</v>
      </c>
      <c r="C1273" s="117">
        <f>'T. Threat Management'!K30</f>
        <v>0</v>
      </c>
      <c r="D1273" s="117">
        <f>'T. Threat Management'!Y30</f>
        <v>0</v>
      </c>
      <c r="E1273" s="117" t="str">
        <f>'T. Threat Management'!B30</f>
        <v>T.2.6.5</v>
      </c>
      <c r="F1273" s="117" t="str">
        <f>'T. Threat Management'!C30</f>
        <v>Is penetration testing performed on external systems from the Internet?</v>
      </c>
      <c r="G1273" s="117">
        <f>'T. Threat Management'!D30</f>
        <v>0</v>
      </c>
      <c r="H1273" s="117">
        <f>'T. Threat Management'!E30</f>
        <v>0</v>
      </c>
      <c r="I1273" s="117">
        <f>'T. Threat Management'!F30</f>
        <v>0</v>
      </c>
      <c r="J1273" s="117">
        <f>'T. Threat Management'!G30</f>
        <v>0</v>
      </c>
      <c r="K1273" s="117">
        <f>'T. Threat Management'!H30</f>
        <v>0</v>
      </c>
      <c r="L1273" s="117">
        <f>'T. Threat Management'!I30</f>
        <v>0</v>
      </c>
      <c r="M1273" s="117"/>
      <c r="N1273" s="117"/>
      <c r="O1273" s="117"/>
      <c r="P1273" s="120">
        <v>11.3</v>
      </c>
      <c r="Q1273" s="117"/>
      <c r="R1273" s="117"/>
      <c r="S1273" s="117"/>
      <c r="T1273" s="117"/>
    </row>
    <row r="1274" spans="1:20" ht="12.75" customHeight="1">
      <c r="A1274" s="117">
        <f>'T. Threat Management'!A31</f>
        <v>4359</v>
      </c>
      <c r="B1274" s="117">
        <f>'T. Threat Management'!J31</f>
        <v>3</v>
      </c>
      <c r="C1274" s="117">
        <f>'T. Threat Management'!K31</f>
        <v>0</v>
      </c>
      <c r="D1274" s="117">
        <f>'T. Threat Management'!Y31</f>
        <v>0</v>
      </c>
      <c r="E1274" s="117" t="str">
        <f>'T. Threat Management'!B31</f>
        <v>T.2.6.6</v>
      </c>
      <c r="F1274" s="117" t="str">
        <f>'T. Threat Management'!C31</f>
        <v>Is penetration testing performed on internal systems from inside the network?</v>
      </c>
      <c r="G1274" s="117">
        <f>'T. Threat Management'!D31</f>
        <v>0</v>
      </c>
      <c r="H1274" s="117">
        <f>'T. Threat Management'!E31</f>
        <v>0</v>
      </c>
      <c r="I1274" s="117">
        <f>'T. Threat Management'!F31</f>
        <v>0</v>
      </c>
      <c r="J1274" s="117">
        <f>'T. Threat Management'!G31</f>
        <v>0</v>
      </c>
      <c r="K1274" s="117">
        <f>'T. Threat Management'!H31</f>
        <v>0</v>
      </c>
      <c r="L1274" s="117">
        <f>'T. Threat Management'!I31</f>
        <v>0</v>
      </c>
      <c r="M1274" s="117"/>
      <c r="N1274" s="117"/>
      <c r="O1274" s="117"/>
      <c r="P1274" s="120">
        <v>11.3</v>
      </c>
      <c r="Q1274" s="117"/>
      <c r="R1274" s="117"/>
      <c r="S1274" s="117"/>
      <c r="T1274" s="117"/>
    </row>
    <row r="1275" spans="1:20" ht="12.75" customHeight="1">
      <c r="A1275" s="117">
        <f>'T. Threat Management'!A32</f>
        <v>4360</v>
      </c>
      <c r="B1275" s="117">
        <f>'T. Threat Management'!J32</f>
        <v>3</v>
      </c>
      <c r="C1275" s="117">
        <f>'T. Threat Management'!K32</f>
        <v>0</v>
      </c>
      <c r="D1275" s="117">
        <f>'T. Threat Management'!Y32</f>
        <v>0</v>
      </c>
      <c r="E1275" s="117" t="str">
        <f>'T. Threat Management'!B32</f>
        <v>T.2.6.7</v>
      </c>
      <c r="F1275" s="117" t="str">
        <f>'T. Threat Management'!C32</f>
        <v>Does penetration testing include attempted exploitation of vulnerabilities?</v>
      </c>
      <c r="G1275" s="117">
        <f>'T. Threat Management'!D32</f>
        <v>0</v>
      </c>
      <c r="H1275" s="117">
        <f>'T. Threat Management'!E32</f>
        <v>0</v>
      </c>
      <c r="I1275" s="117">
        <f>'T. Threat Management'!F32</f>
        <v>0</v>
      </c>
      <c r="J1275" s="117">
        <f>'T. Threat Management'!G32</f>
        <v>0</v>
      </c>
      <c r="K1275" s="117">
        <f>'T. Threat Management'!H32</f>
        <v>0</v>
      </c>
      <c r="L1275" s="117">
        <f>'T. Threat Management'!I32</f>
        <v>0</v>
      </c>
      <c r="M1275" s="117"/>
      <c r="N1275" s="117"/>
      <c r="O1275" s="117"/>
      <c r="P1275" s="120" t="s">
        <v>3485</v>
      </c>
      <c r="Q1275" s="117"/>
      <c r="R1275" s="117"/>
      <c r="S1275" s="117"/>
      <c r="T1275" s="117"/>
    </row>
    <row r="1276" spans="1:20" ht="12.75" customHeight="1">
      <c r="A1276" s="117">
        <f>'T. Threat Management'!A33</f>
        <v>4361</v>
      </c>
      <c r="B1276" s="117">
        <f>'T. Threat Management'!J33</f>
        <v>3</v>
      </c>
      <c r="C1276" s="117">
        <f>'T. Threat Management'!K33</f>
        <v>0</v>
      </c>
      <c r="D1276" s="117">
        <f>'T. Threat Management'!Y33</f>
        <v>0</v>
      </c>
      <c r="E1276" s="117" t="str">
        <f>'T. Threat Management'!B33</f>
        <v>T.2.6.8</v>
      </c>
      <c r="F1276" s="117" t="str">
        <f>'T. Threat Management'!C33</f>
        <v>Do Penetration Tests include password cracking attacks against available services?</v>
      </c>
      <c r="G1276" s="117">
        <f>'T. Threat Management'!D33</f>
        <v>0</v>
      </c>
      <c r="H1276" s="117">
        <f>'T. Threat Management'!E33</f>
        <v>0</v>
      </c>
      <c r="I1276" s="117">
        <f>'T. Threat Management'!F33</f>
        <v>0</v>
      </c>
      <c r="J1276" s="117">
        <f>'T. Threat Management'!G33</f>
        <v>0</v>
      </c>
      <c r="K1276" s="117">
        <f>'T. Threat Management'!H33</f>
        <v>0</v>
      </c>
      <c r="L1276" s="117">
        <f>'T. Threat Management'!I33</f>
        <v>0</v>
      </c>
      <c r="M1276" s="117"/>
      <c r="N1276" s="117"/>
      <c r="O1276" s="117"/>
      <c r="P1276" s="120"/>
      <c r="Q1276" s="117"/>
      <c r="R1276" s="117"/>
      <c r="S1276" s="117"/>
      <c r="T1276" s="117"/>
    </row>
    <row r="1277" spans="1:20" ht="12.75" customHeight="1">
      <c r="A1277" s="117">
        <f>'T. Threat Management'!A34</f>
        <v>4362</v>
      </c>
      <c r="B1277" s="117">
        <f>'T. Threat Management'!J34</f>
        <v>3</v>
      </c>
      <c r="C1277" s="117">
        <f>'T. Threat Management'!K34</f>
        <v>0</v>
      </c>
      <c r="D1277" s="117">
        <f>'T. Threat Management'!Y34</f>
        <v>0</v>
      </c>
      <c r="E1277" s="117" t="str">
        <f>'T. Threat Management'!B34</f>
        <v>T.2.6.9</v>
      </c>
      <c r="F1277" s="117" t="str">
        <f>'T. Threat Management'!C34</f>
        <v>Are web applications included in Penetration Tests?</v>
      </c>
      <c r="G1277" s="117">
        <f>'T. Threat Management'!D34</f>
        <v>0</v>
      </c>
      <c r="H1277" s="117">
        <f>'T. Threat Management'!E34</f>
        <v>0</v>
      </c>
      <c r="I1277" s="117">
        <f>'T. Threat Management'!F34</f>
        <v>0</v>
      </c>
      <c r="J1277" s="117">
        <f>'T. Threat Management'!G34</f>
        <v>0</v>
      </c>
      <c r="K1277" s="117">
        <f>'T. Threat Management'!H34</f>
        <v>0</v>
      </c>
      <c r="L1277" s="117">
        <f>'T. Threat Management'!I34</f>
        <v>0</v>
      </c>
      <c r="M1277" s="117"/>
      <c r="N1277" s="117"/>
      <c r="O1277" s="117"/>
      <c r="P1277" s="120"/>
      <c r="Q1277" s="117"/>
      <c r="R1277" s="117"/>
      <c r="S1277" s="117"/>
      <c r="T1277" s="117"/>
    </row>
    <row r="1278" spans="1:20" ht="12.75" customHeight="1">
      <c r="A1278" s="117">
        <f>'T. Threat Management'!A35</f>
        <v>4363</v>
      </c>
      <c r="B1278" s="117">
        <f>'T. Threat Management'!J35</f>
        <v>3</v>
      </c>
      <c r="C1278" s="117">
        <f>'T. Threat Management'!K35</f>
        <v>0</v>
      </c>
      <c r="D1278" s="117">
        <f>'T. Threat Management'!Y35</f>
        <v>0</v>
      </c>
      <c r="E1278" s="117" t="str">
        <f>'T. Threat Management'!B35</f>
        <v>T.2.6.10</v>
      </c>
      <c r="F1278" s="117" t="str">
        <f>'T. Threat Management'!C35</f>
        <v>Are network and system details provided to the tester (White-Box Test) in Penetration Tests?</v>
      </c>
      <c r="G1278" s="117">
        <f>'T. Threat Management'!D35</f>
        <v>0</v>
      </c>
      <c r="H1278" s="117">
        <f>'T. Threat Management'!E35</f>
        <v>0</v>
      </c>
      <c r="I1278" s="117">
        <f>'T. Threat Management'!F35</f>
        <v>0</v>
      </c>
      <c r="J1278" s="117">
        <f>'T. Threat Management'!G35</f>
        <v>0</v>
      </c>
      <c r="K1278" s="117">
        <f>'T. Threat Management'!H35</f>
        <v>0</v>
      </c>
      <c r="L1278" s="117">
        <f>'T. Threat Management'!I35</f>
        <v>0</v>
      </c>
      <c r="M1278" s="117"/>
      <c r="N1278" s="117"/>
      <c r="O1278" s="117"/>
      <c r="P1278" s="120"/>
      <c r="Q1278" s="117"/>
      <c r="R1278" s="117"/>
      <c r="S1278" s="117"/>
      <c r="T1278" s="117"/>
    </row>
    <row r="1279" spans="1:20" ht="12.75" customHeight="1">
      <c r="A1279" s="117">
        <f>'T. Threat Management'!A36</f>
        <v>3914</v>
      </c>
      <c r="B1279" s="117">
        <f>'T. Threat Management'!J36</f>
        <v>3</v>
      </c>
      <c r="C1279" s="117">
        <f>'T. Threat Management'!K36</f>
        <v>0</v>
      </c>
      <c r="D1279" s="117">
        <f>'T. Threat Management'!Y36</f>
        <v>0</v>
      </c>
      <c r="E1279" s="117" t="str">
        <f>'T. Threat Management'!B36</f>
        <v>T.2.6.11</v>
      </c>
      <c r="F1279" s="117" t="str">
        <f>'T. Threat Management'!C36</f>
        <v>Are issues risk-ranked for importance to the system and vulnerability identified?</v>
      </c>
      <c r="G1279" s="117">
        <f>'T. Threat Management'!D36</f>
        <v>0</v>
      </c>
      <c r="H1279" s="117">
        <f>'T. Threat Management'!E36</f>
        <v>0</v>
      </c>
      <c r="I1279" s="117">
        <f>'T. Threat Management'!F36</f>
        <v>0</v>
      </c>
      <c r="J1279" s="117" t="str">
        <f>'T. Threat Management'!G36</f>
        <v>T.4 Technical Compliance Checking - Vulnerability Testing and Remediation</v>
      </c>
      <c r="K1279" s="117" t="str">
        <f>'T. Threat Management'!H36</f>
        <v>12.6.1.d</v>
      </c>
      <c r="L1279" s="117" t="str">
        <f>'T. Threat Management'!I36</f>
        <v>Control of technical vulnerabilities</v>
      </c>
      <c r="M1279" s="117"/>
      <c r="N1279" s="117"/>
      <c r="O1279" s="117"/>
      <c r="P1279" s="120" t="s">
        <v>3485</v>
      </c>
      <c r="Q1279" s="117"/>
      <c r="R1279" s="117" t="s">
        <v>2985</v>
      </c>
      <c r="S1279" s="117"/>
      <c r="T1279" s="191" t="s">
        <v>2942</v>
      </c>
    </row>
    <row r="1280" spans="1:20" ht="12.75" customHeight="1">
      <c r="A1280" s="117">
        <f>'T. Threat Management'!A37</f>
        <v>3725</v>
      </c>
      <c r="B1280" s="117">
        <f>'T. Threat Management'!J37</f>
        <v>3</v>
      </c>
      <c r="C1280" s="117">
        <f>'T. Threat Management'!K37</f>
        <v>0</v>
      </c>
      <c r="D1280" s="117">
        <f>'T. Threat Management'!Y37</f>
        <v>0</v>
      </c>
      <c r="E1280" s="117" t="str">
        <f>'T. Threat Management'!B37</f>
        <v>T.2.6.12</v>
      </c>
      <c r="F1280" s="117" t="str">
        <f>'T. Threat Management'!C37</f>
        <v>Are issues documented and tracked to remediation?</v>
      </c>
      <c r="G1280" s="117">
        <f>'T. Threat Management'!D37</f>
        <v>0</v>
      </c>
      <c r="H1280" s="117">
        <f>'T. Threat Management'!E37</f>
        <v>0</v>
      </c>
      <c r="I1280" s="117">
        <f>'T. Threat Management'!F37</f>
        <v>0</v>
      </c>
      <c r="J1280" s="117" t="str">
        <f>'T. Threat Management'!G37</f>
        <v>T.4 Technical Compliance Checking - Vulnerability Testing and Remediation</v>
      </c>
      <c r="K1280" s="117" t="str">
        <f>'T. Threat Management'!H37</f>
        <v>12.6.1.h</v>
      </c>
      <c r="L1280" s="117" t="str">
        <f>'T. Threat Management'!I37</f>
        <v>Control of technical vulnerabilities</v>
      </c>
      <c r="M1280" s="117"/>
      <c r="N1280" s="117"/>
      <c r="O1280" s="117"/>
      <c r="P1280" s="120" t="s">
        <v>3485</v>
      </c>
      <c r="Q1280" s="117"/>
      <c r="R1280" s="117" t="s">
        <v>118</v>
      </c>
      <c r="S1280" s="117"/>
      <c r="T1280" s="191" t="s">
        <v>2942</v>
      </c>
    </row>
    <row r="1281" spans="1:20" ht="12.75" customHeight="1">
      <c r="A1281" s="117">
        <f>'T. Threat Management'!A38</f>
        <v>4364</v>
      </c>
      <c r="B1281" s="117">
        <f>'T. Threat Management'!J38</f>
        <v>3</v>
      </c>
      <c r="C1281" s="117">
        <f>'T. Threat Management'!K38</f>
        <v>0</v>
      </c>
      <c r="D1281" s="117">
        <f>'T. Threat Management'!Y38</f>
        <v>0</v>
      </c>
      <c r="E1281" s="117" t="str">
        <f>'T. Threat Management'!B38</f>
        <v>T.2.6.13</v>
      </c>
      <c r="F1281" s="117" t="str">
        <f>'T. Threat Management'!C38</f>
        <v>Are exceptions and risk mitigation strategies tracked and approved by the security group?</v>
      </c>
      <c r="G1281" s="117">
        <f>'T. Threat Management'!D38</f>
        <v>0</v>
      </c>
      <c r="H1281" s="117">
        <f>'T. Threat Management'!E38</f>
        <v>0</v>
      </c>
      <c r="I1281" s="117">
        <f>'T. Threat Management'!F38</f>
        <v>0</v>
      </c>
      <c r="J1281" s="117">
        <f>'T. Threat Management'!G38</f>
        <v>0</v>
      </c>
      <c r="K1281" s="117">
        <f>'T. Threat Management'!H38</f>
        <v>0</v>
      </c>
      <c r="L1281" s="117">
        <f>'T. Threat Management'!I38</f>
        <v>0</v>
      </c>
      <c r="M1281" s="117"/>
      <c r="N1281" s="117"/>
      <c r="O1281" s="117"/>
      <c r="P1281" s="120"/>
      <c r="Q1281" s="117"/>
      <c r="R1281" s="117"/>
      <c r="S1281" s="117"/>
      <c r="T1281" s="117"/>
    </row>
    <row r="1282" spans="1:20" ht="12.75" customHeight="1">
      <c r="A1282" s="117">
        <f>'T. Threat Management'!A39</f>
        <v>3377</v>
      </c>
      <c r="B1282" s="117">
        <f>'T. Threat Management'!J39</f>
        <v>3</v>
      </c>
      <c r="C1282" s="117">
        <f>'T. Threat Management'!K39</f>
        <v>0</v>
      </c>
      <c r="D1282" s="117">
        <f>'T. Threat Management'!Y39</f>
        <v>0</v>
      </c>
      <c r="E1282" s="117" t="str">
        <f>'T. Threat Management'!B39</f>
        <v>T.2.6.14</v>
      </c>
      <c r="F1282" s="117" t="str">
        <f>'T. Threat Management'!C39</f>
        <v>Are clients permitted to execute a penetration test of the external environment?</v>
      </c>
      <c r="G1282" s="117">
        <f>'T. Threat Management'!D39</f>
        <v>0</v>
      </c>
      <c r="H1282" s="117">
        <f>'T. Threat Management'!E39</f>
        <v>0</v>
      </c>
      <c r="I1282" s="117">
        <f>'T. Threat Management'!F39</f>
        <v>0</v>
      </c>
      <c r="J1282" s="117" t="str">
        <f>'T. Threat Management'!G39</f>
        <v>T.3 Application Vulnerability Assessments/Ethical Hacking</v>
      </c>
      <c r="K1282" s="117" t="str">
        <f>'T. Threat Management'!H39</f>
        <v xml:space="preserve">15.1.2 15.2.1 </v>
      </c>
      <c r="L1282" s="117" t="str">
        <f>'T. Threat Management'!I39</f>
        <v>Addressing security within supplier agreements, Monitoring and review of supplier services</v>
      </c>
      <c r="M1282" s="117"/>
      <c r="N1282" s="117"/>
      <c r="O1282" s="117"/>
      <c r="P1282" s="120" t="s">
        <v>118</v>
      </c>
      <c r="Q1282" s="117"/>
      <c r="R1282" s="117"/>
      <c r="S1282" s="117"/>
      <c r="T1282" s="117"/>
    </row>
    <row r="1283" spans="1:20" ht="12.75" customHeight="1">
      <c r="A1283" s="117">
        <f>'T. Threat Management'!A40</f>
        <v>2653</v>
      </c>
      <c r="B1283" s="117">
        <f>'T. Threat Management'!J40</f>
        <v>2</v>
      </c>
      <c r="C1283" s="117">
        <f>'T. Threat Management'!K40</f>
        <v>0</v>
      </c>
      <c r="D1283" s="117">
        <f>'T. Threat Management'!Y40</f>
        <v>0</v>
      </c>
      <c r="E1283" s="117" t="str">
        <f>'T. Threat Management'!B40</f>
        <v>T.2.7</v>
      </c>
      <c r="F1283" s="117" t="str">
        <f>'T. Threat Management'!C40</f>
        <v>Users permitted to execute mobile code, e.g. ActiveX Controls, Java Applets, Macros, etc?</v>
      </c>
      <c r="G1283" s="117">
        <f>'T. Threat Management'!D40</f>
        <v>0</v>
      </c>
      <c r="H1283" s="117">
        <f>'T. Threat Management'!E40</f>
        <v>0</v>
      </c>
      <c r="I1283" s="117">
        <f>'T. Threat Management'!F40</f>
        <v>0</v>
      </c>
      <c r="J1283" s="117">
        <f>'T. Threat Management'!G40</f>
        <v>0</v>
      </c>
      <c r="K1283" s="117" t="str">
        <f>'T. Threat Management'!H40</f>
        <v>12.2.1</v>
      </c>
      <c r="L1283" s="117" t="str">
        <f>'T. Threat Management'!I40</f>
        <v>Controls Against Malware</v>
      </c>
      <c r="M1283" s="117"/>
      <c r="N1283" s="117"/>
      <c r="O1283" s="117"/>
      <c r="P1283" s="120" t="s">
        <v>118</v>
      </c>
      <c r="Q1283" s="117"/>
      <c r="R1283" s="117"/>
      <c r="S1283" s="117"/>
      <c r="T1283" s="117"/>
    </row>
    <row r="1284" spans="1:20" ht="12.75" customHeight="1">
      <c r="A1284" s="117">
        <f>'T. Threat Management'!A41</f>
        <v>4365</v>
      </c>
      <c r="B1284" s="117">
        <f>'T. Threat Management'!J41</f>
        <v>1</v>
      </c>
      <c r="C1284" s="117">
        <f>'T. Threat Management'!K41</f>
        <v>0</v>
      </c>
      <c r="D1284" s="117">
        <f>'T. Threat Management'!Y41</f>
        <v>1</v>
      </c>
      <c r="E1284" s="117" t="str">
        <f>'T. Threat Management'!B41</f>
        <v>T.3</v>
      </c>
      <c r="F1284" s="117" t="str">
        <f>'T. Threat Management'!C41</f>
        <v>Are vulnerability scans performed on all internet-facing applications at least monthly and after significant changes?</v>
      </c>
      <c r="G1284" s="117">
        <f>'T. Threat Management'!D41</f>
        <v>0</v>
      </c>
      <c r="H1284" s="117">
        <f>'T. Threat Management'!E41</f>
        <v>0</v>
      </c>
      <c r="I1284" s="117">
        <f>'T. Threat Management'!F41</f>
        <v>0</v>
      </c>
      <c r="J1284" s="117" t="str">
        <f>'T. Threat Management'!G41</f>
        <v>T.3 Application Vulnerability Assessments/Ethical Hacking</v>
      </c>
      <c r="K1284" s="117">
        <f>'T. Threat Management'!H41</f>
        <v>0</v>
      </c>
      <c r="L1284" s="117">
        <f>'T. Threat Management'!I41</f>
        <v>0</v>
      </c>
      <c r="M1284" s="117"/>
      <c r="N1284" s="117"/>
      <c r="O1284" s="117"/>
      <c r="P1284" s="120" t="s">
        <v>3257</v>
      </c>
      <c r="Q1284" s="117"/>
      <c r="R1284" s="117"/>
      <c r="S1284" s="117"/>
      <c r="T1284" s="117"/>
    </row>
    <row r="1285" spans="1:20" ht="12.75" customHeight="1">
      <c r="A1285" s="117">
        <f>'T. Threat Management'!A42</f>
        <v>2233</v>
      </c>
      <c r="B1285" s="117">
        <f>'T. Threat Management'!J42</f>
        <v>2</v>
      </c>
      <c r="C1285" s="117">
        <f>'T. Threat Management'!K42</f>
        <v>0</v>
      </c>
      <c r="D1285" s="117">
        <f>'T. Threat Management'!Y42</f>
        <v>1</v>
      </c>
      <c r="E1285" s="117" t="str">
        <f>'T. Threat Management'!B42</f>
        <v>T.3.1</v>
      </c>
      <c r="F1285" s="117" t="str">
        <f>'T. Threat Management'!C42</f>
        <v>Are there processes to manage threat and vulnerability assessment tools and the data they collect?</v>
      </c>
      <c r="G1285" s="117">
        <f>'T. Threat Management'!D42</f>
        <v>0</v>
      </c>
      <c r="H1285" s="117">
        <f>'T. Threat Management'!E42</f>
        <v>0</v>
      </c>
      <c r="I1285" s="117">
        <f>'T. Threat Management'!F42</f>
        <v>0</v>
      </c>
      <c r="J1285" s="117" t="str">
        <f>'T. Threat Management'!G42</f>
        <v>I.1 Application Security Program Governance</v>
      </c>
      <c r="K1285" s="117" t="str">
        <f>'T. Threat Management'!H42</f>
        <v>12.6.1</v>
      </c>
      <c r="L1285" s="117" t="str">
        <f>'T. Threat Management'!I42</f>
        <v>Management of technical vulnerabilities</v>
      </c>
      <c r="M1285" s="117"/>
      <c r="N1285" s="117"/>
      <c r="O1285" s="117"/>
      <c r="P1285" s="120">
        <v>11.2</v>
      </c>
      <c r="Q1285" s="117"/>
      <c r="R1285" s="117" t="s">
        <v>3261</v>
      </c>
      <c r="S1285" s="117"/>
      <c r="T1285" s="117"/>
    </row>
    <row r="1286" spans="1:20" ht="12.75" customHeight="1">
      <c r="A1286" s="117">
        <f>'T. Threat Management'!A43</f>
        <v>0</v>
      </c>
      <c r="B1286" s="117">
        <f>'T. Threat Management'!J43</f>
        <v>0</v>
      </c>
      <c r="C1286" s="117">
        <f>'T. Threat Management'!K43</f>
        <v>0</v>
      </c>
      <c r="D1286" s="117">
        <f>'T. Threat Management'!Y43</f>
        <v>0</v>
      </c>
      <c r="E1286" s="117">
        <f>'T. Threat Management'!B43</f>
        <v>0</v>
      </c>
      <c r="F1286" s="117">
        <f>'T. Threat Management'!C43</f>
        <v>0</v>
      </c>
      <c r="G1286" s="117">
        <f>'T. Threat Management'!D43</f>
        <v>0</v>
      </c>
      <c r="H1286" s="117">
        <f>'T. Threat Management'!E43</f>
        <v>0</v>
      </c>
      <c r="I1286" s="117">
        <f>'T. Threat Management'!F43</f>
        <v>0</v>
      </c>
      <c r="J1286" s="117">
        <f>'T. Threat Management'!G43</f>
        <v>0</v>
      </c>
      <c r="K1286" s="117">
        <f>'T. Threat Management'!H43</f>
        <v>0</v>
      </c>
      <c r="L1286" s="117">
        <f>'T. Threat Management'!I43</f>
        <v>0</v>
      </c>
      <c r="M1286" s="117"/>
      <c r="N1286" s="117"/>
      <c r="O1286" s="117"/>
      <c r="P1286" s="120"/>
      <c r="Q1286" s="117"/>
      <c r="R1286" s="117"/>
      <c r="S1286" s="117"/>
      <c r="T1286" s="117"/>
    </row>
    <row r="1287" spans="1:20" ht="12.75" customHeight="1">
      <c r="A1287" s="188"/>
      <c r="B1287" s="188"/>
      <c r="C1287" s="188"/>
      <c r="D1287" s="188"/>
      <c r="E1287" s="188"/>
      <c r="F1287" s="188"/>
      <c r="G1287" s="188"/>
      <c r="H1287" s="188"/>
      <c r="I1287" s="188"/>
      <c r="J1287" s="188"/>
      <c r="K1287" s="188"/>
      <c r="L1287" s="188"/>
      <c r="M1287" s="188"/>
      <c r="N1287" s="188"/>
      <c r="O1287" s="188"/>
      <c r="P1287" s="177"/>
      <c r="Q1287" s="188"/>
      <c r="R1287" s="188"/>
      <c r="S1287" s="188"/>
      <c r="T1287" s="188"/>
    </row>
    <row r="1288" spans="1:20" ht="12.75" customHeight="1">
      <c r="A1288" s="189" t="str">
        <f>'U. Server Security'!B1</f>
        <v>U. Server Security</v>
      </c>
      <c r="B1288" s="190"/>
      <c r="C1288" s="190"/>
      <c r="D1288" s="190"/>
      <c r="E1288" s="190" t="str">
        <f>'U. Server Security'!B1</f>
        <v>U. Server Security</v>
      </c>
      <c r="F1288" s="192"/>
      <c r="G1288" s="190"/>
      <c r="H1288" s="190"/>
      <c r="I1288" s="190"/>
      <c r="J1288" s="192"/>
      <c r="K1288" s="194"/>
      <c r="L1288" s="192"/>
      <c r="M1288" s="190"/>
      <c r="N1288" s="192"/>
      <c r="O1288" s="192"/>
      <c r="P1288" s="194"/>
      <c r="Q1288" s="192"/>
      <c r="R1288" s="192"/>
      <c r="S1288" s="195"/>
      <c r="T1288" s="195"/>
    </row>
    <row r="1289" spans="1:20" ht="12.75" customHeight="1">
      <c r="A1289" s="117">
        <f>'U. Server Security'!A5</f>
        <v>4366</v>
      </c>
      <c r="B1289" s="117">
        <f>'U. Server Security'!J5</f>
        <v>1</v>
      </c>
      <c r="C1289" s="117">
        <f>'U. Server Security'!K5</f>
        <v>0</v>
      </c>
      <c r="D1289" s="117">
        <f>'U. Server Security'!Y5</f>
        <v>1</v>
      </c>
      <c r="E1289" s="117" t="str">
        <f>'U. Server Security'!B5</f>
        <v>U.1</v>
      </c>
      <c r="F1289" s="117" t="str">
        <f>'U. Server Security'!C5</f>
        <v>Are Servers used for transmitting, processing or storing Scoped Data? If yes, for all server platforms are:</v>
      </c>
      <c r="G1289" s="117">
        <f>'U. Server Security'!D5</f>
        <v>0</v>
      </c>
      <c r="H1289" s="117">
        <f>'U. Server Security'!E5</f>
        <v>0</v>
      </c>
      <c r="I1289" s="117">
        <f>'U. Server Security'!F5</f>
        <v>0</v>
      </c>
      <c r="J1289" s="117">
        <f>'U. Server Security'!G5</f>
        <v>0</v>
      </c>
      <c r="K1289" s="117">
        <f>'U. Server Security'!H5</f>
        <v>0</v>
      </c>
      <c r="L1289" s="117">
        <f>'U. Server Security'!I5</f>
        <v>0</v>
      </c>
      <c r="M1289" s="117"/>
      <c r="N1289" s="117"/>
      <c r="O1289" s="117"/>
      <c r="P1289" s="120"/>
      <c r="Q1289" s="117"/>
      <c r="R1289" s="117"/>
      <c r="S1289" s="117"/>
      <c r="T1289" s="117"/>
    </row>
    <row r="1290" spans="1:20" ht="12.75" customHeight="1">
      <c r="A1290" s="117">
        <f>'U. Server Security'!A6</f>
        <v>4367</v>
      </c>
      <c r="B1290" s="117">
        <f>'U. Server Security'!J6</f>
        <v>2</v>
      </c>
      <c r="C1290" s="117">
        <f>'U. Server Security'!K6</f>
        <v>0</v>
      </c>
      <c r="D1290" s="117">
        <f>'U. Server Security'!Y6</f>
        <v>0</v>
      </c>
      <c r="E1290" s="117" t="str">
        <f>'U. Server Security'!B6</f>
        <v>U.1.1</v>
      </c>
      <c r="F1290" s="117" t="str">
        <f>'U. Server Security'!C6</f>
        <v>Security configuration standards documented? If yes, are:</v>
      </c>
      <c r="G1290" s="117">
        <f>'U. Server Security'!D6</f>
        <v>0</v>
      </c>
      <c r="H1290" s="117">
        <f>'U. Server Security'!E6</f>
        <v>0</v>
      </c>
      <c r="I1290" s="117">
        <f>'U. Server Security'!F6</f>
        <v>0</v>
      </c>
      <c r="J1290" s="117">
        <f>'U. Server Security'!G6</f>
        <v>0</v>
      </c>
      <c r="K1290" s="117">
        <f>'U. Server Security'!H6</f>
        <v>0</v>
      </c>
      <c r="L1290" s="117">
        <f>'U. Server Security'!I6</f>
        <v>0</v>
      </c>
      <c r="M1290" s="117"/>
      <c r="N1290" s="117"/>
      <c r="O1290" s="117"/>
      <c r="P1290" s="120"/>
      <c r="Q1290" s="117"/>
      <c r="R1290" s="117"/>
      <c r="S1290" s="117"/>
      <c r="T1290" s="117"/>
    </row>
    <row r="1291" spans="1:20" ht="12.75" customHeight="1">
      <c r="A1291" s="117">
        <f>'U. Server Security'!A7</f>
        <v>4368</v>
      </c>
      <c r="B1291" s="117">
        <f>'U. Server Security'!J7</f>
        <v>3</v>
      </c>
      <c r="C1291" s="117">
        <f>'U. Server Security'!K7</f>
        <v>0</v>
      </c>
      <c r="D1291" s="117">
        <f>'U. Server Security'!Y7</f>
        <v>0</v>
      </c>
      <c r="E1291" s="117" t="str">
        <f>'U. Server Security'!B7</f>
        <v>U.1.1.1</v>
      </c>
      <c r="F1291" s="117" t="str">
        <f>'U. Server Security'!C7</f>
        <v>Standards reviewed and/or updated at least annually to account for any changes in environment, available security features and/or leading practices?</v>
      </c>
      <c r="G1291" s="117">
        <f>'U. Server Security'!D7</f>
        <v>0</v>
      </c>
      <c r="H1291" s="117">
        <f>'U. Server Security'!E7</f>
        <v>0</v>
      </c>
      <c r="I1291" s="117">
        <f>'U. Server Security'!F7</f>
        <v>0</v>
      </c>
      <c r="J1291" s="117">
        <f>'U. Server Security'!G7</f>
        <v>0</v>
      </c>
      <c r="K1291" s="117">
        <f>'U. Server Security'!H7</f>
        <v>0</v>
      </c>
      <c r="L1291" s="117">
        <f>'U. Server Security'!I7</f>
        <v>0</v>
      </c>
      <c r="M1291" s="117"/>
      <c r="N1291" s="117"/>
      <c r="O1291" s="117"/>
      <c r="P1291" s="120" t="s">
        <v>332</v>
      </c>
      <c r="Q1291" s="117"/>
      <c r="R1291" s="117"/>
      <c r="S1291" s="117"/>
      <c r="T1291" s="117"/>
    </row>
    <row r="1292" spans="1:20" ht="12.75" customHeight="1">
      <c r="A1292" s="117">
        <f>'U. Server Security'!A8</f>
        <v>4369</v>
      </c>
      <c r="B1292" s="117">
        <f>'U. Server Security'!J8</f>
        <v>3</v>
      </c>
      <c r="C1292" s="117">
        <f>'U. Server Security'!K8</f>
        <v>0</v>
      </c>
      <c r="D1292" s="117">
        <f>'U. Server Security'!Y8</f>
        <v>0</v>
      </c>
      <c r="E1292" s="117" t="str">
        <f>'U. Server Security'!B8</f>
        <v>U.1.1.2</v>
      </c>
      <c r="F1292" s="117" t="str">
        <f>'U. Server Security'!C8</f>
        <v>Reviews performed to validate compliance with documented standards?</v>
      </c>
      <c r="G1292" s="117">
        <f>'U. Server Security'!D8</f>
        <v>0</v>
      </c>
      <c r="H1292" s="117">
        <f>'U. Server Security'!E8</f>
        <v>0</v>
      </c>
      <c r="I1292" s="117">
        <f>'U. Server Security'!F8</f>
        <v>0</v>
      </c>
      <c r="J1292" s="117">
        <f>'U. Server Security'!G8</f>
        <v>0</v>
      </c>
      <c r="K1292" s="117">
        <f>'U. Server Security'!H8</f>
        <v>0</v>
      </c>
      <c r="L1292" s="117">
        <f>'U. Server Security'!I8</f>
        <v>0</v>
      </c>
      <c r="M1292" s="117"/>
      <c r="N1292" s="117"/>
      <c r="O1292" s="117"/>
      <c r="P1292" s="120"/>
      <c r="Q1292" s="117"/>
      <c r="R1292" s="117"/>
      <c r="S1292" s="117"/>
      <c r="T1292" s="117"/>
    </row>
    <row r="1293" spans="1:20" ht="12.75" customHeight="1">
      <c r="A1293" s="117">
        <f>'U. Server Security'!A9</f>
        <v>4370</v>
      </c>
      <c r="B1293" s="117">
        <f>'U. Server Security'!J9</f>
        <v>2</v>
      </c>
      <c r="C1293" s="117">
        <f>'U. Server Security'!K9</f>
        <v>0</v>
      </c>
      <c r="D1293" s="117">
        <f>'U. Server Security'!Y9</f>
        <v>0</v>
      </c>
      <c r="E1293" s="117" t="str">
        <f>'U. Server Security'!B9</f>
        <v>U.1.2</v>
      </c>
      <c r="F1293" s="117" t="str">
        <f>'U. Server Security'!C9</f>
        <v>All unnecessary/unused services uninstalled or disabled?</v>
      </c>
      <c r="G1293" s="117">
        <f>'U. Server Security'!D9</f>
        <v>0</v>
      </c>
      <c r="H1293" s="117">
        <f>'U. Server Security'!E9</f>
        <v>0</v>
      </c>
      <c r="I1293" s="117">
        <f>'U. Server Security'!F9</f>
        <v>0</v>
      </c>
      <c r="J1293" s="117">
        <f>'U. Server Security'!G9</f>
        <v>0</v>
      </c>
      <c r="K1293" s="117">
        <f>'U. Server Security'!H9</f>
        <v>0</v>
      </c>
      <c r="L1293" s="117">
        <f>'U. Server Security'!I9</f>
        <v>0</v>
      </c>
      <c r="M1293" s="117"/>
      <c r="N1293" s="117"/>
      <c r="O1293" s="117"/>
      <c r="P1293" s="120"/>
      <c r="Q1293" s="117"/>
      <c r="R1293" s="117"/>
      <c r="S1293" s="117"/>
      <c r="T1293" s="117"/>
    </row>
    <row r="1294" spans="1:20" ht="12.75" customHeight="1">
      <c r="A1294" s="117">
        <f>'U. Server Security'!A10</f>
        <v>4371</v>
      </c>
      <c r="B1294" s="117">
        <f>'U. Server Security'!J10</f>
        <v>2</v>
      </c>
      <c r="C1294" s="117">
        <f>'U. Server Security'!K10</f>
        <v>0</v>
      </c>
      <c r="D1294" s="117">
        <f>'U. Server Security'!Y10</f>
        <v>0</v>
      </c>
      <c r="E1294" s="117" t="str">
        <f>'U. Server Security'!B10</f>
        <v>U.1.3</v>
      </c>
      <c r="F1294" s="117" t="str">
        <f>'U. Server Security'!C10</f>
        <v>All remote access and file sharing services configured to require authentication and encryption?</v>
      </c>
      <c r="G1294" s="117">
        <f>'U. Server Security'!D10</f>
        <v>0</v>
      </c>
      <c r="H1294" s="117">
        <f>'U. Server Security'!E10</f>
        <v>0</v>
      </c>
      <c r="I1294" s="117">
        <f>'U. Server Security'!F10</f>
        <v>0</v>
      </c>
      <c r="J1294" s="117">
        <f>'U. Server Security'!G10</f>
        <v>0</v>
      </c>
      <c r="K1294" s="117">
        <f>'U. Server Security'!H10</f>
        <v>0</v>
      </c>
      <c r="L1294" s="117">
        <f>'U. Server Security'!I10</f>
        <v>0</v>
      </c>
      <c r="M1294" s="117"/>
      <c r="N1294" s="117" t="s">
        <v>3060</v>
      </c>
      <c r="O1294" s="117" t="s">
        <v>3119</v>
      </c>
      <c r="P1294" s="120"/>
      <c r="Q1294" s="117"/>
      <c r="R1294" s="117"/>
      <c r="S1294" s="117"/>
      <c r="T1294" s="117"/>
    </row>
    <row r="1295" spans="1:20" ht="12.75" customHeight="1">
      <c r="A1295" s="117">
        <f>'U. Server Security'!A11</f>
        <v>4372</v>
      </c>
      <c r="B1295" s="117">
        <f>'U. Server Security'!J11</f>
        <v>2</v>
      </c>
      <c r="C1295" s="117">
        <f>'U. Server Security'!K11</f>
        <v>0</v>
      </c>
      <c r="D1295" s="117">
        <f>'U. Server Security'!Y11</f>
        <v>0</v>
      </c>
      <c r="E1295" s="117" t="str">
        <f>'U. Server Security'!B11</f>
        <v>U.1.4</v>
      </c>
      <c r="F1295" s="117" t="str">
        <f>'U. Server Security'!C11</f>
        <v>Data on a separate drive than the Operating System executables/binaries?</v>
      </c>
      <c r="G1295" s="117">
        <f>'U. Server Security'!D11</f>
        <v>0</v>
      </c>
      <c r="H1295" s="117">
        <f>'U. Server Security'!E11</f>
        <v>0</v>
      </c>
      <c r="I1295" s="117">
        <f>'U. Server Security'!F11</f>
        <v>0</v>
      </c>
      <c r="J1295" s="117">
        <f>'U. Server Security'!G11</f>
        <v>0</v>
      </c>
      <c r="K1295" s="117">
        <f>'U. Server Security'!H11</f>
        <v>0</v>
      </c>
      <c r="L1295" s="117">
        <f>'U. Server Security'!I11</f>
        <v>0</v>
      </c>
      <c r="M1295" s="117"/>
      <c r="N1295" s="117"/>
      <c r="O1295" s="117"/>
      <c r="P1295" s="120"/>
      <c r="Q1295" s="117"/>
      <c r="R1295" s="117"/>
      <c r="S1295" s="117"/>
      <c r="T1295" s="117"/>
    </row>
    <row r="1296" spans="1:20" ht="12.75" customHeight="1">
      <c r="A1296" s="117">
        <f>'U. Server Security'!A12</f>
        <v>4373</v>
      </c>
      <c r="B1296" s="117">
        <f>'U. Server Security'!J12</f>
        <v>2</v>
      </c>
      <c r="C1296" s="117">
        <f>'U. Server Security'!K12</f>
        <v>0</v>
      </c>
      <c r="D1296" s="117">
        <f>'U. Server Security'!Y12</f>
        <v>0</v>
      </c>
      <c r="E1296" s="117" t="str">
        <f>'U. Server Security'!B12</f>
        <v>U.1.5</v>
      </c>
      <c r="F1296" s="117" t="str">
        <f>'U. Server Security'!C12</f>
        <v>Systems configured to log users out after 15 minutes of inactivity?</v>
      </c>
      <c r="G1296" s="117">
        <f>'U. Server Security'!D12</f>
        <v>0</v>
      </c>
      <c r="H1296" s="117">
        <f>'U. Server Security'!E12</f>
        <v>0</v>
      </c>
      <c r="I1296" s="117">
        <f>'U. Server Security'!F12</f>
        <v>0</v>
      </c>
      <c r="J1296" s="117">
        <f>'U. Server Security'!G12</f>
        <v>0</v>
      </c>
      <c r="K1296" s="117">
        <f>'U. Server Security'!H12</f>
        <v>0</v>
      </c>
      <c r="L1296" s="117">
        <f>'U. Server Security'!I12</f>
        <v>0</v>
      </c>
      <c r="M1296" s="117"/>
      <c r="N1296" s="117"/>
      <c r="O1296" s="117"/>
      <c r="P1296" s="120"/>
      <c r="Q1296" s="117"/>
      <c r="R1296" s="117"/>
      <c r="S1296" s="117"/>
      <c r="T1296" s="117"/>
    </row>
    <row r="1297" spans="1:20" ht="12.75" customHeight="1">
      <c r="A1297" s="117">
        <f>'U. Server Security'!A13</f>
        <v>2659</v>
      </c>
      <c r="B1297" s="117">
        <f>'U. Server Security'!J13</f>
        <v>2</v>
      </c>
      <c r="C1297" s="117">
        <f>'U. Server Security'!K13</f>
        <v>0</v>
      </c>
      <c r="D1297" s="117">
        <f>'U. Server Security'!Y13</f>
        <v>0</v>
      </c>
      <c r="E1297" s="117" t="str">
        <f>'U. Server Security'!B13</f>
        <v>U.1.6</v>
      </c>
      <c r="F1297" s="117" t="str">
        <f>'U. Server Security'!C13</f>
        <v>Are vendor default passwords removed, disabled or changed prior to placing the device or system into production?</v>
      </c>
      <c r="G1297" s="117">
        <f>'U. Server Security'!D13</f>
        <v>0</v>
      </c>
      <c r="H1297" s="117">
        <f>'U. Server Security'!E13</f>
        <v>0</v>
      </c>
      <c r="I1297" s="117">
        <f>'U. Server Security'!F13</f>
        <v>0</v>
      </c>
      <c r="J1297" s="117" t="str">
        <f>'U. Server Security'!G13</f>
        <v>H.1 Password Controls</v>
      </c>
      <c r="K1297" s="117" t="str">
        <f>'U. Server Security'!H13</f>
        <v>9.2.4.g</v>
      </c>
      <c r="L1297" s="117" t="str">
        <f>'U. Server Security'!I13</f>
        <v>Management of secret authentication information for users</v>
      </c>
      <c r="M1297" s="117"/>
      <c r="N1297" s="117"/>
      <c r="O1297" s="117"/>
      <c r="P1297" s="120" t="s">
        <v>3486</v>
      </c>
      <c r="Q1297" s="117"/>
      <c r="R1297" s="117" t="s">
        <v>3115</v>
      </c>
      <c r="S1297" s="117"/>
      <c r="T1297" s="191" t="s">
        <v>3117</v>
      </c>
    </row>
    <row r="1298" spans="1:20" ht="12.75" customHeight="1">
      <c r="A1298" s="117">
        <f>'U. Server Security'!A14</f>
        <v>4374</v>
      </c>
      <c r="B1298" s="117">
        <f>'U. Server Security'!J14</f>
        <v>2</v>
      </c>
      <c r="C1298" s="117">
        <f>'U. Server Security'!K14</f>
        <v>0</v>
      </c>
      <c r="D1298" s="117">
        <f>'U. Server Security'!Y14</f>
        <v>0</v>
      </c>
      <c r="E1298" s="117" t="str">
        <f>'U. Server Security'!B14</f>
        <v>U.1.7</v>
      </c>
      <c r="F1298" s="117" t="str">
        <f>'U. Server Security'!C14</f>
        <v>All available high-risk security patches applied and verified at least monthly on all server platforms?</v>
      </c>
      <c r="G1298" s="117">
        <f>'U. Server Security'!D14</f>
        <v>0</v>
      </c>
      <c r="H1298" s="117">
        <f>'U. Server Security'!E14</f>
        <v>0</v>
      </c>
      <c r="I1298" s="117">
        <f>'U. Server Security'!F14</f>
        <v>0</v>
      </c>
      <c r="J1298" s="117">
        <f>'U. Server Security'!G14</f>
        <v>0</v>
      </c>
      <c r="K1298" s="117">
        <f>'U. Server Security'!H14</f>
        <v>0</v>
      </c>
      <c r="L1298" s="117">
        <f>'U. Server Security'!I14</f>
        <v>0</v>
      </c>
      <c r="M1298" s="117"/>
      <c r="N1298" s="117"/>
      <c r="O1298" s="117"/>
      <c r="P1298" s="120"/>
      <c r="Q1298" s="117"/>
      <c r="R1298" s="117"/>
      <c r="S1298" s="117"/>
      <c r="T1298" s="117"/>
    </row>
    <row r="1299" spans="1:20" ht="12.75" customHeight="1">
      <c r="A1299" s="117">
        <f>'U. Server Security'!A15</f>
        <v>2213</v>
      </c>
      <c r="B1299" s="117">
        <f>'U. Server Security'!J15</f>
        <v>2</v>
      </c>
      <c r="C1299" s="117">
        <f>'U. Server Security'!K15</f>
        <v>0</v>
      </c>
      <c r="D1299" s="117">
        <f>'U. Server Security'!Y15</f>
        <v>1</v>
      </c>
      <c r="E1299" s="117" t="str">
        <f>'U. Server Security'!B15</f>
        <v>U.1.8</v>
      </c>
      <c r="F1299" s="117" t="str">
        <f>'U. Server Security'!C15</f>
        <v>Are systems and applications patched? If yes, does it include:</v>
      </c>
      <c r="G1299" s="117">
        <f>'U. Server Security'!D15</f>
        <v>0</v>
      </c>
      <c r="H1299" s="117">
        <f>'U. Server Security'!E15</f>
        <v>0</v>
      </c>
      <c r="I1299" s="117">
        <f>'U. Server Security'!F15</f>
        <v>0</v>
      </c>
      <c r="J1299" s="117" t="str">
        <f>'U. Server Security'!G15</f>
        <v>G.2 System Patching</v>
      </c>
      <c r="K1299" s="117" t="str">
        <f>'U. Server Security'!H15</f>
        <v xml:space="preserve">12.6.1 </v>
      </c>
      <c r="L1299" s="117" t="str">
        <f>'U. Server Security'!I15</f>
        <v>Management of technical vulnerabilities</v>
      </c>
      <c r="M1299" s="117"/>
      <c r="N1299" s="117" t="s">
        <v>3234</v>
      </c>
      <c r="O1299" s="117" t="s">
        <v>3235</v>
      </c>
      <c r="P1299" s="120">
        <v>6.2</v>
      </c>
      <c r="Q1299" s="117"/>
      <c r="R1299" s="117" t="s">
        <v>3219</v>
      </c>
      <c r="S1299" s="117" t="s">
        <v>3265</v>
      </c>
      <c r="T1299" s="117"/>
    </row>
    <row r="1300" spans="1:20" ht="12.75" customHeight="1">
      <c r="A1300" s="117">
        <f>'U. Server Security'!A16</f>
        <v>2215</v>
      </c>
      <c r="B1300" s="117">
        <f>'U. Server Security'!J16</f>
        <v>3</v>
      </c>
      <c r="C1300" s="117">
        <f>'U. Server Security'!K16</f>
        <v>0</v>
      </c>
      <c r="D1300" s="117">
        <f>'U. Server Security'!Y16</f>
        <v>0</v>
      </c>
      <c r="E1300" s="117" t="str">
        <f>'U. Server Security'!B16</f>
        <v>U.1.8.1</v>
      </c>
      <c r="F1300" s="117" t="str">
        <f>'U. Server Security'!C16</f>
        <v>Testing of patches, service packs and hot fixes prior to installation?</v>
      </c>
      <c r="G1300" s="117">
        <f>'U. Server Security'!D16</f>
        <v>0</v>
      </c>
      <c r="H1300" s="117">
        <f>'U. Server Security'!E16</f>
        <v>0</v>
      </c>
      <c r="I1300" s="117">
        <f>'U. Server Security'!F16</f>
        <v>0</v>
      </c>
      <c r="J1300" s="117" t="str">
        <f>'U. Server Security'!G16</f>
        <v>G.2 System Patching</v>
      </c>
      <c r="K1300" s="117" t="str">
        <f>'U. Server Security'!H16</f>
        <v>12.6.1.g</v>
      </c>
      <c r="L1300" s="117" t="str">
        <f>'U. Server Security'!I16</f>
        <v>Management of technical vulnerabilities</v>
      </c>
      <c r="M1300" s="117"/>
      <c r="N1300" s="117" t="s">
        <v>3234</v>
      </c>
      <c r="O1300" s="117" t="s">
        <v>3468</v>
      </c>
      <c r="P1300" s="120" t="s">
        <v>3487</v>
      </c>
      <c r="Q1300" s="117"/>
      <c r="R1300" s="117" t="s">
        <v>3219</v>
      </c>
      <c r="S1300" s="117" t="s">
        <v>3265</v>
      </c>
      <c r="T1300" s="117"/>
    </row>
    <row r="1301" spans="1:20" ht="12.75" customHeight="1">
      <c r="A1301" s="117">
        <f>'U. Server Security'!A17</f>
        <v>2217</v>
      </c>
      <c r="B1301" s="117">
        <f>'U. Server Security'!J17</f>
        <v>3</v>
      </c>
      <c r="C1301" s="117">
        <f>'U. Server Security'!K17</f>
        <v>0</v>
      </c>
      <c r="D1301" s="117">
        <f>'U. Server Security'!Y17</f>
        <v>0</v>
      </c>
      <c r="E1301" s="117" t="str">
        <f>'U. Server Security'!B17</f>
        <v>U.1.8.2</v>
      </c>
      <c r="F1301" s="117" t="str">
        <f>'U. Server Security'!C17</f>
        <v>Evaluation and prioritize vulnerabilities?</v>
      </c>
      <c r="G1301" s="117">
        <f>'U. Server Security'!D17</f>
        <v>0</v>
      </c>
      <c r="H1301" s="117">
        <f>'U. Server Security'!E17</f>
        <v>0</v>
      </c>
      <c r="I1301" s="117">
        <f>'U. Server Security'!F17</f>
        <v>0</v>
      </c>
      <c r="J1301" s="117" t="str">
        <f>'U. Server Security'!G17</f>
        <v>G.3 Application Security Vulnerability Assessment and Remediation</v>
      </c>
      <c r="K1301" s="117" t="str">
        <f>'U. Server Security'!H17</f>
        <v>12.6.1.f</v>
      </c>
      <c r="L1301" s="117" t="str">
        <f>'U. Server Security'!I17</f>
        <v>Management of technical vulnerabilities</v>
      </c>
      <c r="M1301" s="117"/>
      <c r="N1301" s="117" t="s">
        <v>3234</v>
      </c>
      <c r="O1301" s="117" t="s">
        <v>3235</v>
      </c>
      <c r="P1301" s="120">
        <v>6.1</v>
      </c>
      <c r="Q1301" s="117"/>
      <c r="R1301" s="117" t="s">
        <v>3219</v>
      </c>
      <c r="S1301" s="117" t="s">
        <v>3488</v>
      </c>
      <c r="T1301" s="117"/>
    </row>
    <row r="1302" spans="1:20" ht="12.75" customHeight="1">
      <c r="A1302" s="117">
        <f>'U. Server Security'!A18</f>
        <v>2686</v>
      </c>
      <c r="B1302" s="117">
        <f>'U. Server Security'!J18</f>
        <v>3</v>
      </c>
      <c r="C1302" s="117">
        <f>'U. Server Security'!K18</f>
        <v>0</v>
      </c>
      <c r="D1302" s="117">
        <f>'U. Server Security'!Y18</f>
        <v>0</v>
      </c>
      <c r="E1302" s="117" t="str">
        <f>'U. Server Security'!B18</f>
        <v>U.1.8.3</v>
      </c>
      <c r="F1302" s="117" t="str">
        <f>'U. Server Security'!C18</f>
        <v>Logging of patch successes and failures?</v>
      </c>
      <c r="G1302" s="117">
        <f>'U. Server Security'!D18</f>
        <v>0</v>
      </c>
      <c r="H1302" s="117">
        <f>'U. Server Security'!E18</f>
        <v>0</v>
      </c>
      <c r="I1302" s="117">
        <f>'U. Server Security'!F18</f>
        <v>0</v>
      </c>
      <c r="J1302" s="117">
        <f>'U. Server Security'!G18</f>
        <v>0</v>
      </c>
      <c r="K1302" s="117" t="str">
        <f>'U. Server Security'!H18</f>
        <v>12.6.1.h</v>
      </c>
      <c r="L1302" s="117" t="str">
        <f>'U. Server Security'!I18</f>
        <v>Management of technical vulnerabilities</v>
      </c>
      <c r="M1302" s="117"/>
      <c r="N1302" s="117" t="s">
        <v>3234</v>
      </c>
      <c r="O1302" s="117" t="s">
        <v>3235</v>
      </c>
      <c r="P1302" s="120" t="s">
        <v>118</v>
      </c>
      <c r="Q1302" s="117"/>
      <c r="R1302" s="117" t="s">
        <v>3219</v>
      </c>
      <c r="S1302" s="117"/>
      <c r="T1302" s="117"/>
    </row>
    <row r="1303" spans="1:20" ht="12.75" customHeight="1">
      <c r="A1303" s="117">
        <f>'U. Server Security'!A19</f>
        <v>2687</v>
      </c>
      <c r="B1303" s="117">
        <f>'U. Server Security'!J19</f>
        <v>3</v>
      </c>
      <c r="C1303" s="117">
        <f>'U. Server Security'!K19</f>
        <v>0</v>
      </c>
      <c r="D1303" s="117">
        <f>'U. Server Security'!Y19</f>
        <v>0</v>
      </c>
      <c r="E1303" s="117" t="str">
        <f>'U. Server Security'!B19</f>
        <v>U.1.8.4</v>
      </c>
      <c r="F1303" s="117" t="str">
        <f>'U. Server Security'!C19</f>
        <v>Priority patching of high-risk systems first?</v>
      </c>
      <c r="G1303" s="117">
        <f>'U. Server Security'!D19</f>
        <v>0</v>
      </c>
      <c r="H1303" s="117">
        <f>'U. Server Security'!E19</f>
        <v>0</v>
      </c>
      <c r="I1303" s="117">
        <f>'U. Server Security'!F19</f>
        <v>0</v>
      </c>
      <c r="J1303" s="117" t="str">
        <f>'U. Server Security'!G19</f>
        <v>G.2 System Patching</v>
      </c>
      <c r="K1303" s="117" t="str">
        <f>'U. Server Security'!H19</f>
        <v>12.6.1.j</v>
      </c>
      <c r="L1303" s="117" t="str">
        <f>'U. Server Security'!I19</f>
        <v>Management of technical vulnerabilities</v>
      </c>
      <c r="M1303" s="117"/>
      <c r="N1303" s="117" t="s">
        <v>3234</v>
      </c>
      <c r="O1303" s="117" t="s">
        <v>3235</v>
      </c>
      <c r="P1303" s="120">
        <v>6.2</v>
      </c>
      <c r="Q1303" s="117"/>
      <c r="R1303" s="117" t="s">
        <v>3219</v>
      </c>
      <c r="S1303" s="117"/>
      <c r="T1303" s="117"/>
    </row>
    <row r="1304" spans="1:20" ht="12.75" customHeight="1">
      <c r="A1304" s="117">
        <f>'U. Server Security'!A20</f>
        <v>4375</v>
      </c>
      <c r="B1304" s="117">
        <f>'U. Server Security'!J20</f>
        <v>3</v>
      </c>
      <c r="C1304" s="117">
        <f>'U. Server Security'!K20</f>
        <v>0</v>
      </c>
      <c r="D1304" s="117">
        <f>'U. Server Security'!Y20</f>
        <v>0</v>
      </c>
      <c r="E1304" s="117" t="str">
        <f>'U. Server Security'!B20</f>
        <v>U.1.8.5</v>
      </c>
      <c r="F1304" s="117" t="str">
        <f>'U. Server Security'!C20</f>
        <v>All patching exceptions are necessary, documented and approved by Information Security?</v>
      </c>
      <c r="G1304" s="117">
        <f>'U. Server Security'!D20</f>
        <v>0</v>
      </c>
      <c r="H1304" s="117">
        <f>'U. Server Security'!E20</f>
        <v>0</v>
      </c>
      <c r="I1304" s="117">
        <f>'U. Server Security'!F20</f>
        <v>0</v>
      </c>
      <c r="J1304" s="117">
        <f>'U. Server Security'!G20</f>
        <v>0</v>
      </c>
      <c r="K1304" s="117">
        <f>'U. Server Security'!H20</f>
        <v>0</v>
      </c>
      <c r="L1304" s="117">
        <f>'U. Server Security'!I20</f>
        <v>0</v>
      </c>
      <c r="M1304" s="117"/>
      <c r="N1304" s="117" t="s">
        <v>3234</v>
      </c>
      <c r="O1304" s="117" t="s">
        <v>3235</v>
      </c>
      <c r="P1304" s="120"/>
      <c r="Q1304" s="117"/>
      <c r="R1304" s="117"/>
      <c r="S1304" s="117"/>
      <c r="T1304" s="117"/>
    </row>
    <row r="1305" spans="1:20" ht="12.75" customHeight="1">
      <c r="A1305" s="117">
        <f>'U. Server Security'!A21</f>
        <v>2216</v>
      </c>
      <c r="B1305" s="117">
        <f>'U. Server Security'!J21</f>
        <v>3</v>
      </c>
      <c r="C1305" s="117">
        <f>'U. Server Security'!K21</f>
        <v>0</v>
      </c>
      <c r="D1305" s="117">
        <f>'U. Server Security'!Y21</f>
        <v>0</v>
      </c>
      <c r="E1305" s="117" t="str">
        <f>'U. Server Security'!B21</f>
        <v>U.1.8.6</v>
      </c>
      <c r="F1305" s="117" t="str">
        <f>'U. Server Security'!C21</f>
        <v>Are third party alert services used to keep up to date with the latest vulnerabilities?</v>
      </c>
      <c r="G1305" s="117">
        <f>'U. Server Security'!D21</f>
        <v>0</v>
      </c>
      <c r="H1305" s="117">
        <f>'U. Server Security'!E21</f>
        <v>0</v>
      </c>
      <c r="I1305" s="117">
        <f>'U. Server Security'!F21</f>
        <v>0</v>
      </c>
      <c r="J1305" s="117">
        <f>'U. Server Security'!G21</f>
        <v>0</v>
      </c>
      <c r="K1305" s="117" t="str">
        <f>'U. Server Security'!H21</f>
        <v>12.6.1.b</v>
      </c>
      <c r="L1305" s="117" t="str">
        <f>'U. Server Security'!I21</f>
        <v>Management of technical vulnerabilities</v>
      </c>
      <c r="M1305" s="117"/>
      <c r="N1305" s="117" t="s">
        <v>3234</v>
      </c>
      <c r="O1305" s="117" t="s">
        <v>3235</v>
      </c>
      <c r="P1305" s="120" t="s">
        <v>118</v>
      </c>
      <c r="Q1305" s="117"/>
      <c r="R1305" s="117" t="s">
        <v>3219</v>
      </c>
      <c r="S1305" s="117"/>
      <c r="T1305" s="117"/>
    </row>
    <row r="1306" spans="1:20" ht="12.75" customHeight="1">
      <c r="A1306" s="117">
        <f>'U. Server Security'!A22</f>
        <v>4376</v>
      </c>
      <c r="B1306" s="117">
        <f>'U. Server Security'!J22</f>
        <v>3</v>
      </c>
      <c r="C1306" s="117">
        <f>'U. Server Security'!K22</f>
        <v>0</v>
      </c>
      <c r="D1306" s="117">
        <f>'U. Server Security'!Y22</f>
        <v>0</v>
      </c>
      <c r="E1306" s="117" t="str">
        <f>'U. Server Security'!B22</f>
        <v>U.1.8.7</v>
      </c>
      <c r="F1306" s="117" t="str">
        <f>'U. Server Security'!C22</f>
        <v>Prohibition of OS versions that no longer have patches released</v>
      </c>
      <c r="G1306" s="117">
        <f>'U. Server Security'!D22</f>
        <v>0</v>
      </c>
      <c r="H1306" s="117">
        <f>'U. Server Security'!E22</f>
        <v>0</v>
      </c>
      <c r="I1306" s="117">
        <f>'U. Server Security'!F22</f>
        <v>0</v>
      </c>
      <c r="J1306" s="117">
        <f>'U. Server Security'!G22</f>
        <v>0</v>
      </c>
      <c r="K1306" s="117">
        <f>'U. Server Security'!H22</f>
        <v>0</v>
      </c>
      <c r="L1306" s="117">
        <f>'U. Server Security'!I22</f>
        <v>0</v>
      </c>
      <c r="M1306" s="117"/>
      <c r="N1306" s="117" t="s">
        <v>3234</v>
      </c>
      <c r="O1306" s="117" t="s">
        <v>3235</v>
      </c>
      <c r="P1306" s="120"/>
      <c r="Q1306" s="117"/>
      <c r="R1306" s="117"/>
      <c r="S1306" s="117"/>
      <c r="T1306" s="117"/>
    </row>
    <row r="1307" spans="1:20" ht="12.75" customHeight="1">
      <c r="A1307" s="117">
        <f>'U. Server Security'!A23</f>
        <v>4377</v>
      </c>
      <c r="B1307" s="117">
        <f>'U. Server Security'!J23</f>
        <v>2</v>
      </c>
      <c r="C1307" s="117">
        <f>'U. Server Security'!K23</f>
        <v>0</v>
      </c>
      <c r="D1307" s="117">
        <f>'U. Server Security'!Y23</f>
        <v>0</v>
      </c>
      <c r="E1307" s="117" t="str">
        <f>'U. Server Security'!B23</f>
        <v>U.1.9</v>
      </c>
      <c r="F1307" s="117" t="str">
        <f>'U. Server Security'!C23</f>
        <v>Sufficient detail contained in Operating System and application logs to support incident investigation, including successful and failed login attempts and changes to sensitive configuration settings and files?</v>
      </c>
      <c r="G1307" s="117">
        <f>'U. Server Security'!D23</f>
        <v>0</v>
      </c>
      <c r="H1307" s="117">
        <f>'U. Server Security'!E23</f>
        <v>0</v>
      </c>
      <c r="I1307" s="117">
        <f>'U. Server Security'!F23</f>
        <v>0</v>
      </c>
      <c r="J1307" s="117">
        <f>'U. Server Security'!G23</f>
        <v>0</v>
      </c>
      <c r="K1307" s="117">
        <f>'U. Server Security'!H23</f>
        <v>0</v>
      </c>
      <c r="L1307" s="117">
        <f>'U. Server Security'!I23</f>
        <v>0</v>
      </c>
      <c r="M1307" s="117"/>
      <c r="N1307" s="117"/>
      <c r="O1307" s="117"/>
      <c r="P1307" s="120"/>
      <c r="Q1307" s="117"/>
      <c r="R1307" s="117"/>
      <c r="S1307" s="117"/>
      <c r="T1307" s="117"/>
    </row>
    <row r="1308" spans="1:20" ht="12.75" customHeight="1">
      <c r="A1308" s="117">
        <f>'U. Server Security'!A24</f>
        <v>4378</v>
      </c>
      <c r="B1308" s="117">
        <f>'U. Server Security'!J24</f>
        <v>2</v>
      </c>
      <c r="C1308" s="117">
        <f>'U. Server Security'!K24</f>
        <v>0</v>
      </c>
      <c r="D1308" s="117">
        <f>'U. Server Security'!Y24</f>
        <v>0</v>
      </c>
      <c r="E1308" s="117" t="str">
        <f>'U. Server Security'!B24</f>
        <v>U.1.10</v>
      </c>
      <c r="F1308" s="117" t="str">
        <f>'U. Server Security'!C24</f>
        <v>Events relevant to supporting incident investigation retained for a minimum of one year?</v>
      </c>
      <c r="G1308" s="117">
        <f>'U. Server Security'!D24</f>
        <v>0</v>
      </c>
      <c r="H1308" s="117">
        <f>'U. Server Security'!E24</f>
        <v>0</v>
      </c>
      <c r="I1308" s="117">
        <f>'U. Server Security'!F24</f>
        <v>0</v>
      </c>
      <c r="J1308" s="117">
        <f>'U. Server Security'!G24</f>
        <v>0</v>
      </c>
      <c r="K1308" s="117">
        <f>'U. Server Security'!H24</f>
        <v>0</v>
      </c>
      <c r="L1308" s="117">
        <f>'U. Server Security'!I24</f>
        <v>0</v>
      </c>
      <c r="M1308" s="117"/>
      <c r="N1308" s="117"/>
      <c r="O1308" s="117"/>
      <c r="P1308" s="120"/>
      <c r="Q1308" s="117"/>
      <c r="R1308" s="117"/>
      <c r="S1308" s="117"/>
      <c r="T1308" s="117"/>
    </row>
    <row r="1309" spans="1:20" ht="12.75" customHeight="1">
      <c r="A1309" s="117">
        <f>'U. Server Security'!A25</f>
        <v>4379</v>
      </c>
      <c r="B1309" s="117">
        <f>'U. Server Security'!J25</f>
        <v>2</v>
      </c>
      <c r="C1309" s="117">
        <f>'U. Server Security'!K25</f>
        <v>0</v>
      </c>
      <c r="D1309" s="117">
        <f>'U. Server Security'!Y25</f>
        <v>0</v>
      </c>
      <c r="E1309" s="117" t="str">
        <f>'U. Server Security'!B25</f>
        <v>U.1.11</v>
      </c>
      <c r="F1309" s="117" t="str">
        <f>'U. Server Security'!C25</f>
        <v>Events relevant to supporting incident investigation stored on alternate systems?</v>
      </c>
      <c r="G1309" s="117">
        <f>'U. Server Security'!D25</f>
        <v>0</v>
      </c>
      <c r="H1309" s="117">
        <f>'U. Server Security'!E25</f>
        <v>0</v>
      </c>
      <c r="I1309" s="117">
        <f>'U. Server Security'!F25</f>
        <v>0</v>
      </c>
      <c r="J1309" s="117">
        <f>'U. Server Security'!G25</f>
        <v>0</v>
      </c>
      <c r="K1309" s="117">
        <f>'U. Server Security'!H25</f>
        <v>0</v>
      </c>
      <c r="L1309" s="117">
        <f>'U. Server Security'!I25</f>
        <v>0</v>
      </c>
      <c r="M1309" s="117"/>
      <c r="N1309" s="117"/>
      <c r="O1309" s="117"/>
      <c r="P1309" s="120"/>
      <c r="Q1309" s="117"/>
      <c r="R1309" s="117"/>
      <c r="S1309" s="117"/>
      <c r="T1309" s="117"/>
    </row>
    <row r="1310" spans="1:20" ht="12.75" customHeight="1">
      <c r="A1310" s="117">
        <f>'U. Server Security'!A26</f>
        <v>4380</v>
      </c>
      <c r="B1310" s="117">
        <f>'U. Server Security'!J26</f>
        <v>2</v>
      </c>
      <c r="C1310" s="117">
        <f>'U. Server Security'!K26</f>
        <v>0</v>
      </c>
      <c r="D1310" s="117">
        <f>'U. Server Security'!Y26</f>
        <v>0</v>
      </c>
      <c r="E1310" s="117" t="str">
        <f>'U. Server Security'!B26</f>
        <v>U.1.12</v>
      </c>
      <c r="F1310" s="117" t="str">
        <f>'U. Server Security'!C26</f>
        <v>System generated notifications generated in the event the system fails to write an event to an audit log?</v>
      </c>
      <c r="G1310" s="117">
        <f>'U. Server Security'!D26</f>
        <v>0</v>
      </c>
      <c r="H1310" s="117">
        <f>'U. Server Security'!E26</f>
        <v>0</v>
      </c>
      <c r="I1310" s="117">
        <f>'U. Server Security'!F26</f>
        <v>0</v>
      </c>
      <c r="J1310" s="117">
        <f>'U. Server Security'!G26</f>
        <v>0</v>
      </c>
      <c r="K1310" s="117">
        <f>'U. Server Security'!H26</f>
        <v>0</v>
      </c>
      <c r="L1310" s="117">
        <f>'U. Server Security'!I26</f>
        <v>0</v>
      </c>
      <c r="M1310" s="117"/>
      <c r="N1310" s="117"/>
      <c r="O1310" s="117"/>
      <c r="P1310" s="120"/>
      <c r="Q1310" s="117"/>
      <c r="R1310" s="117"/>
      <c r="S1310" s="117"/>
      <c r="T1310" s="117"/>
    </row>
    <row r="1311" spans="1:20" ht="12.75" customHeight="1">
      <c r="A1311" s="117">
        <f>'U. Server Security'!A27</f>
        <v>4381</v>
      </c>
      <c r="B1311" s="117">
        <f>'U. Server Security'!J27</f>
        <v>2</v>
      </c>
      <c r="C1311" s="117">
        <f>'U. Server Security'!K27</f>
        <v>0</v>
      </c>
      <c r="D1311" s="117">
        <f>'U. Server Security'!Y27</f>
        <v>0</v>
      </c>
      <c r="E1311" s="117" t="str">
        <f>'U. Server Security'!B27</f>
        <v>U.1.13</v>
      </c>
      <c r="F1311" s="117" t="str">
        <f>'U. Server Security'!C27</f>
        <v>Operating system and application logs relevant to supporting incident investigation protected against modification, deletion and/or inappropriate access?</v>
      </c>
      <c r="G1311" s="117">
        <f>'U. Server Security'!D27</f>
        <v>0</v>
      </c>
      <c r="H1311" s="117">
        <f>'U. Server Security'!E27</f>
        <v>0</v>
      </c>
      <c r="I1311" s="117">
        <f>'U. Server Security'!F27</f>
        <v>0</v>
      </c>
      <c r="J1311" s="117">
        <f>'U. Server Security'!G27</f>
        <v>0</v>
      </c>
      <c r="K1311" s="117">
        <f>'U. Server Security'!H27</f>
        <v>0</v>
      </c>
      <c r="L1311" s="117">
        <f>'U. Server Security'!I27</f>
        <v>0</v>
      </c>
      <c r="M1311" s="117"/>
      <c r="N1311" s="117"/>
      <c r="O1311" s="117"/>
      <c r="P1311" s="120"/>
      <c r="Q1311" s="117"/>
      <c r="R1311" s="117"/>
      <c r="S1311" s="117"/>
      <c r="T1311" s="117"/>
    </row>
    <row r="1312" spans="1:20" ht="12.75" customHeight="1">
      <c r="A1312" s="117">
        <f>'U. Server Security'!A28</f>
        <v>4382</v>
      </c>
      <c r="B1312" s="117">
        <f>'U. Server Security'!J28</f>
        <v>2</v>
      </c>
      <c r="C1312" s="117">
        <f>'U. Server Security'!K28</f>
        <v>0</v>
      </c>
      <c r="D1312" s="117">
        <f>'U. Server Security'!Y28</f>
        <v>0</v>
      </c>
      <c r="E1312" s="117" t="str">
        <f>'U. Server Security'!B28</f>
        <v>U.1.14</v>
      </c>
      <c r="F1312" s="117" t="str">
        <f>'U. Server Security'!C28</f>
        <v>Events relevant to supporting incident investigation regularly reviewed using a specific methodology to uncover potential incidents?</v>
      </c>
      <c r="G1312" s="117">
        <f>'U. Server Security'!D28</f>
        <v>0</v>
      </c>
      <c r="H1312" s="117">
        <f>'U. Server Security'!E28</f>
        <v>0</v>
      </c>
      <c r="I1312" s="117">
        <f>'U. Server Security'!F28</f>
        <v>0</v>
      </c>
      <c r="J1312" s="117">
        <f>'U. Server Security'!G28</f>
        <v>0</v>
      </c>
      <c r="K1312" s="117">
        <f>'U. Server Security'!H28</f>
        <v>0</v>
      </c>
      <c r="L1312" s="117">
        <f>'U. Server Security'!I28</f>
        <v>0</v>
      </c>
      <c r="M1312" s="117"/>
      <c r="N1312" s="117" t="s">
        <v>3129</v>
      </c>
      <c r="O1312" s="117" t="s">
        <v>3130</v>
      </c>
      <c r="P1312" s="120"/>
      <c r="Q1312" s="117"/>
      <c r="R1312" s="117"/>
      <c r="S1312" s="117"/>
      <c r="T1312" s="117"/>
    </row>
    <row r="1313" spans="1:20" ht="12.75" customHeight="1">
      <c r="A1313" s="117">
        <f>'U. Server Security'!A29</f>
        <v>4383</v>
      </c>
      <c r="B1313" s="117">
        <f>'U. Server Security'!J29</f>
        <v>2</v>
      </c>
      <c r="C1313" s="117">
        <f>'U. Server Security'!K29</f>
        <v>0</v>
      </c>
      <c r="D1313" s="117">
        <f>'U. Server Security'!Y29</f>
        <v>0</v>
      </c>
      <c r="E1313" s="117" t="str">
        <f>'U. Server Security'!B29</f>
        <v>U.1.15</v>
      </c>
      <c r="F1313" s="117" t="str">
        <f>'U. Server Security'!C29</f>
        <v>Alert generated if removable media (floppy disk, recordable CD, USB drive) is used?</v>
      </c>
      <c r="G1313" s="117">
        <f>'U. Server Security'!D29</f>
        <v>0</v>
      </c>
      <c r="H1313" s="117">
        <f>'U. Server Security'!E29</f>
        <v>0</v>
      </c>
      <c r="I1313" s="117">
        <f>'U. Server Security'!F29</f>
        <v>0</v>
      </c>
      <c r="J1313" s="117">
        <f>'U. Server Security'!G29</f>
        <v>0</v>
      </c>
      <c r="K1313" s="117">
        <f>'U. Server Security'!H29</f>
        <v>0</v>
      </c>
      <c r="L1313" s="117">
        <f>'U. Server Security'!I29</f>
        <v>0</v>
      </c>
      <c r="M1313" s="117"/>
      <c r="N1313" s="117"/>
      <c r="O1313" s="117"/>
      <c r="P1313" s="120"/>
      <c r="Q1313" s="117"/>
      <c r="R1313" s="117"/>
      <c r="S1313" s="117"/>
      <c r="T1313" s="117"/>
    </row>
    <row r="1314" spans="1:20" ht="12.75" customHeight="1">
      <c r="A1314" s="117">
        <f>'U. Server Security'!A30</f>
        <v>1292</v>
      </c>
      <c r="B1314" s="117">
        <f>'U. Server Security'!J30</f>
        <v>2</v>
      </c>
      <c r="C1314" s="117">
        <f>'U. Server Security'!K30</f>
        <v>0</v>
      </c>
      <c r="D1314" s="117">
        <f>'U. Server Security'!Y30</f>
        <v>0</v>
      </c>
      <c r="E1314" s="117" t="str">
        <f>'U. Server Security'!B30</f>
        <v>U.1.16</v>
      </c>
      <c r="F1314" s="117" t="str">
        <f>'U. Server Security'!C30</f>
        <v>Are users required to ‘su’ or ‘sudo’ into root?</v>
      </c>
      <c r="G1314" s="117">
        <f>'U. Server Security'!D30</f>
        <v>0</v>
      </c>
      <c r="H1314" s="117">
        <f>'U. Server Security'!E30</f>
        <v>0</v>
      </c>
      <c r="I1314" s="117">
        <f>'U. Server Security'!F30</f>
        <v>0</v>
      </c>
      <c r="J1314" s="117">
        <f>'U. Server Security'!G30</f>
        <v>0</v>
      </c>
      <c r="K1314" s="117" t="str">
        <f>'U. Server Security'!H30</f>
        <v>9.2.1</v>
      </c>
      <c r="L1314" s="117" t="str">
        <f>'U. Server Security'!I30</f>
        <v>User Registration and De-registration</v>
      </c>
      <c r="M1314" s="117"/>
      <c r="N1314" s="117"/>
      <c r="O1314" s="117"/>
      <c r="P1314" s="120">
        <v>10.3</v>
      </c>
      <c r="Q1314" s="117"/>
      <c r="R1314" s="117" t="s">
        <v>3115</v>
      </c>
      <c r="S1314" s="117"/>
      <c r="T1314" s="191" t="s">
        <v>3254</v>
      </c>
    </row>
    <row r="1315" spans="1:20" ht="12.75" customHeight="1">
      <c r="A1315" s="117">
        <f>'U. Server Security'!A31</f>
        <v>1294</v>
      </c>
      <c r="B1315" s="117">
        <f>'U. Server Security'!J31</f>
        <v>2</v>
      </c>
      <c r="C1315" s="117">
        <f>'U. Server Security'!K31</f>
        <v>0</v>
      </c>
      <c r="D1315" s="117">
        <f>'U. Server Security'!Y31</f>
        <v>0</v>
      </c>
      <c r="E1315" s="117" t="str">
        <f>'U. Server Security'!B31</f>
        <v>U.1.17</v>
      </c>
      <c r="F1315" s="117" t="str">
        <f>'U. Server Security'!C31</f>
        <v>Does remote SU/root access require multi-factor authentication?</v>
      </c>
      <c r="G1315" s="117">
        <f>'U. Server Security'!D31</f>
        <v>0</v>
      </c>
      <c r="H1315" s="117">
        <f>'U. Server Security'!E31</f>
        <v>0</v>
      </c>
      <c r="I1315" s="117">
        <f>'U. Server Security'!F31</f>
        <v>0</v>
      </c>
      <c r="J1315" s="117">
        <f>'U. Server Security'!G31</f>
        <v>0</v>
      </c>
      <c r="K1315" s="117" t="str">
        <f>'U. Server Security'!H31</f>
        <v>9.1.2</v>
      </c>
      <c r="L1315" s="117" t="str">
        <f>'U. Server Security'!I31</f>
        <v>Access to Networks and Network Services</v>
      </c>
      <c r="M1315" s="117"/>
      <c r="N1315" s="117"/>
      <c r="O1315" s="117"/>
      <c r="P1315" s="120">
        <v>10.7</v>
      </c>
      <c r="Q1315" s="117"/>
      <c r="R1315" s="117" t="s">
        <v>3027</v>
      </c>
      <c r="S1315" s="117"/>
      <c r="T1315" s="191" t="s">
        <v>3254</v>
      </c>
    </row>
    <row r="1316" spans="1:20" ht="12.75" customHeight="1">
      <c r="A1316" s="117">
        <f>'U. Server Security'!A32</f>
        <v>1302</v>
      </c>
      <c r="B1316" s="117">
        <f>'U. Server Security'!J32</f>
        <v>2</v>
      </c>
      <c r="C1316" s="117">
        <f>'U. Server Security'!K32</f>
        <v>0</v>
      </c>
      <c r="D1316" s="117">
        <f>'U. Server Security'!Y32</f>
        <v>0</v>
      </c>
      <c r="E1316" s="117" t="str">
        <f>'U. Server Security'!B32</f>
        <v>U.1.18</v>
      </c>
      <c r="F1316" s="117" t="str">
        <f>'U. Server Security'!C32</f>
        <v>Is access to modify startup and shutdown scripts restricted to root-level users?</v>
      </c>
      <c r="G1316" s="117">
        <f>'U. Server Security'!D32</f>
        <v>0</v>
      </c>
      <c r="H1316" s="117">
        <f>'U. Server Security'!E32</f>
        <v>0</v>
      </c>
      <c r="I1316" s="117">
        <f>'U. Server Security'!F32</f>
        <v>0</v>
      </c>
      <c r="J1316" s="117">
        <f>'U. Server Security'!G32</f>
        <v>0</v>
      </c>
      <c r="K1316" s="117" t="str">
        <f>'U. Server Security'!H32</f>
        <v>9.4.4.d</v>
      </c>
      <c r="L1316" s="117" t="str">
        <f>'U. Server Security'!I32</f>
        <v>Use of Privileged Utility Programs</v>
      </c>
      <c r="M1316" s="117"/>
      <c r="N1316" s="117"/>
      <c r="O1316" s="117"/>
      <c r="P1316" s="120" t="s">
        <v>3226</v>
      </c>
      <c r="Q1316" s="117"/>
      <c r="R1316" s="117" t="s">
        <v>2985</v>
      </c>
      <c r="S1316" s="117"/>
      <c r="T1316" s="191" t="s">
        <v>3254</v>
      </c>
    </row>
    <row r="1317" spans="1:20" ht="12.75" customHeight="1">
      <c r="A1317" s="117">
        <f>'U. Server Security'!A33</f>
        <v>1580</v>
      </c>
      <c r="B1317" s="117">
        <f>'U. Server Security'!J33</f>
        <v>2</v>
      </c>
      <c r="C1317" s="117">
        <f>'U. Server Security'!K33</f>
        <v>0</v>
      </c>
      <c r="D1317" s="117">
        <f>'U. Server Security'!Y33</f>
        <v>0</v>
      </c>
      <c r="E1317" s="117" t="str">
        <f>'U. Server Security'!B33</f>
        <v>U.1.19</v>
      </c>
      <c r="F1317" s="117" t="str">
        <f>'U. Server Security'!C33</f>
        <v>Group profile assignments based on constituent role?</v>
      </c>
      <c r="G1317" s="117">
        <f>'U. Server Security'!D33</f>
        <v>0</v>
      </c>
      <c r="H1317" s="117">
        <f>'U. Server Security'!E33</f>
        <v>0</v>
      </c>
      <c r="I1317" s="117">
        <f>'U. Server Security'!F33</f>
        <v>0</v>
      </c>
      <c r="J1317" s="117">
        <f>'U. Server Security'!G33</f>
        <v>0</v>
      </c>
      <c r="K1317" s="117" t="str">
        <f>'U. Server Security'!H33</f>
        <v>9.1.1.k</v>
      </c>
      <c r="L1317" s="117" t="str">
        <f>'U. Server Security'!I33</f>
        <v>Access Control Policy</v>
      </c>
      <c r="M1317" s="117"/>
      <c r="N1317" s="117"/>
      <c r="O1317" s="117"/>
      <c r="P1317" s="120" t="s">
        <v>3351</v>
      </c>
      <c r="Q1317" s="117"/>
      <c r="R1317" s="117" t="s">
        <v>3489</v>
      </c>
      <c r="S1317" s="117"/>
      <c r="T1317" s="191" t="s">
        <v>3254</v>
      </c>
    </row>
    <row r="1318" spans="1:20" ht="12.75" customHeight="1">
      <c r="A1318" s="117">
        <f>'U. Server Security'!A34</f>
        <v>1581</v>
      </c>
      <c r="B1318" s="117">
        <f>'U. Server Security'!J34</f>
        <v>2</v>
      </c>
      <c r="C1318" s="117">
        <f>'U. Server Security'!K34</f>
        <v>0</v>
      </c>
      <c r="D1318" s="117">
        <f>'U. Server Security'!Y34</f>
        <v>0</v>
      </c>
      <c r="E1318" s="117" t="str">
        <f>'U. Server Security'!B34</f>
        <v>U.1.20</v>
      </c>
      <c r="F1318" s="117" t="str">
        <f>'U. Server Security'!C34</f>
        <v>Group profile assignments approved?</v>
      </c>
      <c r="G1318" s="117">
        <f>'U. Server Security'!D34</f>
        <v>0</v>
      </c>
      <c r="H1318" s="117">
        <f>'U. Server Security'!E34</f>
        <v>0</v>
      </c>
      <c r="I1318" s="117">
        <f>'U. Server Security'!F34</f>
        <v>0</v>
      </c>
      <c r="J1318" s="117">
        <f>'U. Server Security'!G34</f>
        <v>0</v>
      </c>
      <c r="K1318" s="117" t="str">
        <f>'U. Server Security'!H34</f>
        <v>9.1.1.g</v>
      </c>
      <c r="L1318" s="117" t="str">
        <f>'U. Server Security'!I34</f>
        <v>Access Control Policy</v>
      </c>
      <c r="M1318" s="117"/>
      <c r="N1318" s="117"/>
      <c r="O1318" s="117"/>
      <c r="P1318" s="120" t="s">
        <v>3490</v>
      </c>
      <c r="Q1318" s="117"/>
      <c r="R1318" s="117" t="s">
        <v>3491</v>
      </c>
      <c r="S1318" s="117"/>
      <c r="T1318" s="191" t="s">
        <v>3254</v>
      </c>
    </row>
    <row r="1319" spans="1:20" ht="12.75" customHeight="1">
      <c r="A1319" s="117">
        <f>'U. Server Security'!A35</f>
        <v>1489</v>
      </c>
      <c r="B1319" s="117">
        <f>'U. Server Security'!J35</f>
        <v>2</v>
      </c>
      <c r="C1319" s="117">
        <f>'U. Server Security'!K35</f>
        <v>0</v>
      </c>
      <c r="D1319" s="117">
        <f>'U. Server Security'!Y35</f>
        <v>0</v>
      </c>
      <c r="E1319" s="117" t="str">
        <f>'U. Server Security'!B35</f>
        <v>U.1.21</v>
      </c>
      <c r="F1319" s="117" t="str">
        <f>'U. Server Security'!C35</f>
        <v>Transmission encrypted?</v>
      </c>
      <c r="G1319" s="117">
        <f>'U. Server Security'!D35</f>
        <v>0</v>
      </c>
      <c r="H1319" s="117">
        <f>'U. Server Security'!E35</f>
        <v>0</v>
      </c>
      <c r="I1319" s="117">
        <f>'U. Server Security'!F35</f>
        <v>0</v>
      </c>
      <c r="J1319" s="117">
        <f>'U. Server Security'!G35</f>
        <v>0</v>
      </c>
      <c r="K1319" s="117" t="str">
        <f>'U. Server Security'!H35</f>
        <v>13.2.1.f</v>
      </c>
      <c r="L1319" s="117" t="str">
        <f>'U. Server Security'!I35</f>
        <v>Information Transfer Policies and Procedures</v>
      </c>
      <c r="M1319" s="117"/>
      <c r="N1319" s="117"/>
      <c r="O1319" s="117"/>
      <c r="P1319" s="120" t="s">
        <v>3351</v>
      </c>
      <c r="Q1319" s="117"/>
      <c r="R1319" s="117" t="s">
        <v>3027</v>
      </c>
      <c r="S1319" s="117"/>
      <c r="T1319" s="191" t="s">
        <v>3254</v>
      </c>
    </row>
    <row r="1320" spans="1:20" ht="12.75" customHeight="1">
      <c r="A1320" s="117">
        <f>'U. Server Security'!A36</f>
        <v>1497</v>
      </c>
      <c r="B1320" s="117">
        <f>'U. Server Security'!J36</f>
        <v>2</v>
      </c>
      <c r="C1320" s="117">
        <f>'U. Server Security'!K36</f>
        <v>0</v>
      </c>
      <c r="D1320" s="117">
        <f>'U. Server Security'!Y36</f>
        <v>0</v>
      </c>
      <c r="E1320" s="117" t="str">
        <f>'U. Server Security'!B36</f>
        <v>U.1.22</v>
      </c>
      <c r="F1320" s="117" t="str">
        <f>'U. Server Security'!C36</f>
        <v>Storage management personnel (tape operators) given privileged access to mainframe systems?</v>
      </c>
      <c r="G1320" s="117">
        <f>'U. Server Security'!D36</f>
        <v>0</v>
      </c>
      <c r="H1320" s="117">
        <f>'U. Server Security'!E36</f>
        <v>0</v>
      </c>
      <c r="I1320" s="117">
        <f>'U. Server Security'!F36</f>
        <v>0</v>
      </c>
      <c r="J1320" s="117">
        <f>'U. Server Security'!G36</f>
        <v>0</v>
      </c>
      <c r="K1320" s="117" t="str">
        <f>'U. Server Security'!H36</f>
        <v>9.4.4</v>
      </c>
      <c r="L1320" s="117" t="str">
        <f>'U. Server Security'!I36</f>
        <v>Use of Privileged Utility Programs</v>
      </c>
      <c r="M1320" s="117"/>
      <c r="N1320" s="117"/>
      <c r="O1320" s="117"/>
      <c r="P1320" s="120" t="s">
        <v>735</v>
      </c>
      <c r="Q1320" s="117"/>
      <c r="R1320" s="117" t="s">
        <v>3331</v>
      </c>
      <c r="S1320" s="117"/>
      <c r="T1320" s="191" t="s">
        <v>3254</v>
      </c>
    </row>
    <row r="1321" spans="1:20" ht="12.75" customHeight="1">
      <c r="A1321" s="117">
        <f>'U. Server Security'!A37</f>
        <v>1502</v>
      </c>
      <c r="B1321" s="117">
        <f>'U. Server Security'!J37</f>
        <v>2</v>
      </c>
      <c r="C1321" s="117">
        <f>'U. Server Security'!K37</f>
        <v>0</v>
      </c>
      <c r="D1321" s="117">
        <f>'U. Server Security'!Y37</f>
        <v>0</v>
      </c>
      <c r="E1321" s="117" t="str">
        <f>'U. Server Security'!B37</f>
        <v>U.1.23</v>
      </c>
      <c r="F1321" s="117" t="str">
        <f>'U. Server Security'!C37</f>
        <v>ESM (RACF) and inherent security configuration settings configured to support the access control standards and requirements?</v>
      </c>
      <c r="G1321" s="117">
        <f>'U. Server Security'!D37</f>
        <v>0</v>
      </c>
      <c r="H1321" s="117">
        <f>'U. Server Security'!E37</f>
        <v>0</v>
      </c>
      <c r="I1321" s="117">
        <f>'U. Server Security'!F37</f>
        <v>0</v>
      </c>
      <c r="J1321" s="117">
        <f>'U. Server Security'!G37</f>
        <v>0</v>
      </c>
      <c r="K1321" s="117" t="str">
        <f>'U. Server Security'!H37</f>
        <v>13.1.1.f</v>
      </c>
      <c r="L1321" s="117" t="str">
        <f>'U. Server Security'!I37</f>
        <v>Network Controls</v>
      </c>
      <c r="M1321" s="117"/>
      <c r="N1321" s="117"/>
      <c r="O1321" s="117"/>
      <c r="P1321" s="120" t="s">
        <v>735</v>
      </c>
      <c r="Q1321" s="117"/>
      <c r="R1321" s="117" t="s">
        <v>118</v>
      </c>
      <c r="S1321" s="117"/>
      <c r="T1321" s="191" t="s">
        <v>3254</v>
      </c>
    </row>
    <row r="1322" spans="1:20" ht="12.75" customHeight="1">
      <c r="A1322" s="117">
        <f>'U. Server Security'!A38</f>
        <v>1492</v>
      </c>
      <c r="B1322" s="117">
        <f>'U. Server Security'!J38</f>
        <v>2</v>
      </c>
      <c r="C1322" s="117">
        <f>'U. Server Security'!K38</f>
        <v>0</v>
      </c>
      <c r="D1322" s="117">
        <f>'U. Server Security'!Y38</f>
        <v>0</v>
      </c>
      <c r="E1322" s="117" t="str">
        <f>'U. Server Security'!B38</f>
        <v>U.1.24</v>
      </c>
      <c r="F1322" s="117" t="str">
        <f>'U. Server Security'!C38</f>
        <v>Authentication required for access to any transaction or database system?</v>
      </c>
      <c r="G1322" s="117">
        <f>'U. Server Security'!D38</f>
        <v>0</v>
      </c>
      <c r="H1322" s="117">
        <f>'U. Server Security'!E38</f>
        <v>0</v>
      </c>
      <c r="I1322" s="117">
        <f>'U. Server Security'!F38</f>
        <v>0</v>
      </c>
      <c r="J1322" s="117">
        <f>'U. Server Security'!G38</f>
        <v>0</v>
      </c>
      <c r="K1322" s="117" t="str">
        <f>'U. Server Security'!H38</f>
        <v>9.4.2</v>
      </c>
      <c r="L1322" s="117" t="str">
        <f>'U. Server Security'!I38</f>
        <v>Secure Log-On Procedures</v>
      </c>
      <c r="M1322" s="117"/>
      <c r="N1322" s="117"/>
      <c r="O1322" s="117"/>
      <c r="P1322" s="120">
        <v>10.7</v>
      </c>
      <c r="Q1322" s="117"/>
      <c r="R1322" s="117" t="s">
        <v>3115</v>
      </c>
      <c r="S1322" s="117"/>
      <c r="T1322" s="191" t="s">
        <v>3254</v>
      </c>
    </row>
    <row r="1323" spans="1:20" ht="12.75" customHeight="1">
      <c r="A1323" s="117">
        <f>'U. Server Security'!A39</f>
        <v>1570</v>
      </c>
      <c r="B1323" s="117">
        <f>'U. Server Security'!J39</f>
        <v>2</v>
      </c>
      <c r="C1323" s="117">
        <f>'U. Server Security'!K39</f>
        <v>0</v>
      </c>
      <c r="D1323" s="117">
        <f>'U. Server Security'!Y39</f>
        <v>0</v>
      </c>
      <c r="E1323" s="117" t="str">
        <f>'U. Server Security'!B39</f>
        <v>U.1.25</v>
      </c>
      <c r="F1323" s="117" t="str">
        <f>'U. Server Security'!C39</f>
        <v>There a Password minimum age?</v>
      </c>
      <c r="G1323" s="117">
        <f>'U. Server Security'!D39</f>
        <v>0</v>
      </c>
      <c r="H1323" s="117">
        <f>'U. Server Security'!E39</f>
        <v>0</v>
      </c>
      <c r="I1323" s="117">
        <f>'U. Server Security'!F39</f>
        <v>0</v>
      </c>
      <c r="J1323" s="117" t="str">
        <f>'U. Server Security'!G39</f>
        <v>H.1 Password Controls</v>
      </c>
      <c r="K1323" s="117" t="str">
        <f>'U. Server Security'!H39</f>
        <v>9.4.3.e</v>
      </c>
      <c r="L1323" s="117" t="str">
        <f>'U. Server Security'!I39</f>
        <v>Password Management System</v>
      </c>
      <c r="M1323" s="117"/>
      <c r="N1323" s="117"/>
      <c r="O1323" s="117"/>
      <c r="P1323" s="120" t="s">
        <v>684</v>
      </c>
      <c r="Q1323" s="117"/>
      <c r="R1323" s="117" t="s">
        <v>3222</v>
      </c>
      <c r="S1323" s="117"/>
      <c r="T1323" s="191" t="s">
        <v>3254</v>
      </c>
    </row>
    <row r="1324" spans="1:20" ht="12.75" customHeight="1">
      <c r="A1324" s="117">
        <f>'U. Server Security'!A40</f>
        <v>4384</v>
      </c>
      <c r="B1324" s="117">
        <f>'U. Server Security'!J40</f>
        <v>2</v>
      </c>
      <c r="C1324" s="117">
        <f>'U. Server Security'!K40</f>
        <v>0</v>
      </c>
      <c r="D1324" s="117">
        <f>'U. Server Security'!Y40</f>
        <v>0</v>
      </c>
      <c r="E1324" s="117" t="str">
        <f>'U. Server Security'!B40</f>
        <v>U.1.26</v>
      </c>
      <c r="F1324" s="117" t="str">
        <f>'U. Server Security'!C40</f>
        <v>Are anti-malware software version and engine upgrade deployment failures reviewed at least weekly?</v>
      </c>
      <c r="G1324" s="117">
        <f>'U. Server Security'!D40</f>
        <v>0</v>
      </c>
      <c r="H1324" s="117">
        <f>'U. Server Security'!E40</f>
        <v>0</v>
      </c>
      <c r="I1324" s="117">
        <f>'U. Server Security'!F40</f>
        <v>0</v>
      </c>
      <c r="J1324" s="117">
        <f>'U. Server Security'!G40</f>
        <v>0</v>
      </c>
      <c r="K1324" s="117">
        <f>'U. Server Security'!H40</f>
        <v>0</v>
      </c>
      <c r="L1324" s="117">
        <f>'U. Server Security'!I40</f>
        <v>0</v>
      </c>
      <c r="M1324" s="117"/>
      <c r="N1324" s="117"/>
      <c r="O1324" s="117"/>
      <c r="P1324" s="120"/>
      <c r="Q1324" s="117"/>
      <c r="R1324" s="117"/>
      <c r="S1324" s="117"/>
      <c r="T1324" s="117"/>
    </row>
    <row r="1325" spans="1:20" ht="12.75" customHeight="1">
      <c r="A1325" s="117">
        <f>'U. Server Security'!A41</f>
        <v>4385</v>
      </c>
      <c r="B1325" s="117">
        <f>'U. Server Security'!J41</f>
        <v>2</v>
      </c>
      <c r="C1325" s="117">
        <f>'U. Server Security'!K41</f>
        <v>0</v>
      </c>
      <c r="D1325" s="117">
        <f>'U. Server Security'!Y41</f>
        <v>0</v>
      </c>
      <c r="E1325" s="117" t="str">
        <f>'U. Server Security'!B41</f>
        <v>U.1.27</v>
      </c>
      <c r="F1325" s="117" t="str">
        <f>'U. Server Security'!C41</f>
        <v>Are activity alerts such as uncleaned infections and suspicious activity reviewed and actioned at least weekly?</v>
      </c>
      <c r="G1325" s="117">
        <f>'U. Server Security'!D41</f>
        <v>0</v>
      </c>
      <c r="H1325" s="117">
        <f>'U. Server Security'!E41</f>
        <v>0</v>
      </c>
      <c r="I1325" s="117">
        <f>'U. Server Security'!F41</f>
        <v>0</v>
      </c>
      <c r="J1325" s="117">
        <f>'U. Server Security'!G41</f>
        <v>0</v>
      </c>
      <c r="K1325" s="117">
        <f>'U. Server Security'!H41</f>
        <v>0</v>
      </c>
      <c r="L1325" s="117">
        <f>'U. Server Security'!I41</f>
        <v>0</v>
      </c>
      <c r="M1325" s="117"/>
      <c r="N1325" s="117" t="s">
        <v>3129</v>
      </c>
      <c r="O1325" s="117" t="s">
        <v>3308</v>
      </c>
      <c r="P1325" s="120"/>
      <c r="Q1325" s="117"/>
      <c r="R1325" s="117"/>
      <c r="S1325" s="117"/>
      <c r="T1325" s="117"/>
    </row>
    <row r="1326" spans="1:20" ht="12.75" customHeight="1">
      <c r="A1326" s="117">
        <f>'U. Server Security'!A42</f>
        <v>4386</v>
      </c>
      <c r="B1326" s="117">
        <f>'U. Server Security'!J42</f>
        <v>2</v>
      </c>
      <c r="C1326" s="117">
        <f>'U. Server Security'!K42</f>
        <v>0</v>
      </c>
      <c r="D1326" s="117">
        <f>'U. Server Security'!Y42</f>
        <v>0</v>
      </c>
      <c r="E1326" s="117" t="str">
        <f>'U. Server Security'!B42</f>
        <v>U.1.28</v>
      </c>
      <c r="F1326" s="117" t="str">
        <f>'U. Server Security'!C42</f>
        <v>Is a defined procedure to identify and correct systems without anti-virus performed at least weekly?</v>
      </c>
      <c r="G1326" s="117">
        <f>'U. Server Security'!D42</f>
        <v>0</v>
      </c>
      <c r="H1326" s="117">
        <f>'U. Server Security'!E42</f>
        <v>0</v>
      </c>
      <c r="I1326" s="117">
        <f>'U. Server Security'!F42</f>
        <v>0</v>
      </c>
      <c r="J1326" s="117">
        <f>'U. Server Security'!G42</f>
        <v>0</v>
      </c>
      <c r="K1326" s="117">
        <f>'U. Server Security'!H42</f>
        <v>0</v>
      </c>
      <c r="L1326" s="117">
        <f>'U. Server Security'!I42</f>
        <v>0</v>
      </c>
      <c r="M1326" s="117"/>
      <c r="N1326" s="117"/>
      <c r="O1326" s="117"/>
      <c r="P1326" s="120"/>
      <c r="Q1326" s="117"/>
      <c r="R1326" s="117"/>
      <c r="S1326" s="117"/>
      <c r="T1326" s="117"/>
    </row>
    <row r="1327" spans="1:20" ht="12.75" customHeight="1">
      <c r="A1327" s="117">
        <f>'U. Server Security'!A43</f>
        <v>4387</v>
      </c>
      <c r="B1327" s="117">
        <f>'U. Server Security'!J43</f>
        <v>2</v>
      </c>
      <c r="C1327" s="117">
        <f>'U. Server Security'!K43</f>
        <v>0</v>
      </c>
      <c r="D1327" s="117">
        <f>'U. Server Security'!Y43</f>
        <v>0</v>
      </c>
      <c r="E1327" s="117" t="str">
        <f>'U. Server Security'!B43</f>
        <v>U.1.29</v>
      </c>
      <c r="F1327" s="117" t="str">
        <f>'U. Server Security'!C43</f>
        <v>Is a periodic configuration review performed at least quarterly and when a change is made to anti-malware standards?</v>
      </c>
      <c r="G1327" s="117">
        <f>'U. Server Security'!D43</f>
        <v>0</v>
      </c>
      <c r="H1327" s="117">
        <f>'U. Server Security'!E43</f>
        <v>0</v>
      </c>
      <c r="I1327" s="117">
        <f>'U. Server Security'!F43</f>
        <v>0</v>
      </c>
      <c r="J1327" s="117">
        <f>'U. Server Security'!G43</f>
        <v>0</v>
      </c>
      <c r="K1327" s="117">
        <f>'U. Server Security'!H43</f>
        <v>0</v>
      </c>
      <c r="L1327" s="117">
        <f>'U. Server Security'!I43</f>
        <v>0</v>
      </c>
      <c r="M1327" s="117"/>
      <c r="N1327" s="117"/>
      <c r="O1327" s="117"/>
      <c r="P1327" s="120"/>
      <c r="Q1327" s="117"/>
      <c r="R1327" s="117"/>
      <c r="S1327" s="117"/>
      <c r="T1327" s="117"/>
    </row>
    <row r="1328" spans="1:20" ht="12.75" customHeight="1">
      <c r="A1328" s="117">
        <f>'U. Server Security'!A44</f>
        <v>4116</v>
      </c>
      <c r="B1328" s="117">
        <f>'U. Server Security'!J44</f>
        <v>3</v>
      </c>
      <c r="C1328" s="117">
        <f>'U. Server Security'!K44</f>
        <v>0</v>
      </c>
      <c r="D1328" s="117">
        <f>'U. Server Security'!Y44</f>
        <v>0</v>
      </c>
      <c r="E1328" s="117" t="str">
        <f>'U. Server Security'!B44</f>
        <v>U.1.29.1</v>
      </c>
      <c r="F1328" s="117" t="str">
        <f>'U. Server Security'!C44</f>
        <v>Are the anti-malware standards reviewed and/or updated at least annually to account for new security features and threats are addressed?</v>
      </c>
      <c r="G1328" s="117">
        <f>'U. Server Security'!D44</f>
        <v>0</v>
      </c>
      <c r="H1328" s="117">
        <f>'U. Server Security'!E44</f>
        <v>0</v>
      </c>
      <c r="I1328" s="117">
        <f>'U. Server Security'!F44</f>
        <v>0</v>
      </c>
      <c r="J1328" s="117">
        <f>'U. Server Security'!G44</f>
        <v>0</v>
      </c>
      <c r="K1328" s="117">
        <f>'U. Server Security'!H44</f>
        <v>0</v>
      </c>
      <c r="L1328" s="117">
        <f>'U. Server Security'!I44</f>
        <v>0</v>
      </c>
      <c r="M1328" s="117"/>
      <c r="N1328" s="117"/>
      <c r="O1328" s="117"/>
      <c r="P1328" s="120"/>
      <c r="Q1328" s="117"/>
      <c r="R1328" s="117"/>
      <c r="S1328" s="117"/>
      <c r="T1328" s="191" t="s">
        <v>3254</v>
      </c>
    </row>
    <row r="1329" spans="1:20" ht="12.75" customHeight="1">
      <c r="A1329" s="117">
        <f>'U. Server Security'!A45</f>
        <v>1439</v>
      </c>
      <c r="B1329" s="117">
        <f>'U. Server Security'!J45</f>
        <v>2</v>
      </c>
      <c r="C1329" s="117">
        <f>'U. Server Security'!K45</f>
        <v>0</v>
      </c>
      <c r="D1329" s="117">
        <f>'U. Server Security'!Y45</f>
        <v>0</v>
      </c>
      <c r="E1329" s="117" t="str">
        <f>'U. Server Security'!B45</f>
        <v>U.1.30</v>
      </c>
      <c r="F1329" s="117" t="str">
        <f>'U. Server Security'!C45</f>
        <v>Are all new patch releases reviewed and applied monthly?</v>
      </c>
      <c r="G1329" s="117">
        <f>'U. Server Security'!D45</f>
        <v>0</v>
      </c>
      <c r="H1329" s="117">
        <f>'U. Server Security'!E45</f>
        <v>0</v>
      </c>
      <c r="I1329" s="117">
        <f>'U. Server Security'!F45</f>
        <v>0</v>
      </c>
      <c r="J1329" s="117" t="str">
        <f>'U. Server Security'!G45</f>
        <v>G.2 System Patching</v>
      </c>
      <c r="K1329" s="117" t="str">
        <f>'U. Server Security'!H45</f>
        <v>12.6.1.d</v>
      </c>
      <c r="L1329" s="117" t="str">
        <f>'U. Server Security'!I45</f>
        <v>Control of Technical Vulnerabilities</v>
      </c>
      <c r="M1329" s="117"/>
      <c r="N1329" s="117"/>
      <c r="O1329" s="117"/>
      <c r="P1329" s="120" t="s">
        <v>3226</v>
      </c>
      <c r="Q1329" s="117"/>
      <c r="R1329" s="117" t="s">
        <v>3115</v>
      </c>
      <c r="S1329" s="117"/>
      <c r="T1329" s="191" t="s">
        <v>3254</v>
      </c>
    </row>
    <row r="1330" spans="1:20" ht="12.75" customHeight="1">
      <c r="A1330" s="117">
        <f>'U. Server Security'!A46</f>
        <v>4388</v>
      </c>
      <c r="B1330" s="117">
        <f>'U. Server Security'!J46</f>
        <v>2</v>
      </c>
      <c r="C1330" s="117">
        <f>'U. Server Security'!K46</f>
        <v>0</v>
      </c>
      <c r="D1330" s="117">
        <f>'U. Server Security'!Y46</f>
        <v>0</v>
      </c>
      <c r="E1330" s="117" t="str">
        <f>'U. Server Security'!B46</f>
        <v>U.1.31</v>
      </c>
      <c r="F1330" s="117" t="str">
        <f>'U. Server Security'!C46</f>
        <v>Is there an Internet-accessible self-service portal available that allows clients to view access logs, security events and alerts?</v>
      </c>
      <c r="G1330" s="117">
        <f>'U. Server Security'!D46</f>
        <v>0</v>
      </c>
      <c r="H1330" s="117">
        <f>'U. Server Security'!E46</f>
        <v>0</v>
      </c>
      <c r="I1330" s="117">
        <f>'U. Server Security'!F46</f>
        <v>0</v>
      </c>
      <c r="J1330" s="117">
        <f>'U. Server Security'!G46</f>
        <v>0</v>
      </c>
      <c r="K1330" s="117">
        <f>'U. Server Security'!H46</f>
        <v>0</v>
      </c>
      <c r="L1330" s="117">
        <f>'U. Server Security'!I46</f>
        <v>0</v>
      </c>
      <c r="M1330" s="117"/>
      <c r="N1330" s="117"/>
      <c r="O1330" s="117"/>
      <c r="P1330" s="120"/>
      <c r="Q1330" s="117"/>
      <c r="R1330" s="117"/>
      <c r="S1330" s="117"/>
      <c r="T1330" s="117"/>
    </row>
    <row r="1331" spans="1:20" ht="12.75" customHeight="1">
      <c r="A1331" s="117">
        <f>'U. Server Security'!A47</f>
        <v>4389</v>
      </c>
      <c r="B1331" s="117">
        <f>'U. Server Security'!J47</f>
        <v>2</v>
      </c>
      <c r="C1331" s="117">
        <f>'U. Server Security'!K47</f>
        <v>0</v>
      </c>
      <c r="D1331" s="117">
        <f>'U. Server Security'!Y47</f>
        <v>0</v>
      </c>
      <c r="E1331" s="117" t="str">
        <f>'U. Server Security'!B47</f>
        <v>U.1.32</v>
      </c>
      <c r="F1331" s="117" t="str">
        <f>'U. Server Security'!C47</f>
        <v>Is there an interface that allows access logs, security events and alerts to be sent to an external client-managed SIEM?</v>
      </c>
      <c r="G1331" s="117">
        <f>'U. Server Security'!D47</f>
        <v>0</v>
      </c>
      <c r="H1331" s="117">
        <f>'U. Server Security'!E47</f>
        <v>0</v>
      </c>
      <c r="I1331" s="117">
        <f>'U. Server Security'!F47</f>
        <v>0</v>
      </c>
      <c r="J1331" s="117">
        <f>'U. Server Security'!G47</f>
        <v>0</v>
      </c>
      <c r="K1331" s="117">
        <f>'U. Server Security'!H47</f>
        <v>0</v>
      </c>
      <c r="L1331" s="117">
        <f>'U. Server Security'!I47</f>
        <v>0</v>
      </c>
      <c r="M1331" s="117"/>
      <c r="N1331" s="117"/>
      <c r="O1331" s="117"/>
      <c r="P1331" s="120"/>
      <c r="Q1331" s="117"/>
      <c r="R1331" s="117"/>
      <c r="S1331" s="117"/>
      <c r="T1331" s="117"/>
    </row>
    <row r="1332" spans="1:20" ht="12.75" customHeight="1">
      <c r="A1332" s="117">
        <f>'U. Server Security'!A48</f>
        <v>3568</v>
      </c>
      <c r="B1332" s="117">
        <f>'U. Server Security'!J48</f>
        <v>2</v>
      </c>
      <c r="C1332" s="117">
        <f>'U. Server Security'!K48</f>
        <v>0</v>
      </c>
      <c r="D1332" s="117">
        <f>'U. Server Security'!Y48</f>
        <v>1</v>
      </c>
      <c r="E1332" s="117" t="str">
        <f>'U. Server Security'!B48</f>
        <v>U.1.33</v>
      </c>
      <c r="F1332" s="117" t="str">
        <f>'U. Server Security'!C48</f>
        <v>Are default hardened base virtual images applied to virtualized operating systems?</v>
      </c>
      <c r="G1332" s="117">
        <f>'U. Server Security'!D48</f>
        <v>0</v>
      </c>
      <c r="H1332" s="117">
        <f>'U. Server Security'!E48</f>
        <v>0</v>
      </c>
      <c r="I1332" s="117">
        <f>'U. Server Security'!F48</f>
        <v>0</v>
      </c>
      <c r="J1332" s="117" t="str">
        <f>'U. Server Security'!G48</f>
        <v>U.2 System Hardening Standards</v>
      </c>
      <c r="K1332" s="117">
        <f>'U. Server Security'!H48</f>
        <v>0</v>
      </c>
      <c r="L1332" s="117">
        <f>'U. Server Security'!I48</f>
        <v>0</v>
      </c>
      <c r="M1332" s="117"/>
      <c r="N1332" s="117"/>
      <c r="O1332" s="117"/>
      <c r="P1332" s="120" t="s">
        <v>118</v>
      </c>
      <c r="Q1332" s="117"/>
      <c r="R1332" s="117"/>
      <c r="S1332" s="117"/>
      <c r="T1332" s="117"/>
    </row>
    <row r="1333" spans="1:20" ht="12.75" customHeight="1">
      <c r="A1333" s="117">
        <f>'U. Server Security'!A49</f>
        <v>4390</v>
      </c>
      <c r="B1333" s="117">
        <f>'U. Server Security'!J49</f>
        <v>3</v>
      </c>
      <c r="C1333" s="117">
        <f>'U. Server Security'!K49</f>
        <v>0</v>
      </c>
      <c r="D1333" s="117">
        <f>'U. Server Security'!Y49</f>
        <v>0</v>
      </c>
      <c r="E1333" s="117" t="str">
        <f>'U. Server Security'!B49</f>
        <v>U.1.33.1</v>
      </c>
      <c r="F1333" s="117" t="str">
        <f>'U. Server Security'!C49</f>
        <v>Are they based on a publicly distributed industry, vendor, or government-recognized configuration standard? If yes, which standard authority published the standard?:</v>
      </c>
      <c r="G1333" s="117">
        <f>'U. Server Security'!D49</f>
        <v>0</v>
      </c>
      <c r="H1333" s="117">
        <f>'U. Server Security'!E49</f>
        <v>0</v>
      </c>
      <c r="I1333" s="117">
        <f>'U. Server Security'!F49</f>
        <v>0</v>
      </c>
      <c r="J1333" s="117">
        <f>'U. Server Security'!G49</f>
        <v>0</v>
      </c>
      <c r="K1333" s="117">
        <f>'U. Server Security'!H49</f>
        <v>0</v>
      </c>
      <c r="L1333" s="117">
        <f>'U. Server Security'!I49</f>
        <v>0</v>
      </c>
      <c r="M1333" s="117"/>
      <c r="N1333" s="117"/>
      <c r="O1333" s="117"/>
      <c r="P1333" s="120"/>
      <c r="Q1333" s="117"/>
      <c r="R1333" s="117"/>
      <c r="S1333" s="117"/>
      <c r="T1333" s="117"/>
    </row>
    <row r="1334" spans="1:20" ht="12.75" customHeight="1">
      <c r="A1334" s="117">
        <f>'U. Server Security'!A50</f>
        <v>4391</v>
      </c>
      <c r="B1334" s="117">
        <f>'U. Server Security'!J50</f>
        <v>4</v>
      </c>
      <c r="C1334" s="117">
        <f>'U. Server Security'!K50</f>
        <v>0</v>
      </c>
      <c r="D1334" s="117">
        <f>'U. Server Security'!Y50</f>
        <v>0</v>
      </c>
      <c r="E1334" s="117" t="str">
        <f>'U. Server Security'!B50</f>
        <v>U.1.33.1.1</v>
      </c>
      <c r="F1334" s="117" t="str">
        <f>'U. Server Security'!C50</f>
        <v>Vendor's published security configuration standard?</v>
      </c>
      <c r="G1334" s="117">
        <f>'U. Server Security'!D50</f>
        <v>0</v>
      </c>
      <c r="H1334" s="117">
        <f>'U. Server Security'!E50</f>
        <v>0</v>
      </c>
      <c r="I1334" s="117">
        <f>'U. Server Security'!F50</f>
        <v>0</v>
      </c>
      <c r="J1334" s="117">
        <f>'U. Server Security'!G50</f>
        <v>0</v>
      </c>
      <c r="K1334" s="117">
        <f>'U. Server Security'!H50</f>
        <v>0</v>
      </c>
      <c r="L1334" s="117">
        <f>'U. Server Security'!I50</f>
        <v>0</v>
      </c>
      <c r="M1334" s="117"/>
      <c r="N1334" s="117"/>
      <c r="O1334" s="117"/>
      <c r="P1334" s="120"/>
      <c r="Q1334" s="117"/>
      <c r="R1334" s="117"/>
      <c r="S1334" s="117"/>
      <c r="T1334" s="117"/>
    </row>
    <row r="1335" spans="1:20" ht="12.75" customHeight="1">
      <c r="A1335" s="117">
        <f>'U. Server Security'!A51</f>
        <v>3571</v>
      </c>
      <c r="B1335" s="117">
        <f>'U. Server Security'!J51</f>
        <v>4</v>
      </c>
      <c r="C1335" s="117">
        <f>'U. Server Security'!K51</f>
        <v>0</v>
      </c>
      <c r="D1335" s="117">
        <f>'U. Server Security'!Y51</f>
        <v>0</v>
      </c>
      <c r="E1335" s="117" t="str">
        <f>'U. Server Security'!B51</f>
        <v>U.1.33.1.2</v>
      </c>
      <c r="F1335" s="117" t="str">
        <f>'U. Server Security'!C51</f>
        <v>Center for Internet Security (CIS) Security Configuration Benchmarks?</v>
      </c>
      <c r="G1335" s="117">
        <f>'U. Server Security'!D51</f>
        <v>0</v>
      </c>
      <c r="H1335" s="117">
        <f>'U. Server Security'!E51</f>
        <v>0</v>
      </c>
      <c r="I1335" s="117">
        <f>'U. Server Security'!F51</f>
        <v>0</v>
      </c>
      <c r="J1335" s="117">
        <f>'U. Server Security'!G51</f>
        <v>0</v>
      </c>
      <c r="K1335" s="117">
        <f>'U. Server Security'!H51</f>
        <v>0</v>
      </c>
      <c r="L1335" s="117">
        <f>'U. Server Security'!I51</f>
        <v>0</v>
      </c>
      <c r="M1335" s="117"/>
      <c r="N1335" s="117"/>
      <c r="O1335" s="117"/>
      <c r="P1335" s="120" t="s">
        <v>118</v>
      </c>
      <c r="Q1335" s="117"/>
      <c r="R1335" s="117"/>
      <c r="S1335" s="117"/>
      <c r="T1335" s="117"/>
    </row>
    <row r="1336" spans="1:20" ht="12.75" customHeight="1">
      <c r="A1336" s="117">
        <f>'U. Server Security'!A52</f>
        <v>3575</v>
      </c>
      <c r="B1336" s="117">
        <f>'U. Server Security'!J52</f>
        <v>4</v>
      </c>
      <c r="C1336" s="117">
        <f>'U. Server Security'!K52</f>
        <v>0</v>
      </c>
      <c r="D1336" s="117">
        <f>'U. Server Security'!Y52</f>
        <v>0</v>
      </c>
      <c r="E1336" s="117" t="str">
        <f>'U. Server Security'!B52</f>
        <v>U.1.33.1.3</v>
      </c>
      <c r="F1336" s="117" t="str">
        <f>'U. Server Security'!C52</f>
        <v>Other?</v>
      </c>
      <c r="G1336" s="117">
        <f>'U. Server Security'!D52</f>
        <v>0</v>
      </c>
      <c r="H1336" s="117">
        <f>'U. Server Security'!E52</f>
        <v>0</v>
      </c>
      <c r="I1336" s="117">
        <f>'U. Server Security'!F52</f>
        <v>0</v>
      </c>
      <c r="J1336" s="117">
        <f>'U. Server Security'!G52</f>
        <v>0</v>
      </c>
      <c r="K1336" s="117">
        <f>'U. Server Security'!H52</f>
        <v>0</v>
      </c>
      <c r="L1336" s="117">
        <f>'U. Server Security'!I52</f>
        <v>0</v>
      </c>
      <c r="M1336" s="117"/>
      <c r="N1336" s="117"/>
      <c r="O1336" s="117"/>
      <c r="P1336" s="120" t="s">
        <v>118</v>
      </c>
      <c r="Q1336" s="117"/>
      <c r="R1336" s="117"/>
      <c r="S1336" s="117"/>
      <c r="T1336" s="117"/>
    </row>
    <row r="1337" spans="1:20" ht="12.75" customHeight="1">
      <c r="A1337" s="117">
        <f>'U. Server Security'!A53</f>
        <v>3577</v>
      </c>
      <c r="B1337" s="117">
        <f>'U. Server Security'!J53</f>
        <v>2</v>
      </c>
      <c r="C1337" s="117">
        <f>'U. Server Security'!K53</f>
        <v>0</v>
      </c>
      <c r="D1337" s="117">
        <f>'U. Server Security'!Y53</f>
        <v>0</v>
      </c>
      <c r="E1337" s="117" t="str">
        <f>'U. Server Security'!B53</f>
        <v>U.1.34</v>
      </c>
      <c r="F1337" s="117" t="str">
        <f>'U. Server Security'!C53</f>
        <v>Is the Service Provider responsible for deploying patches to the live server?</v>
      </c>
      <c r="G1337" s="117">
        <f>'U. Server Security'!D53</f>
        <v>0</v>
      </c>
      <c r="H1337" s="117">
        <f>'U. Server Security'!E53</f>
        <v>0</v>
      </c>
      <c r="I1337" s="117">
        <f>'U. Server Security'!F53</f>
        <v>0</v>
      </c>
      <c r="J1337" s="117">
        <f>'U. Server Security'!G53</f>
        <v>0</v>
      </c>
      <c r="K1337" s="117">
        <f>'U. Server Security'!H53</f>
        <v>0</v>
      </c>
      <c r="L1337" s="117">
        <f>'U. Server Security'!I53</f>
        <v>0</v>
      </c>
      <c r="M1337" s="117"/>
      <c r="N1337" s="117"/>
      <c r="O1337" s="117"/>
      <c r="P1337" s="120">
        <v>6.2</v>
      </c>
      <c r="Q1337" s="117"/>
      <c r="R1337" s="117"/>
      <c r="S1337" s="117"/>
      <c r="T1337" s="117"/>
    </row>
    <row r="1338" spans="1:20" ht="12.75" customHeight="1">
      <c r="A1338" s="117">
        <f>'U. Server Security'!A54</f>
        <v>3585</v>
      </c>
      <c r="B1338" s="117">
        <f>'U. Server Security'!J54</f>
        <v>2</v>
      </c>
      <c r="C1338" s="117">
        <f>'U. Server Security'!K54</f>
        <v>0</v>
      </c>
      <c r="D1338" s="117">
        <f>'U. Server Security'!Y54</f>
        <v>0</v>
      </c>
      <c r="E1338" s="117" t="str">
        <f>'U. Server Security'!B54</f>
        <v>U.1.35</v>
      </c>
      <c r="F1338" s="117" t="str">
        <f>'U. Server Security'!C54</f>
        <v>Is the Service Provider responsible for ensuring the Operating System remains hardened?</v>
      </c>
      <c r="G1338" s="117">
        <f>'U. Server Security'!D54</f>
        <v>0</v>
      </c>
      <c r="H1338" s="117">
        <f>'U. Server Security'!E54</f>
        <v>0</v>
      </c>
      <c r="I1338" s="117">
        <f>'U. Server Security'!F54</f>
        <v>0</v>
      </c>
      <c r="J1338" s="117">
        <f>'U. Server Security'!G54</f>
        <v>0</v>
      </c>
      <c r="K1338" s="117">
        <f>'U. Server Security'!H54</f>
        <v>0</v>
      </c>
      <c r="L1338" s="117">
        <f>'U. Server Security'!I54</f>
        <v>0</v>
      </c>
      <c r="M1338" s="117"/>
      <c r="N1338" s="117"/>
      <c r="O1338" s="117"/>
      <c r="P1338" s="120">
        <v>6.2</v>
      </c>
      <c r="Q1338" s="117"/>
      <c r="R1338" s="117"/>
      <c r="S1338" s="117"/>
      <c r="T1338" s="117"/>
    </row>
    <row r="1339" spans="1:20" ht="12.75" customHeight="1">
      <c r="A1339" s="117">
        <f>'U. Server Security'!A55</f>
        <v>4392</v>
      </c>
      <c r="B1339" s="117">
        <f>'U. Server Security'!J55</f>
        <v>2</v>
      </c>
      <c r="C1339" s="117">
        <f>'U. Server Security'!K55</f>
        <v>0</v>
      </c>
      <c r="D1339" s="117">
        <f>'U. Server Security'!Y55</f>
        <v>0</v>
      </c>
      <c r="E1339" s="117" t="str">
        <f>'U. Server Security'!B55</f>
        <v>U.1.36</v>
      </c>
      <c r="F1339" s="117" t="str">
        <f>'U. Server Security'!C55</f>
        <v>Is the Service Provider responsible for ensuring all application server components (e.g. web server, mail server) remain hardened?</v>
      </c>
      <c r="G1339" s="117">
        <f>'U. Server Security'!D55</f>
        <v>0</v>
      </c>
      <c r="H1339" s="117">
        <f>'U. Server Security'!E55</f>
        <v>0</v>
      </c>
      <c r="I1339" s="117">
        <f>'U. Server Security'!F55</f>
        <v>0</v>
      </c>
      <c r="J1339" s="117">
        <f>'U. Server Security'!G55</f>
        <v>0</v>
      </c>
      <c r="K1339" s="117">
        <f>'U. Server Security'!H55</f>
        <v>0</v>
      </c>
      <c r="L1339" s="117">
        <f>'U. Server Security'!I55</f>
        <v>0</v>
      </c>
      <c r="M1339" s="117"/>
      <c r="N1339" s="117"/>
      <c r="O1339" s="117"/>
      <c r="P1339" s="120"/>
      <c r="Q1339" s="117"/>
      <c r="R1339" s="117"/>
      <c r="S1339" s="117"/>
      <c r="T1339" s="117"/>
    </row>
    <row r="1340" spans="1:20" ht="12.75" customHeight="1">
      <c r="A1340" s="117">
        <f>'U. Server Security'!A56</f>
        <v>3649</v>
      </c>
      <c r="B1340" s="117">
        <f>'U. Server Security'!J56</f>
        <v>2</v>
      </c>
      <c r="C1340" s="117">
        <f>'U. Server Security'!K56</f>
        <v>0</v>
      </c>
      <c r="D1340" s="117">
        <f>'U. Server Security'!Y56</f>
        <v>1</v>
      </c>
      <c r="E1340" s="117" t="str">
        <f>'U. Server Security'!B56</f>
        <v>U.1.37</v>
      </c>
      <c r="F1340" s="117" t="str">
        <f>'U. Server Security'!C56</f>
        <v>Are Hypervisors used to manage systems used to transmit, process or store Scoped Data? If yes, are there:</v>
      </c>
      <c r="G1340" s="117">
        <f>'U. Server Security'!D56</f>
        <v>0</v>
      </c>
      <c r="H1340" s="117">
        <f>'U. Server Security'!E56</f>
        <v>0</v>
      </c>
      <c r="I1340" s="117">
        <f>'U. Server Security'!F56</f>
        <v>0</v>
      </c>
      <c r="J1340" s="117" t="str">
        <f>'U. Server Security'!G56</f>
        <v>V.4 Security Review of Hypervisor Configuration</v>
      </c>
      <c r="K1340" s="117" t="str">
        <f>'U. Server Security'!H56</f>
        <v>14.1.2</v>
      </c>
      <c r="L1340" s="117" t="str">
        <f>'U. Server Security'!I56</f>
        <v>Securing application services on public networks</v>
      </c>
      <c r="M1340" s="117"/>
      <c r="N1340" s="117"/>
      <c r="O1340" s="117"/>
      <c r="P1340" s="120" t="s">
        <v>118</v>
      </c>
      <c r="Q1340" s="117"/>
      <c r="R1340" s="117"/>
      <c r="S1340" s="117"/>
      <c r="T1340" s="117"/>
    </row>
    <row r="1341" spans="1:20" ht="12.75" customHeight="1">
      <c r="A1341" s="117">
        <f>'U. Server Security'!A57</f>
        <v>3650</v>
      </c>
      <c r="B1341" s="117">
        <f>'U. Server Security'!J57</f>
        <v>3</v>
      </c>
      <c r="C1341" s="117">
        <f>'U. Server Security'!K57</f>
        <v>0</v>
      </c>
      <c r="D1341" s="117">
        <f>'U. Server Security'!Y57</f>
        <v>0</v>
      </c>
      <c r="E1341" s="117" t="str">
        <f>'U. Server Security'!B57</f>
        <v>U.1.37.1</v>
      </c>
      <c r="F1341" s="117" t="str">
        <f>'U. Server Security'!C57</f>
        <v>Hypervisor hardening standards applied?</v>
      </c>
      <c r="G1341" s="117">
        <f>'U. Server Security'!D57</f>
        <v>0</v>
      </c>
      <c r="H1341" s="117">
        <f>'U. Server Security'!E57</f>
        <v>0</v>
      </c>
      <c r="I1341" s="117">
        <f>'U. Server Security'!F57</f>
        <v>0</v>
      </c>
      <c r="J1341" s="117" t="str">
        <f>'U. Server Security'!G57</f>
        <v>V.4 Security Review of Hypervisor Configuration</v>
      </c>
      <c r="K1341" s="117" t="str">
        <f>'U. Server Security'!H57</f>
        <v xml:space="preserve">12.6.1 </v>
      </c>
      <c r="L1341" s="117" t="str">
        <f>'U. Server Security'!I57</f>
        <v>Management of technical vulnerabilities</v>
      </c>
      <c r="M1341" s="117"/>
      <c r="N1341" s="117"/>
      <c r="O1341" s="117"/>
      <c r="P1341" s="120" t="s">
        <v>118</v>
      </c>
      <c r="Q1341" s="117"/>
      <c r="R1341" s="117"/>
      <c r="S1341" s="117"/>
      <c r="T1341" s="117"/>
    </row>
    <row r="1342" spans="1:20" ht="12.75" customHeight="1">
      <c r="A1342" s="117">
        <f>'U. Server Security'!A58</f>
        <v>3651</v>
      </c>
      <c r="B1342" s="117">
        <f>'U. Server Security'!J58</f>
        <v>3</v>
      </c>
      <c r="C1342" s="117">
        <f>'U. Server Security'!K58</f>
        <v>0</v>
      </c>
      <c r="D1342" s="117">
        <f>'U. Server Security'!Y58</f>
        <v>0</v>
      </c>
      <c r="E1342" s="117" t="str">
        <f>'U. Server Security'!B58</f>
        <v>U.1.37.2</v>
      </c>
      <c r="F1342" s="117" t="str">
        <f>'U. Server Security'!C58</f>
        <v>Standard builds/security compliance checks?</v>
      </c>
      <c r="G1342" s="117">
        <f>'U. Server Security'!D58</f>
        <v>0</v>
      </c>
      <c r="H1342" s="117">
        <f>'U. Server Security'!E58</f>
        <v>0</v>
      </c>
      <c r="I1342" s="117">
        <f>'U. Server Security'!F58</f>
        <v>0</v>
      </c>
      <c r="J1342" s="117" t="str">
        <f>'U. Server Security'!G58</f>
        <v>V.4 Security Review of Hypervisor Configuration</v>
      </c>
      <c r="K1342" s="117" t="str">
        <f>'U. Server Security'!H58</f>
        <v xml:space="preserve">12.6.1 </v>
      </c>
      <c r="L1342" s="117" t="str">
        <f>'U. Server Security'!I58</f>
        <v>Management of technical vulnerabilities</v>
      </c>
      <c r="M1342" s="117"/>
      <c r="N1342" s="117"/>
      <c r="O1342" s="117"/>
      <c r="P1342" s="120" t="s">
        <v>118</v>
      </c>
      <c r="Q1342" s="117"/>
      <c r="R1342" s="117"/>
      <c r="S1342" s="117"/>
      <c r="T1342" s="117"/>
    </row>
    <row r="1343" spans="1:20" ht="12.75" customHeight="1">
      <c r="A1343" s="117">
        <f>'U. Server Security'!A59</f>
        <v>3652</v>
      </c>
      <c r="B1343" s="117">
        <f>'U. Server Security'!J59</f>
        <v>3</v>
      </c>
      <c r="C1343" s="117">
        <f>'U. Server Security'!K59</f>
        <v>0</v>
      </c>
      <c r="D1343" s="117">
        <f>'U. Server Security'!Y59</f>
        <v>0</v>
      </c>
      <c r="E1343" s="117" t="str">
        <f>'U. Server Security'!B59</f>
        <v>U.1.37.3</v>
      </c>
      <c r="F1343" s="117" t="str">
        <f>'U. Server Security'!C59</f>
        <v>Current patches?</v>
      </c>
      <c r="G1343" s="117">
        <f>'U. Server Security'!D59</f>
        <v>0</v>
      </c>
      <c r="H1343" s="117">
        <f>'U. Server Security'!E59</f>
        <v>0</v>
      </c>
      <c r="I1343" s="117">
        <f>'U. Server Security'!F59</f>
        <v>0</v>
      </c>
      <c r="J1343" s="117" t="str">
        <f>'U. Server Security'!G59</f>
        <v>V.4 Security Review of Hypervisor Configuration</v>
      </c>
      <c r="K1343" s="117" t="str">
        <f>'U. Server Security'!H59</f>
        <v xml:space="preserve">12.6.1 </v>
      </c>
      <c r="L1343" s="117" t="str">
        <f>'U. Server Security'!I59</f>
        <v>Management of technical vulnerabilities</v>
      </c>
      <c r="M1343" s="117"/>
      <c r="N1343" s="117"/>
      <c r="O1343" s="117"/>
      <c r="P1343" s="120" t="s">
        <v>118</v>
      </c>
      <c r="Q1343" s="117"/>
      <c r="R1343" s="117"/>
      <c r="S1343" s="117"/>
      <c r="T1343" s="117"/>
    </row>
    <row r="1344" spans="1:20" ht="12.75" customHeight="1">
      <c r="A1344" s="117">
        <f>'U. Server Security'!A60</f>
        <v>3653</v>
      </c>
      <c r="B1344" s="117">
        <f>'U. Server Security'!J60</f>
        <v>3</v>
      </c>
      <c r="C1344" s="117">
        <f>'U. Server Security'!K60</f>
        <v>0</v>
      </c>
      <c r="D1344" s="117">
        <f>'U. Server Security'!Y60</f>
        <v>0</v>
      </c>
      <c r="E1344" s="117" t="str">
        <f>'U. Server Security'!B60</f>
        <v>U.1.37.4</v>
      </c>
      <c r="F1344" s="117" t="str">
        <f>'U. Server Security'!C60</f>
        <v>Unnecessary/unused services turned off?</v>
      </c>
      <c r="G1344" s="117">
        <f>'U. Server Security'!D60</f>
        <v>0</v>
      </c>
      <c r="H1344" s="117">
        <f>'U. Server Security'!E60</f>
        <v>0</v>
      </c>
      <c r="I1344" s="117">
        <f>'U. Server Security'!F60</f>
        <v>0</v>
      </c>
      <c r="J1344" s="117" t="str">
        <f>'U. Server Security'!G60</f>
        <v>V.4 Security Review of Hypervisor Configuration</v>
      </c>
      <c r="K1344" s="117" t="str">
        <f>'U. Server Security'!H60</f>
        <v xml:space="preserve">12.6.1 </v>
      </c>
      <c r="L1344" s="117" t="str">
        <f>'U. Server Security'!I60</f>
        <v>Management of technical vulnerabilities</v>
      </c>
      <c r="M1344" s="117"/>
      <c r="N1344" s="117"/>
      <c r="O1344" s="117"/>
      <c r="P1344" s="120" t="s">
        <v>118</v>
      </c>
      <c r="Q1344" s="117"/>
      <c r="R1344" s="117"/>
      <c r="S1344" s="117"/>
      <c r="T1344" s="117"/>
    </row>
    <row r="1345" spans="1:20" ht="12.75" customHeight="1">
      <c r="A1345" s="117">
        <f>'U. Server Security'!A61</f>
        <v>3654</v>
      </c>
      <c r="B1345" s="117">
        <f>'U. Server Security'!J61</f>
        <v>3</v>
      </c>
      <c r="C1345" s="117">
        <f>'U. Server Security'!K61</f>
        <v>0</v>
      </c>
      <c r="D1345" s="117">
        <f>'U. Server Security'!Y61</f>
        <v>0</v>
      </c>
      <c r="E1345" s="117" t="str">
        <f>'U. Server Security'!B61</f>
        <v>U.1.37.5</v>
      </c>
      <c r="F1345" s="117" t="str">
        <f>'U. Server Security'!C61</f>
        <v>Regular log reviews using a specific methodology to uncover potential incidents?</v>
      </c>
      <c r="G1345" s="117">
        <f>'U. Server Security'!D61</f>
        <v>0</v>
      </c>
      <c r="H1345" s="117">
        <f>'U. Server Security'!E61</f>
        <v>0</v>
      </c>
      <c r="I1345" s="117">
        <f>'U. Server Security'!F61</f>
        <v>0</v>
      </c>
      <c r="J1345" s="117" t="str">
        <f>'U. Server Security'!G61</f>
        <v>V.4 Security Review of Hypervisor Configuration</v>
      </c>
      <c r="K1345" s="117" t="str">
        <f>'U. Server Security'!H61</f>
        <v>12.4.1</v>
      </c>
      <c r="L1345" s="117" t="str">
        <f>'U. Server Security'!I61</f>
        <v>Event logging</v>
      </c>
      <c r="M1345" s="117"/>
      <c r="N1345" s="117"/>
      <c r="O1345" s="117"/>
      <c r="P1345" s="120">
        <v>10.1</v>
      </c>
      <c r="Q1345" s="117"/>
      <c r="R1345" s="117"/>
      <c r="S1345" s="117"/>
      <c r="T1345" s="117"/>
    </row>
    <row r="1346" spans="1:20" ht="12.75" customHeight="1">
      <c r="A1346" s="117">
        <f>'U. Server Security'!A62</f>
        <v>3655</v>
      </c>
      <c r="B1346" s="117">
        <f>'U. Server Security'!J62</f>
        <v>3</v>
      </c>
      <c r="C1346" s="117">
        <f>'U. Server Security'!K62</f>
        <v>0</v>
      </c>
      <c r="D1346" s="117">
        <f>'U. Server Security'!Y62</f>
        <v>0</v>
      </c>
      <c r="E1346" s="117" t="str">
        <f>'U. Server Security'!B62</f>
        <v>U.1.37.6</v>
      </c>
      <c r="F1346" s="117" t="str">
        <f>'U. Server Security'!C62</f>
        <v>Sufficient information in the logs to evaluate incidents?</v>
      </c>
      <c r="G1346" s="117">
        <f>'U. Server Security'!D62</f>
        <v>0</v>
      </c>
      <c r="H1346" s="117">
        <f>'U. Server Security'!E62</f>
        <v>0</v>
      </c>
      <c r="I1346" s="117">
        <f>'U. Server Security'!F62</f>
        <v>0</v>
      </c>
      <c r="J1346" s="117" t="str">
        <f>'U. Server Security'!G62</f>
        <v>V.4 Security Review of Hypervisor Configuration</v>
      </c>
      <c r="K1346" s="117" t="str">
        <f>'U. Server Security'!H62</f>
        <v>12.4.1</v>
      </c>
      <c r="L1346" s="117" t="str">
        <f>'U. Server Security'!I62</f>
        <v>Event logging</v>
      </c>
      <c r="M1346" s="117"/>
      <c r="N1346" s="117"/>
      <c r="O1346" s="117"/>
      <c r="P1346" s="120">
        <v>10.6</v>
      </c>
      <c r="Q1346" s="117"/>
      <c r="R1346" s="117"/>
      <c r="S1346" s="117"/>
      <c r="T1346" s="117"/>
    </row>
    <row r="1347" spans="1:20" ht="12.75" customHeight="1">
      <c r="A1347" s="117">
        <f>'U. Server Security'!A63</f>
        <v>3656</v>
      </c>
      <c r="B1347" s="117">
        <f>'U. Server Security'!J63</f>
        <v>3</v>
      </c>
      <c r="C1347" s="117">
        <f>'U. Server Security'!K63</f>
        <v>0</v>
      </c>
      <c r="D1347" s="117">
        <f>'U. Server Security'!Y63</f>
        <v>0</v>
      </c>
      <c r="E1347" s="117" t="str">
        <f>'U. Server Security'!B63</f>
        <v>U.1.37.7</v>
      </c>
      <c r="F1347" s="117" t="str">
        <f>'U. Server Security'!C63</f>
        <v>Logs retained for a minimum of one year?</v>
      </c>
      <c r="G1347" s="117">
        <f>'U. Server Security'!D63</f>
        <v>0</v>
      </c>
      <c r="H1347" s="117">
        <f>'U. Server Security'!E63</f>
        <v>0</v>
      </c>
      <c r="I1347" s="117">
        <f>'U. Server Security'!F63</f>
        <v>0</v>
      </c>
      <c r="J1347" s="117" t="str">
        <f>'U. Server Security'!G63</f>
        <v>V.4 Security Review of Hypervisor Configuration</v>
      </c>
      <c r="K1347" s="117" t="str">
        <f>'U. Server Security'!H63</f>
        <v>12.4.1</v>
      </c>
      <c r="L1347" s="117" t="str">
        <f>'U. Server Security'!I63</f>
        <v>Event logging</v>
      </c>
      <c r="M1347" s="117"/>
      <c r="N1347" s="117" t="s">
        <v>3129</v>
      </c>
      <c r="O1347" s="117" t="s">
        <v>3308</v>
      </c>
      <c r="P1347" s="120">
        <v>10.7</v>
      </c>
      <c r="Q1347" s="117"/>
      <c r="R1347" s="117"/>
      <c r="S1347" s="117"/>
      <c r="T1347" s="117"/>
    </row>
    <row r="1348" spans="1:20" ht="12.75" customHeight="1">
      <c r="A1348" s="117">
        <f>'U. Server Security'!A64</f>
        <v>3657</v>
      </c>
      <c r="B1348" s="117">
        <f>'U. Server Security'!J64</f>
        <v>3</v>
      </c>
      <c r="C1348" s="117">
        <f>'U. Server Security'!K64</f>
        <v>0</v>
      </c>
      <c r="D1348" s="117">
        <f>'U. Server Security'!Y64</f>
        <v>0</v>
      </c>
      <c r="E1348" s="117" t="str">
        <f>'U. Server Security'!B64</f>
        <v>U.1.37.8</v>
      </c>
      <c r="F1348" s="117" t="str">
        <f>'U. Server Security'!C64</f>
        <v>System generated alerts in the event of an audit log failure?</v>
      </c>
      <c r="G1348" s="117">
        <f>'U. Server Security'!D64</f>
        <v>0</v>
      </c>
      <c r="H1348" s="117">
        <f>'U. Server Security'!E64</f>
        <v>0</v>
      </c>
      <c r="I1348" s="117">
        <f>'U. Server Security'!F64</f>
        <v>0</v>
      </c>
      <c r="J1348" s="117" t="str">
        <f>'U. Server Security'!G64</f>
        <v>V.4 Security Review of Hypervisor Configuration</v>
      </c>
      <c r="K1348" s="117" t="str">
        <f>'U. Server Security'!H64</f>
        <v>12.4.1</v>
      </c>
      <c r="L1348" s="117" t="str">
        <f>'U. Server Security'!I64</f>
        <v>Event logging</v>
      </c>
      <c r="M1348" s="117"/>
      <c r="N1348" s="117"/>
      <c r="O1348" s="117"/>
      <c r="P1348" s="120" t="s">
        <v>3492</v>
      </c>
      <c r="Q1348" s="117"/>
      <c r="R1348" s="117"/>
      <c r="S1348" s="117"/>
      <c r="T1348" s="117"/>
    </row>
    <row r="1349" spans="1:20" ht="12.75" customHeight="1">
      <c r="A1349" s="117">
        <f>'U. Server Security'!A65</f>
        <v>3658</v>
      </c>
      <c r="B1349" s="117">
        <f>'U. Server Security'!J65</f>
        <v>3</v>
      </c>
      <c r="C1349" s="117">
        <f>'U. Server Security'!K65</f>
        <v>0</v>
      </c>
      <c r="D1349" s="117">
        <f>'U. Server Security'!Y65</f>
        <v>0</v>
      </c>
      <c r="E1349" s="117" t="str">
        <f>'U. Server Security'!B65</f>
        <v>U.1.37.9</v>
      </c>
      <c r="F1349" s="117" t="str">
        <f>'U. Server Security'!C65</f>
        <v>Audit logs stored on alternate systems?</v>
      </c>
      <c r="G1349" s="117">
        <f>'U. Server Security'!D65</f>
        <v>0</v>
      </c>
      <c r="H1349" s="117">
        <f>'U. Server Security'!E65</f>
        <v>0</v>
      </c>
      <c r="I1349" s="117">
        <f>'U. Server Security'!F65</f>
        <v>0</v>
      </c>
      <c r="J1349" s="117" t="str">
        <f>'U. Server Security'!G65</f>
        <v>V.4 Security Review of Hypervisor Configuration</v>
      </c>
      <c r="K1349" s="117" t="str">
        <f>'U. Server Security'!H65</f>
        <v>12.4.1</v>
      </c>
      <c r="L1349" s="117" t="str">
        <f>'U. Server Security'!I65</f>
        <v>Event logging</v>
      </c>
      <c r="M1349" s="117"/>
      <c r="N1349" s="117" t="s">
        <v>3129</v>
      </c>
      <c r="O1349" s="117" t="s">
        <v>3308</v>
      </c>
      <c r="P1349" s="120" t="s">
        <v>3226</v>
      </c>
      <c r="Q1349" s="117"/>
      <c r="R1349" s="117"/>
      <c r="S1349" s="117"/>
      <c r="T1349" s="117"/>
    </row>
    <row r="1350" spans="1:20" ht="12.75" customHeight="1">
      <c r="A1350" s="117">
        <f>'U. Server Security'!A66</f>
        <v>3659</v>
      </c>
      <c r="B1350" s="117">
        <f>'U. Server Security'!J66</f>
        <v>3</v>
      </c>
      <c r="C1350" s="117">
        <f>'U. Server Security'!K66</f>
        <v>0</v>
      </c>
      <c r="D1350" s="117">
        <f>'U. Server Security'!Y66</f>
        <v>0</v>
      </c>
      <c r="E1350" s="117" t="str">
        <f>'U. Server Security'!B66</f>
        <v>U.1.37.10</v>
      </c>
      <c r="F1350" s="117" t="str">
        <f>'U. Server Security'!C66</f>
        <v>Audit logs protected against modification, deletion and/or inappropriate access?</v>
      </c>
      <c r="G1350" s="117">
        <f>'U. Server Security'!D66</f>
        <v>0</v>
      </c>
      <c r="H1350" s="117">
        <f>'U. Server Security'!E66</f>
        <v>0</v>
      </c>
      <c r="I1350" s="117">
        <f>'U. Server Security'!F66</f>
        <v>0</v>
      </c>
      <c r="J1350" s="117" t="str">
        <f>'U. Server Security'!G66</f>
        <v>V.4 Security Review of Hypervisor Configuration</v>
      </c>
      <c r="K1350" s="117" t="str">
        <f>'U. Server Security'!H66</f>
        <v>12.4.1</v>
      </c>
      <c r="L1350" s="117" t="str">
        <f>'U. Server Security'!I66</f>
        <v>Event logging</v>
      </c>
      <c r="M1350" s="117"/>
      <c r="N1350" s="117"/>
      <c r="O1350" s="117"/>
      <c r="P1350" s="120" t="s">
        <v>3493</v>
      </c>
      <c r="Q1350" s="117"/>
      <c r="R1350" s="117"/>
      <c r="S1350" s="117"/>
      <c r="T1350" s="117"/>
    </row>
    <row r="1351" spans="1:20" ht="12.75" customHeight="1">
      <c r="A1351" s="117">
        <f>'U. Server Security'!A67</f>
        <v>3660</v>
      </c>
      <c r="B1351" s="117">
        <f>'U. Server Security'!J67</f>
        <v>3</v>
      </c>
      <c r="C1351" s="117">
        <f>'U. Server Security'!K67</f>
        <v>0</v>
      </c>
      <c r="D1351" s="117">
        <f>'U. Server Security'!Y67</f>
        <v>0</v>
      </c>
      <c r="E1351" s="117" t="str">
        <f>'U. Server Security'!B67</f>
        <v>U.1.37.11</v>
      </c>
      <c r="F1351" s="117" t="str">
        <f>'U. Server Security'!C67</f>
        <v>Minimum password length at least eight characters?</v>
      </c>
      <c r="G1351" s="117">
        <f>'U. Server Security'!D67</f>
        <v>0</v>
      </c>
      <c r="H1351" s="117">
        <f>'U. Server Security'!E67</f>
        <v>0</v>
      </c>
      <c r="I1351" s="117">
        <f>'U. Server Security'!F67</f>
        <v>0</v>
      </c>
      <c r="J1351" s="117" t="str">
        <f>'U. Server Security'!G67</f>
        <v>H.1 Password Controls</v>
      </c>
      <c r="K1351" s="117" t="str">
        <f>'U. Server Security'!H67</f>
        <v>9.3.1</v>
      </c>
      <c r="L1351" s="117" t="str">
        <f>'U. Server Security'!I67</f>
        <v>Use of secret authentication information</v>
      </c>
      <c r="M1351" s="117"/>
      <c r="N1351" s="117"/>
      <c r="O1351" s="117"/>
      <c r="P1351" s="120" t="s">
        <v>735</v>
      </c>
      <c r="Q1351" s="117"/>
      <c r="R1351" s="117"/>
      <c r="S1351" s="117"/>
      <c r="T1351" s="117"/>
    </row>
    <row r="1352" spans="1:20" ht="12.75" customHeight="1">
      <c r="A1352" s="117">
        <f>'U. Server Security'!A68</f>
        <v>3661</v>
      </c>
      <c r="B1352" s="117">
        <f>'U. Server Security'!J68</f>
        <v>3</v>
      </c>
      <c r="C1352" s="117">
        <f>'U. Server Security'!K68</f>
        <v>0</v>
      </c>
      <c r="D1352" s="117">
        <f>'U. Server Security'!Y68</f>
        <v>0</v>
      </c>
      <c r="E1352" s="117" t="str">
        <f>'U. Server Security'!B68</f>
        <v>U.1.37.12</v>
      </c>
      <c r="F1352" s="117" t="str">
        <f>'U. Server Security'!C68</f>
        <v>Complex passwords required?</v>
      </c>
      <c r="G1352" s="117">
        <f>'U. Server Security'!D68</f>
        <v>0</v>
      </c>
      <c r="H1352" s="117">
        <f>'U. Server Security'!E68</f>
        <v>0</v>
      </c>
      <c r="I1352" s="117">
        <f>'U. Server Security'!F68</f>
        <v>0</v>
      </c>
      <c r="J1352" s="117" t="str">
        <f>'U. Server Security'!G68</f>
        <v>H.1 Password Controls</v>
      </c>
      <c r="K1352" s="117" t="str">
        <f>'U. Server Security'!H68</f>
        <v>9.3.1</v>
      </c>
      <c r="L1352" s="117" t="str">
        <f>'U. Server Security'!I68</f>
        <v>Use of secret authentication information</v>
      </c>
      <c r="M1352" s="117"/>
      <c r="N1352" s="117"/>
      <c r="O1352" s="117"/>
      <c r="P1352" s="120" t="s">
        <v>735</v>
      </c>
      <c r="Q1352" s="117"/>
      <c r="R1352" s="117"/>
      <c r="S1352" s="117"/>
      <c r="T1352" s="117"/>
    </row>
    <row r="1353" spans="1:20" ht="12.75" customHeight="1">
      <c r="A1353" s="117">
        <f>'U. Server Security'!A69</f>
        <v>3662</v>
      </c>
      <c r="B1353" s="117">
        <f>'U. Server Security'!J69</f>
        <v>3</v>
      </c>
      <c r="C1353" s="117">
        <f>'U. Server Security'!K69</f>
        <v>0</v>
      </c>
      <c r="D1353" s="117">
        <f>'U. Server Security'!Y69</f>
        <v>0</v>
      </c>
      <c r="E1353" s="117" t="str">
        <f>'U. Server Security'!B69</f>
        <v>U.1.37.13</v>
      </c>
      <c r="F1353" s="117" t="str">
        <f>'U. Server Security'!C69</f>
        <v>Minimum password expiration at least every 90 days?</v>
      </c>
      <c r="G1353" s="117">
        <f>'U. Server Security'!D69</f>
        <v>0</v>
      </c>
      <c r="H1353" s="117">
        <f>'U. Server Security'!E69</f>
        <v>0</v>
      </c>
      <c r="I1353" s="117">
        <f>'U. Server Security'!F69</f>
        <v>0</v>
      </c>
      <c r="J1353" s="117" t="str">
        <f>'U. Server Security'!G69</f>
        <v>H.1 Password Controls</v>
      </c>
      <c r="K1353" s="117" t="str">
        <f>'U. Server Security'!H69</f>
        <v>9.3.1</v>
      </c>
      <c r="L1353" s="117" t="str">
        <f>'U. Server Security'!I69</f>
        <v>Use of secret authentication information</v>
      </c>
      <c r="M1353" s="117"/>
      <c r="N1353" s="117"/>
      <c r="O1353" s="117"/>
      <c r="P1353" s="120" t="s">
        <v>3330</v>
      </c>
      <c r="Q1353" s="117"/>
      <c r="R1353" s="117"/>
      <c r="S1353" s="117"/>
      <c r="T1353" s="117"/>
    </row>
    <row r="1354" spans="1:20" ht="12.75" customHeight="1">
      <c r="A1354" s="117">
        <f>'U. Server Security'!A70</f>
        <v>3663</v>
      </c>
      <c r="B1354" s="117">
        <f>'U. Server Security'!J70</f>
        <v>3</v>
      </c>
      <c r="C1354" s="117">
        <f>'U. Server Security'!K70</f>
        <v>0</v>
      </c>
      <c r="D1354" s="117">
        <f>'U. Server Security'!Y70</f>
        <v>0</v>
      </c>
      <c r="E1354" s="117" t="str">
        <f>'U. Server Security'!B70</f>
        <v>U.1.37.14</v>
      </c>
      <c r="F1354" s="117" t="str">
        <f>'U. Server Security'!C70</f>
        <v>Password history of 12 before reuse?</v>
      </c>
      <c r="G1354" s="117">
        <f>'U. Server Security'!D70</f>
        <v>0</v>
      </c>
      <c r="H1354" s="117">
        <f>'U. Server Security'!E70</f>
        <v>0</v>
      </c>
      <c r="I1354" s="117">
        <f>'U. Server Security'!F70</f>
        <v>0</v>
      </c>
      <c r="J1354" s="117" t="str">
        <f>'U. Server Security'!G70</f>
        <v>H.1 Password Controls</v>
      </c>
      <c r="K1354" s="117" t="str">
        <f>'U. Server Security'!H70</f>
        <v>9.3.1</v>
      </c>
      <c r="L1354" s="117" t="str">
        <f>'U. Server Security'!I70</f>
        <v>Use of secret authentication information</v>
      </c>
      <c r="M1354" s="117"/>
      <c r="N1354" s="117"/>
      <c r="O1354" s="117"/>
      <c r="P1354" s="120" t="s">
        <v>3494</v>
      </c>
      <c r="Q1354" s="117"/>
      <c r="R1354" s="117"/>
      <c r="S1354" s="117"/>
      <c r="T1354" s="117"/>
    </row>
    <row r="1355" spans="1:20" ht="12.75" customHeight="1">
      <c r="A1355" s="117">
        <f>'U. Server Security'!A71</f>
        <v>3664</v>
      </c>
      <c r="B1355" s="117">
        <f>'U. Server Security'!J71</f>
        <v>3</v>
      </c>
      <c r="C1355" s="117">
        <f>'U. Server Security'!K71</f>
        <v>0</v>
      </c>
      <c r="D1355" s="117">
        <f>'U. Server Security'!Y71</f>
        <v>0</v>
      </c>
      <c r="E1355" s="117" t="str">
        <f>'U. Server Security'!B71</f>
        <v>U.1.37.15</v>
      </c>
      <c r="F1355" s="117" t="str">
        <f>'U. Server Security'!C71</f>
        <v>Password change requirements at first logon?</v>
      </c>
      <c r="G1355" s="117">
        <f>'U. Server Security'!D71</f>
        <v>0</v>
      </c>
      <c r="H1355" s="117">
        <f>'U. Server Security'!E71</f>
        <v>0</v>
      </c>
      <c r="I1355" s="117">
        <f>'U. Server Security'!F71</f>
        <v>0</v>
      </c>
      <c r="J1355" s="117" t="str">
        <f>'U. Server Security'!G71</f>
        <v>H.1 Password Controls</v>
      </c>
      <c r="K1355" s="117" t="str">
        <f>'U. Server Security'!H71</f>
        <v>9.3.1</v>
      </c>
      <c r="L1355" s="117" t="str">
        <f>'U. Server Security'!I71</f>
        <v>Use of secret authentication information</v>
      </c>
      <c r="M1355" s="117"/>
      <c r="N1355" s="117"/>
      <c r="O1355" s="117"/>
      <c r="P1355" s="120" t="s">
        <v>3495</v>
      </c>
      <c r="Q1355" s="117"/>
      <c r="R1355" s="117"/>
      <c r="S1355" s="117"/>
      <c r="T1355" s="117"/>
    </row>
    <row r="1356" spans="1:20" ht="12.75" customHeight="1">
      <c r="A1356" s="117">
        <f>'U. Server Security'!A72</f>
        <v>3665</v>
      </c>
      <c r="B1356" s="117">
        <f>'U. Server Security'!J72</f>
        <v>3</v>
      </c>
      <c r="C1356" s="117">
        <f>'U. Server Security'!K72</f>
        <v>0</v>
      </c>
      <c r="D1356" s="117">
        <f>'U. Server Security'!Y72</f>
        <v>0</v>
      </c>
      <c r="E1356" s="117" t="str">
        <f>'U. Server Security'!B72</f>
        <v>U.1.37.16</v>
      </c>
      <c r="F1356" s="117" t="str">
        <f>'U. Server Security'!C72</f>
        <v>Stand alone authentication requirements such as a PIN or secret question?</v>
      </c>
      <c r="G1356" s="117">
        <f>'U. Server Security'!D72</f>
        <v>0</v>
      </c>
      <c r="H1356" s="117">
        <f>'U. Server Security'!E72</f>
        <v>0</v>
      </c>
      <c r="I1356" s="117">
        <f>'U. Server Security'!F72</f>
        <v>0</v>
      </c>
      <c r="J1356" s="117" t="str">
        <f>'U. Server Security'!G72</f>
        <v>H.1 Password Controls</v>
      </c>
      <c r="K1356" s="117" t="str">
        <f>'U. Server Security'!H72</f>
        <v>9.3.1</v>
      </c>
      <c r="L1356" s="117" t="str">
        <f>'U. Server Security'!I72</f>
        <v>Use of secret authentication information</v>
      </c>
      <c r="M1356" s="117"/>
      <c r="N1356" s="117"/>
      <c r="O1356" s="117"/>
      <c r="P1356" s="120">
        <v>8.1999999999999993</v>
      </c>
      <c r="Q1356" s="117"/>
      <c r="R1356" s="117"/>
      <c r="S1356" s="117"/>
      <c r="T1356" s="117"/>
    </row>
    <row r="1357" spans="1:20" ht="12.75" customHeight="1">
      <c r="A1357" s="117">
        <f>'U. Server Security'!A73</f>
        <v>3666</v>
      </c>
      <c r="B1357" s="117">
        <f>'U. Server Security'!J73</f>
        <v>3</v>
      </c>
      <c r="C1357" s="117">
        <f>'U. Server Security'!K73</f>
        <v>0</v>
      </c>
      <c r="D1357" s="117">
        <f>'U. Server Security'!Y73</f>
        <v>0</v>
      </c>
      <c r="E1357" s="117" t="str">
        <f>'U. Server Security'!B73</f>
        <v>U.1.37.17</v>
      </c>
      <c r="F1357" s="117" t="str">
        <f>'U. Server Security'!C73</f>
        <v>Passwords encrypted in transit?</v>
      </c>
      <c r="G1357" s="117">
        <f>'U. Server Security'!D73</f>
        <v>0</v>
      </c>
      <c r="H1357" s="117">
        <f>'U. Server Security'!E73</f>
        <v>0</v>
      </c>
      <c r="I1357" s="117">
        <f>'U. Server Security'!F73</f>
        <v>0</v>
      </c>
      <c r="J1357" s="117" t="str">
        <f>'U. Server Security'!G73</f>
        <v>H.1 Password Controls</v>
      </c>
      <c r="K1357" s="117" t="str">
        <f>'U. Server Security'!H73</f>
        <v>9.3.1 10.1.1</v>
      </c>
      <c r="L1357" s="117" t="str">
        <f>'U. Server Security'!I73</f>
        <v>Use of secret authentication information, Policy on the use of cryptographic controls</v>
      </c>
      <c r="M1357" s="117"/>
      <c r="N1357" s="117" t="s">
        <v>3060</v>
      </c>
      <c r="O1357" s="117" t="s">
        <v>3333</v>
      </c>
      <c r="P1357" s="120" t="s">
        <v>406</v>
      </c>
      <c r="Q1357" s="117"/>
      <c r="R1357" s="117"/>
      <c r="S1357" s="117"/>
      <c r="T1357" s="117"/>
    </row>
    <row r="1358" spans="1:20" ht="12.75" customHeight="1">
      <c r="A1358" s="117">
        <f>'U. Server Security'!A74</f>
        <v>3667</v>
      </c>
      <c r="B1358" s="117">
        <f>'U. Server Security'!J74</f>
        <v>3</v>
      </c>
      <c r="C1358" s="117">
        <f>'U. Server Security'!K74</f>
        <v>0</v>
      </c>
      <c r="D1358" s="117">
        <f>'U. Server Security'!Y74</f>
        <v>0</v>
      </c>
      <c r="E1358" s="117" t="str">
        <f>'U. Server Security'!B74</f>
        <v>U.1.37.18</v>
      </c>
      <c r="F1358" s="117" t="str">
        <f>'U. Server Security'!C74</f>
        <v>Passwords encrypted or hashed in storage?</v>
      </c>
      <c r="G1358" s="117">
        <f>'U. Server Security'!D74</f>
        <v>0</v>
      </c>
      <c r="H1358" s="117">
        <f>'U. Server Security'!E74</f>
        <v>0</v>
      </c>
      <c r="I1358" s="117">
        <f>'U. Server Security'!F74</f>
        <v>0</v>
      </c>
      <c r="J1358" s="117" t="str">
        <f>'U. Server Security'!G74</f>
        <v>H.1 Password Controls</v>
      </c>
      <c r="K1358" s="117" t="str">
        <f>'U. Server Security'!H74</f>
        <v>9.3.1</v>
      </c>
      <c r="L1358" s="117" t="str">
        <f>'U. Server Security'!I74</f>
        <v>Use of secret authentication information</v>
      </c>
      <c r="M1358" s="117"/>
      <c r="N1358" s="117" t="s">
        <v>3060</v>
      </c>
      <c r="O1358" s="117" t="s">
        <v>3333</v>
      </c>
      <c r="P1358" s="120" t="s">
        <v>406</v>
      </c>
      <c r="Q1358" s="117"/>
      <c r="R1358" s="117"/>
      <c r="S1358" s="117"/>
      <c r="T1358" s="117"/>
    </row>
    <row r="1359" spans="1:20" ht="12.75" customHeight="1">
      <c r="A1359" s="117">
        <f>'U. Server Security'!A75</f>
        <v>3668</v>
      </c>
      <c r="B1359" s="117">
        <f>'U. Server Security'!J75</f>
        <v>3</v>
      </c>
      <c r="C1359" s="117">
        <f>'U. Server Security'!K75</f>
        <v>0</v>
      </c>
      <c r="D1359" s="117">
        <f>'U. Server Security'!Y75</f>
        <v>0</v>
      </c>
      <c r="E1359" s="117" t="str">
        <f>'U. Server Security'!B75</f>
        <v>U.1.37.19</v>
      </c>
      <c r="F1359" s="117" t="str">
        <f>'U. Server Security'!C75</f>
        <v>Passwords displayed when entered into a system?</v>
      </c>
      <c r="G1359" s="117">
        <f>'U. Server Security'!D75</f>
        <v>0</v>
      </c>
      <c r="H1359" s="117">
        <f>'U. Server Security'!E75</f>
        <v>0</v>
      </c>
      <c r="I1359" s="117">
        <f>'U. Server Security'!F75</f>
        <v>0</v>
      </c>
      <c r="J1359" s="117" t="str">
        <f>'U. Server Security'!G75</f>
        <v>H.1 Password Controls</v>
      </c>
      <c r="K1359" s="117" t="str">
        <f>'U. Server Security'!H75</f>
        <v>9.3.1</v>
      </c>
      <c r="L1359" s="117" t="str">
        <f>'U. Server Security'!I75</f>
        <v>Use of secret authentication information</v>
      </c>
      <c r="M1359" s="117"/>
      <c r="N1359" s="117"/>
      <c r="O1359" s="117"/>
      <c r="P1359" s="120" t="s">
        <v>118</v>
      </c>
      <c r="Q1359" s="117"/>
      <c r="R1359" s="117"/>
      <c r="S1359" s="117"/>
      <c r="T1359" s="117"/>
    </row>
    <row r="1360" spans="1:20" ht="12.75" customHeight="1">
      <c r="A1360" s="117">
        <f>'U. Server Security'!A76</f>
        <v>3669</v>
      </c>
      <c r="B1360" s="117">
        <f>'U. Server Security'!J76</f>
        <v>3</v>
      </c>
      <c r="C1360" s="117">
        <f>'U. Server Security'!K76</f>
        <v>0</v>
      </c>
      <c r="D1360" s="117">
        <f>'U. Server Security'!Y76</f>
        <v>0</v>
      </c>
      <c r="E1360" s="117" t="str">
        <f>'U. Server Security'!B76</f>
        <v>U.1.37.20</v>
      </c>
      <c r="F1360" s="117" t="str">
        <f>'U. Server Security'!C76</f>
        <v>User accounts associated to a unique individual?</v>
      </c>
      <c r="G1360" s="117">
        <f>'U. Server Security'!D76</f>
        <v>0</v>
      </c>
      <c r="H1360" s="117">
        <f>'U. Server Security'!E76</f>
        <v>0</v>
      </c>
      <c r="I1360" s="117">
        <f>'U. Server Security'!F76</f>
        <v>0</v>
      </c>
      <c r="J1360" s="117" t="str">
        <f>'U. Server Security'!G76</f>
        <v>H.1 Password Controls</v>
      </c>
      <c r="K1360" s="117" t="str">
        <f>'U. Server Security'!H76</f>
        <v xml:space="preserve">9.2.1 </v>
      </c>
      <c r="L1360" s="117" t="str">
        <f>'U. Server Security'!I76</f>
        <v>User registration and de-registration</v>
      </c>
      <c r="M1360" s="117"/>
      <c r="N1360" s="117"/>
      <c r="O1360" s="117"/>
      <c r="P1360" s="120" t="s">
        <v>684</v>
      </c>
      <c r="Q1360" s="117"/>
      <c r="R1360" s="117"/>
      <c r="S1360" s="117"/>
      <c r="T1360" s="117"/>
    </row>
    <row r="1361" spans="1:20" ht="12.75" customHeight="1">
      <c r="A1361" s="117">
        <f>'U. Server Security'!A77</f>
        <v>3670</v>
      </c>
      <c r="B1361" s="117">
        <f>'U. Server Security'!J77</f>
        <v>3</v>
      </c>
      <c r="C1361" s="117">
        <f>'U. Server Security'!K77</f>
        <v>0</v>
      </c>
      <c r="D1361" s="117">
        <f>'U. Server Security'!Y77</f>
        <v>0</v>
      </c>
      <c r="E1361" s="117" t="str">
        <f>'U. Server Security'!B77</f>
        <v>U.1.37.21</v>
      </c>
      <c r="F1361" s="117" t="str">
        <f>'U. Server Security'!C77</f>
        <v>System lock requirements after 3-5 invalid login attempts?</v>
      </c>
      <c r="G1361" s="117">
        <f>'U. Server Security'!D77</f>
        <v>0</v>
      </c>
      <c r="H1361" s="117">
        <f>'U. Server Security'!E77</f>
        <v>0</v>
      </c>
      <c r="I1361" s="117">
        <f>'U. Server Security'!F77</f>
        <v>0</v>
      </c>
      <c r="J1361" s="117">
        <f>'U. Server Security'!G77</f>
        <v>0</v>
      </c>
      <c r="K1361" s="117" t="str">
        <f>'U. Server Security'!H77</f>
        <v xml:space="preserve">9.2.4 </v>
      </c>
      <c r="L1361" s="117" t="str">
        <f>'U. Server Security'!I77</f>
        <v>Management of secret authentication information of users</v>
      </c>
      <c r="M1361" s="117"/>
      <c r="N1361" s="117" t="s">
        <v>3238</v>
      </c>
      <c r="O1361" s="117" t="s">
        <v>3285</v>
      </c>
      <c r="P1361" s="120" t="s">
        <v>3496</v>
      </c>
      <c r="Q1361" s="117"/>
      <c r="R1361" s="117"/>
      <c r="S1361" s="117"/>
      <c r="T1361" s="117"/>
    </row>
    <row r="1362" spans="1:20" ht="12.75" customHeight="1">
      <c r="A1362" s="117">
        <f>'U. Server Security'!A78</f>
        <v>3671</v>
      </c>
      <c r="B1362" s="117">
        <f>'U. Server Security'!J78</f>
        <v>3</v>
      </c>
      <c r="C1362" s="117">
        <f>'U. Server Security'!K78</f>
        <v>0</v>
      </c>
      <c r="D1362" s="117">
        <f>'U. Server Security'!Y78</f>
        <v>0</v>
      </c>
      <c r="E1362" s="117" t="str">
        <f>'U. Server Security'!B78</f>
        <v>U.1.37.22</v>
      </c>
      <c r="F1362" s="117" t="str">
        <f>'U. Server Security'!C78</f>
        <v>Restricted administrative access to the management interfaces?</v>
      </c>
      <c r="G1362" s="117">
        <f>'U. Server Security'!D78</f>
        <v>0</v>
      </c>
      <c r="H1362" s="117">
        <f>'U. Server Security'!E78</f>
        <v>0</v>
      </c>
      <c r="I1362" s="117">
        <f>'U. Server Security'!F78</f>
        <v>0</v>
      </c>
      <c r="J1362" s="117" t="str">
        <f>'U. Server Security'!G78</f>
        <v>H.3 Logical Access Authorization</v>
      </c>
      <c r="K1362" s="117" t="str">
        <f>'U. Server Security'!H78</f>
        <v>9.1.1 9.2.3</v>
      </c>
      <c r="L1362" s="117" t="str">
        <f>'U. Server Security'!I78</f>
        <v>Access control policy, Management of privileged access rights</v>
      </c>
      <c r="M1362" s="117"/>
      <c r="N1362" s="117"/>
      <c r="O1362" s="117"/>
      <c r="P1362" s="120">
        <v>7.1</v>
      </c>
      <c r="Q1362" s="117"/>
      <c r="R1362" s="117"/>
      <c r="S1362" s="117"/>
      <c r="T1362" s="117"/>
    </row>
    <row r="1363" spans="1:20" ht="12.75" customHeight="1">
      <c r="A1363" s="117">
        <f>'U. Server Security'!A79</f>
        <v>3672</v>
      </c>
      <c r="B1363" s="117">
        <f>'U. Server Security'!J79</f>
        <v>3</v>
      </c>
      <c r="C1363" s="117">
        <f>'U. Server Security'!K79</f>
        <v>0</v>
      </c>
      <c r="D1363" s="117">
        <f>'U. Server Security'!Y79</f>
        <v>0</v>
      </c>
      <c r="E1363" s="117" t="str">
        <f>'U. Server Security'!B79</f>
        <v>U.1.37.23</v>
      </c>
      <c r="F1363" s="117" t="str">
        <f>'U. Server Security'!C79</f>
        <v>Disabling unneeded hypervisor services (e.g., file-sharing between the guest and the host operating system)?</v>
      </c>
      <c r="G1363" s="117">
        <f>'U. Server Security'!D79</f>
        <v>0</v>
      </c>
      <c r="H1363" s="117">
        <f>'U. Server Security'!E79</f>
        <v>0</v>
      </c>
      <c r="I1363" s="117">
        <f>'U. Server Security'!F79</f>
        <v>0</v>
      </c>
      <c r="J1363" s="117" t="str">
        <f>'U. Server Security'!G79</f>
        <v>V.4 Security Review of Hypervisor Configuration</v>
      </c>
      <c r="K1363" s="117" t="str">
        <f>'U. Server Security'!H79</f>
        <v>9.4.1</v>
      </c>
      <c r="L1363" s="117" t="str">
        <f>'U. Server Security'!I79</f>
        <v>Information access restriction</v>
      </c>
      <c r="M1363" s="117"/>
      <c r="N1363" s="117"/>
      <c r="O1363" s="117"/>
      <c r="P1363" s="120" t="s">
        <v>481</v>
      </c>
      <c r="Q1363" s="117"/>
      <c r="R1363" s="117"/>
      <c r="S1363" s="117"/>
      <c r="T1363" s="117"/>
    </row>
    <row r="1364" spans="1:20" ht="12.75" customHeight="1">
      <c r="A1364" s="117">
        <f>'U. Server Security'!A80</f>
        <v>3673</v>
      </c>
      <c r="B1364" s="117">
        <f>'U. Server Security'!J80</f>
        <v>3</v>
      </c>
      <c r="C1364" s="117">
        <f>'U. Server Security'!K80</f>
        <v>0</v>
      </c>
      <c r="D1364" s="117">
        <f>'U. Server Security'!Y80</f>
        <v>0</v>
      </c>
      <c r="E1364" s="117" t="str">
        <f>'U. Server Security'!B80</f>
        <v>U.1.37.24</v>
      </c>
      <c r="F1364" s="117" t="str">
        <f>'U. Server Security'!C80</f>
        <v>Introspection capabilities to monitor the security of each guest operating system?</v>
      </c>
      <c r="G1364" s="117">
        <f>'U. Server Security'!D80</f>
        <v>0</v>
      </c>
      <c r="H1364" s="117">
        <f>'U. Server Security'!E80</f>
        <v>0</v>
      </c>
      <c r="I1364" s="117">
        <f>'U. Server Security'!F80</f>
        <v>0</v>
      </c>
      <c r="J1364" s="117" t="str">
        <f>'U. Server Security'!G80</f>
        <v>V.4 Security Review of Hypervisor Configuration</v>
      </c>
      <c r="K1364" s="117" t="str">
        <f>'U. Server Security'!H80</f>
        <v>12.4.1</v>
      </c>
      <c r="L1364" s="117" t="str">
        <f>'U. Server Security'!I80</f>
        <v>Event logging</v>
      </c>
      <c r="M1364" s="117"/>
      <c r="N1364" s="117" t="s">
        <v>3249</v>
      </c>
      <c r="O1364" s="117" t="s">
        <v>3391</v>
      </c>
      <c r="P1364" s="120" t="s">
        <v>3321</v>
      </c>
      <c r="Q1364" s="117"/>
      <c r="R1364" s="117"/>
      <c r="S1364" s="117"/>
      <c r="T1364" s="117"/>
    </row>
    <row r="1365" spans="1:20" ht="12.75" customHeight="1">
      <c r="A1365" s="117">
        <f>'U. Server Security'!A81</f>
        <v>3674</v>
      </c>
      <c r="B1365" s="117">
        <f>'U. Server Security'!J81</f>
        <v>3</v>
      </c>
      <c r="C1365" s="117">
        <f>'U. Server Security'!K81</f>
        <v>0</v>
      </c>
      <c r="D1365" s="117">
        <f>'U. Server Security'!Y81</f>
        <v>0</v>
      </c>
      <c r="E1365" s="117" t="str">
        <f>'U. Server Security'!B81</f>
        <v>U.1.37.25</v>
      </c>
      <c r="F1365" s="117" t="str">
        <f>'U. Server Security'!C81</f>
        <v>Introspection capabilities to monitor the security of activity taking place between each guest operating system?</v>
      </c>
      <c r="G1365" s="117">
        <f>'U. Server Security'!D81</f>
        <v>0</v>
      </c>
      <c r="H1365" s="117">
        <f>'U. Server Security'!E81</f>
        <v>0</v>
      </c>
      <c r="I1365" s="117">
        <f>'U. Server Security'!F81</f>
        <v>0</v>
      </c>
      <c r="J1365" s="117" t="str">
        <f>'U. Server Security'!G81</f>
        <v>V.4 Security Review of Hypervisor Configuration</v>
      </c>
      <c r="K1365" s="117" t="str">
        <f>'U. Server Security'!H81</f>
        <v>12.4.1</v>
      </c>
      <c r="L1365" s="117" t="str">
        <f>'U. Server Security'!I81</f>
        <v>Event logging</v>
      </c>
      <c r="M1365" s="117"/>
      <c r="N1365" s="117" t="s">
        <v>3249</v>
      </c>
      <c r="O1365" s="117" t="s">
        <v>3391</v>
      </c>
      <c r="P1365" s="120" t="s">
        <v>3321</v>
      </c>
      <c r="Q1365" s="117"/>
      <c r="R1365" s="117"/>
      <c r="S1365" s="117"/>
      <c r="T1365" s="117"/>
    </row>
    <row r="1366" spans="1:20" ht="12.75" customHeight="1">
      <c r="A1366" s="117">
        <f>'U. Server Security'!A82</f>
        <v>3675</v>
      </c>
      <c r="B1366" s="117">
        <f>'U. Server Security'!J82</f>
        <v>3</v>
      </c>
      <c r="C1366" s="117">
        <f>'U. Server Security'!K82</f>
        <v>0</v>
      </c>
      <c r="D1366" s="117">
        <f>'U. Server Security'!Y82</f>
        <v>0</v>
      </c>
      <c r="E1366" s="117" t="str">
        <f>'U. Server Security'!B82</f>
        <v>U.1.37.26</v>
      </c>
      <c r="F1366" s="117" t="str">
        <f>'U. Server Security'!C82</f>
        <v>Separate network VLANs for host operating system communication with guest operating systems?</v>
      </c>
      <c r="G1366" s="117">
        <f>'U. Server Security'!D82</f>
        <v>0</v>
      </c>
      <c r="H1366" s="117">
        <f>'U. Server Security'!E82</f>
        <v>0</v>
      </c>
      <c r="I1366" s="117">
        <f>'U. Server Security'!F82</f>
        <v>0</v>
      </c>
      <c r="J1366" s="117" t="str">
        <f>'U. Server Security'!G82</f>
        <v>V.4 Security Review of Hypervisor Configuration</v>
      </c>
      <c r="K1366" s="117" t="str">
        <f>'U. Server Security'!H82</f>
        <v>13.1.3</v>
      </c>
      <c r="L1366" s="117" t="str">
        <f>'U. Server Security'!I82</f>
        <v>Segregation in networks</v>
      </c>
      <c r="M1366" s="117"/>
      <c r="N1366" s="117"/>
      <c r="O1366" s="117"/>
      <c r="P1366" s="120" t="s">
        <v>3497</v>
      </c>
      <c r="Q1366" s="117"/>
      <c r="R1366" s="117"/>
      <c r="S1366" s="117"/>
      <c r="T1366" s="117"/>
    </row>
    <row r="1367" spans="1:20" ht="12.75" customHeight="1">
      <c r="A1367" s="117">
        <f>'U. Server Security'!A83</f>
        <v>3676</v>
      </c>
      <c r="B1367" s="117">
        <f>'U. Server Security'!J83</f>
        <v>3</v>
      </c>
      <c r="C1367" s="117">
        <f>'U. Server Security'!K83</f>
        <v>0</v>
      </c>
      <c r="D1367" s="117">
        <f>'U. Server Security'!Y83</f>
        <v>0</v>
      </c>
      <c r="E1367" s="117" t="str">
        <f>'U. Server Security'!B83</f>
        <v>U.1.37.27</v>
      </c>
      <c r="F1367" s="117" t="str">
        <f>'U. Server Security'!C83</f>
        <v>Guest operating systems communicate on separate VLAN's from other Guest operating systems that they do not need to communicate with?</v>
      </c>
      <c r="G1367" s="117">
        <f>'U. Server Security'!D83</f>
        <v>0</v>
      </c>
      <c r="H1367" s="117">
        <f>'U. Server Security'!E83</f>
        <v>0</v>
      </c>
      <c r="I1367" s="117">
        <f>'U. Server Security'!F83</f>
        <v>0</v>
      </c>
      <c r="J1367" s="117" t="str">
        <f>'U. Server Security'!G83</f>
        <v>V.4 Security Review of Hypervisor Configuration</v>
      </c>
      <c r="K1367" s="117" t="str">
        <f>'U. Server Security'!H83</f>
        <v>13.1.3</v>
      </c>
      <c r="L1367" s="117" t="str">
        <f>'U. Server Security'!I83</f>
        <v>Segregation in networks</v>
      </c>
      <c r="M1367" s="117"/>
      <c r="N1367" s="117"/>
      <c r="O1367" s="117"/>
      <c r="P1367" s="120" t="s">
        <v>3497</v>
      </c>
      <c r="Q1367" s="117"/>
      <c r="R1367" s="117"/>
      <c r="S1367" s="117"/>
      <c r="T1367" s="117"/>
    </row>
    <row r="1368" spans="1:20" ht="12.75" customHeight="1">
      <c r="A1368" s="117">
        <f>'U. Server Security'!A84</f>
        <v>3677</v>
      </c>
      <c r="B1368" s="117">
        <f>'U. Server Security'!J84</f>
        <v>3</v>
      </c>
      <c r="C1368" s="117">
        <f>'U. Server Security'!K84</f>
        <v>0</v>
      </c>
      <c r="D1368" s="117">
        <f>'U. Server Security'!Y84</f>
        <v>0</v>
      </c>
      <c r="E1368" s="117" t="str">
        <f>'U. Server Security'!B84</f>
        <v>U.1.37.28</v>
      </c>
      <c r="F1368" s="117" t="str">
        <f>'U. Server Security'!C84</f>
        <v>Host operating system management interface on a separate network than those used by guest operating systems?</v>
      </c>
      <c r="G1368" s="117">
        <f>'U. Server Security'!D84</f>
        <v>0</v>
      </c>
      <c r="H1368" s="117">
        <f>'U. Server Security'!E84</f>
        <v>0</v>
      </c>
      <c r="I1368" s="117">
        <f>'U. Server Security'!F84</f>
        <v>0</v>
      </c>
      <c r="J1368" s="117" t="str">
        <f>'U. Server Security'!G84</f>
        <v>V.4 Security Review of Hypervisor Configuration</v>
      </c>
      <c r="K1368" s="117" t="str">
        <f>'U. Server Security'!H84</f>
        <v>13.1.3</v>
      </c>
      <c r="L1368" s="117" t="str">
        <f>'U. Server Security'!I84</f>
        <v>Segregation in networks</v>
      </c>
      <c r="M1368" s="117"/>
      <c r="N1368" s="117"/>
      <c r="O1368" s="117"/>
      <c r="P1368" s="120" t="s">
        <v>3497</v>
      </c>
      <c r="Q1368" s="117"/>
      <c r="R1368" s="117"/>
      <c r="S1368" s="117"/>
      <c r="T1368" s="117"/>
    </row>
    <row r="1369" spans="1:20" ht="12.75" customHeight="1">
      <c r="A1369" s="117">
        <f>'U. Server Security'!A85</f>
        <v>3678</v>
      </c>
      <c r="B1369" s="117">
        <f>'U. Server Security'!J85</f>
        <v>3</v>
      </c>
      <c r="C1369" s="117">
        <f>'U. Server Security'!K85</f>
        <v>0</v>
      </c>
      <c r="D1369" s="117">
        <f>'U. Server Security'!Y85</f>
        <v>0</v>
      </c>
      <c r="E1369" s="117" t="str">
        <f>'U. Server Security'!B85</f>
        <v>U.1.37.29</v>
      </c>
      <c r="F1369" s="117" t="str">
        <f>'U. Server Security'!C85</f>
        <v>Two factor authentication for access to the administrative interfaces?</v>
      </c>
      <c r="G1369" s="117">
        <f>'U. Server Security'!D85</f>
        <v>0</v>
      </c>
      <c r="H1369" s="117">
        <f>'U. Server Security'!E85</f>
        <v>0</v>
      </c>
      <c r="I1369" s="117">
        <f>'U. Server Security'!F85</f>
        <v>0</v>
      </c>
      <c r="J1369" s="117" t="str">
        <f>'U. Server Security'!G85</f>
        <v>V.4 Security Review of Hypervisor Configuration</v>
      </c>
      <c r="K1369" s="117" t="str">
        <f>'U. Server Security'!H85</f>
        <v>9.1.1</v>
      </c>
      <c r="L1369" s="117" t="str">
        <f>'U. Server Security'!I85</f>
        <v>Access control policy</v>
      </c>
      <c r="M1369" s="117"/>
      <c r="N1369" s="117"/>
      <c r="O1369" s="117"/>
      <c r="P1369" s="120">
        <v>8.3000000000000007</v>
      </c>
      <c r="Q1369" s="117"/>
      <c r="R1369" s="117"/>
      <c r="S1369" s="117"/>
      <c r="T1369" s="117"/>
    </row>
    <row r="1370" spans="1:20" ht="12.75" customHeight="1">
      <c r="A1370" s="117">
        <f>'U. Server Security'!A86</f>
        <v>3680</v>
      </c>
      <c r="B1370" s="117">
        <f>'U. Server Security'!J86</f>
        <v>3</v>
      </c>
      <c r="C1370" s="117">
        <f>'U. Server Security'!K86</f>
        <v>0</v>
      </c>
      <c r="D1370" s="117">
        <f>'U. Server Security'!Y86</f>
        <v>0</v>
      </c>
      <c r="E1370" s="117" t="str">
        <f>'U. Server Security'!B86</f>
        <v>U.1.37.30</v>
      </c>
      <c r="F1370" s="117" t="str">
        <f>'U. Server Security'!C86</f>
        <v>Approval process before VMs can be created to avoid VM sprawl?</v>
      </c>
      <c r="G1370" s="117">
        <f>'U. Server Security'!D86</f>
        <v>0</v>
      </c>
      <c r="H1370" s="117">
        <f>'U. Server Security'!E86</f>
        <v>0</v>
      </c>
      <c r="I1370" s="117">
        <f>'U. Server Security'!F86</f>
        <v>0</v>
      </c>
      <c r="J1370" s="117" t="str">
        <f>'U. Server Security'!G86</f>
        <v>V.4 Security Review of Hypervisor Configuration</v>
      </c>
      <c r="K1370" s="117" t="str">
        <f>'U. Server Security'!H86</f>
        <v>12.1.2</v>
      </c>
      <c r="L1370" s="117" t="str">
        <f>'U. Server Security'!I86</f>
        <v>Change Management</v>
      </c>
      <c r="M1370" s="117"/>
      <c r="N1370" s="117"/>
      <c r="O1370" s="117"/>
      <c r="P1370" s="120" t="s">
        <v>530</v>
      </c>
      <c r="Q1370" s="117"/>
      <c r="R1370" s="117"/>
      <c r="S1370" s="117"/>
      <c r="T1370" s="117"/>
    </row>
    <row r="1371" spans="1:20" ht="12.75" customHeight="1">
      <c r="A1371" s="117">
        <f>'U. Server Security'!A87</f>
        <v>3681</v>
      </c>
      <c r="B1371" s="117">
        <f>'U. Server Security'!J87</f>
        <v>3</v>
      </c>
      <c r="C1371" s="117">
        <f>'U. Server Security'!K87</f>
        <v>0</v>
      </c>
      <c r="D1371" s="117">
        <f>'U. Server Security'!Y87</f>
        <v>0</v>
      </c>
      <c r="E1371" s="117" t="str">
        <f>'U. Server Security'!B87</f>
        <v>U.1.37.31</v>
      </c>
      <c r="F1371" s="117" t="str">
        <f>'U. Server Security'!C87</f>
        <v>Migration of VMs logged including source and target systems, time, user?</v>
      </c>
      <c r="G1371" s="117">
        <f>'U. Server Security'!D87</f>
        <v>0</v>
      </c>
      <c r="H1371" s="117">
        <f>'U. Server Security'!E87</f>
        <v>0</v>
      </c>
      <c r="I1371" s="117">
        <f>'U. Server Security'!F87</f>
        <v>0</v>
      </c>
      <c r="J1371" s="117" t="str">
        <f>'U. Server Security'!G87</f>
        <v>V.4 Security Review of Hypervisor Configuration</v>
      </c>
      <c r="K1371" s="117" t="str">
        <f>'U. Server Security'!H87</f>
        <v>12.4.1</v>
      </c>
      <c r="L1371" s="117" t="str">
        <f>'U. Server Security'!I87</f>
        <v>Event logging</v>
      </c>
      <c r="M1371" s="117"/>
      <c r="N1371" s="117"/>
      <c r="O1371" s="117"/>
      <c r="P1371" s="120" t="s">
        <v>3498</v>
      </c>
      <c r="Q1371" s="117"/>
      <c r="R1371" s="117"/>
      <c r="S1371" s="117"/>
      <c r="T1371" s="117"/>
    </row>
    <row r="1372" spans="1:20" ht="12.75" customHeight="1">
      <c r="A1372" s="117">
        <f>'U. Server Security'!A88</f>
        <v>3682</v>
      </c>
      <c r="B1372" s="117">
        <f>'U. Server Security'!J88</f>
        <v>3</v>
      </c>
      <c r="C1372" s="117">
        <f>'U. Server Security'!K88</f>
        <v>0</v>
      </c>
      <c r="D1372" s="117">
        <f>'U. Server Security'!Y88</f>
        <v>0</v>
      </c>
      <c r="E1372" s="117" t="str">
        <f>'U. Server Security'!B88</f>
        <v>U.1.37.32</v>
      </c>
      <c r="F1372" s="117" t="str">
        <f>'U. Server Security'!C88</f>
        <v>VM's in the same host sharing the risk and data classification?</v>
      </c>
      <c r="G1372" s="117">
        <f>'U. Server Security'!D88</f>
        <v>0</v>
      </c>
      <c r="H1372" s="117">
        <f>'U. Server Security'!E88</f>
        <v>0</v>
      </c>
      <c r="I1372" s="117">
        <f>'U. Server Security'!F88</f>
        <v>0</v>
      </c>
      <c r="J1372" s="117" t="str">
        <f>'U. Server Security'!G88</f>
        <v>V.4 Security Review of Hypervisor Configuration</v>
      </c>
      <c r="K1372" s="117" t="str">
        <f>'U. Server Security'!H88</f>
        <v>12.1.4</v>
      </c>
      <c r="L1372" s="117" t="str">
        <f>'U. Server Security'!I88</f>
        <v>Separation of Development, Test, And Operational Facilities</v>
      </c>
      <c r="M1372" s="117"/>
      <c r="N1372" s="117"/>
      <c r="O1372" s="117"/>
      <c r="P1372" s="120">
        <v>2.6</v>
      </c>
      <c r="Q1372" s="117"/>
      <c r="R1372" s="117"/>
      <c r="S1372" s="117"/>
      <c r="T1372" s="117"/>
    </row>
    <row r="1373" spans="1:20" ht="12.75" customHeight="1">
      <c r="A1373" s="117">
        <f>'U. Server Security'!A89</f>
        <v>3683</v>
      </c>
      <c r="B1373" s="117">
        <f>'U. Server Security'!J89</f>
        <v>3</v>
      </c>
      <c r="C1373" s="117">
        <f>'U. Server Security'!K89</f>
        <v>0</v>
      </c>
      <c r="D1373" s="117">
        <f>'U. Server Security'!Y89</f>
        <v>0</v>
      </c>
      <c r="E1373" s="117" t="str">
        <f>'U. Server Security'!B89</f>
        <v>U.1.37.33</v>
      </c>
      <c r="F1373" s="117" t="str">
        <f>'U. Server Security'!C89</f>
        <v>VM's in the same host sharing system sensitivity level grouping (development and production not present on the same host)?</v>
      </c>
      <c r="G1373" s="117">
        <f>'U. Server Security'!D89</f>
        <v>0</v>
      </c>
      <c r="H1373" s="117">
        <f>'U. Server Security'!E89</f>
        <v>0</v>
      </c>
      <c r="I1373" s="117">
        <f>'U. Server Security'!F89</f>
        <v>0</v>
      </c>
      <c r="J1373" s="117" t="str">
        <f>'U. Server Security'!G89</f>
        <v>V.4 Security Review of Hypervisor Configuration</v>
      </c>
      <c r="K1373" s="117" t="str">
        <f>'U. Server Security'!H89</f>
        <v>12.1.4</v>
      </c>
      <c r="L1373" s="117" t="str">
        <f>'U. Server Security'!I89</f>
        <v>Separation of Development, Test, And Operational Facilities</v>
      </c>
      <c r="M1373" s="117"/>
      <c r="N1373" s="117"/>
      <c r="O1373" s="117"/>
      <c r="P1373" s="120" t="s">
        <v>3499</v>
      </c>
      <c r="Q1373" s="117"/>
      <c r="R1373" s="117"/>
      <c r="S1373" s="117"/>
      <c r="T1373" s="117"/>
    </row>
    <row r="1374" spans="1:20" ht="12.75" customHeight="1">
      <c r="A1374" s="117">
        <f>'U. Server Security'!A90</f>
        <v>4393</v>
      </c>
      <c r="B1374" s="117">
        <f>'U. Server Security'!J90</f>
        <v>2</v>
      </c>
      <c r="C1374" s="117">
        <f>'U. Server Security'!K90</f>
        <v>0</v>
      </c>
      <c r="D1374" s="117">
        <f>'U. Server Security'!Y90</f>
        <v>0</v>
      </c>
      <c r="E1374" s="117" t="str">
        <f>'U. Server Security'!B90</f>
        <v>U.1.38</v>
      </c>
      <c r="F1374" s="117" t="str">
        <f>'U. Server Security'!C90</f>
        <v>Are Data Containers used to process or store Scoped Data?</v>
      </c>
      <c r="G1374" s="117">
        <f>'U. Server Security'!D90</f>
        <v>0</v>
      </c>
      <c r="H1374" s="117">
        <f>'U. Server Security'!E90</f>
        <v>0</v>
      </c>
      <c r="I1374" s="117">
        <f>'U. Server Security'!F90</f>
        <v>0</v>
      </c>
      <c r="J1374" s="117">
        <f>'U. Server Security'!G90</f>
        <v>0</v>
      </c>
      <c r="K1374" s="117">
        <f>'U. Server Security'!H90</f>
        <v>0</v>
      </c>
      <c r="L1374" s="117">
        <f>'U. Server Security'!I90</f>
        <v>0</v>
      </c>
      <c r="M1374" s="117"/>
      <c r="N1374" s="117"/>
      <c r="O1374" s="117"/>
      <c r="P1374" s="120"/>
      <c r="Q1374" s="117"/>
      <c r="R1374" s="117"/>
      <c r="S1374" s="117"/>
      <c r="T1374" s="117"/>
    </row>
    <row r="1375" spans="1:20" ht="12.75" customHeight="1">
      <c r="A1375" s="117">
        <f>'U. Server Security'!A91</f>
        <v>4394</v>
      </c>
      <c r="B1375" s="117">
        <f>'U. Server Security'!J91</f>
        <v>3</v>
      </c>
      <c r="C1375" s="117">
        <f>'U. Server Security'!K91</f>
        <v>0</v>
      </c>
      <c r="D1375" s="117">
        <f>'U. Server Security'!Y91</f>
        <v>0</v>
      </c>
      <c r="E1375" s="117" t="str">
        <f>'U. Server Security'!B91</f>
        <v>U.1.38.1</v>
      </c>
      <c r="F1375" s="117" t="str">
        <f>'U. Server Security'!C91</f>
        <v>Can clients prohibit containers from being used on scoped systems with sensitive or confidential information?</v>
      </c>
      <c r="G1375" s="117">
        <f>'U. Server Security'!D91</f>
        <v>0</v>
      </c>
      <c r="H1375" s="117">
        <f>'U. Server Security'!E91</f>
        <v>0</v>
      </c>
      <c r="I1375" s="117">
        <f>'U. Server Security'!F91</f>
        <v>0</v>
      </c>
      <c r="J1375" s="117">
        <f>'U. Server Security'!G91</f>
        <v>0</v>
      </c>
      <c r="K1375" s="117">
        <f>'U. Server Security'!H91</f>
        <v>0</v>
      </c>
      <c r="L1375" s="117">
        <f>'U. Server Security'!I91</f>
        <v>0</v>
      </c>
      <c r="M1375" s="117"/>
      <c r="N1375" s="117"/>
      <c r="O1375" s="117"/>
      <c r="P1375" s="120"/>
      <c r="Q1375" s="117"/>
      <c r="R1375" s="117"/>
      <c r="S1375" s="117"/>
      <c r="T1375" s="117"/>
    </row>
    <row r="1376" spans="1:20" ht="12.75" customHeight="1">
      <c r="A1376" s="117">
        <f>'U. Server Security'!A92</f>
        <v>4395</v>
      </c>
      <c r="B1376" s="117">
        <f>'U. Server Security'!J92</f>
        <v>3</v>
      </c>
      <c r="C1376" s="117">
        <f>'U. Server Security'!K92</f>
        <v>0</v>
      </c>
      <c r="D1376" s="117">
        <f>'U. Server Security'!Y92</f>
        <v>0</v>
      </c>
      <c r="E1376" s="117" t="str">
        <f>'U. Server Security'!B92</f>
        <v>U.1.38.2</v>
      </c>
      <c r="F1376" s="117" t="str">
        <f>'U. Server Security'!C92</f>
        <v>Is there a Data Container (e.g. Docker) Security policy approved by management, communicated to constituents and an owner to maintain and review? If yes, does it require:</v>
      </c>
      <c r="G1376" s="117">
        <f>'U. Server Security'!D92</f>
        <v>0</v>
      </c>
      <c r="H1376" s="117">
        <f>'U. Server Security'!E92</f>
        <v>0</v>
      </c>
      <c r="I1376" s="117">
        <f>'U. Server Security'!F92</f>
        <v>0</v>
      </c>
      <c r="J1376" s="117">
        <f>'U. Server Security'!G92</f>
        <v>0</v>
      </c>
      <c r="K1376" s="117">
        <f>'U. Server Security'!H92</f>
        <v>0</v>
      </c>
      <c r="L1376" s="117">
        <f>'U. Server Security'!I92</f>
        <v>0</v>
      </c>
      <c r="M1376" s="117"/>
      <c r="N1376" s="117"/>
      <c r="O1376" s="117"/>
      <c r="P1376" s="120"/>
      <c r="Q1376" s="117"/>
      <c r="R1376" s="117"/>
      <c r="S1376" s="117"/>
      <c r="T1376" s="117"/>
    </row>
    <row r="1377" spans="1:20" ht="12.75" customHeight="1">
      <c r="A1377" s="117">
        <f>'U. Server Security'!A93</f>
        <v>4396</v>
      </c>
      <c r="B1377" s="117">
        <f>'U. Server Security'!J93</f>
        <v>3</v>
      </c>
      <c r="C1377" s="117">
        <f>'U. Server Security'!K93</f>
        <v>0</v>
      </c>
      <c r="D1377" s="117">
        <f>'U. Server Security'!Y93</f>
        <v>0</v>
      </c>
      <c r="E1377" s="117" t="str">
        <f>'U. Server Security'!B93</f>
        <v>U.1.38.3</v>
      </c>
      <c r="F1377" s="117" t="str">
        <f>'U. Server Security'!C93</f>
        <v>Security requirements implemented as part of the container build process?</v>
      </c>
      <c r="G1377" s="117">
        <f>'U. Server Security'!D93</f>
        <v>0</v>
      </c>
      <c r="H1377" s="117">
        <f>'U. Server Security'!E93</f>
        <v>0</v>
      </c>
      <c r="I1377" s="117">
        <f>'U. Server Security'!F93</f>
        <v>0</v>
      </c>
      <c r="J1377" s="117">
        <f>'U. Server Security'!G93</f>
        <v>0</v>
      </c>
      <c r="K1377" s="117">
        <f>'U. Server Security'!H93</f>
        <v>0</v>
      </c>
      <c r="L1377" s="117">
        <f>'U. Server Security'!I93</f>
        <v>0</v>
      </c>
      <c r="M1377" s="117"/>
      <c r="N1377" s="117"/>
      <c r="O1377" s="117"/>
      <c r="P1377" s="120"/>
      <c r="Q1377" s="117"/>
      <c r="R1377" s="117"/>
      <c r="S1377" s="117"/>
      <c r="T1377" s="117"/>
    </row>
    <row r="1378" spans="1:20" ht="12.75" customHeight="1">
      <c r="A1378" s="117">
        <f>'U. Server Security'!A94</f>
        <v>4397</v>
      </c>
      <c r="B1378" s="117">
        <f>'U. Server Security'!J94</f>
        <v>3</v>
      </c>
      <c r="C1378" s="117">
        <f>'U. Server Security'!K94</f>
        <v>0</v>
      </c>
      <c r="D1378" s="117">
        <f>'U. Server Security'!Y94</f>
        <v>0</v>
      </c>
      <c r="E1378" s="117" t="str">
        <f>'U. Server Security'!B94</f>
        <v>U.1.38.4</v>
      </c>
      <c r="F1378" s="117" t="str">
        <f>'U. Server Security'!C94</f>
        <v>Data Containers on the same host share share the same risk and data classification?</v>
      </c>
      <c r="G1378" s="117">
        <f>'U. Server Security'!D94</f>
        <v>0</v>
      </c>
      <c r="H1378" s="117">
        <f>'U. Server Security'!E94</f>
        <v>0</v>
      </c>
      <c r="I1378" s="117">
        <f>'U. Server Security'!F94</f>
        <v>0</v>
      </c>
      <c r="J1378" s="117">
        <f>'U. Server Security'!G94</f>
        <v>0</v>
      </c>
      <c r="K1378" s="117">
        <f>'U. Server Security'!H94</f>
        <v>0</v>
      </c>
      <c r="L1378" s="117">
        <f>'U. Server Security'!I94</f>
        <v>0</v>
      </c>
      <c r="M1378" s="117"/>
      <c r="N1378" s="117"/>
      <c r="O1378" s="117"/>
      <c r="P1378" s="120"/>
      <c r="Q1378" s="117"/>
      <c r="R1378" s="117"/>
      <c r="S1378" s="117"/>
      <c r="T1378" s="117"/>
    </row>
    <row r="1379" spans="1:20" ht="12.75" customHeight="1">
      <c r="A1379" s="117">
        <f>'U. Server Security'!A95</f>
        <v>4398</v>
      </c>
      <c r="B1379" s="117">
        <f>'U. Server Security'!J95</f>
        <v>3</v>
      </c>
      <c r="C1379" s="117">
        <f>'U. Server Security'!K95</f>
        <v>0</v>
      </c>
      <c r="D1379" s="117">
        <f>'U. Server Security'!Y95</f>
        <v>0</v>
      </c>
      <c r="E1379" s="117" t="str">
        <f>'U. Server Security'!B95</f>
        <v>U.1.38.5</v>
      </c>
      <c r="F1379" s="117" t="str">
        <f>'U. Server Security'!C95</f>
        <v>External Container images to be signed and originate from a trusted registry?</v>
      </c>
      <c r="G1379" s="117">
        <f>'U. Server Security'!D95</f>
        <v>0</v>
      </c>
      <c r="H1379" s="117">
        <f>'U. Server Security'!E95</f>
        <v>0</v>
      </c>
      <c r="I1379" s="117">
        <f>'U. Server Security'!F95</f>
        <v>0</v>
      </c>
      <c r="J1379" s="117">
        <f>'U. Server Security'!G95</f>
        <v>0</v>
      </c>
      <c r="K1379" s="117">
        <f>'U. Server Security'!H95</f>
        <v>0</v>
      </c>
      <c r="L1379" s="117">
        <f>'U. Server Security'!I95</f>
        <v>0</v>
      </c>
      <c r="M1379" s="117"/>
      <c r="N1379" s="117"/>
      <c r="O1379" s="117"/>
      <c r="P1379" s="120"/>
      <c r="Q1379" s="117"/>
      <c r="R1379" s="117"/>
      <c r="S1379" s="117"/>
      <c r="T1379" s="117"/>
    </row>
    <row r="1380" spans="1:20" ht="12.75" customHeight="1">
      <c r="A1380" s="117">
        <f>'U. Server Security'!A96</f>
        <v>4399</v>
      </c>
      <c r="B1380" s="117">
        <f>'U. Server Security'!J96</f>
        <v>3</v>
      </c>
      <c r="C1380" s="117">
        <f>'U. Server Security'!K96</f>
        <v>0</v>
      </c>
      <c r="D1380" s="117">
        <f>'U. Server Security'!Y96</f>
        <v>0</v>
      </c>
      <c r="E1380" s="117" t="str">
        <f>'U. Server Security'!B96</f>
        <v>U.1.38.6</v>
      </c>
      <c r="F1380" s="117" t="str">
        <f>'U. Server Security'!C96</f>
        <v>Containers are scanned for vulnerabilities and identified vulnerabilities are remediated?</v>
      </c>
      <c r="G1380" s="117">
        <f>'U. Server Security'!D96</f>
        <v>0</v>
      </c>
      <c r="H1380" s="117">
        <f>'U. Server Security'!E96</f>
        <v>0</v>
      </c>
      <c r="I1380" s="117">
        <f>'U. Server Security'!F96</f>
        <v>0</v>
      </c>
      <c r="J1380" s="117">
        <f>'U. Server Security'!G96</f>
        <v>0</v>
      </c>
      <c r="K1380" s="117">
        <f>'U. Server Security'!H96</f>
        <v>0</v>
      </c>
      <c r="L1380" s="117">
        <f>'U. Server Security'!I96</f>
        <v>0</v>
      </c>
      <c r="M1380" s="117"/>
      <c r="N1380" s="117"/>
      <c r="O1380" s="117"/>
      <c r="P1380" s="120"/>
      <c r="Q1380" s="117"/>
      <c r="R1380" s="117"/>
      <c r="S1380" s="117"/>
      <c r="T1380" s="117"/>
    </row>
    <row r="1381" spans="1:20" ht="12.75" customHeight="1">
      <c r="A1381" s="117">
        <f>'U. Server Security'!A97</f>
        <v>4400</v>
      </c>
      <c r="B1381" s="117">
        <f>'U. Server Security'!J97</f>
        <v>3</v>
      </c>
      <c r="C1381" s="117">
        <f>'U. Server Security'!K97</f>
        <v>0</v>
      </c>
      <c r="D1381" s="117">
        <f>'U. Server Security'!Y97</f>
        <v>0</v>
      </c>
      <c r="E1381" s="117" t="str">
        <f>'U. Server Security'!B97</f>
        <v>U.1.38.7</v>
      </c>
      <c r="F1381" s="117" t="str">
        <f>'U. Server Security'!C97</f>
        <v>Seccomp profiles are enabled to reduce the number of potentially risky usable system calls?</v>
      </c>
      <c r="G1381" s="117">
        <f>'U. Server Security'!D97</f>
        <v>0</v>
      </c>
      <c r="H1381" s="117">
        <f>'U. Server Security'!E97</f>
        <v>0</v>
      </c>
      <c r="I1381" s="117">
        <f>'U. Server Security'!F97</f>
        <v>0</v>
      </c>
      <c r="J1381" s="117">
        <f>'U. Server Security'!G97</f>
        <v>0</v>
      </c>
      <c r="K1381" s="117">
        <f>'U. Server Security'!H97</f>
        <v>0</v>
      </c>
      <c r="L1381" s="117">
        <f>'U. Server Security'!I97</f>
        <v>0</v>
      </c>
      <c r="M1381" s="117"/>
      <c r="N1381" s="117"/>
      <c r="O1381" s="117"/>
      <c r="P1381" s="120"/>
      <c r="Q1381" s="117"/>
      <c r="R1381" s="117"/>
      <c r="S1381" s="117"/>
      <c r="T1381" s="117"/>
    </row>
    <row r="1382" spans="1:20" ht="12.75" customHeight="1">
      <c r="A1382" s="117">
        <f>'U. Server Security'!A98</f>
        <v>4401</v>
      </c>
      <c r="B1382" s="117">
        <f>'U. Server Security'!J98</f>
        <v>3</v>
      </c>
      <c r="C1382" s="117">
        <f>'U. Server Security'!K98</f>
        <v>0</v>
      </c>
      <c r="D1382" s="117">
        <f>'U. Server Security'!Y98</f>
        <v>0</v>
      </c>
      <c r="E1382" s="117" t="str">
        <f>'U. Server Security'!B98</f>
        <v>U.1.38.8</v>
      </c>
      <c r="F1382" s="117" t="str">
        <f>'U. Server Security'!C98</f>
        <v>An Authorization Plug-In is enabled?</v>
      </c>
      <c r="G1382" s="117">
        <f>'U. Server Security'!D98</f>
        <v>0</v>
      </c>
      <c r="H1382" s="117">
        <f>'U. Server Security'!E98</f>
        <v>0</v>
      </c>
      <c r="I1382" s="117">
        <f>'U. Server Security'!F98</f>
        <v>0</v>
      </c>
      <c r="J1382" s="117">
        <f>'U. Server Security'!G98</f>
        <v>0</v>
      </c>
      <c r="K1382" s="117">
        <f>'U. Server Security'!H98</f>
        <v>0</v>
      </c>
      <c r="L1382" s="117">
        <f>'U. Server Security'!I98</f>
        <v>0</v>
      </c>
      <c r="M1382" s="117"/>
      <c r="N1382" s="117"/>
      <c r="O1382" s="117"/>
      <c r="P1382" s="120"/>
      <c r="Q1382" s="117"/>
      <c r="R1382" s="117"/>
      <c r="S1382" s="117"/>
      <c r="T1382" s="117"/>
    </row>
    <row r="1383" spans="1:20" ht="12.75" customHeight="1">
      <c r="A1383" s="117">
        <f>'U. Server Security'!A99</f>
        <v>4402</v>
      </c>
      <c r="B1383" s="117">
        <f>'U. Server Security'!J99</f>
        <v>3</v>
      </c>
      <c r="C1383" s="117">
        <f>'U. Server Security'!K99</f>
        <v>0</v>
      </c>
      <c r="D1383" s="117">
        <f>'U. Server Security'!Y99</f>
        <v>0</v>
      </c>
      <c r="E1383" s="117" t="str">
        <f>'U. Server Security'!B99</f>
        <v>U.1.38.9</v>
      </c>
      <c r="F1383" s="117" t="str">
        <f>'U. Server Security'!C99</f>
        <v>Control Groups are enabled to reduce the kernel and system resources that a container can consume?</v>
      </c>
      <c r="G1383" s="117">
        <f>'U. Server Security'!D99</f>
        <v>0</v>
      </c>
      <c r="H1383" s="117">
        <f>'U. Server Security'!E99</f>
        <v>0</v>
      </c>
      <c r="I1383" s="117">
        <f>'U. Server Security'!F99</f>
        <v>0</v>
      </c>
      <c r="J1383" s="117">
        <f>'U. Server Security'!G99</f>
        <v>0</v>
      </c>
      <c r="K1383" s="117">
        <f>'U. Server Security'!H99</f>
        <v>0</v>
      </c>
      <c r="L1383" s="117">
        <f>'U. Server Security'!I99</f>
        <v>0</v>
      </c>
      <c r="M1383" s="117"/>
      <c r="N1383" s="117"/>
      <c r="O1383" s="117"/>
      <c r="P1383" s="120"/>
      <c r="Q1383" s="117"/>
      <c r="R1383" s="117"/>
      <c r="S1383" s="117"/>
      <c r="T1383" s="117"/>
    </row>
    <row r="1384" spans="1:20" ht="12.75" customHeight="1">
      <c r="A1384" s="117">
        <f>'U. Server Security'!A100</f>
        <v>4403</v>
      </c>
      <c r="B1384" s="117">
        <f>'U. Server Security'!J100</f>
        <v>3</v>
      </c>
      <c r="C1384" s="117">
        <f>'U. Server Security'!K100</f>
        <v>0</v>
      </c>
      <c r="D1384" s="117">
        <f>'U. Server Security'!Y100</f>
        <v>0</v>
      </c>
      <c r="E1384" s="117" t="str">
        <f>'U. Server Security'!B100</f>
        <v>U.1.38.10</v>
      </c>
      <c r="F1384" s="117" t="str">
        <f>'U. Server Security'!C100</f>
        <v>Linux User Namespace Support is enabled to reduce the kernel and system resources that a container can access?</v>
      </c>
      <c r="G1384" s="117">
        <f>'U. Server Security'!D100</f>
        <v>0</v>
      </c>
      <c r="H1384" s="117">
        <f>'U. Server Security'!E100</f>
        <v>0</v>
      </c>
      <c r="I1384" s="117">
        <f>'U. Server Security'!F100</f>
        <v>0</v>
      </c>
      <c r="J1384" s="117">
        <f>'U. Server Security'!G100</f>
        <v>0</v>
      </c>
      <c r="K1384" s="117">
        <f>'U. Server Security'!H100</f>
        <v>0</v>
      </c>
      <c r="L1384" s="117">
        <f>'U. Server Security'!I100</f>
        <v>0</v>
      </c>
      <c r="M1384" s="117"/>
      <c r="N1384" s="117"/>
      <c r="O1384" s="117"/>
      <c r="P1384" s="120"/>
      <c r="Q1384" s="117"/>
      <c r="R1384" s="117"/>
      <c r="S1384" s="117"/>
      <c r="T1384" s="117"/>
    </row>
    <row r="1385" spans="1:20" ht="12.75" customHeight="1">
      <c r="A1385" s="117">
        <f>'U. Server Security'!A101</f>
        <v>0</v>
      </c>
      <c r="B1385" s="117">
        <f>'U. Server Security'!J101</f>
        <v>0</v>
      </c>
      <c r="C1385" s="117">
        <f>'U. Server Security'!K101</f>
        <v>0</v>
      </c>
      <c r="D1385" s="117">
        <f>'U. Server Security'!Y101</f>
        <v>0</v>
      </c>
      <c r="E1385" s="117">
        <f>'U. Server Security'!B101</f>
        <v>0</v>
      </c>
      <c r="F1385" s="117">
        <f>'U. Server Security'!C101</f>
        <v>0</v>
      </c>
      <c r="G1385" s="117">
        <f>'U. Server Security'!D101</f>
        <v>0</v>
      </c>
      <c r="H1385" s="117">
        <f>'U. Server Security'!E101</f>
        <v>0</v>
      </c>
      <c r="I1385" s="117">
        <f>'U. Server Security'!F101</f>
        <v>0</v>
      </c>
      <c r="J1385" s="117">
        <f>'U. Server Security'!G101</f>
        <v>0</v>
      </c>
      <c r="K1385" s="117">
        <f>'U. Server Security'!H101</f>
        <v>0</v>
      </c>
      <c r="L1385" s="117">
        <f>'U. Server Security'!I101</f>
        <v>0</v>
      </c>
      <c r="M1385" s="117"/>
      <c r="N1385" s="117"/>
      <c r="O1385" s="117"/>
      <c r="P1385" s="120"/>
      <c r="Q1385" s="117"/>
      <c r="R1385" s="117"/>
      <c r="S1385" s="117"/>
      <c r="T1385" s="117"/>
    </row>
    <row r="1386" spans="1:20" ht="12.75" customHeight="1">
      <c r="A1386" s="203"/>
      <c r="B1386" s="203"/>
      <c r="C1386" s="203"/>
      <c r="D1386" s="203"/>
      <c r="E1386" s="203"/>
      <c r="F1386" s="203"/>
      <c r="G1386" s="203"/>
      <c r="H1386" s="203"/>
      <c r="I1386" s="203"/>
      <c r="J1386" s="203"/>
      <c r="K1386" s="203"/>
      <c r="L1386" s="203"/>
      <c r="M1386" s="203"/>
      <c r="N1386" s="203"/>
      <c r="O1386" s="203"/>
      <c r="P1386" s="204"/>
      <c r="Q1386" s="203"/>
      <c r="R1386" s="203"/>
      <c r="S1386" s="203"/>
      <c r="T1386" s="203"/>
    </row>
  </sheetData>
  <mergeCells count="2">
    <mergeCell ref="K1:L1"/>
    <mergeCell ref="N1:O1"/>
  </mergeCells>
  <conditionalFormatting sqref="A3:A1386">
    <cfRule type="expression" dxfId="3" priority="1" stopIfTrue="1">
      <formula>COUNTIF(A:A,A3)&gt;1</formula>
    </cfRule>
  </conditionalFormatting>
  <dataValidations count="1">
    <dataValidation type="list" allowBlank="1" showInputMessage="1" showErrorMessage="1" prompt="Select Yes, No or N/A - If N/A is chosen an explanation MUST be provided in the Additional Information cell." sqref="D86:D1055 D1134 D1209:D1288" xr:uid="{00000000-0002-0000-1D00-000000000000}">
      <formula1>Binary</formula1>
    </dataValidation>
  </dataValidations>
  <pageMargins left="0.25" right="0.25" top="0.75" bottom="0.75" header="0" footer="0"/>
  <pageSetup fitToHeight="0" orientation="landscape"/>
  <headerFooter>
    <oddHeader>&amp;LShared Assessments Program&amp;CStandardized Information Gathering (SIG) Questionnaire&amp;R Version 2017</oddHeader>
    <oddFooter>&amp;L&amp;A&amp;CPage &amp;P of  Page(s)</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Z1000"/>
  <sheetViews>
    <sheetView showGridLines="0" workbookViewId="0">
      <pane ySplit="1" topLeftCell="A2" activePane="bottomLeft" state="frozen"/>
      <selection pane="bottomLeft" activeCell="B3" sqref="B3"/>
    </sheetView>
  </sheetViews>
  <sheetFormatPr defaultColWidth="14.42578125" defaultRowHeight="15" customHeight="1"/>
  <cols>
    <col min="1" max="1" width="8.42578125" hidden="1" customWidth="1"/>
    <col min="2" max="2" width="9.28515625" hidden="1" customWidth="1"/>
    <col min="3" max="3" width="8.85546875" hidden="1" customWidth="1"/>
    <col min="4" max="4" width="6" hidden="1" customWidth="1"/>
    <col min="5" max="5" width="10.85546875" customWidth="1"/>
    <col min="6" max="6" width="43" customWidth="1"/>
    <col min="7" max="8" width="11.28515625" customWidth="1"/>
    <col min="9" max="9" width="30.7109375" customWidth="1"/>
    <col min="10" max="10" width="22" customWidth="1"/>
    <col min="11" max="11" width="9.140625" customWidth="1"/>
    <col min="12" max="13" width="25.42578125" customWidth="1"/>
    <col min="14" max="14" width="27" customWidth="1"/>
    <col min="15" max="15" width="26.42578125" customWidth="1"/>
    <col min="16" max="16" width="9.7109375" customWidth="1"/>
    <col min="17" max="17" width="12.7109375" customWidth="1"/>
    <col min="18" max="18" width="19.7109375" customWidth="1"/>
    <col min="19" max="20" width="58" customWidth="1"/>
    <col min="21" max="26" width="9.140625" customWidth="1"/>
  </cols>
  <sheetData>
    <row r="1" spans="1:26" ht="12.75" customHeight="1">
      <c r="A1" s="85" t="s">
        <v>2924</v>
      </c>
      <c r="B1" s="85" t="s">
        <v>2925</v>
      </c>
      <c r="C1" s="85" t="s">
        <v>2926</v>
      </c>
      <c r="D1" s="85" t="s">
        <v>2927</v>
      </c>
      <c r="E1" s="85" t="s">
        <v>269</v>
      </c>
      <c r="F1" s="85" t="s">
        <v>2928</v>
      </c>
      <c r="G1" s="85" t="s">
        <v>149</v>
      </c>
      <c r="H1" s="85" t="s">
        <v>271</v>
      </c>
      <c r="I1" s="85" t="s">
        <v>272</v>
      </c>
      <c r="J1" s="85" t="s">
        <v>2929</v>
      </c>
      <c r="K1" s="208" t="s">
        <v>274</v>
      </c>
      <c r="L1" s="209"/>
      <c r="M1" s="45" t="s">
        <v>2930</v>
      </c>
      <c r="N1" s="217" t="s">
        <v>2931</v>
      </c>
      <c r="O1" s="214"/>
      <c r="P1" s="85" t="s">
        <v>2932</v>
      </c>
      <c r="Q1" s="85" t="s">
        <v>2933</v>
      </c>
      <c r="R1" s="85" t="s">
        <v>2934</v>
      </c>
      <c r="S1" s="85" t="s">
        <v>2935</v>
      </c>
      <c r="T1" s="85" t="s">
        <v>2936</v>
      </c>
      <c r="U1" s="1"/>
      <c r="V1" s="1"/>
      <c r="W1" s="1"/>
      <c r="X1" s="1"/>
      <c r="Y1" s="1"/>
      <c r="Z1" s="1"/>
    </row>
    <row r="2" spans="1:26" ht="12.75" customHeight="1">
      <c r="A2" s="189" t="str">
        <f>Lite!B1</f>
        <v>SIG Lite</v>
      </c>
      <c r="B2" s="190"/>
      <c r="C2" s="190"/>
      <c r="D2" s="190"/>
      <c r="E2" s="190" t="str">
        <f>Lite!B1</f>
        <v>SIG Lite</v>
      </c>
      <c r="F2" s="192"/>
      <c r="G2" s="190"/>
      <c r="H2" s="190"/>
      <c r="I2" s="190"/>
      <c r="J2" s="190"/>
      <c r="K2" s="190"/>
      <c r="L2" s="190"/>
      <c r="M2" s="190"/>
      <c r="N2" s="190"/>
      <c r="O2" s="190"/>
      <c r="P2" s="190"/>
      <c r="Q2" s="190"/>
      <c r="R2" s="190"/>
      <c r="S2" s="190"/>
      <c r="T2" s="190"/>
      <c r="U2" s="1"/>
      <c r="V2" s="1"/>
      <c r="W2" s="1"/>
      <c r="X2" s="1"/>
      <c r="Y2" s="1"/>
      <c r="Z2" s="1"/>
    </row>
    <row r="3" spans="1:26" ht="12.75" customHeight="1">
      <c r="A3" s="117">
        <f>Lite!A5</f>
        <v>0</v>
      </c>
      <c r="B3" s="117">
        <f>Lite!M5</f>
        <v>1</v>
      </c>
      <c r="C3" s="117">
        <f>Lite!K5</f>
        <v>1</v>
      </c>
      <c r="D3" s="117">
        <f>Lite!Y5</f>
        <v>1</v>
      </c>
      <c r="E3" s="117">
        <f>Lite!B5</f>
        <v>0</v>
      </c>
      <c r="F3" s="117" t="str">
        <f>Lite!C5</f>
        <v>A. Risk Assessment and Treatment</v>
      </c>
      <c r="G3" s="117">
        <f>Lite!D5</f>
        <v>0</v>
      </c>
      <c r="H3" s="117">
        <f>Lite!E5</f>
        <v>0</v>
      </c>
      <c r="I3" s="117">
        <f>Lite!F5</f>
        <v>0</v>
      </c>
      <c r="J3" s="117">
        <f>Lite!G5</f>
        <v>0</v>
      </c>
      <c r="K3" s="117">
        <f>Lite!H5</f>
        <v>0</v>
      </c>
      <c r="L3" s="117">
        <f>Lite!I5</f>
        <v>0</v>
      </c>
      <c r="M3" s="117"/>
      <c r="N3" s="117"/>
      <c r="O3" s="117"/>
      <c r="P3" s="117"/>
      <c r="Q3" s="117"/>
      <c r="R3" s="117"/>
      <c r="S3" s="117"/>
      <c r="T3" s="117"/>
      <c r="U3" s="1"/>
      <c r="V3" s="1"/>
      <c r="W3" s="1"/>
      <c r="X3" s="1"/>
      <c r="Y3" s="1"/>
      <c r="Z3" s="1"/>
    </row>
    <row r="4" spans="1:26" ht="12.75" customHeight="1">
      <c r="A4" s="117">
        <f>Lite!A6</f>
        <v>3198</v>
      </c>
      <c r="B4" s="117">
        <f>Lite!M6</f>
        <v>1</v>
      </c>
      <c r="C4" s="117" t="str">
        <f>Lite!K6</f>
        <v>A</v>
      </c>
      <c r="D4" s="117">
        <f>Lite!Y6</f>
        <v>1</v>
      </c>
      <c r="E4" s="117" t="str">
        <f>Lite!B6</f>
        <v>SL.1</v>
      </c>
      <c r="F4" s="117" t="str">
        <f>Lite!C6</f>
        <v>Is there a risk assessment program that has been approved by management, communicated to constituents and an owner to maintain and review the program? if yes, does it include:</v>
      </c>
      <c r="G4" s="117" t="str">
        <f>Lite!D6</f>
        <v>Yes</v>
      </c>
      <c r="H4" s="117">
        <f>Lite!E6</f>
        <v>0</v>
      </c>
      <c r="I4" s="117">
        <f>Lite!F6</f>
        <v>0</v>
      </c>
      <c r="J4" s="117" t="str">
        <f>Lite!G6</f>
        <v>A.1 IT &amp; Infrastructure Risk Governance and Context</v>
      </c>
      <c r="K4" s="117" t="str">
        <f>Lite!H6</f>
        <v>5.1 6.1.2</v>
      </c>
      <c r="L4" s="117" t="str">
        <f>Lite!I6</f>
        <v>Leadership &amp; Commitment, Information Security Risk Assessment</v>
      </c>
      <c r="M4" s="117"/>
      <c r="N4" s="117" t="s">
        <v>2937</v>
      </c>
      <c r="O4" s="117" t="s">
        <v>2938</v>
      </c>
      <c r="P4" s="117">
        <v>12.2</v>
      </c>
      <c r="Q4" s="117" t="s">
        <v>2939</v>
      </c>
      <c r="R4" s="117" t="s">
        <v>2940</v>
      </c>
      <c r="S4" s="117" t="s">
        <v>2941</v>
      </c>
      <c r="T4" s="117" t="s">
        <v>2942</v>
      </c>
      <c r="U4" s="1"/>
      <c r="V4" s="1"/>
      <c r="W4" s="1"/>
      <c r="X4" s="1"/>
      <c r="Y4" s="1"/>
      <c r="Z4" s="1"/>
    </row>
    <row r="5" spans="1:26" ht="12.75" customHeight="1">
      <c r="A5" s="117">
        <f>Lite!A7</f>
        <v>3286</v>
      </c>
      <c r="B5" s="117">
        <f>Lite!M7</f>
        <v>1</v>
      </c>
      <c r="C5" s="117" t="str">
        <f>Lite!K7</f>
        <v>A</v>
      </c>
      <c r="D5" s="117">
        <f>Lite!Y7</f>
        <v>1</v>
      </c>
      <c r="E5" s="117" t="str">
        <f>Lite!B7</f>
        <v>SL.2</v>
      </c>
      <c r="F5" s="117" t="str">
        <f>Lite!C7</f>
        <v>Is there a program to manage the treatment of risks identified during assessments?</v>
      </c>
      <c r="G5" s="117" t="str">
        <f>Lite!D7</f>
        <v>Yes</v>
      </c>
      <c r="H5" s="117">
        <f>Lite!E7</f>
        <v>0</v>
      </c>
      <c r="I5" s="117">
        <f>Lite!F7</f>
        <v>0</v>
      </c>
      <c r="J5" s="117" t="str">
        <f>Lite!G7</f>
        <v>A.2 IT &amp; Infrastructure Risk Assessment Life Cycle</v>
      </c>
      <c r="K5" s="117" t="str">
        <f>Lite!H7</f>
        <v>6.1.3</v>
      </c>
      <c r="L5" s="117" t="str">
        <f>Lite!I7</f>
        <v>Information Security Risk treatment</v>
      </c>
      <c r="M5" s="117"/>
      <c r="N5" s="117"/>
      <c r="O5" s="117"/>
      <c r="P5" s="117" t="s">
        <v>118</v>
      </c>
      <c r="Q5" s="117" t="s">
        <v>2957</v>
      </c>
      <c r="R5" s="117" t="s">
        <v>2940</v>
      </c>
      <c r="S5" s="117"/>
      <c r="T5" s="117" t="s">
        <v>2946</v>
      </c>
      <c r="U5" s="1"/>
      <c r="V5" s="1"/>
      <c r="W5" s="1"/>
      <c r="X5" s="1"/>
      <c r="Y5" s="1"/>
      <c r="Z5" s="1"/>
    </row>
    <row r="6" spans="1:26" ht="12.75" customHeight="1">
      <c r="A6" s="117">
        <f>Lite!A8</f>
        <v>4158</v>
      </c>
      <c r="B6" s="117">
        <f>Lite!M8</f>
        <v>1</v>
      </c>
      <c r="C6" s="117" t="str">
        <f>Lite!K8</f>
        <v>A</v>
      </c>
      <c r="D6" s="117">
        <f>Lite!Y8</f>
        <v>1</v>
      </c>
      <c r="E6" s="117" t="str">
        <f>Lite!B8</f>
        <v>SL.3</v>
      </c>
      <c r="F6" s="117" t="str">
        <f>Lite!C8</f>
        <v>A formal process for assigning appropriate management ownership for each risk?</v>
      </c>
      <c r="G6" s="117" t="str">
        <f>Lite!D8</f>
        <v>Yes</v>
      </c>
      <c r="H6" s="117">
        <f>Lite!E8</f>
        <v>0</v>
      </c>
      <c r="I6" s="117">
        <f>Lite!F8</f>
        <v>0</v>
      </c>
      <c r="J6" s="117" t="str">
        <f>Lite!G8</f>
        <v>A.2 IT &amp; Infrastructure Risk Assessment Life Cycle</v>
      </c>
      <c r="K6" s="117">
        <f>Lite!H8</f>
        <v>0</v>
      </c>
      <c r="L6" s="117">
        <f>Lite!I8</f>
        <v>0</v>
      </c>
      <c r="M6" s="117"/>
      <c r="N6" s="117"/>
      <c r="O6" s="117"/>
      <c r="P6" s="117"/>
      <c r="Q6" s="117" t="s">
        <v>2958</v>
      </c>
      <c r="R6" s="117"/>
      <c r="S6" s="117"/>
      <c r="T6" s="117"/>
      <c r="U6" s="1"/>
      <c r="V6" s="1"/>
      <c r="W6" s="1"/>
      <c r="X6" s="1"/>
      <c r="Y6" s="1"/>
      <c r="Z6" s="1"/>
    </row>
    <row r="7" spans="1:26" ht="12.75" customHeight="1">
      <c r="A7" s="117">
        <f>Lite!A9</f>
        <v>4159</v>
      </c>
      <c r="B7" s="117">
        <f>Lite!M9</f>
        <v>1</v>
      </c>
      <c r="C7" s="117" t="str">
        <f>Lite!K9</f>
        <v>A</v>
      </c>
      <c r="D7" s="117">
        <f>Lite!Y9</f>
        <v>1</v>
      </c>
      <c r="E7" s="117" t="str">
        <f>Lite!B9</f>
        <v>SL.4</v>
      </c>
      <c r="F7" s="117" t="str">
        <f>Lite!C9</f>
        <v>A formal process for appropriate management knowingly and objectively accepting risks and approving action plans?</v>
      </c>
      <c r="G7" s="117" t="str">
        <f>Lite!D9</f>
        <v>Yes</v>
      </c>
      <c r="H7" s="117">
        <f>Lite!E9</f>
        <v>0</v>
      </c>
      <c r="I7" s="117">
        <f>Lite!F9</f>
        <v>0</v>
      </c>
      <c r="J7" s="117" t="str">
        <f>Lite!G9</f>
        <v>A.2 IT &amp; Infrastructure Risk Assessment Life Cycle</v>
      </c>
      <c r="K7" s="117">
        <f>Lite!H9</f>
        <v>0</v>
      </c>
      <c r="L7" s="117">
        <f>Lite!I9</f>
        <v>0</v>
      </c>
      <c r="M7" s="117"/>
      <c r="N7" s="117"/>
      <c r="O7" s="117"/>
      <c r="P7" s="117"/>
      <c r="Q7" s="117" t="s">
        <v>2959</v>
      </c>
      <c r="R7" s="117"/>
      <c r="S7" s="117" t="s">
        <v>2960</v>
      </c>
      <c r="T7" s="117"/>
      <c r="U7" s="1"/>
      <c r="V7" s="1"/>
      <c r="W7" s="1"/>
      <c r="X7" s="1"/>
      <c r="Y7" s="1"/>
      <c r="Z7" s="1"/>
    </row>
    <row r="8" spans="1:26" ht="12.75" customHeight="1">
      <c r="A8" s="117">
        <f>Lite!A10</f>
        <v>4160</v>
      </c>
      <c r="B8" s="117">
        <f>Lite!M10</f>
        <v>1</v>
      </c>
      <c r="C8" s="117" t="str">
        <f>Lite!K10</f>
        <v>A</v>
      </c>
      <c r="D8" s="117">
        <f>Lite!Y10</f>
        <v>1</v>
      </c>
      <c r="E8" s="117" t="str">
        <f>Lite!B10</f>
        <v>SL.5</v>
      </c>
      <c r="F8" s="117" t="str">
        <f>Lite!C10</f>
        <v>A formal process for tracking the status of action plans and reporting them to management?</v>
      </c>
      <c r="G8" s="117" t="str">
        <f>Lite!D10</f>
        <v>Yes</v>
      </c>
      <c r="H8" s="117">
        <f>Lite!E10</f>
        <v>0</v>
      </c>
      <c r="I8" s="117" t="str">
        <f>Lite!F10</f>
        <v>Tracked through the Information Security Commitee meeting minutes</v>
      </c>
      <c r="J8" s="117" t="str">
        <f>Lite!G10</f>
        <v>A.2 IT &amp; Infrastructure Risk Assessment Life Cycle</v>
      </c>
      <c r="K8" s="117">
        <f>Lite!H10</f>
        <v>0</v>
      </c>
      <c r="L8" s="117">
        <f>Lite!I10</f>
        <v>0</v>
      </c>
      <c r="M8" s="117"/>
      <c r="N8" s="117"/>
      <c r="O8" s="117"/>
      <c r="P8" s="117"/>
      <c r="Q8" s="117" t="s">
        <v>2961</v>
      </c>
      <c r="R8" s="117"/>
      <c r="S8" s="117"/>
      <c r="T8" s="117"/>
      <c r="U8" s="1"/>
      <c r="V8" s="1"/>
      <c r="W8" s="1"/>
      <c r="X8" s="1"/>
      <c r="Y8" s="1"/>
      <c r="Z8" s="1"/>
    </row>
    <row r="9" spans="1:26" ht="12.75" customHeight="1">
      <c r="A9" s="117">
        <f>Lite!A11</f>
        <v>4161</v>
      </c>
      <c r="B9" s="117">
        <f>Lite!M11</f>
        <v>1</v>
      </c>
      <c r="C9" s="117" t="str">
        <f>Lite!K11</f>
        <v>A</v>
      </c>
      <c r="D9" s="117">
        <f>Lite!Y11</f>
        <v>1</v>
      </c>
      <c r="E9" s="117" t="str">
        <f>Lite!B11</f>
        <v>SL.6</v>
      </c>
      <c r="F9" s="117" t="str">
        <f>Lite!C11</f>
        <v>Controls identified for each material risk?</v>
      </c>
      <c r="G9" s="117" t="str">
        <f>Lite!D11</f>
        <v>Yes</v>
      </c>
      <c r="H9" s="117">
        <f>Lite!E11</f>
        <v>0</v>
      </c>
      <c r="I9" s="117">
        <f>Lite!F11</f>
        <v>0</v>
      </c>
      <c r="J9" s="117" t="str">
        <f>Lite!G11</f>
        <v>A.2 IT &amp; Infrastructure Risk Assessment Life Cycle</v>
      </c>
      <c r="K9" s="117">
        <f>Lite!H11</f>
        <v>0</v>
      </c>
      <c r="L9" s="117">
        <f>Lite!I11</f>
        <v>0</v>
      </c>
      <c r="M9" s="117"/>
      <c r="N9" s="117"/>
      <c r="O9" s="117"/>
      <c r="P9" s="117"/>
      <c r="Q9" s="117" t="s">
        <v>2959</v>
      </c>
      <c r="R9" s="117"/>
      <c r="S9" s="117"/>
      <c r="T9" s="117"/>
      <c r="U9" s="1"/>
      <c r="V9" s="1"/>
      <c r="W9" s="1"/>
      <c r="X9" s="1"/>
      <c r="Y9" s="1"/>
      <c r="Z9" s="1"/>
    </row>
    <row r="10" spans="1:26" ht="12.75" customHeight="1">
      <c r="A10" s="117">
        <f>Lite!A12</f>
        <v>4162</v>
      </c>
      <c r="B10" s="117">
        <f>Lite!M12</f>
        <v>1</v>
      </c>
      <c r="C10" s="117" t="str">
        <f>Lite!K12</f>
        <v>A</v>
      </c>
      <c r="D10" s="117">
        <f>Lite!Y12</f>
        <v>1</v>
      </c>
      <c r="E10" s="117" t="str">
        <f>Lite!B12</f>
        <v>SL.7</v>
      </c>
      <c r="F10" s="117" t="str">
        <f>Lite!C12</f>
        <v>Measures for defining, monitoring, and reporting risk metrics?</v>
      </c>
      <c r="G10" s="117" t="str">
        <f>Lite!D12</f>
        <v>Yes</v>
      </c>
      <c r="H10" s="117">
        <f>Lite!E12</f>
        <v>0</v>
      </c>
      <c r="I10" s="117">
        <f>Lite!F12</f>
        <v>0</v>
      </c>
      <c r="J10" s="117" t="str">
        <f>Lite!G12</f>
        <v>A.2 IT &amp; Infrastructure Risk Assessment Life Cycle</v>
      </c>
      <c r="K10" s="117">
        <f>Lite!H12</f>
        <v>0</v>
      </c>
      <c r="L10" s="117">
        <f>Lite!I12</f>
        <v>0</v>
      </c>
      <c r="M10" s="117"/>
      <c r="N10" s="117"/>
      <c r="O10" s="117"/>
      <c r="P10" s="117"/>
      <c r="Q10" s="117" t="s">
        <v>2962</v>
      </c>
      <c r="R10" s="117"/>
      <c r="S10" s="117"/>
      <c r="T10" s="117"/>
      <c r="U10" s="1"/>
      <c r="V10" s="1"/>
      <c r="W10" s="1"/>
      <c r="X10" s="1"/>
      <c r="Y10" s="1"/>
      <c r="Z10" s="1"/>
    </row>
    <row r="11" spans="1:26" ht="12.75" customHeight="1">
      <c r="A11" s="117">
        <f>Lite!A13</f>
        <v>853</v>
      </c>
      <c r="B11" s="117">
        <f>Lite!M13</f>
        <v>1</v>
      </c>
      <c r="C11" s="117" t="str">
        <f>Lite!K13</f>
        <v>A</v>
      </c>
      <c r="D11" s="117">
        <f>Lite!Y13</f>
        <v>1</v>
      </c>
      <c r="E11" s="117" t="str">
        <f>Lite!B13</f>
        <v>SL.8</v>
      </c>
      <c r="F11" s="117" t="str">
        <f>Lite!C13</f>
        <v>Do Subcontractors have access to Scoped Systems and Data? (backup vendors, service providers, equipment support maintenance, software maintenance vendors, data recovery vendors, etc.)? If yes, is there:</v>
      </c>
      <c r="G11" s="117" t="str">
        <f>Lite!D13</f>
        <v>No</v>
      </c>
      <c r="H11" s="117">
        <f>Lite!E13</f>
        <v>0</v>
      </c>
      <c r="I11" s="117">
        <f>Lite!F13</f>
        <v>0</v>
      </c>
      <c r="J11" s="117">
        <f>Lite!G13</f>
        <v>0</v>
      </c>
      <c r="K11" s="117">
        <f>Lite!H13</f>
        <v>15</v>
      </c>
      <c r="L11" s="117" t="str">
        <f>Lite!I13</f>
        <v>Supplier relationships</v>
      </c>
      <c r="M11" s="117"/>
      <c r="N11" s="117"/>
      <c r="O11" s="117"/>
      <c r="P11" s="117">
        <v>12.8</v>
      </c>
      <c r="Q11" s="117"/>
      <c r="R11" s="117" t="s">
        <v>2965</v>
      </c>
      <c r="S11" s="117"/>
      <c r="T11" s="117" t="s">
        <v>2966</v>
      </c>
      <c r="U11" s="1"/>
      <c r="V11" s="1"/>
      <c r="W11" s="1"/>
      <c r="X11" s="1"/>
      <c r="Y11" s="1"/>
      <c r="Z11" s="1"/>
    </row>
    <row r="12" spans="1:26" ht="12.75" customHeight="1">
      <c r="A12" s="117">
        <f>Lite!A14</f>
        <v>3897</v>
      </c>
      <c r="B12" s="117">
        <f>Lite!M14</f>
        <v>1</v>
      </c>
      <c r="C12" s="117" t="str">
        <f>Lite!K14</f>
        <v>A</v>
      </c>
      <c r="D12" s="117">
        <f>Lite!Y14</f>
        <v>1</v>
      </c>
      <c r="E12" s="117" t="str">
        <f>Lite!B14</f>
        <v>SL.9</v>
      </c>
      <c r="F12" s="117" t="str">
        <f>Lite!C14</f>
        <v>A documented vendor management process in place for the selection, oversight and risk assessment of third party vendors? If yes, does it include:</v>
      </c>
      <c r="G12" s="117" t="str">
        <f>Lite!D14</f>
        <v>No</v>
      </c>
      <c r="H12" s="117">
        <f>Lite!E14</f>
        <v>0</v>
      </c>
      <c r="I12" s="117" t="str">
        <f>Lite!F14</f>
        <v>Prognos does not allow access to PHI to any vendors except AWS for hosting and ClearData as the overlay of security that sits on AWS.  Both companies have HITRUST certifications and have signed BAAs with Prognos.</v>
      </c>
      <c r="J12" s="117" t="str">
        <f>Lite!G14</f>
        <v>A.7 Subcontractor Selection and Management Process</v>
      </c>
      <c r="K12" s="117" t="str">
        <f>Lite!H14</f>
        <v>15.1.1</v>
      </c>
      <c r="L12" s="117" t="str">
        <f>Lite!I14</f>
        <v>Information security policy for supplier relationships</v>
      </c>
      <c r="M12" s="117"/>
      <c r="N12" s="117" t="s">
        <v>2967</v>
      </c>
      <c r="O12" s="117" t="s">
        <v>2968</v>
      </c>
      <c r="P12" s="117" t="s">
        <v>2969</v>
      </c>
      <c r="Q12" s="117" t="s">
        <v>2970</v>
      </c>
      <c r="R12" s="117" t="s">
        <v>2971</v>
      </c>
      <c r="S12" s="117"/>
      <c r="T12" s="117" t="s">
        <v>2966</v>
      </c>
      <c r="U12" s="1"/>
      <c r="V12" s="1"/>
      <c r="W12" s="1"/>
      <c r="X12" s="1"/>
      <c r="Y12" s="1"/>
      <c r="Z12" s="1"/>
    </row>
    <row r="13" spans="1:26" ht="12.75" customHeight="1">
      <c r="A13" s="117">
        <f>Lite!A15</f>
        <v>3898</v>
      </c>
      <c r="B13" s="117">
        <f>Lite!M15</f>
        <v>1</v>
      </c>
      <c r="C13" s="117" t="str">
        <f>Lite!K15</f>
        <v>A</v>
      </c>
      <c r="D13" s="117">
        <f>Lite!Y15</f>
        <v>1</v>
      </c>
      <c r="E13" s="117" t="str">
        <f>Lite!B15</f>
        <v>SL.10</v>
      </c>
      <c r="F13" s="117" t="str">
        <f>Lite!C15</f>
        <v>Approval by management?</v>
      </c>
      <c r="G13" s="117" t="str">
        <f>Lite!D15</f>
        <v>N/A</v>
      </c>
      <c r="H13" s="117">
        <f>Lite!E15</f>
        <v>0</v>
      </c>
      <c r="I13" s="117" t="str">
        <f>Lite!F15</f>
        <v>Per SL.9 there is no documented process in place</v>
      </c>
      <c r="J13" s="117" t="str">
        <f>Lite!G15</f>
        <v>A.7 Subcontractor Selection and Management Process</v>
      </c>
      <c r="K13" s="117" t="str">
        <f>Lite!H15</f>
        <v>5.1.1</v>
      </c>
      <c r="L13" s="117" t="str">
        <f>Lite!I15</f>
        <v>Policies on information security</v>
      </c>
      <c r="M13" s="117"/>
      <c r="N13" s="117"/>
      <c r="O13" s="117"/>
      <c r="P13" s="117"/>
      <c r="Q13" s="117"/>
      <c r="R13" s="117" t="s">
        <v>2972</v>
      </c>
      <c r="S13" s="117"/>
      <c r="T13" s="117" t="s">
        <v>2966</v>
      </c>
      <c r="U13" s="1"/>
      <c r="V13" s="1"/>
      <c r="W13" s="1"/>
      <c r="X13" s="1"/>
      <c r="Y13" s="1"/>
      <c r="Z13" s="1"/>
    </row>
    <row r="14" spans="1:26" ht="12.75" customHeight="1">
      <c r="A14" s="117">
        <f>Lite!A16</f>
        <v>3899</v>
      </c>
      <c r="B14" s="117">
        <f>Lite!M16</f>
        <v>1</v>
      </c>
      <c r="C14" s="117" t="str">
        <f>Lite!K16</f>
        <v>A</v>
      </c>
      <c r="D14" s="117">
        <f>Lite!Y16</f>
        <v>1</v>
      </c>
      <c r="E14" s="117" t="str">
        <f>Lite!B16</f>
        <v>SL.11</v>
      </c>
      <c r="F14" s="117" t="str">
        <f>Lite!C16</f>
        <v>Annual review?</v>
      </c>
      <c r="G14" s="117" t="str">
        <f>Lite!D16</f>
        <v>N/A</v>
      </c>
      <c r="H14" s="117">
        <f>Lite!E16</f>
        <v>0</v>
      </c>
      <c r="I14" s="117" t="str">
        <f>Lite!F16</f>
        <v>Per SL.9 there is no documented process in place</v>
      </c>
      <c r="J14" s="117" t="str">
        <f>Lite!G16</f>
        <v>A.7 Subcontractor Selection and Management Process</v>
      </c>
      <c r="K14" s="117" t="str">
        <f>Lite!H16</f>
        <v>5.1.2</v>
      </c>
      <c r="L14" s="117" t="str">
        <f>Lite!I16</f>
        <v>Review of the policies for information security</v>
      </c>
      <c r="M14" s="117"/>
      <c r="N14" s="117" t="s">
        <v>2973</v>
      </c>
      <c r="O14" s="117" t="s">
        <v>2974</v>
      </c>
      <c r="P14" s="117" t="s">
        <v>2975</v>
      </c>
      <c r="Q14" s="117"/>
      <c r="R14" s="117" t="s">
        <v>2976</v>
      </c>
      <c r="S14" s="117"/>
      <c r="T14" s="117" t="s">
        <v>2966</v>
      </c>
      <c r="U14" s="1"/>
      <c r="V14" s="1"/>
      <c r="W14" s="1"/>
      <c r="X14" s="1"/>
      <c r="Y14" s="1"/>
      <c r="Z14" s="1"/>
    </row>
    <row r="15" spans="1:26" ht="12.75" customHeight="1">
      <c r="A15" s="117">
        <f>Lite!A17</f>
        <v>4168</v>
      </c>
      <c r="B15" s="117">
        <f>Lite!M17</f>
        <v>1</v>
      </c>
      <c r="C15" s="117" t="str">
        <f>Lite!K17</f>
        <v>A</v>
      </c>
      <c r="D15" s="117">
        <f>Lite!Y17</f>
        <v>1</v>
      </c>
      <c r="E15" s="117" t="str">
        <f>Lite!B17</f>
        <v>SL.12</v>
      </c>
      <c r="F15" s="117" t="str">
        <f>Lite!C17</f>
        <v>Required reassessment when service delivery or contract changes?</v>
      </c>
      <c r="G15" s="117" t="str">
        <f>Lite!D17</f>
        <v>Yes</v>
      </c>
      <c r="H15" s="117">
        <f>Lite!E17</f>
        <v>0</v>
      </c>
      <c r="I15" s="117">
        <f>Lite!F17</f>
        <v>0</v>
      </c>
      <c r="J15" s="117">
        <f>Lite!G17</f>
        <v>0</v>
      </c>
      <c r="K15" s="117">
        <f>Lite!H17</f>
        <v>0</v>
      </c>
      <c r="L15" s="117">
        <f>Lite!I17</f>
        <v>0</v>
      </c>
      <c r="M15" s="117"/>
      <c r="N15" s="117"/>
      <c r="O15" s="117"/>
      <c r="P15" s="117"/>
      <c r="Q15" s="117"/>
      <c r="R15" s="117"/>
      <c r="S15" s="117"/>
      <c r="T15" s="117"/>
      <c r="U15" s="1"/>
      <c r="V15" s="1"/>
      <c r="W15" s="1"/>
      <c r="X15" s="1"/>
      <c r="Y15" s="1"/>
      <c r="Z15" s="1"/>
    </row>
    <row r="16" spans="1:26" ht="12.75" customHeight="1">
      <c r="A16" s="117">
        <f>Lite!A18</f>
        <v>3900</v>
      </c>
      <c r="B16" s="117">
        <f>Lite!M18</f>
        <v>1</v>
      </c>
      <c r="C16" s="117" t="str">
        <f>Lite!K18</f>
        <v>A</v>
      </c>
      <c r="D16" s="117">
        <f>Lite!Y18</f>
        <v>1</v>
      </c>
      <c r="E16" s="117" t="str">
        <f>Lite!B18</f>
        <v>SL.13</v>
      </c>
      <c r="F16" s="117" t="str">
        <f>Lite!C18</f>
        <v>Review of the subcontractor's vendor management policy and procedures?</v>
      </c>
      <c r="G16" s="117" t="str">
        <f>Lite!D18</f>
        <v>No</v>
      </c>
      <c r="H16" s="117">
        <f>Lite!E18</f>
        <v>0</v>
      </c>
      <c r="I16" s="117">
        <f>Lite!F18</f>
        <v>0</v>
      </c>
      <c r="J16" s="117" t="str">
        <f>Lite!G18</f>
        <v>A.9 Documenting Information Security Assessments for Subcontractors</v>
      </c>
      <c r="K16" s="117" t="str">
        <f>Lite!H18</f>
        <v>15.2.1.g</v>
      </c>
      <c r="L16" s="117" t="str">
        <f>Lite!I18</f>
        <v>Monitoring and review of supplier services</v>
      </c>
      <c r="M16" s="117"/>
      <c r="N16" s="117"/>
      <c r="O16" s="117"/>
      <c r="P16" s="117" t="s">
        <v>118</v>
      </c>
      <c r="Q16" s="117"/>
      <c r="R16" s="117" t="s">
        <v>2977</v>
      </c>
      <c r="S16" s="117"/>
      <c r="T16" s="117" t="s">
        <v>2966</v>
      </c>
      <c r="U16" s="1"/>
      <c r="V16" s="1"/>
      <c r="W16" s="1"/>
      <c r="X16" s="1"/>
      <c r="Y16" s="1"/>
      <c r="Z16" s="1"/>
    </row>
    <row r="17" spans="1:26" ht="12.75" customHeight="1">
      <c r="A17" s="117">
        <f>Lite!A19</f>
        <v>3901</v>
      </c>
      <c r="B17" s="117">
        <f>Lite!M19</f>
        <v>1</v>
      </c>
      <c r="C17" s="117" t="str">
        <f>Lite!K19</f>
        <v>A</v>
      </c>
      <c r="D17" s="117">
        <f>Lite!Y19</f>
        <v>1</v>
      </c>
      <c r="E17" s="117" t="str">
        <f>Lite!B19</f>
        <v>SL.14</v>
      </c>
      <c r="F17" s="117" t="str">
        <f>Lite!C19</f>
        <v>Is there a process to identify and log subcontractor information security, privacy and/or data breach issues?</v>
      </c>
      <c r="G17" s="117" t="str">
        <f>Lite!D19</f>
        <v>Yes</v>
      </c>
      <c r="H17" s="117">
        <f>Lite!E19</f>
        <v>0</v>
      </c>
      <c r="I17" s="117">
        <f>Lite!F19</f>
        <v>0</v>
      </c>
      <c r="J17" s="117" t="str">
        <f>Lite!G19</f>
        <v>A.9 Documenting Information Security Assessments for Subcontractors</v>
      </c>
      <c r="K17" s="117" t="str">
        <f>Lite!H19</f>
        <v>15.2.1.e</v>
      </c>
      <c r="L17" s="117" t="str">
        <f>Lite!I19</f>
        <v>Monitoring and review of supplier services</v>
      </c>
      <c r="M17" s="117"/>
      <c r="N17" s="117"/>
      <c r="O17" s="117"/>
      <c r="P17" s="117" t="s">
        <v>118</v>
      </c>
      <c r="Q17" s="117"/>
      <c r="R17" s="117" t="s">
        <v>2978</v>
      </c>
      <c r="S17" s="117"/>
      <c r="T17" s="117" t="s">
        <v>2966</v>
      </c>
      <c r="U17" s="1"/>
      <c r="V17" s="1"/>
      <c r="W17" s="1"/>
      <c r="X17" s="1"/>
      <c r="Y17" s="1"/>
      <c r="Z17" s="1"/>
    </row>
    <row r="18" spans="1:26" ht="12.75" customHeight="1">
      <c r="A18" s="117">
        <f>Lite!A20</f>
        <v>3886</v>
      </c>
      <c r="B18" s="117">
        <f>Lite!M20</f>
        <v>1</v>
      </c>
      <c r="C18" s="117" t="str">
        <f>Lite!K20</f>
        <v>A</v>
      </c>
      <c r="D18" s="117">
        <f>Lite!Y20</f>
        <v>1</v>
      </c>
      <c r="E18" s="117" t="str">
        <f>Lite!B20</f>
        <v>SL.15</v>
      </c>
      <c r="F18" s="117" t="str">
        <f>Lite!C20</f>
        <v>Is there a vendor management program?</v>
      </c>
      <c r="G18" s="117" t="str">
        <f>Lite!D20</f>
        <v>No</v>
      </c>
      <c r="H18" s="117">
        <f>Lite!E20</f>
        <v>0</v>
      </c>
      <c r="I18" s="117">
        <f>Lite!F20</f>
        <v>0</v>
      </c>
      <c r="J18" s="117" t="str">
        <f>Lite!G20</f>
        <v>A.5 Vendor Risk Management Program</v>
      </c>
      <c r="K18" s="117">
        <f>Lite!H20</f>
        <v>0</v>
      </c>
      <c r="L18" s="117">
        <f>Lite!I20</f>
        <v>0</v>
      </c>
      <c r="M18" s="117"/>
      <c r="N18" s="117" t="s">
        <v>2967</v>
      </c>
      <c r="O18" s="117" t="s">
        <v>2968</v>
      </c>
      <c r="P18" s="117" t="s">
        <v>2975</v>
      </c>
      <c r="Q18" s="117" t="s">
        <v>2990</v>
      </c>
      <c r="R18" s="117"/>
      <c r="S18" s="117"/>
      <c r="T18" s="117" t="s">
        <v>2991</v>
      </c>
      <c r="U18" s="1"/>
      <c r="V18" s="1"/>
      <c r="W18" s="1"/>
      <c r="X18" s="1"/>
      <c r="Y18" s="1"/>
      <c r="Z18" s="1"/>
    </row>
    <row r="19" spans="1:26" ht="12.75" customHeight="1">
      <c r="A19" s="117">
        <f>Lite!A21</f>
        <v>71</v>
      </c>
      <c r="B19" s="117">
        <f>Lite!M21</f>
        <v>1</v>
      </c>
      <c r="C19" s="117" t="str">
        <f>Lite!K21</f>
        <v>A</v>
      </c>
      <c r="D19" s="117">
        <f>Lite!Y21</f>
        <v>1</v>
      </c>
      <c r="E19" s="117" t="str">
        <f>Lite!B21</f>
        <v>SL.16</v>
      </c>
      <c r="F19" s="117" t="str">
        <f>Lite!C21</f>
        <v>Do external parties have access to Scoped Systems and Data or processing facilities?</v>
      </c>
      <c r="G19" s="117" t="str">
        <f>Lite!D21</f>
        <v>Yes</v>
      </c>
      <c r="H19" s="117">
        <f>Lite!E21</f>
        <v>0</v>
      </c>
      <c r="I19" s="117" t="str">
        <f>Lite!F21</f>
        <v>Prognos does not allow access to PHI to any vendors except AWS for hosting and ClearData as the overlay of security that sits on AWS.  Both companies have HITRUST certifications and have signed BAAs with Prognos.</v>
      </c>
      <c r="J19" s="117">
        <f>Lite!G21</f>
        <v>0</v>
      </c>
      <c r="K19" s="117">
        <f>Lite!H21</f>
        <v>15</v>
      </c>
      <c r="L19" s="117" t="str">
        <f>Lite!I21</f>
        <v>Supplier relationships</v>
      </c>
      <c r="M19" s="117"/>
      <c r="N19" s="117" t="s">
        <v>2992</v>
      </c>
      <c r="O19" s="117" t="s">
        <v>2993</v>
      </c>
      <c r="P19" s="117">
        <v>12.8</v>
      </c>
      <c r="Q19" s="117"/>
      <c r="R19" s="117" t="s">
        <v>2994</v>
      </c>
      <c r="S19" s="117"/>
      <c r="T19" s="117" t="s">
        <v>2966</v>
      </c>
      <c r="U19" s="1"/>
      <c r="V19" s="1"/>
      <c r="W19" s="1"/>
      <c r="X19" s="1"/>
      <c r="Y19" s="1"/>
      <c r="Z19" s="1"/>
    </row>
    <row r="20" spans="1:26" ht="12.75" customHeight="1">
      <c r="A20" s="117">
        <f>Lite!A22</f>
        <v>3633</v>
      </c>
      <c r="B20" s="117">
        <f>Lite!M22</f>
        <v>1</v>
      </c>
      <c r="C20" s="117" t="str">
        <f>Lite!K22</f>
        <v>A</v>
      </c>
      <c r="D20" s="117">
        <f>Lite!Y22</f>
        <v>1</v>
      </c>
      <c r="E20" s="117" t="str">
        <f>Lite!B22</f>
        <v>SL.17</v>
      </c>
      <c r="F20" s="117" t="str">
        <f>Lite!C22</f>
        <v>Is the maturity of IT management processes formally evaluated at least annually using an established benchmark (e.g., COBIT maturity models)?</v>
      </c>
      <c r="G20" s="117" t="str">
        <f>Lite!D22</f>
        <v>No</v>
      </c>
      <c r="H20" s="117">
        <f>Lite!E22</f>
        <v>0</v>
      </c>
      <c r="I20" s="117">
        <f>Lite!F22</f>
        <v>0</v>
      </c>
      <c r="J20" s="117">
        <f>Lite!G22</f>
        <v>0</v>
      </c>
      <c r="K20" s="117" t="str">
        <f>Lite!H22</f>
        <v>17.1.3</v>
      </c>
      <c r="L20" s="117" t="str">
        <f>Lite!I22</f>
        <v>Verify, review and evaluate information security continuity</v>
      </c>
      <c r="M20" s="117"/>
      <c r="N20" s="117"/>
      <c r="O20" s="117"/>
      <c r="P20" s="117" t="s">
        <v>118</v>
      </c>
      <c r="Q20" s="117"/>
      <c r="R20" s="117"/>
      <c r="S20" s="117"/>
      <c r="T20" s="117"/>
      <c r="U20" s="1"/>
      <c r="V20" s="1"/>
      <c r="W20" s="1"/>
      <c r="X20" s="1"/>
      <c r="Y20" s="1"/>
      <c r="Z20" s="1"/>
    </row>
    <row r="21" spans="1:26" ht="12.75" customHeight="1">
      <c r="A21" s="117">
        <f>Lite!A23</f>
        <v>3225</v>
      </c>
      <c r="B21" s="117">
        <f>Lite!M23</f>
        <v>1</v>
      </c>
      <c r="C21" s="117" t="str">
        <f>Lite!K23</f>
        <v>A</v>
      </c>
      <c r="D21" s="117">
        <f>Lite!Y23</f>
        <v>1</v>
      </c>
      <c r="E21" s="117" t="str">
        <f>Lite!B23</f>
        <v>SL.18</v>
      </c>
      <c r="F21" s="117" t="str">
        <f>Lite!C23</f>
        <v>Are there regular privacy risk assessments conducted? If yes, provide frequency and scope. If no, explain reason.</v>
      </c>
      <c r="G21" s="117" t="str">
        <f>Lite!D23</f>
        <v>Yes</v>
      </c>
      <c r="H21" s="117">
        <f>Lite!E23</f>
        <v>0</v>
      </c>
      <c r="I21" s="117" t="str">
        <f>Lite!F23</f>
        <v>Risk assessments are performed anually for all systems that access or store PHI as well as ad hoc upon significant changes to infrastructure or development of new products</v>
      </c>
      <c r="J21" s="117" t="str">
        <f>Lite!G23</f>
        <v>P.3 Privacy Organization and Program Maintenance</v>
      </c>
      <c r="K21" s="117" t="str">
        <f>Lite!H23</f>
        <v xml:space="preserve">15.1.3.i </v>
      </c>
      <c r="L21" s="117" t="str">
        <f>Lite!I23</f>
        <v>Information and communication technology supply chain</v>
      </c>
      <c r="M21" s="117"/>
      <c r="N21" s="117"/>
      <c r="O21" s="117"/>
      <c r="P21" s="117" t="s">
        <v>118</v>
      </c>
      <c r="Q21" s="117"/>
      <c r="R21" s="117"/>
      <c r="S21" s="117"/>
      <c r="T21" s="117" t="s">
        <v>2942</v>
      </c>
      <c r="U21" s="1"/>
      <c r="V21" s="1"/>
      <c r="W21" s="1"/>
      <c r="X21" s="1"/>
      <c r="Y21" s="1"/>
      <c r="Z21" s="1"/>
    </row>
    <row r="22" spans="1:26" ht="12.75" customHeight="1">
      <c r="A22" s="117">
        <f>Lite!A24</f>
        <v>3226</v>
      </c>
      <c r="B22" s="117">
        <f>Lite!M24</f>
        <v>1</v>
      </c>
      <c r="C22" s="117" t="str">
        <f>Lite!K24</f>
        <v>A</v>
      </c>
      <c r="D22" s="117">
        <f>Lite!Y24</f>
        <v>1</v>
      </c>
      <c r="E22" s="117" t="str">
        <f>Lite!B24</f>
        <v>SL.19</v>
      </c>
      <c r="F22" s="117" t="str">
        <f>Lite!C24</f>
        <v>Are identified privacy risks and associated mitigation plans formally documented and reviewed by management?</v>
      </c>
      <c r="G22" s="117" t="str">
        <f>Lite!D24</f>
        <v>Yes</v>
      </c>
      <c r="H22" s="117">
        <f>Lite!E24</f>
        <v>0</v>
      </c>
      <c r="I22" s="117">
        <f>Lite!F24</f>
        <v>0</v>
      </c>
      <c r="J22" s="117" t="str">
        <f>Lite!G24</f>
        <v>P.3 Privacy Organization and Program Maintenance</v>
      </c>
      <c r="K22" s="117" t="str">
        <f>Lite!H24</f>
        <v>15.1.1.l</v>
      </c>
      <c r="L22" s="117" t="str">
        <f>Lite!I24</f>
        <v>Information security policy for supplier relationships</v>
      </c>
      <c r="M22" s="117"/>
      <c r="N22" s="117" t="s">
        <v>2998</v>
      </c>
      <c r="O22" s="117" t="s">
        <v>2999</v>
      </c>
      <c r="P22" s="117" t="s">
        <v>118</v>
      </c>
      <c r="Q22" s="117"/>
      <c r="R22" s="117"/>
      <c r="S22" s="117"/>
      <c r="T22" s="117" t="s">
        <v>2946</v>
      </c>
      <c r="U22" s="1"/>
      <c r="V22" s="1"/>
      <c r="W22" s="1"/>
      <c r="X22" s="1"/>
      <c r="Y22" s="1"/>
      <c r="Z22" s="1"/>
    </row>
    <row r="23" spans="1:26" ht="12.75" customHeight="1">
      <c r="A23" s="117">
        <f>Lite!A25</f>
        <v>3227</v>
      </c>
      <c r="B23" s="117">
        <f>Lite!M25</f>
        <v>1</v>
      </c>
      <c r="C23" s="117" t="str">
        <f>Lite!K25</f>
        <v>A</v>
      </c>
      <c r="D23" s="117">
        <f>Lite!Y25</f>
        <v>1</v>
      </c>
      <c r="E23" s="117" t="str">
        <f>Lite!B25</f>
        <v>SL.20</v>
      </c>
      <c r="F23" s="117" t="str">
        <f>Lite!C25</f>
        <v>Are reasonable resources (in time and money) allocated to mitigating identified privacy risks?</v>
      </c>
      <c r="G23" s="117" t="str">
        <f>Lite!D25</f>
        <v>Yes</v>
      </c>
      <c r="H23" s="117">
        <f>Lite!E25</f>
        <v>0</v>
      </c>
      <c r="I23" s="117">
        <f>Lite!F25</f>
        <v>0</v>
      </c>
      <c r="J23" s="117" t="str">
        <f>Lite!G25</f>
        <v>P.3 Privacy Organization and Program Maintenance</v>
      </c>
      <c r="K23" s="117">
        <f>Lite!H25</f>
        <v>0</v>
      </c>
      <c r="L23" s="117">
        <f>Lite!I25</f>
        <v>0</v>
      </c>
      <c r="M23" s="117"/>
      <c r="N23" s="117" t="s">
        <v>2995</v>
      </c>
      <c r="O23" s="117" t="s">
        <v>2996</v>
      </c>
      <c r="P23" s="117" t="s">
        <v>118</v>
      </c>
      <c r="Q23" s="117"/>
      <c r="R23" s="117"/>
      <c r="S23" s="117"/>
      <c r="T23" s="117" t="s">
        <v>2946</v>
      </c>
      <c r="U23" s="1"/>
      <c r="V23" s="1"/>
      <c r="W23" s="1"/>
      <c r="X23" s="1"/>
      <c r="Y23" s="1"/>
      <c r="Z23" s="1"/>
    </row>
    <row r="24" spans="1:26" ht="12.75" customHeight="1">
      <c r="A24" s="117">
        <f>Lite!A26</f>
        <v>3862</v>
      </c>
      <c r="B24" s="117">
        <f>Lite!M26</f>
        <v>1</v>
      </c>
      <c r="C24" s="117" t="str">
        <f>Lite!K26</f>
        <v>A</v>
      </c>
      <c r="D24" s="117">
        <f>Lite!Y26</f>
        <v>1</v>
      </c>
      <c r="E24" s="117" t="str">
        <f>Lite!B26</f>
        <v>SL.21</v>
      </c>
      <c r="F24" s="117" t="str">
        <f>Lite!C26</f>
        <v>Is there a compliance risk management system that addresses the quality and accuracy of reported consumer data?</v>
      </c>
      <c r="G24" s="117" t="str">
        <f>Lite!D26</f>
        <v>N/A</v>
      </c>
      <c r="H24" s="117">
        <f>Lite!E26</f>
        <v>0</v>
      </c>
      <c r="I24" s="117" t="str">
        <f>Lite!F26</f>
        <v>Prognos does not receive or report on consumer data</v>
      </c>
      <c r="J24" s="117" t="str">
        <f>Lite!G26</f>
        <v>P.3 Privacy Organization and Program Maintenance</v>
      </c>
      <c r="K24" s="117">
        <f>Lite!H26</f>
        <v>0</v>
      </c>
      <c r="L24" s="117">
        <f>Lite!I26</f>
        <v>0</v>
      </c>
      <c r="M24" s="117"/>
      <c r="N24" s="117"/>
      <c r="O24" s="117"/>
      <c r="P24" s="117" t="s">
        <v>118</v>
      </c>
      <c r="Q24" s="117"/>
      <c r="R24" s="117"/>
      <c r="S24" s="117"/>
      <c r="T24" s="117"/>
      <c r="U24" s="1"/>
      <c r="V24" s="1"/>
      <c r="W24" s="1"/>
      <c r="X24" s="1"/>
      <c r="Y24" s="1"/>
      <c r="Z24" s="1"/>
    </row>
    <row r="25" spans="1:26" ht="12.75" customHeight="1">
      <c r="A25" s="117">
        <f>Lite!A27</f>
        <v>3863</v>
      </c>
      <c r="B25" s="117">
        <f>Lite!M27</f>
        <v>1</v>
      </c>
      <c r="C25" s="117" t="str">
        <f>Lite!K27</f>
        <v>A</v>
      </c>
      <c r="D25" s="117">
        <f>Lite!Y27</f>
        <v>1</v>
      </c>
      <c r="E25" s="117" t="str">
        <f>Lite!B27</f>
        <v>SL.22</v>
      </c>
      <c r="F25" s="117" t="str">
        <f>Lite!C27</f>
        <v>Is there a compliance risk management system that addresses the quality of assembling and maintaining the data?</v>
      </c>
      <c r="G25" s="117" t="str">
        <f>Lite!D27</f>
        <v>Yes</v>
      </c>
      <c r="H25" s="117">
        <f>Lite!E27</f>
        <v>0</v>
      </c>
      <c r="I25" s="117">
        <f>Lite!F27</f>
        <v>0</v>
      </c>
      <c r="J25" s="117" t="str">
        <f>Lite!G27</f>
        <v>P.3 Privacy Organization and Program Maintenance</v>
      </c>
      <c r="K25" s="117">
        <f>Lite!H27</f>
        <v>0</v>
      </c>
      <c r="L25" s="117">
        <f>Lite!I27</f>
        <v>0</v>
      </c>
      <c r="M25" s="117"/>
      <c r="N25" s="117"/>
      <c r="O25" s="117"/>
      <c r="P25" s="117" t="s">
        <v>118</v>
      </c>
      <c r="Q25" s="117"/>
      <c r="R25" s="117"/>
      <c r="S25" s="117"/>
      <c r="T25" s="117"/>
      <c r="U25" s="1"/>
      <c r="V25" s="1"/>
      <c r="W25" s="1"/>
      <c r="X25" s="1"/>
      <c r="Y25" s="1"/>
      <c r="Z25" s="1"/>
    </row>
    <row r="26" spans="1:26" ht="12.75" customHeight="1">
      <c r="A26" s="117">
        <f>Lite!A28</f>
        <v>0</v>
      </c>
      <c r="B26" s="117">
        <f>Lite!M28</f>
        <v>2</v>
      </c>
      <c r="C26" s="117">
        <f>Lite!K28</f>
        <v>1</v>
      </c>
      <c r="D26" s="117">
        <f>Lite!Y28</f>
        <v>1</v>
      </c>
      <c r="E26" s="117" t="str">
        <f>Lite!B28</f>
        <v/>
      </c>
      <c r="F26" s="117" t="str">
        <f>Lite!C28</f>
        <v>B. Security Policy</v>
      </c>
      <c r="G26" s="117">
        <f>Lite!D28</f>
        <v>0</v>
      </c>
      <c r="H26" s="117">
        <f>Lite!E28</f>
        <v>0</v>
      </c>
      <c r="I26" s="117">
        <f>Lite!F28</f>
        <v>0</v>
      </c>
      <c r="J26" s="117">
        <f>Lite!G28</f>
        <v>0</v>
      </c>
      <c r="K26" s="117">
        <f>Lite!H28</f>
        <v>0</v>
      </c>
      <c r="L26" s="117">
        <f>Lite!I28</f>
        <v>0</v>
      </c>
      <c r="M26" s="117"/>
      <c r="N26" s="117"/>
      <c r="O26" s="117"/>
      <c r="P26" s="117"/>
      <c r="Q26" s="117"/>
      <c r="R26" s="117"/>
      <c r="S26" s="117"/>
      <c r="T26" s="117"/>
      <c r="U26" s="1"/>
      <c r="V26" s="1"/>
      <c r="W26" s="1"/>
      <c r="X26" s="1"/>
      <c r="Y26" s="1"/>
      <c r="Z26" s="1"/>
    </row>
    <row r="27" spans="1:26" ht="12.75" customHeight="1">
      <c r="A27" s="117">
        <f>Lite!A29</f>
        <v>3199</v>
      </c>
      <c r="B27" s="117">
        <f>Lite!M29</f>
        <v>2</v>
      </c>
      <c r="C27" s="117" t="str">
        <f>Lite!K29</f>
        <v>B</v>
      </c>
      <c r="D27" s="117">
        <f>Lite!Y29</f>
        <v>1</v>
      </c>
      <c r="E27" s="117" t="str">
        <f>Lite!B29</f>
        <v>SL.23</v>
      </c>
      <c r="F27" s="117" t="str">
        <f>Lite!C29</f>
        <v>Is there an information security policy that has been approved by management, communicated to appropriate constituents and an owner to maintain and review the policy?</v>
      </c>
      <c r="G27" s="117" t="str">
        <f>Lite!D29</f>
        <v>Yes</v>
      </c>
      <c r="H27" s="117">
        <f>Lite!E29</f>
        <v>0</v>
      </c>
      <c r="I27" s="117">
        <f>Lite!F29</f>
        <v>0</v>
      </c>
      <c r="J27" s="117" t="str">
        <f>Lite!G29</f>
        <v>B.1 Information Security Policy Maintenance</v>
      </c>
      <c r="K27" s="117" t="str">
        <f>Lite!H29</f>
        <v>5.1.1</v>
      </c>
      <c r="L27" s="117" t="str">
        <f>Lite!I29</f>
        <v>Policies for information security</v>
      </c>
      <c r="M27" s="117"/>
      <c r="N27" s="117" t="s">
        <v>2992</v>
      </c>
      <c r="O27" s="117" t="s">
        <v>3000</v>
      </c>
      <c r="P27" s="117" t="s">
        <v>3001</v>
      </c>
      <c r="Q27" s="117" t="s">
        <v>3002</v>
      </c>
      <c r="R27" s="117" t="s">
        <v>3003</v>
      </c>
      <c r="S27" s="117" t="s">
        <v>3004</v>
      </c>
      <c r="T27" s="117" t="s">
        <v>3005</v>
      </c>
      <c r="U27" s="1"/>
      <c r="V27" s="1"/>
      <c r="W27" s="1"/>
      <c r="X27" s="1"/>
      <c r="Y27" s="1"/>
      <c r="Z27" s="1"/>
    </row>
    <row r="28" spans="1:26" ht="12.75" customHeight="1">
      <c r="A28" s="117">
        <f>Lite!A30</f>
        <v>2471</v>
      </c>
      <c r="B28" s="117">
        <f>Lite!M30</f>
        <v>2</v>
      </c>
      <c r="C28" s="117" t="str">
        <f>Lite!K30</f>
        <v>B</v>
      </c>
      <c r="D28" s="117">
        <f>Lite!Y30</f>
        <v>1</v>
      </c>
      <c r="E28" s="117" t="str">
        <f>Lite!B30</f>
        <v>SL.24</v>
      </c>
      <c r="F28" s="117" t="str">
        <f>Lite!C30</f>
        <v>Have the policies been reviewed in the last 12 months?</v>
      </c>
      <c r="G28" s="117" t="str">
        <f>Lite!D30</f>
        <v>Yes</v>
      </c>
      <c r="H28" s="117">
        <f>Lite!E30</f>
        <v>0</v>
      </c>
      <c r="I28" s="117">
        <f>Lite!F30</f>
        <v>0</v>
      </c>
      <c r="J28" s="117" t="str">
        <f>Lite!G30</f>
        <v>B.1 Information Security Policy Maintenance</v>
      </c>
      <c r="K28" s="117" t="str">
        <f>Lite!H30</f>
        <v>5.1.2</v>
      </c>
      <c r="L28" s="117" t="str">
        <f>Lite!I30</f>
        <v>Review of the policies for information security</v>
      </c>
      <c r="M28" s="117"/>
      <c r="N28" s="117"/>
      <c r="O28" s="117"/>
      <c r="P28" s="117" t="s">
        <v>515</v>
      </c>
      <c r="Q28" s="117"/>
      <c r="R28" s="117" t="s">
        <v>3006</v>
      </c>
      <c r="S28" s="117"/>
      <c r="T28" s="117" t="s">
        <v>3005</v>
      </c>
      <c r="U28" s="1"/>
      <c r="V28" s="1"/>
      <c r="W28" s="1"/>
      <c r="X28" s="1"/>
      <c r="Y28" s="1"/>
      <c r="Z28" s="1"/>
    </row>
    <row r="29" spans="1:26" ht="12.75" customHeight="1">
      <c r="A29" s="117">
        <f>Lite!A31</f>
        <v>0</v>
      </c>
      <c r="B29" s="117">
        <f>Lite!M31</f>
        <v>3</v>
      </c>
      <c r="C29" s="117">
        <f>Lite!K31</f>
        <v>1</v>
      </c>
      <c r="D29" s="117">
        <f>Lite!Y31</f>
        <v>1</v>
      </c>
      <c r="E29" s="117" t="str">
        <f>Lite!B31</f>
        <v/>
      </c>
      <c r="F29" s="117" t="str">
        <f>Lite!C31</f>
        <v>C. Organizational Security</v>
      </c>
      <c r="G29" s="117">
        <f>Lite!D31</f>
        <v>0</v>
      </c>
      <c r="H29" s="117">
        <f>Lite!E31</f>
        <v>0</v>
      </c>
      <c r="I29" s="117">
        <f>Lite!F31</f>
        <v>0</v>
      </c>
      <c r="J29" s="117">
        <f>Lite!G31</f>
        <v>0</v>
      </c>
      <c r="K29" s="117">
        <f>Lite!H31</f>
        <v>0</v>
      </c>
      <c r="L29" s="117">
        <f>Lite!I31</f>
        <v>0</v>
      </c>
      <c r="M29" s="117"/>
      <c r="N29" s="117"/>
      <c r="O29" s="117"/>
      <c r="P29" s="117"/>
      <c r="Q29" s="117"/>
      <c r="R29" s="117"/>
      <c r="S29" s="117"/>
      <c r="T29" s="117"/>
      <c r="U29" s="1"/>
      <c r="V29" s="1"/>
      <c r="W29" s="1"/>
      <c r="X29" s="1"/>
      <c r="Y29" s="1"/>
      <c r="Z29" s="1"/>
    </row>
    <row r="30" spans="1:26" ht="12.75" customHeight="1">
      <c r="A30" s="117">
        <f>Lite!A32</f>
        <v>58</v>
      </c>
      <c r="B30" s="117">
        <f>Lite!M32</f>
        <v>3</v>
      </c>
      <c r="C30" s="117" t="str">
        <f>Lite!K32</f>
        <v>C</v>
      </c>
      <c r="D30" s="117">
        <f>Lite!Y32</f>
        <v>1</v>
      </c>
      <c r="E30" s="117" t="str">
        <f>Lite!B32</f>
        <v>SL.25</v>
      </c>
      <c r="F30" s="117" t="str">
        <f>Lite!C32</f>
        <v>Is there a Assessee information security function responsible for security initiatives?</v>
      </c>
      <c r="G30" s="117" t="str">
        <f>[1]sig_lite!E59</f>
        <v>Yes</v>
      </c>
      <c r="H30" s="117">
        <f>Lite!E32</f>
        <v>0</v>
      </c>
      <c r="I30" s="117">
        <f>Lite!F32</f>
        <v>0</v>
      </c>
      <c r="J30" s="117" t="str">
        <f>Lite!G32</f>
        <v>C.1 Security Organization Roles / Responsibilities</v>
      </c>
      <c r="K30" s="117" t="str">
        <f>Lite!H32</f>
        <v>6.1.1</v>
      </c>
      <c r="L30" s="117" t="str">
        <f>Lite!I32</f>
        <v>Information Security Roles and Responsibilities</v>
      </c>
      <c r="M30" s="117"/>
      <c r="N30" s="117"/>
      <c r="O30" s="117"/>
      <c r="P30" s="117">
        <v>12.5</v>
      </c>
      <c r="Q30" s="117"/>
      <c r="R30" s="117" t="s">
        <v>3007</v>
      </c>
      <c r="S30" s="117"/>
      <c r="T30" s="117" t="s">
        <v>2956</v>
      </c>
      <c r="U30" s="1"/>
      <c r="V30" s="1"/>
      <c r="W30" s="1"/>
      <c r="X30" s="1"/>
      <c r="Y30" s="1"/>
      <c r="Z30" s="1"/>
    </row>
    <row r="31" spans="1:26" ht="12.75" customHeight="1">
      <c r="A31" s="117">
        <f>Lite!A33</f>
        <v>0</v>
      </c>
      <c r="B31" s="117">
        <f>Lite!M33</f>
        <v>4</v>
      </c>
      <c r="C31" s="117">
        <f>Lite!K33</f>
        <v>1</v>
      </c>
      <c r="D31" s="117">
        <f>Lite!Y33</f>
        <v>1</v>
      </c>
      <c r="E31" s="117" t="str">
        <f>Lite!B33</f>
        <v/>
      </c>
      <c r="F31" s="117" t="str">
        <f>Lite!C33</f>
        <v>D. Asset and Information Management</v>
      </c>
      <c r="G31" s="117">
        <f>Lite!D33</f>
        <v>0</v>
      </c>
      <c r="H31" s="117">
        <f>Lite!E33</f>
        <v>0</v>
      </c>
      <c r="I31" s="117">
        <f>Lite!F33</f>
        <v>0</v>
      </c>
      <c r="J31" s="117">
        <f>Lite!G33</f>
        <v>0</v>
      </c>
      <c r="K31" s="117">
        <f>Lite!H33</f>
        <v>0</v>
      </c>
      <c r="L31" s="117">
        <f>Lite!I33</f>
        <v>0</v>
      </c>
      <c r="M31" s="117"/>
      <c r="N31" s="117"/>
      <c r="O31" s="117"/>
      <c r="P31" s="117"/>
      <c r="Q31" s="117"/>
      <c r="R31" s="117"/>
      <c r="S31" s="117"/>
      <c r="T31" s="117"/>
      <c r="U31" s="1"/>
      <c r="V31" s="1"/>
      <c r="W31" s="1"/>
      <c r="X31" s="1"/>
      <c r="Y31" s="1"/>
      <c r="Z31" s="1"/>
    </row>
    <row r="32" spans="1:26" ht="12.75" customHeight="1">
      <c r="A32" s="117">
        <f>Lite!A34</f>
        <v>3200</v>
      </c>
      <c r="B32" s="117">
        <f>Lite!M34</f>
        <v>4</v>
      </c>
      <c r="C32" s="117" t="str">
        <f>Lite!K34</f>
        <v>D</v>
      </c>
      <c r="D32" s="117">
        <f>Lite!Y34</f>
        <v>1</v>
      </c>
      <c r="E32" s="117" t="str">
        <f>Lite!B34</f>
        <v>SL.26</v>
      </c>
      <c r="F32" s="117" t="str">
        <f>Lite!C34</f>
        <v>Is there an asset management policy approved by management, communicated to constituents and an owner to maintain and review?</v>
      </c>
      <c r="G32" s="117" t="str">
        <f>Lite!D34</f>
        <v>Yes</v>
      </c>
      <c r="H32" s="117">
        <f>Lite!E34</f>
        <v>0</v>
      </c>
      <c r="I32" s="117">
        <f>Lite!F34</f>
        <v>0</v>
      </c>
      <c r="J32" s="117" t="str">
        <f>Lite!G34</f>
        <v>D. Asset and Information Management</v>
      </c>
      <c r="K32" s="117">
        <f>Lite!H34</f>
        <v>8.1</v>
      </c>
      <c r="L32" s="117" t="str">
        <f>Lite!I34</f>
        <v>Responsibility for Assets</v>
      </c>
      <c r="M32" s="117"/>
      <c r="N32" s="117" t="s">
        <v>3010</v>
      </c>
      <c r="O32" s="117" t="s">
        <v>3011</v>
      </c>
      <c r="P32" s="117" t="s">
        <v>118</v>
      </c>
      <c r="Q32" s="117" t="s">
        <v>3012</v>
      </c>
      <c r="R32" s="117" t="s">
        <v>2976</v>
      </c>
      <c r="S32" s="117"/>
      <c r="T32" s="117" t="s">
        <v>3013</v>
      </c>
      <c r="U32" s="1"/>
      <c r="V32" s="1"/>
      <c r="W32" s="1"/>
      <c r="X32" s="1"/>
      <c r="Y32" s="1"/>
      <c r="Z32" s="1"/>
    </row>
    <row r="33" spans="1:26" ht="12.75" customHeight="1">
      <c r="A33" s="117">
        <f>Lite!A35</f>
        <v>2532</v>
      </c>
      <c r="B33" s="117">
        <f>Lite!M35</f>
        <v>4</v>
      </c>
      <c r="C33" s="117" t="str">
        <f>Lite!K35</f>
        <v>D</v>
      </c>
      <c r="D33" s="117">
        <f>Lite!Y35</f>
        <v>1</v>
      </c>
      <c r="E33" s="117" t="str">
        <f>Lite!B35</f>
        <v>SL.27</v>
      </c>
      <c r="F33" s="117" t="str">
        <f>Lite!C35</f>
        <v>Is information classified?</v>
      </c>
      <c r="G33" s="117" t="str">
        <f>Lite!D35</f>
        <v>Yes</v>
      </c>
      <c r="H33" s="117">
        <f>Lite!E35</f>
        <v>0</v>
      </c>
      <c r="I33" s="117">
        <f>Lite!F35</f>
        <v>0</v>
      </c>
      <c r="J33" s="117" t="str">
        <f>Lite!G35</f>
        <v>D.1 Asset Accounting and Inventory</v>
      </c>
      <c r="K33" s="117" t="str">
        <f>Lite!H35</f>
        <v>8.2.1</v>
      </c>
      <c r="L33" s="117" t="str">
        <f>Lite!I35</f>
        <v>Classification of Information</v>
      </c>
      <c r="M33" s="117"/>
      <c r="N33" s="117" t="s">
        <v>3010</v>
      </c>
      <c r="O33" s="117" t="s">
        <v>3015</v>
      </c>
      <c r="P33" s="117" t="s">
        <v>3016</v>
      </c>
      <c r="Q33" s="117"/>
      <c r="R33" s="117" t="s">
        <v>3017</v>
      </c>
      <c r="S33" s="117" t="s">
        <v>3018</v>
      </c>
      <c r="T33" s="117" t="s">
        <v>3019</v>
      </c>
      <c r="U33" s="1"/>
      <c r="V33" s="1"/>
      <c r="W33" s="1"/>
      <c r="X33" s="1"/>
      <c r="Y33" s="1"/>
      <c r="Z33" s="1"/>
    </row>
    <row r="34" spans="1:26" ht="12.75" customHeight="1">
      <c r="A34" s="117">
        <f>Lite!A36</f>
        <v>3295</v>
      </c>
      <c r="B34" s="117">
        <f>Lite!M36</f>
        <v>4</v>
      </c>
      <c r="C34" s="117" t="str">
        <f>Lite!K36</f>
        <v>D</v>
      </c>
      <c r="D34" s="117">
        <f>Lite!Y36</f>
        <v>1</v>
      </c>
      <c r="E34" s="117" t="str">
        <f>Lite!B36</f>
        <v>SL.28</v>
      </c>
      <c r="F34" s="117" t="str">
        <f>Lite!C36</f>
        <v>Is there a removable media policy or program (CDs, DVDs, tapes, disk drives) that has been approved by management, communicated to appropriate constituents, and an owner to maintain and review the policy?</v>
      </c>
      <c r="G34" s="117" t="str">
        <f>Lite!D36</f>
        <v>Yes</v>
      </c>
      <c r="H34" s="117">
        <f>Lite!E36</f>
        <v>0</v>
      </c>
      <c r="I34" s="117" t="str">
        <f>Lite!F36</f>
        <v>Yes. use of removable media is prohibited both by policy as well as technically.  The use of removable media or program is technically restricted at the OS level for all devices with acess to PHI</v>
      </c>
      <c r="J34" s="117" t="str">
        <f>Lite!G36</f>
        <v>D.4 Removable Device Security</v>
      </c>
      <c r="K34" s="117" t="str">
        <f>Lite!H36</f>
        <v>8.3.1</v>
      </c>
      <c r="L34" s="117" t="str">
        <f>Lite!I36</f>
        <v>Management of Removable Media</v>
      </c>
      <c r="M34" s="117"/>
      <c r="N34" s="117" t="s">
        <v>3024</v>
      </c>
      <c r="O34" s="117" t="s">
        <v>3025</v>
      </c>
      <c r="P34" s="117" t="s">
        <v>3026</v>
      </c>
      <c r="Q34" s="117"/>
      <c r="R34" s="117" t="s">
        <v>3027</v>
      </c>
      <c r="S34" s="117" t="s">
        <v>3028</v>
      </c>
      <c r="T34" s="117" t="s">
        <v>3019</v>
      </c>
      <c r="U34" s="1"/>
      <c r="V34" s="1"/>
      <c r="W34" s="1"/>
      <c r="X34" s="1"/>
      <c r="Y34" s="1"/>
      <c r="Z34" s="1"/>
    </row>
    <row r="35" spans="1:26" ht="12.75" customHeight="1">
      <c r="A35" s="117">
        <f>Lite!A37</f>
        <v>1208</v>
      </c>
      <c r="B35" s="117">
        <f>Lite!M37</f>
        <v>4</v>
      </c>
      <c r="C35" s="117" t="str">
        <f>Lite!K37</f>
        <v>D</v>
      </c>
      <c r="D35" s="117">
        <f>Lite!Y37</f>
        <v>1</v>
      </c>
      <c r="E35" s="117" t="str">
        <f>Lite!B37</f>
        <v>SL.29</v>
      </c>
      <c r="F35" s="117" t="str">
        <f>Lite!C37</f>
        <v>Is Scoped Data sent or received via physical media?</v>
      </c>
      <c r="G35" s="117" t="str">
        <f>Lite!D37</f>
        <v>No</v>
      </c>
      <c r="H35" s="117">
        <f>Lite!E37</f>
        <v>0</v>
      </c>
      <c r="I35" s="117">
        <f>Lite!F37</f>
        <v>0</v>
      </c>
      <c r="J35" s="117" t="str">
        <f>Lite!G37</f>
        <v>D.2 Physical Media Tracking</v>
      </c>
      <c r="K35" s="117" t="str">
        <f>Lite!H37</f>
        <v>8.3.3</v>
      </c>
      <c r="L35" s="117" t="str">
        <f>Lite!I37</f>
        <v>Physical Media in Transit</v>
      </c>
      <c r="M35" s="117"/>
      <c r="N35" s="117"/>
      <c r="O35" s="117"/>
      <c r="P35" s="117" t="s">
        <v>118</v>
      </c>
      <c r="Q35" s="117"/>
      <c r="R35" s="117" t="s">
        <v>3029</v>
      </c>
      <c r="S35" s="117" t="s">
        <v>3030</v>
      </c>
      <c r="T35" s="117" t="s">
        <v>3019</v>
      </c>
      <c r="U35" s="1"/>
      <c r="V35" s="1"/>
      <c r="W35" s="1"/>
      <c r="X35" s="1"/>
      <c r="Y35" s="1"/>
      <c r="Z35" s="1"/>
    </row>
    <row r="36" spans="1:26" ht="12.75" customHeight="1">
      <c r="A36" s="117">
        <f>Lite!A38</f>
        <v>1806</v>
      </c>
      <c r="B36" s="117">
        <f>Lite!M38</f>
        <v>4</v>
      </c>
      <c r="C36" s="117" t="str">
        <f>Lite!K38</f>
        <v>D</v>
      </c>
      <c r="D36" s="117">
        <f>Lite!Y38</f>
        <v>1</v>
      </c>
      <c r="E36" s="117" t="str">
        <f>Lite!B38</f>
        <v>SL.30</v>
      </c>
      <c r="F36" s="117" t="str">
        <f>Lite!C38</f>
        <v>Are encryption tools managed and maintained for Scoped Data? If yes:</v>
      </c>
      <c r="G36" s="117" t="str">
        <f>Lite!D38</f>
        <v>Yes</v>
      </c>
      <c r="H36" s="117">
        <f>Lite!E38</f>
        <v>0</v>
      </c>
      <c r="I36" s="117">
        <f>Lite!F38</f>
        <v>0</v>
      </c>
      <c r="J36" s="117" t="str">
        <f>Lite!G38</f>
        <v>D.5 Data Security Policy - Encryption</v>
      </c>
      <c r="K36" s="117">
        <f>Lite!H38</f>
        <v>10.1</v>
      </c>
      <c r="L36" s="117" t="str">
        <f>Lite!I38</f>
        <v>Cryptographic controls</v>
      </c>
      <c r="M36" s="117"/>
      <c r="N36" s="117"/>
      <c r="O36" s="117"/>
      <c r="P36" s="117" t="s">
        <v>3031</v>
      </c>
      <c r="Q36" s="117"/>
      <c r="R36" s="117" t="s">
        <v>118</v>
      </c>
      <c r="S36" s="117"/>
      <c r="T36" s="117"/>
      <c r="U36" s="1"/>
      <c r="V36" s="1"/>
      <c r="W36" s="1"/>
      <c r="X36" s="1"/>
      <c r="Y36" s="1"/>
      <c r="Z36" s="1"/>
    </row>
    <row r="37" spans="1:26" ht="12.75" customHeight="1">
      <c r="A37" s="117">
        <f>Lite!A39</f>
        <v>3353</v>
      </c>
      <c r="B37" s="117">
        <f>Lite!M39</f>
        <v>4</v>
      </c>
      <c r="C37" s="117" t="str">
        <f>Lite!K39</f>
        <v>D</v>
      </c>
      <c r="D37" s="117">
        <f>Lite!Y39</f>
        <v>1</v>
      </c>
      <c r="E37" s="117" t="str">
        <f>Lite!B39</f>
        <v>SL.31</v>
      </c>
      <c r="F37" s="117" t="str">
        <f>Lite!C39</f>
        <v>Are clients provided with the ability to generate a unique encryption key?</v>
      </c>
      <c r="G37" s="117" t="str">
        <f>Lite!D39</f>
        <v>No</v>
      </c>
      <c r="H37" s="117">
        <f>Lite!E39</f>
        <v>0</v>
      </c>
      <c r="I37" s="117">
        <f>Lite!F39</f>
        <v>0</v>
      </c>
      <c r="J37" s="117" t="str">
        <f>Lite!G39</f>
        <v>D.5 Data Security Policy - Encryption</v>
      </c>
      <c r="K37" s="117" t="str">
        <f>Lite!H39</f>
        <v>10.1.2</v>
      </c>
      <c r="L37" s="117" t="str">
        <f>Lite!I39</f>
        <v>Key Management</v>
      </c>
      <c r="M37" s="117"/>
      <c r="N37" s="117"/>
      <c r="O37" s="117"/>
      <c r="P37" s="117" t="s">
        <v>3033</v>
      </c>
      <c r="Q37" s="117"/>
      <c r="R37" s="117"/>
      <c r="S37" s="117"/>
      <c r="T37" s="117"/>
      <c r="U37" s="1"/>
      <c r="V37" s="1"/>
      <c r="W37" s="1"/>
      <c r="X37" s="1"/>
      <c r="Y37" s="1"/>
      <c r="Z37" s="1"/>
    </row>
    <row r="38" spans="1:26" ht="12.75" customHeight="1">
      <c r="A38" s="117">
        <f>Lite!A40</f>
        <v>3354</v>
      </c>
      <c r="B38" s="117">
        <f>Lite!M40</f>
        <v>4</v>
      </c>
      <c r="C38" s="117" t="str">
        <f>Lite!K40</f>
        <v>D</v>
      </c>
      <c r="D38" s="117">
        <f>Lite!Y40</f>
        <v>1</v>
      </c>
      <c r="E38" s="117" t="str">
        <f>Lite!B40</f>
        <v>SL.32</v>
      </c>
      <c r="F38" s="117" t="str">
        <f>Lite!C40</f>
        <v>Are clients provided with the ability to rotate their encryption key on a scheduled basis?</v>
      </c>
      <c r="G38" s="117" t="str">
        <f>Lite!D40</f>
        <v>No</v>
      </c>
      <c r="H38" s="117">
        <f>Lite!E40</f>
        <v>0</v>
      </c>
      <c r="I38" s="117">
        <f>Lite!F40</f>
        <v>0</v>
      </c>
      <c r="J38" s="117" t="str">
        <f>Lite!G40</f>
        <v>D.5 Data Security Policy - Encryption</v>
      </c>
      <c r="K38" s="117" t="str">
        <f>Lite!H40</f>
        <v>10.1.2</v>
      </c>
      <c r="L38" s="117" t="str">
        <f>Lite!I40</f>
        <v>Key Management</v>
      </c>
      <c r="M38" s="117"/>
      <c r="N38" s="117"/>
      <c r="O38" s="117"/>
      <c r="P38" s="117" t="s">
        <v>3036</v>
      </c>
      <c r="Q38" s="117"/>
      <c r="R38" s="117"/>
      <c r="S38" s="117"/>
      <c r="T38" s="117"/>
      <c r="U38" s="1"/>
      <c r="V38" s="1"/>
      <c r="W38" s="1"/>
      <c r="X38" s="1"/>
      <c r="Y38" s="1"/>
      <c r="Z38" s="1"/>
    </row>
    <row r="39" spans="1:26" ht="12.75" customHeight="1">
      <c r="A39" s="117">
        <f>Lite!A41</f>
        <v>3548</v>
      </c>
      <c r="B39" s="117">
        <f>Lite!M41</f>
        <v>4</v>
      </c>
      <c r="C39" s="117" t="str">
        <f>Lite!K41</f>
        <v>D</v>
      </c>
      <c r="D39" s="117">
        <f>Lite!Y41</f>
        <v>1</v>
      </c>
      <c r="E39" s="117" t="str">
        <f>Lite!B41</f>
        <v>SL.33</v>
      </c>
      <c r="F39" s="117" t="str">
        <f>Lite!C41</f>
        <v>Are staff able to access client Scoped Data in an unencrypted state?</v>
      </c>
      <c r="G39" s="117" t="str">
        <f>Lite!D41</f>
        <v>No</v>
      </c>
      <c r="H39" s="117">
        <f>Lite!E41</f>
        <v>0</v>
      </c>
      <c r="I39" s="117">
        <f>Lite!F41</f>
        <v>0</v>
      </c>
      <c r="J39" s="117" t="str">
        <f>Lite!G41</f>
        <v>H.3 Logical Access Authorization</v>
      </c>
      <c r="K39" s="117" t="str">
        <f>Lite!H41</f>
        <v>9.2.3
9.4.6</v>
      </c>
      <c r="L39" s="117" t="str">
        <f>Lite!I41</f>
        <v>Management of privileged access rights Information access restriction</v>
      </c>
      <c r="M39" s="117"/>
      <c r="N39" s="117"/>
      <c r="O39" s="117"/>
      <c r="P39" s="117" t="s">
        <v>118</v>
      </c>
      <c r="Q39" s="117"/>
      <c r="R39" s="117"/>
      <c r="S39" s="117"/>
      <c r="T39" s="117"/>
      <c r="U39" s="1"/>
      <c r="V39" s="1"/>
      <c r="W39" s="1"/>
      <c r="X39" s="1"/>
      <c r="Y39" s="1"/>
      <c r="Z39" s="1"/>
    </row>
    <row r="40" spans="1:26" ht="12.75" customHeight="1">
      <c r="A40" s="117">
        <f>Lite!A42</f>
        <v>3549</v>
      </c>
      <c r="B40" s="117">
        <f>Lite!M42</f>
        <v>4</v>
      </c>
      <c r="C40" s="117" t="str">
        <f>Lite!K42</f>
        <v>D</v>
      </c>
      <c r="D40" s="117">
        <f>Lite!Y42</f>
        <v>1</v>
      </c>
      <c r="E40" s="117" t="str">
        <f>Lite!B42</f>
        <v>SL.34</v>
      </c>
      <c r="F40" s="117" t="str">
        <f>Lite!C42</f>
        <v>Are staff able to access client's encryption keys?</v>
      </c>
      <c r="G40" s="117" t="str">
        <f>Lite!D42</f>
        <v>No</v>
      </c>
      <c r="H40" s="117">
        <f>Lite!E42</f>
        <v>0</v>
      </c>
      <c r="I40" s="117">
        <f>Lite!F42</f>
        <v>0</v>
      </c>
      <c r="J40" s="117" t="str">
        <f>Lite!G42</f>
        <v>H.3 Logical Access Authorization</v>
      </c>
      <c r="K40" s="117" t="str">
        <f>Lite!H42</f>
        <v>9.2.3
9.4.7</v>
      </c>
      <c r="L40" s="117" t="str">
        <f>Lite!I42</f>
        <v>Management of privileged access rights Information access restriction</v>
      </c>
      <c r="M40" s="117"/>
      <c r="N40" s="117"/>
      <c r="O40" s="117"/>
      <c r="P40" s="117" t="s">
        <v>118</v>
      </c>
      <c r="Q40" s="117"/>
      <c r="R40" s="117"/>
      <c r="S40" s="117"/>
      <c r="T40" s="117"/>
      <c r="U40" s="1"/>
      <c r="V40" s="1"/>
      <c r="W40" s="1"/>
      <c r="X40" s="1"/>
      <c r="Y40" s="1"/>
      <c r="Z40" s="1"/>
    </row>
    <row r="41" spans="1:26" ht="12.75" customHeight="1">
      <c r="A41" s="117">
        <f>Lite!A43</f>
        <v>3339</v>
      </c>
      <c r="B41" s="117">
        <f>Lite!M43</f>
        <v>4</v>
      </c>
      <c r="C41" s="117" t="str">
        <f>Lite!K43</f>
        <v>D</v>
      </c>
      <c r="D41" s="117">
        <f>Lite!Y43</f>
        <v>1</v>
      </c>
      <c r="E41" s="117" t="str">
        <f>Lite!B43</f>
        <v>SL.35</v>
      </c>
      <c r="F41" s="117" t="str">
        <f>Lite!C43</f>
        <v>Is data segmentation and separation capability between clients provided?</v>
      </c>
      <c r="G41" s="117" t="str">
        <f>Lite!D43</f>
        <v>Yes</v>
      </c>
      <c r="H41" s="117">
        <f>Lite!E43</f>
        <v>0</v>
      </c>
      <c r="I41" s="117">
        <f>Lite!F43</f>
        <v>0</v>
      </c>
      <c r="J41" s="117" t="str">
        <f>Lite!G43</f>
        <v>V.1 Service and Deployment Models</v>
      </c>
      <c r="K41" s="117" t="str">
        <f>Lite!H43</f>
        <v xml:space="preserve">9.4.1 </v>
      </c>
      <c r="L41" s="117" t="str">
        <f>Lite!I43</f>
        <v>Information access restriction</v>
      </c>
      <c r="M41" s="117"/>
      <c r="N41" s="117"/>
      <c r="O41" s="117"/>
      <c r="P41" s="117" t="s">
        <v>118</v>
      </c>
      <c r="Q41" s="117"/>
      <c r="R41" s="117"/>
      <c r="S41" s="117"/>
      <c r="T41" s="117"/>
      <c r="U41" s="1"/>
      <c r="V41" s="1"/>
      <c r="W41" s="1"/>
      <c r="X41" s="1"/>
      <c r="Y41" s="1"/>
      <c r="Z41" s="1"/>
    </row>
    <row r="42" spans="1:26" ht="12.75" customHeight="1">
      <c r="A42" s="117">
        <f>Lite!A44</f>
        <v>3481</v>
      </c>
      <c r="B42" s="117">
        <f>Lite!M44</f>
        <v>4</v>
      </c>
      <c r="C42" s="117" t="str">
        <f>Lite!K44</f>
        <v>D</v>
      </c>
      <c r="D42" s="117">
        <f>Lite!Y44</f>
        <v>1</v>
      </c>
      <c r="E42" s="117" t="str">
        <f>Lite!B44</f>
        <v>SL.36</v>
      </c>
      <c r="F42" s="117" t="str">
        <f>Lite!C44</f>
        <v>Does the ability exist to legally demonstrate sufficient data segmentation, in the event of a client subpoena or a forensics incident, so as not to impact other clients data if using resource pooling?</v>
      </c>
      <c r="G42" s="117" t="str">
        <f>Lite!D44</f>
        <v>Yes</v>
      </c>
      <c r="H42" s="117">
        <f>Lite!E44</f>
        <v>0</v>
      </c>
      <c r="I42" s="117">
        <f>Lite!F44</f>
        <v>0</v>
      </c>
      <c r="J42" s="117" t="str">
        <f>Lite!G44</f>
        <v>V.1 Service and Deployment Models</v>
      </c>
      <c r="K42" s="117" t="str">
        <f>Lite!H44</f>
        <v>16.1.1 16.1.7</v>
      </c>
      <c r="L42" s="117" t="str">
        <f>Lite!I44</f>
        <v>Responsibilities and Procedures,
Collection of Evidence.</v>
      </c>
      <c r="M42" s="117"/>
      <c r="N42" s="117"/>
      <c r="O42" s="117"/>
      <c r="P42" s="117" t="s">
        <v>118</v>
      </c>
      <c r="Q42" s="117"/>
      <c r="R42" s="117"/>
      <c r="S42" s="117"/>
      <c r="T42" s="117"/>
      <c r="U42" s="1"/>
      <c r="V42" s="1"/>
      <c r="W42" s="1"/>
      <c r="X42" s="1"/>
      <c r="Y42" s="1"/>
      <c r="Z42" s="1"/>
    </row>
    <row r="43" spans="1:26" ht="12.75" customHeight="1">
      <c r="A43" s="117">
        <f>Lite!A45</f>
        <v>3723</v>
      </c>
      <c r="B43" s="117">
        <f>Lite!M45</f>
        <v>4</v>
      </c>
      <c r="C43" s="117" t="str">
        <f>Lite!K45</f>
        <v>D</v>
      </c>
      <c r="D43" s="117">
        <f>Lite!Y45</f>
        <v>1</v>
      </c>
      <c r="E43" s="117" t="str">
        <f>Lite!B45</f>
        <v>SL.37</v>
      </c>
      <c r="F43" s="117" t="str">
        <f>Lite!C45</f>
        <v>Is there a data classification retention program that identifies the data types that require additional management and governance?</v>
      </c>
      <c r="G43" s="117" t="str">
        <f>Lite!D45</f>
        <v>Yes</v>
      </c>
      <c r="H43" s="117">
        <f>Lite!E45</f>
        <v>0</v>
      </c>
      <c r="I43" s="117">
        <f>Lite!F45</f>
        <v>0</v>
      </c>
      <c r="J43" s="117" t="str">
        <f>Lite!G45</f>
        <v>P.1 Scoped Privacy Data Inventory and Flows</v>
      </c>
      <c r="K43" s="117">
        <f>Lite!H45</f>
        <v>8.1999999999999993</v>
      </c>
      <c r="L43" s="117" t="str">
        <f>Lite!I45</f>
        <v>Information Classification</v>
      </c>
      <c r="M43" s="117"/>
      <c r="N43" s="117"/>
      <c r="O43" s="117"/>
      <c r="P43" s="117" t="s">
        <v>118</v>
      </c>
      <c r="Q43" s="117"/>
      <c r="R43" s="117"/>
      <c r="S43" s="117"/>
      <c r="T43" s="117" t="s">
        <v>3042</v>
      </c>
      <c r="U43" s="1"/>
      <c r="V43" s="1"/>
      <c r="W43" s="1"/>
      <c r="X43" s="1"/>
      <c r="Y43" s="1"/>
      <c r="Z43" s="1"/>
    </row>
    <row r="44" spans="1:26" ht="12.75" customHeight="1">
      <c r="A44" s="117">
        <f>Lite!A46</f>
        <v>3489</v>
      </c>
      <c r="B44" s="117">
        <f>Lite!M46</f>
        <v>4</v>
      </c>
      <c r="C44" s="117" t="str">
        <f>Lite!K46</f>
        <v>D</v>
      </c>
      <c r="D44" s="117">
        <f>Lite!Y46</f>
        <v>1</v>
      </c>
      <c r="E44" s="117" t="str">
        <f>Lite!B46</f>
        <v>SL.38</v>
      </c>
      <c r="F44" s="117" t="str">
        <f>Lite!C46</f>
        <v>Is there a self-service portal or API call available to clients which provides the ability to place a "Legal hold" on client data which may be subject to a legal action, without impacting other clients data retention or destruction schedules?</v>
      </c>
      <c r="G44" s="117" t="str">
        <f>Lite!D46</f>
        <v>No</v>
      </c>
      <c r="H44" s="117">
        <f>Lite!E46</f>
        <v>0</v>
      </c>
      <c r="I44" s="117" t="str">
        <f>Lite!F46</f>
        <v>Clients may contact Prognos legal with official legal hold notices</v>
      </c>
      <c r="J44" s="117" t="str">
        <f>Lite!G46</f>
        <v>P.6 Management of Client Scoped Privacy Data</v>
      </c>
      <c r="K44" s="117" t="str">
        <f>Lite!H46</f>
        <v>16.1.1 16.1.7 18.1.2 18.1.3</v>
      </c>
      <c r="L44" s="117" t="str">
        <f>Lite!I46</f>
        <v>Responsibilities and Procedures,
Collection of Evidence,
Intellectual Property Rights,
Protection of records</v>
      </c>
      <c r="M44" s="117"/>
      <c r="N44" s="117"/>
      <c r="O44" s="117"/>
      <c r="P44" s="117" t="s">
        <v>118</v>
      </c>
      <c r="Q44" s="117"/>
      <c r="R44" s="117"/>
      <c r="S44" s="117"/>
      <c r="T44" s="117"/>
      <c r="U44" s="1"/>
      <c r="V44" s="1"/>
      <c r="W44" s="1"/>
      <c r="X44" s="1"/>
      <c r="Y44" s="1"/>
      <c r="Z44" s="1"/>
    </row>
    <row r="45" spans="1:26" ht="12.75" customHeight="1">
      <c r="A45" s="117">
        <f>Lite!A47</f>
        <v>0</v>
      </c>
      <c r="B45" s="117">
        <f>Lite!M47</f>
        <v>5</v>
      </c>
      <c r="C45" s="117">
        <f>Lite!K47</f>
        <v>1</v>
      </c>
      <c r="D45" s="117">
        <f>Lite!Y47</f>
        <v>1</v>
      </c>
      <c r="E45" s="117" t="str">
        <f>Lite!B47</f>
        <v/>
      </c>
      <c r="F45" s="117" t="str">
        <f>Lite!C47</f>
        <v>E. Human Resource Security</v>
      </c>
      <c r="G45" s="117">
        <f>Lite!D47</f>
        <v>0</v>
      </c>
      <c r="H45" s="117">
        <f>Lite!E47</f>
        <v>0</v>
      </c>
      <c r="I45" s="117">
        <f>Lite!F47</f>
        <v>0</v>
      </c>
      <c r="J45" s="117">
        <f>Lite!G47</f>
        <v>0</v>
      </c>
      <c r="K45" s="117">
        <f>Lite!H47</f>
        <v>0</v>
      </c>
      <c r="L45" s="117">
        <f>Lite!I47</f>
        <v>0</v>
      </c>
      <c r="M45" s="117"/>
      <c r="N45" s="117"/>
      <c r="O45" s="117"/>
      <c r="P45" s="117"/>
      <c r="Q45" s="117"/>
      <c r="R45" s="117"/>
      <c r="S45" s="117"/>
      <c r="T45" s="117"/>
      <c r="U45" s="1"/>
      <c r="V45" s="1"/>
      <c r="W45" s="1"/>
      <c r="X45" s="1"/>
      <c r="Y45" s="1"/>
      <c r="Z45" s="1"/>
    </row>
    <row r="46" spans="1:26" ht="12.75" customHeight="1">
      <c r="A46" s="117">
        <f>Lite!A48</f>
        <v>4195</v>
      </c>
      <c r="B46" s="117">
        <f>Lite!M48</f>
        <v>5</v>
      </c>
      <c r="C46" s="117" t="str">
        <f>Lite!K48</f>
        <v>E</v>
      </c>
      <c r="D46" s="117">
        <f>Lite!Y48</f>
        <v>1</v>
      </c>
      <c r="E46" s="117" t="str">
        <f>Lite!B48</f>
        <v>SL.39</v>
      </c>
      <c r="F46" s="117" t="str">
        <f>Lite!C48</f>
        <v>Is there a Human Resource policy approved by management, communicated to constituents and an owner to maintain and review? If yes, does it include:</v>
      </c>
      <c r="G46" s="117" t="str">
        <f>Lite!D48</f>
        <v>Yes</v>
      </c>
      <c r="H46" s="117">
        <f>Lite!E48</f>
        <v>0</v>
      </c>
      <c r="I46" s="117">
        <f>Lite!F48</f>
        <v>0</v>
      </c>
      <c r="J46" s="117">
        <f>Lite!G48</f>
        <v>0</v>
      </c>
      <c r="K46" s="117">
        <f>Lite!H48</f>
        <v>0</v>
      </c>
      <c r="L46" s="117">
        <f>Lite!I48</f>
        <v>0</v>
      </c>
      <c r="M46" s="117"/>
      <c r="N46" s="117"/>
      <c r="O46" s="117"/>
      <c r="P46" s="117"/>
      <c r="Q46" s="117"/>
      <c r="R46" s="117"/>
      <c r="S46" s="117" t="s">
        <v>3044</v>
      </c>
      <c r="T46" s="117"/>
      <c r="U46" s="1"/>
      <c r="V46" s="1"/>
      <c r="W46" s="1"/>
      <c r="X46" s="1"/>
      <c r="Y46" s="1"/>
      <c r="Z46" s="1"/>
    </row>
    <row r="47" spans="1:26" ht="12.75" customHeight="1">
      <c r="A47" s="117">
        <f>Lite!A49</f>
        <v>2536</v>
      </c>
      <c r="B47" s="117">
        <f>Lite!M49</f>
        <v>5</v>
      </c>
      <c r="C47" s="117" t="str">
        <f>Lite!K49</f>
        <v>E</v>
      </c>
      <c r="D47" s="117">
        <f>Lite!Y49</f>
        <v>1</v>
      </c>
      <c r="E47" s="117" t="str">
        <f>Lite!B49</f>
        <v>SL.40</v>
      </c>
      <c r="F47" s="117" t="str">
        <f>Lite!C49</f>
        <v>Security roles and responsibilities?</v>
      </c>
      <c r="G47" s="117" t="str">
        <f>Lite!D49</f>
        <v>Yes</v>
      </c>
      <c r="H47" s="117">
        <f>Lite!E49</f>
        <v>0</v>
      </c>
      <c r="I47" s="117">
        <f>Lite!F49</f>
        <v>0</v>
      </c>
      <c r="J47" s="117" t="str">
        <f>Lite!G49</f>
        <v>C.1 Security Organization Roles/Responsibilities</v>
      </c>
      <c r="K47" s="117" t="str">
        <f>Lite!H49</f>
        <v>6.1.1</v>
      </c>
      <c r="L47" s="117" t="str">
        <f>Lite!I49</f>
        <v>Information security roles and responsibilities</v>
      </c>
      <c r="M47" s="117"/>
      <c r="N47" s="117"/>
      <c r="O47" s="117"/>
      <c r="P47" s="117" t="s">
        <v>3046</v>
      </c>
      <c r="Q47" s="117"/>
      <c r="R47" s="117" t="s">
        <v>3047</v>
      </c>
      <c r="S47" s="117" t="s">
        <v>3048</v>
      </c>
      <c r="T47" s="117" t="s">
        <v>2956</v>
      </c>
      <c r="U47" s="1"/>
      <c r="V47" s="1"/>
      <c r="W47" s="1"/>
      <c r="X47" s="1"/>
      <c r="Y47" s="1"/>
      <c r="Z47" s="1"/>
    </row>
    <row r="48" spans="1:26" ht="12.75" customHeight="1">
      <c r="A48" s="117">
        <f>Lite!A50</f>
        <v>2538</v>
      </c>
      <c r="B48" s="117">
        <f>Lite!M50</f>
        <v>5</v>
      </c>
      <c r="C48" s="117" t="str">
        <f>Lite!K50</f>
        <v>E</v>
      </c>
      <c r="D48" s="117">
        <f>Lite!Y50</f>
        <v>1</v>
      </c>
      <c r="E48" s="117" t="str">
        <f>Lite!B50</f>
        <v>SL.41</v>
      </c>
      <c r="F48" s="117" t="str">
        <f>Lite!C50</f>
        <v>Background screening?</v>
      </c>
      <c r="G48" s="117" t="str">
        <f>Lite!D50</f>
        <v>Yes</v>
      </c>
      <c r="H48" s="117">
        <f>Lite!E50</f>
        <v>0</v>
      </c>
      <c r="I48" s="117">
        <f>Lite!F50</f>
        <v>0</v>
      </c>
      <c r="J48" s="117" t="str">
        <f>Lite!G50</f>
        <v>E.2 Background Investigation Policy Content</v>
      </c>
      <c r="K48" s="117" t="str">
        <f>Lite!H50</f>
        <v>7.1.1</v>
      </c>
      <c r="L48" s="117" t="str">
        <f>Lite!I50</f>
        <v>Screening</v>
      </c>
      <c r="M48" s="117"/>
      <c r="N48" s="117"/>
      <c r="O48" s="117"/>
      <c r="P48" s="117">
        <v>12.7</v>
      </c>
      <c r="Q48" s="117"/>
      <c r="R48" s="117" t="s">
        <v>118</v>
      </c>
      <c r="S48" s="117"/>
      <c r="T48" s="117" t="s">
        <v>3049</v>
      </c>
      <c r="U48" s="1"/>
      <c r="V48" s="1"/>
      <c r="W48" s="1"/>
      <c r="X48" s="1"/>
      <c r="Y48" s="1"/>
      <c r="Z48" s="1"/>
    </row>
    <row r="49" spans="1:26" ht="12.75" customHeight="1">
      <c r="A49" s="117">
        <f>Lite!A51</f>
        <v>183</v>
      </c>
      <c r="B49" s="117">
        <f>Lite!M51</f>
        <v>5</v>
      </c>
      <c r="C49" s="117" t="str">
        <f>Lite!K51</f>
        <v>E</v>
      </c>
      <c r="D49" s="117">
        <f>Lite!Y51</f>
        <v>1</v>
      </c>
      <c r="E49" s="117" t="str">
        <f>Lite!B51</f>
        <v>SL.42</v>
      </c>
      <c r="F49" s="117" t="str">
        <f>Lite!C51</f>
        <v>Employment agreements?</v>
      </c>
      <c r="G49" s="117" t="str">
        <f>Lite!D51</f>
        <v>Yes</v>
      </c>
      <c r="H49" s="117">
        <f>Lite!E51</f>
        <v>0</v>
      </c>
      <c r="I49" s="117">
        <f>Lite!F51</f>
        <v>0</v>
      </c>
      <c r="J49" s="117" t="str">
        <f>Lite!G51</f>
        <v>E.3 Agreements for Constituents</v>
      </c>
      <c r="K49" s="117" t="str">
        <f>Lite!H51</f>
        <v>7.1.2</v>
      </c>
      <c r="L49" s="117" t="str">
        <f>Lite!I51</f>
        <v>Terms and conditions of employment</v>
      </c>
      <c r="M49" s="117"/>
      <c r="N49" s="117"/>
      <c r="O49" s="117"/>
      <c r="P49" s="117" t="s">
        <v>3050</v>
      </c>
      <c r="Q49" s="117"/>
      <c r="R49" s="117" t="s">
        <v>3051</v>
      </c>
      <c r="S49" s="117"/>
      <c r="T49" s="117" t="s">
        <v>3049</v>
      </c>
      <c r="U49" s="1"/>
      <c r="V49" s="1"/>
      <c r="W49" s="1"/>
      <c r="X49" s="1"/>
      <c r="Y49" s="1"/>
      <c r="Z49" s="1"/>
    </row>
    <row r="50" spans="1:26" ht="12.75" customHeight="1">
      <c r="A50" s="117">
        <f>Lite!A52</f>
        <v>212</v>
      </c>
      <c r="B50" s="117">
        <f>Lite!M52</f>
        <v>5</v>
      </c>
      <c r="C50" s="117" t="str">
        <f>Lite!K52</f>
        <v>E</v>
      </c>
      <c r="D50" s="117">
        <f>Lite!Y52</f>
        <v>1</v>
      </c>
      <c r="E50" s="117" t="str">
        <f>Lite!B52</f>
        <v>SL.43</v>
      </c>
      <c r="F50" s="117" t="str">
        <f>Lite!C52</f>
        <v>Security awareness training?</v>
      </c>
      <c r="G50" s="117" t="str">
        <f>Lite!D52</f>
        <v>Yes</v>
      </c>
      <c r="H50" s="117">
        <f>Lite!E52</f>
        <v>0</v>
      </c>
      <c r="I50" s="117">
        <f>Lite!F52</f>
        <v>0</v>
      </c>
      <c r="J50" s="117" t="str">
        <f>Lite!G52</f>
        <v>E.1 Security Awareness Training Program</v>
      </c>
      <c r="K50" s="117" t="str">
        <f>Lite!H52</f>
        <v>7.2.2</v>
      </c>
      <c r="L50" s="117" t="str">
        <f>Lite!I52</f>
        <v>Information security awareness, education, and training</v>
      </c>
      <c r="M50" s="117"/>
      <c r="N50" s="117" t="s">
        <v>3052</v>
      </c>
      <c r="O50" s="117" t="s">
        <v>3053</v>
      </c>
      <c r="P50" s="117">
        <v>12.6</v>
      </c>
      <c r="Q50" s="117" t="s">
        <v>3054</v>
      </c>
      <c r="R50" s="117" t="s">
        <v>3055</v>
      </c>
      <c r="S50" s="117" t="s">
        <v>3056</v>
      </c>
      <c r="T50" s="117" t="s">
        <v>2952</v>
      </c>
      <c r="U50" s="1"/>
      <c r="V50" s="1"/>
      <c r="W50" s="1"/>
      <c r="X50" s="1"/>
      <c r="Y50" s="1"/>
      <c r="Z50" s="1"/>
    </row>
    <row r="51" spans="1:26" ht="12.75" customHeight="1">
      <c r="A51" s="117">
        <f>Lite!A53</f>
        <v>293</v>
      </c>
      <c r="B51" s="117">
        <f>Lite!M53</f>
        <v>5</v>
      </c>
      <c r="C51" s="117" t="str">
        <f>Lite!K53</f>
        <v>E</v>
      </c>
      <c r="D51" s="117">
        <f>Lite!Y53</f>
        <v>1</v>
      </c>
      <c r="E51" s="117" t="str">
        <f>Lite!B53</f>
        <v>SL.44</v>
      </c>
      <c r="F51" s="117" t="str">
        <f>Lite!C53</f>
        <v>Disciplinary process for non-compliance?</v>
      </c>
      <c r="G51" s="117" t="str">
        <f>Lite!D53</f>
        <v>Yes</v>
      </c>
      <c r="H51" s="117">
        <f>Lite!E53</f>
        <v>0</v>
      </c>
      <c r="I51" s="117">
        <f>Lite!F53</f>
        <v>0</v>
      </c>
      <c r="J51" s="117" t="str">
        <f>Lite!G53</f>
        <v>E.5 Separation Procedures</v>
      </c>
      <c r="K51" s="117" t="str">
        <f>Lite!H53</f>
        <v>7.2.3</v>
      </c>
      <c r="L51" s="117" t="str">
        <f>Lite!I53</f>
        <v>Disciplinary process</v>
      </c>
      <c r="M51" s="117"/>
      <c r="N51" s="117" t="s">
        <v>3052</v>
      </c>
      <c r="O51" s="117" t="s">
        <v>3057</v>
      </c>
      <c r="P51" s="117" t="s">
        <v>118</v>
      </c>
      <c r="Q51" s="117"/>
      <c r="R51" s="117" t="s">
        <v>3058</v>
      </c>
      <c r="S51" s="117"/>
      <c r="T51" s="117" t="s">
        <v>3059</v>
      </c>
      <c r="U51" s="1"/>
      <c r="V51" s="1"/>
      <c r="W51" s="1"/>
      <c r="X51" s="1"/>
      <c r="Y51" s="1"/>
      <c r="Z51" s="1"/>
    </row>
    <row r="52" spans="1:26" ht="12.75" customHeight="1">
      <c r="A52" s="117">
        <f>Lite!A54</f>
        <v>2557</v>
      </c>
      <c r="B52" s="117">
        <f>Lite!M54</f>
        <v>5</v>
      </c>
      <c r="C52" s="117" t="str">
        <f>Lite!K54</f>
        <v>E</v>
      </c>
      <c r="D52" s="117">
        <f>Lite!Y54</f>
        <v>1</v>
      </c>
      <c r="E52" s="117" t="str">
        <f>Lite!B54</f>
        <v>SL.45</v>
      </c>
      <c r="F52" s="117" t="str">
        <f>Lite!C54</f>
        <v>Termination or change of status process?</v>
      </c>
      <c r="G52" s="117" t="str">
        <f>Lite!D54</f>
        <v>Yes</v>
      </c>
      <c r="H52" s="117">
        <f>Lite!E54</f>
        <v>0</v>
      </c>
      <c r="I52" s="117">
        <f>Lite!F54</f>
        <v>0</v>
      </c>
      <c r="J52" s="117" t="str">
        <f>Lite!G54</f>
        <v>E.5 Separation Procedures</v>
      </c>
      <c r="K52" s="117">
        <f>Lite!H54</f>
        <v>7.3</v>
      </c>
      <c r="L52" s="117" t="str">
        <f>Lite!I54</f>
        <v>Termination responsibilities</v>
      </c>
      <c r="M52" s="117"/>
      <c r="N52" s="117" t="s">
        <v>3060</v>
      </c>
      <c r="O52" s="117" t="s">
        <v>3061</v>
      </c>
      <c r="P52" s="117" t="s">
        <v>118</v>
      </c>
      <c r="Q52" s="117"/>
      <c r="R52" s="117" t="s">
        <v>3058</v>
      </c>
      <c r="S52" s="117"/>
      <c r="T52" s="117" t="s">
        <v>3062</v>
      </c>
      <c r="U52" s="1"/>
      <c r="V52" s="1"/>
      <c r="W52" s="1"/>
      <c r="X52" s="1"/>
      <c r="Y52" s="1"/>
      <c r="Z52" s="1"/>
    </row>
    <row r="53" spans="1:26" ht="12.75" customHeight="1">
      <c r="A53" s="117">
        <f>Lite!A55</f>
        <v>3517</v>
      </c>
      <c r="B53" s="117">
        <f>Lite!M55</f>
        <v>5</v>
      </c>
      <c r="C53" s="117" t="str">
        <f>Lite!K55</f>
        <v>E</v>
      </c>
      <c r="D53" s="117">
        <f>Lite!Y55</f>
        <v>1</v>
      </c>
      <c r="E53" s="117" t="str">
        <f>Lite!B55</f>
        <v>SL.46</v>
      </c>
      <c r="F53" s="117" t="str">
        <f>Lite!C55</f>
        <v>Are background checks performed for Service Provider Contractors and Subcontractors?</v>
      </c>
      <c r="G53" s="117" t="str">
        <f>Lite!D55</f>
        <v>Yes</v>
      </c>
      <c r="H53" s="117">
        <f>Lite!E55</f>
        <v>0</v>
      </c>
      <c r="I53" s="117">
        <f>Lite!F55</f>
        <v>0</v>
      </c>
      <c r="J53" s="117" t="str">
        <f>Lite!G55</f>
        <v>E.2 Background Investigation Policy Content</v>
      </c>
      <c r="K53" s="117" t="str">
        <f>Lite!H55</f>
        <v>7.1.1 7.2.1</v>
      </c>
      <c r="L53" s="117" t="str">
        <f>Lite!I55</f>
        <v>Screening Management responsibilities</v>
      </c>
      <c r="M53" s="117"/>
      <c r="N53" s="117"/>
      <c r="O53" s="117"/>
      <c r="P53" s="117" t="s">
        <v>118</v>
      </c>
      <c r="Q53" s="117" t="s">
        <v>3063</v>
      </c>
      <c r="R53" s="117"/>
      <c r="S53" s="117"/>
      <c r="T53" s="117"/>
      <c r="U53" s="1"/>
      <c r="V53" s="1"/>
      <c r="W53" s="1"/>
      <c r="X53" s="1"/>
      <c r="Y53" s="1"/>
      <c r="Z53" s="1"/>
    </row>
    <row r="54" spans="1:26" ht="12.75" customHeight="1">
      <c r="A54" s="117">
        <f>Lite!A56</f>
        <v>220</v>
      </c>
      <c r="B54" s="117">
        <f>Lite!M56</f>
        <v>5</v>
      </c>
      <c r="C54" s="117" t="str">
        <f>Lite!K56</f>
        <v>E</v>
      </c>
      <c r="D54" s="117">
        <f>Lite!Y56</f>
        <v>1</v>
      </c>
      <c r="E54" s="117" t="str">
        <f>Lite!B56</f>
        <v>SL.47</v>
      </c>
      <c r="F54" s="117" t="str">
        <f>Lite!C56</f>
        <v>Do information security personnel have professional security certifications?</v>
      </c>
      <c r="G54" s="117" t="str">
        <f>Lite!D56</f>
        <v>No</v>
      </c>
      <c r="H54" s="117">
        <f>Lite!E56</f>
        <v>0</v>
      </c>
      <c r="I54" s="117">
        <f>Lite!F56</f>
        <v>0</v>
      </c>
      <c r="J54" s="117">
        <f>Lite!G56</f>
        <v>0</v>
      </c>
      <c r="K54" s="117" t="str">
        <f>Lite!H56</f>
        <v>6.1.4</v>
      </c>
      <c r="L54" s="117" t="str">
        <f>Lite!I56</f>
        <v>Contact with special interest groups</v>
      </c>
      <c r="M54" s="117"/>
      <c r="N54" s="117"/>
      <c r="O54" s="117"/>
      <c r="P54" s="117"/>
      <c r="Q54" s="117" t="s">
        <v>3064</v>
      </c>
      <c r="R54" s="117"/>
      <c r="S54" s="117"/>
      <c r="T54" s="117"/>
      <c r="U54" s="1"/>
      <c r="V54" s="1"/>
      <c r="W54" s="1"/>
      <c r="X54" s="1"/>
      <c r="Y54" s="1"/>
      <c r="Z54" s="1"/>
    </row>
    <row r="55" spans="1:26" ht="12.75" customHeight="1">
      <c r="A55" s="117">
        <f>Lite!A57</f>
        <v>0</v>
      </c>
      <c r="B55" s="117">
        <f>Lite!M57</f>
        <v>6</v>
      </c>
      <c r="C55" s="117">
        <f>Lite!K57</f>
        <v>1</v>
      </c>
      <c r="D55" s="117">
        <f>Lite!Y57</f>
        <v>1</v>
      </c>
      <c r="E55" s="117" t="str">
        <f>Lite!B57</f>
        <v/>
      </c>
      <c r="F55" s="117" t="str">
        <f>Lite!C57</f>
        <v>F. Physical and Environmental Security</v>
      </c>
      <c r="G55" s="117">
        <f>Lite!D57</f>
        <v>0</v>
      </c>
      <c r="H55" s="117">
        <f>Lite!E57</f>
        <v>0</v>
      </c>
      <c r="I55" s="117">
        <f>Lite!F57</f>
        <v>0</v>
      </c>
      <c r="J55" s="117">
        <f>Lite!G57</f>
        <v>0</v>
      </c>
      <c r="K55" s="117">
        <f>Lite!H57</f>
        <v>0</v>
      </c>
      <c r="L55" s="117">
        <f>Lite!I57</f>
        <v>0</v>
      </c>
      <c r="M55" s="117"/>
      <c r="N55" s="117"/>
      <c r="O55" s="117"/>
      <c r="P55" s="117"/>
      <c r="Q55" s="117"/>
      <c r="R55" s="117"/>
      <c r="S55" s="117"/>
      <c r="T55" s="117"/>
      <c r="U55" s="1"/>
      <c r="V55" s="1"/>
      <c r="W55" s="1"/>
      <c r="X55" s="1"/>
      <c r="Y55" s="1"/>
      <c r="Z55" s="1"/>
    </row>
    <row r="56" spans="1:26" ht="12.75" customHeight="1">
      <c r="A56" s="117">
        <f>Lite!A58</f>
        <v>2559</v>
      </c>
      <c r="B56" s="117">
        <f>Lite!M58</f>
        <v>6</v>
      </c>
      <c r="C56" s="117" t="str">
        <f>Lite!K58</f>
        <v>F</v>
      </c>
      <c r="D56" s="117">
        <f>Lite!Y58</f>
        <v>1</v>
      </c>
      <c r="E56" s="117" t="str">
        <f>Lite!B58</f>
        <v>SL.48</v>
      </c>
      <c r="F56" s="117" t="str">
        <f>Lite!C58</f>
        <v>Is there a physical security program?</v>
      </c>
      <c r="G56" s="117" t="str">
        <f>Lite!D58</f>
        <v>Yes</v>
      </c>
      <c r="H56" s="117">
        <f>Lite!E58</f>
        <v>0</v>
      </c>
      <c r="I56" s="117">
        <f>Lite!F58</f>
        <v>0</v>
      </c>
      <c r="J56" s="117" t="str">
        <f>Lite!G58</f>
        <v>F.2 Physical Security Controls - Scoped Data</v>
      </c>
      <c r="K56" s="117" t="str">
        <f>Lite!H58</f>
        <v>5.1.1</v>
      </c>
      <c r="L56" s="117" t="str">
        <f>Lite!I58</f>
        <v>Policies for information security</v>
      </c>
      <c r="M56" s="117"/>
      <c r="N56" s="117"/>
      <c r="O56" s="117"/>
      <c r="P56" s="117">
        <v>12.1</v>
      </c>
      <c r="Q56" s="117"/>
      <c r="R56" s="117" t="s">
        <v>3003</v>
      </c>
      <c r="S56" s="117"/>
      <c r="T56" s="117" t="s">
        <v>3065</v>
      </c>
      <c r="U56" s="1"/>
      <c r="V56" s="1"/>
      <c r="W56" s="1"/>
      <c r="X56" s="1"/>
      <c r="Y56" s="1"/>
      <c r="Z56" s="1"/>
    </row>
    <row r="57" spans="1:26" ht="12.75" customHeight="1">
      <c r="A57" s="117">
        <f>Lite!A59</f>
        <v>2560</v>
      </c>
      <c r="B57" s="117">
        <f>Lite!M59</f>
        <v>6</v>
      </c>
      <c r="C57" s="117" t="str">
        <f>Lite!K59</f>
        <v>F</v>
      </c>
      <c r="D57" s="117">
        <f>Lite!Y59</f>
        <v>1</v>
      </c>
      <c r="E57" s="117" t="str">
        <f>Lite!B59</f>
        <v>SL.49</v>
      </c>
      <c r="F57" s="117" t="str">
        <f>Lite!C59</f>
        <v>Are physical security and environmental controls in the data center and office buildings?</v>
      </c>
      <c r="G57" s="117" t="str">
        <f>Lite!D59</f>
        <v>Yes</v>
      </c>
      <c r="H57" s="117">
        <f>Lite!E59</f>
        <v>0</v>
      </c>
      <c r="I57" s="117" t="str">
        <f>Lite!F59</f>
        <v>Scoped Data is stored only in the cloud. We leverage AWS and ClearData cloud IaaS platform for virtual instances and they maintain their own physical security poilicies.  While Scoped Data is not stored in our office building, we do maintain physical security policies for the office building</v>
      </c>
      <c r="J57" s="117" t="str">
        <f>Lite!G59</f>
        <v>F. Physical and Environmental Security</v>
      </c>
      <c r="K57" s="117">
        <f>Lite!H59</f>
        <v>11.1</v>
      </c>
      <c r="L57" s="117" t="str">
        <f>Lite!I59</f>
        <v>Secure areas</v>
      </c>
      <c r="M57" s="117"/>
      <c r="N57" s="117" t="s">
        <v>3066</v>
      </c>
      <c r="O57" s="117" t="s">
        <v>3067</v>
      </c>
      <c r="P57" s="117">
        <v>9.3000000000000007</v>
      </c>
      <c r="Q57" s="117"/>
      <c r="R57" s="117" t="s">
        <v>118</v>
      </c>
      <c r="S57" s="117" t="s">
        <v>3068</v>
      </c>
      <c r="T57" s="117" t="s">
        <v>3065</v>
      </c>
      <c r="U57" s="1"/>
      <c r="V57" s="1"/>
      <c r="W57" s="1"/>
      <c r="X57" s="1"/>
      <c r="Y57" s="1"/>
      <c r="Z57" s="1"/>
    </row>
    <row r="58" spans="1:26" ht="12.75" customHeight="1">
      <c r="A58" s="117">
        <f>Lite!A60</f>
        <v>396</v>
      </c>
      <c r="B58" s="117">
        <f>Lite!M60</f>
        <v>6</v>
      </c>
      <c r="C58" s="117" t="str">
        <f>Lite!K60</f>
        <v>F</v>
      </c>
      <c r="D58" s="117">
        <f>Lite!Y60</f>
        <v>1</v>
      </c>
      <c r="E58" s="117" t="str">
        <f>Lite!B60</f>
        <v>SL.50</v>
      </c>
      <c r="F58" s="117" t="str">
        <f>Lite!C60</f>
        <v>Are visitors permitted in the facility?</v>
      </c>
      <c r="G58" s="117" t="str">
        <f>Lite!D60</f>
        <v>No</v>
      </c>
      <c r="H58" s="117">
        <f>Lite!E60</f>
        <v>0</v>
      </c>
      <c r="I58" s="117">
        <f>Lite!F60</f>
        <v>0</v>
      </c>
      <c r="J58" s="117" t="str">
        <f>Lite!G60</f>
        <v>F.7 Visitor Management</v>
      </c>
      <c r="K58" s="117" t="str">
        <f>Lite!H60</f>
        <v xml:space="preserve">11.1.2 </v>
      </c>
      <c r="L58" s="117" t="str">
        <f>Lite!I60</f>
        <v>Physical entry controls</v>
      </c>
      <c r="M58" s="117"/>
      <c r="N58" s="117" t="s">
        <v>3066</v>
      </c>
      <c r="O58" s="117" t="s">
        <v>3067</v>
      </c>
      <c r="P58" s="117">
        <v>9.4</v>
      </c>
      <c r="Q58" s="117"/>
      <c r="R58" s="117" t="s">
        <v>3069</v>
      </c>
      <c r="S58" s="117"/>
      <c r="T58" s="117" t="s">
        <v>3070</v>
      </c>
      <c r="U58" s="1"/>
      <c r="V58" s="1"/>
      <c r="W58" s="1"/>
      <c r="X58" s="1"/>
      <c r="Y58" s="1"/>
      <c r="Z58" s="1"/>
    </row>
    <row r="59" spans="1:26" ht="12.75" customHeight="1">
      <c r="A59" s="117">
        <f>Lite!A61</f>
        <v>0</v>
      </c>
      <c r="B59" s="117">
        <f>Lite!M61</f>
        <v>7</v>
      </c>
      <c r="C59" s="117">
        <f>Lite!K61</f>
        <v>1</v>
      </c>
      <c r="D59" s="117">
        <f>Lite!Y61</f>
        <v>1</v>
      </c>
      <c r="E59" s="117" t="str">
        <f>Lite!B61</f>
        <v/>
      </c>
      <c r="F59" s="117" t="str">
        <f>Lite!C61</f>
        <v>G. Operations Management</v>
      </c>
      <c r="G59" s="117">
        <f>Lite!D61</f>
        <v>0</v>
      </c>
      <c r="H59" s="117">
        <f>Lite!E61</f>
        <v>0</v>
      </c>
      <c r="I59" s="117">
        <f>Lite!F61</f>
        <v>0</v>
      </c>
      <c r="J59" s="117">
        <f>Lite!G61</f>
        <v>0</v>
      </c>
      <c r="K59" s="117">
        <f>Lite!H61</f>
        <v>0</v>
      </c>
      <c r="L59" s="117">
        <f>Lite!I61</f>
        <v>0</v>
      </c>
      <c r="M59" s="117"/>
      <c r="N59" s="117"/>
      <c r="O59" s="117"/>
      <c r="P59" s="117"/>
      <c r="Q59" s="117"/>
      <c r="R59" s="117"/>
      <c r="S59" s="117"/>
      <c r="T59" s="117"/>
      <c r="U59" s="1"/>
      <c r="V59" s="1"/>
      <c r="W59" s="1"/>
      <c r="X59" s="1"/>
      <c r="Y59" s="1"/>
      <c r="Z59" s="1"/>
    </row>
    <row r="60" spans="1:26" ht="12.75" customHeight="1">
      <c r="A60" s="117">
        <f>Lite!A62</f>
        <v>2582</v>
      </c>
      <c r="B60" s="117">
        <f>Lite!M62</f>
        <v>7</v>
      </c>
      <c r="C60" s="117" t="str">
        <f>Lite!K62</f>
        <v>G</v>
      </c>
      <c r="D60" s="117">
        <f>Lite!Y62</f>
        <v>1</v>
      </c>
      <c r="E60" s="117" t="str">
        <f>Lite!B62</f>
        <v>SL.51</v>
      </c>
      <c r="F60" s="117" t="str">
        <f>Lite!C62</f>
        <v>Are management approved operating procedures utilized?</v>
      </c>
      <c r="G60" s="117" t="str">
        <f>Lite!D62</f>
        <v>Yes</v>
      </c>
      <c r="H60" s="117">
        <f>Lite!E62</f>
        <v>0</v>
      </c>
      <c r="I60" s="117">
        <f>Lite!F62</f>
        <v>0</v>
      </c>
      <c r="J60" s="117" t="str">
        <f>Lite!G62</f>
        <v>G. Operations Management</v>
      </c>
      <c r="K60" s="117" t="str">
        <f>Lite!H62</f>
        <v>12.1.1</v>
      </c>
      <c r="L60" s="117" t="str">
        <f>Lite!I62</f>
        <v>Documented Operating Procedure</v>
      </c>
      <c r="M60" s="117"/>
      <c r="N60" s="117"/>
      <c r="O60" s="117"/>
      <c r="P60" s="117">
        <v>11.6</v>
      </c>
      <c r="Q60" s="117"/>
      <c r="R60" s="117" t="s">
        <v>3071</v>
      </c>
      <c r="S60" s="117"/>
      <c r="T60" s="117" t="s">
        <v>3072</v>
      </c>
      <c r="U60" s="1"/>
      <c r="V60" s="1"/>
      <c r="W60" s="1"/>
      <c r="X60" s="1"/>
      <c r="Y60" s="1"/>
      <c r="Z60" s="1"/>
    </row>
    <row r="61" spans="1:26" ht="12.75" customHeight="1">
      <c r="A61" s="117">
        <f>Lite!A63</f>
        <v>816</v>
      </c>
      <c r="B61" s="117">
        <f>Lite!M63</f>
        <v>7</v>
      </c>
      <c r="C61" s="117" t="str">
        <f>Lite!K63</f>
        <v>G</v>
      </c>
      <c r="D61" s="117">
        <f>Lite!Y63</f>
        <v>1</v>
      </c>
      <c r="E61" s="117" t="str">
        <f>Lite!B63</f>
        <v>SL.52</v>
      </c>
      <c r="F61" s="117" t="str">
        <f>Lite!C63</f>
        <v>Is there an operational change management/change control policy or program that has been approved by management, communicated to appropriate constituents and an owner to maintain and review the policy?</v>
      </c>
      <c r="G61" s="117" t="str">
        <f>Lite!D63</f>
        <v>Yes</v>
      </c>
      <c r="H61" s="117">
        <f>Lite!E63</f>
        <v>0</v>
      </c>
      <c r="I61" s="117">
        <f>Lite!F63</f>
        <v>0</v>
      </c>
      <c r="J61" s="117" t="str">
        <f>Lite!G63</f>
        <v>G.1 Change Control</v>
      </c>
      <c r="K61" s="117" t="str">
        <f>Lite!H63</f>
        <v>12.1.2</v>
      </c>
      <c r="L61" s="117" t="str">
        <f>Lite!I63</f>
        <v>Change Management</v>
      </c>
      <c r="M61" s="117"/>
      <c r="N61" s="117" t="s">
        <v>3010</v>
      </c>
      <c r="O61" s="117" t="s">
        <v>3074</v>
      </c>
      <c r="P61" s="117">
        <v>6.4</v>
      </c>
      <c r="Q61" s="117" t="s">
        <v>3075</v>
      </c>
      <c r="R61" s="117" t="s">
        <v>3076</v>
      </c>
      <c r="S61" s="117"/>
      <c r="T61" s="117" t="s">
        <v>3077</v>
      </c>
      <c r="U61" s="1"/>
      <c r="V61" s="1"/>
      <c r="W61" s="1"/>
      <c r="X61" s="1"/>
      <c r="Y61" s="1"/>
      <c r="Z61" s="1"/>
    </row>
    <row r="62" spans="1:26" ht="12.75" customHeight="1">
      <c r="A62" s="117">
        <f>Lite!A64</f>
        <v>922</v>
      </c>
      <c r="B62" s="117">
        <f>Lite!M64</f>
        <v>7</v>
      </c>
      <c r="C62" s="117" t="str">
        <f>Lite!K64</f>
        <v>G</v>
      </c>
      <c r="D62" s="117">
        <f>Lite!Y64</f>
        <v>1</v>
      </c>
      <c r="E62" s="117" t="str">
        <f>Lite!B64</f>
        <v>SL.53</v>
      </c>
      <c r="F62" s="117" t="str">
        <f>Lite!C64</f>
        <v>Are backups of Scoped Systems and Data performed?</v>
      </c>
      <c r="G62" s="117" t="str">
        <f>Lite!D64</f>
        <v>No</v>
      </c>
      <c r="H62" s="117">
        <f>Lite!E64</f>
        <v>0</v>
      </c>
      <c r="I62" s="117" t="str">
        <f>Lite!F64</f>
        <v>All Scoped Data is stored using AWS and ClearData.  We rely on S3 redundancy</v>
      </c>
      <c r="J62" s="117" t="str">
        <f>Lite!G64</f>
        <v>K.5 Backup Media Restoration</v>
      </c>
      <c r="K62" s="117" t="str">
        <f>Lite!H64</f>
        <v>12.3.1</v>
      </c>
      <c r="L62" s="117" t="str">
        <f>Lite!I64</f>
        <v>Information Back-Up</v>
      </c>
      <c r="M62" s="117"/>
      <c r="N62" s="117" t="s">
        <v>3080</v>
      </c>
      <c r="O62" s="117" t="s">
        <v>3081</v>
      </c>
      <c r="P62" s="117" t="s">
        <v>3082</v>
      </c>
      <c r="Q62" s="117"/>
      <c r="R62" s="117" t="s">
        <v>3076</v>
      </c>
      <c r="S62" s="117" t="s">
        <v>3083</v>
      </c>
      <c r="T62" s="117" t="s">
        <v>3084</v>
      </c>
      <c r="U62" s="1"/>
      <c r="V62" s="1"/>
      <c r="W62" s="1"/>
      <c r="X62" s="1"/>
      <c r="Y62" s="1"/>
      <c r="Z62" s="1"/>
    </row>
    <row r="63" spans="1:26" ht="12.75" customHeight="1">
      <c r="A63" s="117">
        <f>Lite!A65</f>
        <v>3304</v>
      </c>
      <c r="B63" s="117">
        <f>Lite!M65</f>
        <v>7</v>
      </c>
      <c r="C63" s="117" t="str">
        <f>Lite!K65</f>
        <v>G</v>
      </c>
      <c r="D63" s="117">
        <f>Lite!Y65</f>
        <v>1</v>
      </c>
      <c r="E63" s="117" t="str">
        <f>Lite!B65</f>
        <v>SL.54</v>
      </c>
      <c r="F63" s="117" t="str">
        <f>Lite!C65</f>
        <v>Are Cloud Services provided? If yes, what service model is provided (select all that apply):</v>
      </c>
      <c r="G63" s="117" t="str">
        <f>Lite!D65</f>
        <v>No</v>
      </c>
      <c r="H63" s="117">
        <f>Lite!E65</f>
        <v>0</v>
      </c>
      <c r="I63" s="117">
        <f>Lite!F65</f>
        <v>0</v>
      </c>
      <c r="J63" s="117" t="str">
        <f>Lite!G65</f>
        <v>V.1 Service and Deployment Models</v>
      </c>
      <c r="K63" s="117">
        <f>Lite!H65</f>
        <v>4.3</v>
      </c>
      <c r="L63" s="117" t="str">
        <f>Lite!I65</f>
        <v>Determining the scope of the information management system</v>
      </c>
      <c r="M63" s="117"/>
      <c r="N63" s="117"/>
      <c r="O63" s="117"/>
      <c r="P63" s="117" t="s">
        <v>118</v>
      </c>
      <c r="Q63" s="117"/>
      <c r="R63" s="117"/>
      <c r="S63" s="117"/>
      <c r="T63" s="117"/>
      <c r="U63" s="1"/>
      <c r="V63" s="1"/>
      <c r="W63" s="1"/>
      <c r="X63" s="1"/>
      <c r="Y63" s="1"/>
      <c r="Z63" s="1"/>
    </row>
    <row r="64" spans="1:26" ht="12.75" customHeight="1">
      <c r="A64" s="117">
        <f>Lite!A66</f>
        <v>3305</v>
      </c>
      <c r="B64" s="117">
        <f>Lite!M66</f>
        <v>7</v>
      </c>
      <c r="C64" s="117" t="str">
        <f>Lite!K66</f>
        <v>G</v>
      </c>
      <c r="D64" s="117">
        <f>Lite!Y66</f>
        <v>1</v>
      </c>
      <c r="E64" s="117" t="str">
        <f>Lite!B66</f>
        <v>SL.55</v>
      </c>
      <c r="F64" s="117" t="str">
        <f>Lite!C66</f>
        <v>Software as a Service (SaaS)?</v>
      </c>
      <c r="G64" s="117" t="str">
        <f>Lite!D66</f>
        <v>No</v>
      </c>
      <c r="H64" s="117">
        <f>Lite!E66</f>
        <v>0</v>
      </c>
      <c r="I64" s="117">
        <f>Lite!F66</f>
        <v>0</v>
      </c>
      <c r="J64" s="117" t="str">
        <f>Lite!G66</f>
        <v>V.1 Service and Deployment Models</v>
      </c>
      <c r="K64" s="117">
        <f>Lite!H66</f>
        <v>0</v>
      </c>
      <c r="L64" s="117">
        <f>Lite!I66</f>
        <v>0</v>
      </c>
      <c r="M64" s="117"/>
      <c r="N64" s="117"/>
      <c r="O64" s="117"/>
      <c r="P64" s="117" t="s">
        <v>118</v>
      </c>
      <c r="Q64" s="117"/>
      <c r="R64" s="117"/>
      <c r="S64" s="117"/>
      <c r="T64" s="117"/>
      <c r="U64" s="1"/>
      <c r="V64" s="1"/>
      <c r="W64" s="1"/>
      <c r="X64" s="1"/>
      <c r="Y64" s="1"/>
      <c r="Z64" s="1"/>
    </row>
    <row r="65" spans="1:26" ht="12.75" customHeight="1">
      <c r="A65" s="117">
        <f>Lite!A67</f>
        <v>3307</v>
      </c>
      <c r="B65" s="117">
        <f>Lite!M67</f>
        <v>7</v>
      </c>
      <c r="C65" s="117" t="str">
        <f>Lite!K67</f>
        <v>G</v>
      </c>
      <c r="D65" s="117">
        <f>Lite!Y67</f>
        <v>1</v>
      </c>
      <c r="E65" s="117" t="str">
        <f>Lite!B67</f>
        <v>SL.56</v>
      </c>
      <c r="F65" s="117" t="str">
        <f>Lite!C67</f>
        <v>Infrastructure as a Service (IaaS)?</v>
      </c>
      <c r="G65" s="117" t="str">
        <f>Lite!D67</f>
        <v>No</v>
      </c>
      <c r="H65" s="117">
        <f>Lite!E67</f>
        <v>0</v>
      </c>
      <c r="I65" s="117">
        <f>Lite!F67</f>
        <v>0</v>
      </c>
      <c r="J65" s="117" t="str">
        <f>Lite!G67</f>
        <v>V.1 Service and Deployment Models</v>
      </c>
      <c r="K65" s="117">
        <f>Lite!H67</f>
        <v>0</v>
      </c>
      <c r="L65" s="117">
        <f>Lite!I67</f>
        <v>0</v>
      </c>
      <c r="M65" s="117"/>
      <c r="N65" s="117"/>
      <c r="O65" s="117"/>
      <c r="P65" s="117" t="s">
        <v>118</v>
      </c>
      <c r="Q65" s="117"/>
      <c r="R65" s="117"/>
      <c r="S65" s="117"/>
      <c r="T65" s="117"/>
      <c r="U65" s="1"/>
      <c r="V65" s="1"/>
      <c r="W65" s="1"/>
      <c r="X65" s="1"/>
      <c r="Y65" s="1"/>
      <c r="Z65" s="1"/>
    </row>
    <row r="66" spans="1:26" ht="12.75" customHeight="1">
      <c r="A66" s="117">
        <f>Lite!A68</f>
        <v>3309</v>
      </c>
      <c r="B66" s="117">
        <f>Lite!M68</f>
        <v>7</v>
      </c>
      <c r="C66" s="117" t="str">
        <f>Lite!K68</f>
        <v>G</v>
      </c>
      <c r="D66" s="117">
        <f>Lite!Y68</f>
        <v>1</v>
      </c>
      <c r="E66" s="117" t="str">
        <f>Lite!B68</f>
        <v>SL.57</v>
      </c>
      <c r="F66" s="117" t="str">
        <f>Lite!C68</f>
        <v>Private cloud?</v>
      </c>
      <c r="G66" s="117" t="str">
        <f>Lite!D68</f>
        <v>No</v>
      </c>
      <c r="H66" s="117">
        <f>Lite!E68</f>
        <v>0</v>
      </c>
      <c r="I66" s="117">
        <f>Lite!F68</f>
        <v>0</v>
      </c>
      <c r="J66" s="117" t="str">
        <f>Lite!G68</f>
        <v>V.1 Service and Deployment Models</v>
      </c>
      <c r="K66" s="117">
        <f>Lite!H68</f>
        <v>0</v>
      </c>
      <c r="L66" s="117">
        <f>Lite!I68</f>
        <v>0</v>
      </c>
      <c r="M66" s="117"/>
      <c r="N66" s="117"/>
      <c r="O66" s="117"/>
      <c r="P66" s="117" t="s">
        <v>118</v>
      </c>
      <c r="Q66" s="117"/>
      <c r="R66" s="117"/>
      <c r="S66" s="117"/>
      <c r="T66" s="117"/>
      <c r="U66" s="1"/>
      <c r="V66" s="1"/>
      <c r="W66" s="1"/>
      <c r="X66" s="1"/>
      <c r="Y66" s="1"/>
      <c r="Z66" s="1"/>
    </row>
    <row r="67" spans="1:26" ht="12.75" customHeight="1">
      <c r="A67" s="117">
        <f>Lite!A69</f>
        <v>3310</v>
      </c>
      <c r="B67" s="117">
        <f>Lite!M69</f>
        <v>7</v>
      </c>
      <c r="C67" s="117" t="str">
        <f>Lite!K69</f>
        <v>G</v>
      </c>
      <c r="D67" s="117">
        <f>Lite!Y69</f>
        <v>1</v>
      </c>
      <c r="E67" s="117" t="str">
        <f>Lite!B69</f>
        <v>SL.58</v>
      </c>
      <c r="F67" s="117" t="str">
        <f>Lite!C69</f>
        <v>Public cloud?</v>
      </c>
      <c r="G67" s="117" t="str">
        <f>Lite!D69</f>
        <v>No</v>
      </c>
      <c r="H67" s="117">
        <f>Lite!E69</f>
        <v>0</v>
      </c>
      <c r="I67" s="117">
        <f>Lite!F69</f>
        <v>0</v>
      </c>
      <c r="J67" s="117" t="str">
        <f>Lite!G69</f>
        <v>V.1 Service and Deployment Models</v>
      </c>
      <c r="K67" s="117">
        <f>Lite!H69</f>
        <v>0</v>
      </c>
      <c r="L67" s="117">
        <f>Lite!I69</f>
        <v>0</v>
      </c>
      <c r="M67" s="117"/>
      <c r="N67" s="117"/>
      <c r="O67" s="117"/>
      <c r="P67" s="117" t="s">
        <v>118</v>
      </c>
      <c r="Q67" s="117"/>
      <c r="R67" s="117"/>
      <c r="S67" s="117"/>
      <c r="T67" s="117"/>
      <c r="U67" s="1"/>
      <c r="V67" s="1"/>
      <c r="W67" s="1"/>
      <c r="X67" s="1"/>
      <c r="Y67" s="1"/>
      <c r="Z67" s="1"/>
    </row>
    <row r="68" spans="1:26" ht="12.75" customHeight="1">
      <c r="A68" s="117">
        <f>Lite!A70</f>
        <v>3311</v>
      </c>
      <c r="B68" s="117">
        <f>Lite!M70</f>
        <v>7</v>
      </c>
      <c r="C68" s="117" t="str">
        <f>Lite!K70</f>
        <v>G</v>
      </c>
      <c r="D68" s="117">
        <f>Lite!Y70</f>
        <v>1</v>
      </c>
      <c r="E68" s="117" t="str">
        <f>Lite!B70</f>
        <v>SL.59</v>
      </c>
      <c r="F68" s="117" t="str">
        <f>Lite!C70</f>
        <v>Community cloud?</v>
      </c>
      <c r="G68" s="117" t="str">
        <f>Lite!D70</f>
        <v>No</v>
      </c>
      <c r="H68" s="117">
        <f>Lite!E70</f>
        <v>0</v>
      </c>
      <c r="I68" s="117">
        <f>Lite!F70</f>
        <v>0</v>
      </c>
      <c r="J68" s="117" t="str">
        <f>Lite!G70</f>
        <v>V.1 Service and Deployment Models</v>
      </c>
      <c r="K68" s="117">
        <f>Lite!H70</f>
        <v>0</v>
      </c>
      <c r="L68" s="117">
        <f>Lite!I70</f>
        <v>0</v>
      </c>
      <c r="M68" s="117"/>
      <c r="N68" s="117"/>
      <c r="O68" s="117"/>
      <c r="P68" s="117" t="s">
        <v>118</v>
      </c>
      <c r="Q68" s="117"/>
      <c r="R68" s="117"/>
      <c r="S68" s="117"/>
      <c r="T68" s="117"/>
      <c r="U68" s="1"/>
      <c r="V68" s="1"/>
      <c r="W68" s="1"/>
      <c r="X68" s="1"/>
      <c r="Y68" s="1"/>
      <c r="Z68" s="1"/>
    </row>
    <row r="69" spans="1:26" ht="12.75" customHeight="1">
      <c r="A69" s="117">
        <f>Lite!A71</f>
        <v>3312</v>
      </c>
      <c r="B69" s="117">
        <f>Lite!M71</f>
        <v>7</v>
      </c>
      <c r="C69" s="117" t="str">
        <f>Lite!K71</f>
        <v>G</v>
      </c>
      <c r="D69" s="117">
        <f>Lite!Y71</f>
        <v>1</v>
      </c>
      <c r="E69" s="117" t="str">
        <f>Lite!B71</f>
        <v>SL.60</v>
      </c>
      <c r="F69" s="117" t="str">
        <f>Lite!C71</f>
        <v>Hybrid cloud?</v>
      </c>
      <c r="G69" s="117" t="str">
        <f>Lite!D71</f>
        <v>No</v>
      </c>
      <c r="H69" s="117">
        <f>Lite!E71</f>
        <v>0</v>
      </c>
      <c r="I69" s="117">
        <f>Lite!F71</f>
        <v>0</v>
      </c>
      <c r="J69" s="117" t="str">
        <f>Lite!G71</f>
        <v>V.1 Service and Deployment Models</v>
      </c>
      <c r="K69" s="117">
        <f>Lite!H71</f>
        <v>0</v>
      </c>
      <c r="L69" s="117">
        <f>Lite!I71</f>
        <v>0</v>
      </c>
      <c r="M69" s="117"/>
      <c r="N69" s="117"/>
      <c r="O69" s="117"/>
      <c r="P69" s="117" t="s">
        <v>118</v>
      </c>
      <c r="Q69" s="117"/>
      <c r="R69" s="117"/>
      <c r="S69" s="117"/>
      <c r="T69" s="117"/>
      <c r="U69" s="1"/>
      <c r="V69" s="1"/>
      <c r="W69" s="1"/>
      <c r="X69" s="1"/>
      <c r="Y69" s="1"/>
      <c r="Z69" s="1"/>
    </row>
    <row r="70" spans="1:26" ht="12.75" customHeight="1">
      <c r="A70" s="117">
        <f>Lite!A72</f>
        <v>3516</v>
      </c>
      <c r="B70" s="117">
        <f>Lite!M72</f>
        <v>7</v>
      </c>
      <c r="C70" s="117" t="str">
        <f>Lite!K72</f>
        <v>G</v>
      </c>
      <c r="D70" s="117">
        <f>Lite!Y72</f>
        <v>1</v>
      </c>
      <c r="E70" s="117" t="str">
        <f>Lite!B72</f>
        <v>SL.61</v>
      </c>
      <c r="F70" s="117" t="str">
        <f>Lite!C72</f>
        <v>Is there a client management portal which allows distributed business accounts (business units/departments) to be managed under a single central corporate account?</v>
      </c>
      <c r="G70" s="117" t="str">
        <f>Lite!D72</f>
        <v>No</v>
      </c>
      <c r="H70" s="117">
        <f>Lite!E72</f>
        <v>0</v>
      </c>
      <c r="I70" s="117">
        <f>Lite!F72</f>
        <v>0</v>
      </c>
      <c r="J70" s="117">
        <f>Lite!G72</f>
        <v>0</v>
      </c>
      <c r="K70" s="117" t="str">
        <f>Lite!H72</f>
        <v>15.2.1</v>
      </c>
      <c r="L70" s="117" t="str">
        <f>Lite!I72</f>
        <v>Monitoring and review of supplier services</v>
      </c>
      <c r="M70" s="117"/>
      <c r="N70" s="117"/>
      <c r="O70" s="117"/>
      <c r="P70" s="117" t="s">
        <v>118</v>
      </c>
      <c r="Q70" s="117"/>
      <c r="R70" s="117"/>
      <c r="S70" s="117"/>
      <c r="T70" s="117"/>
      <c r="U70" s="1"/>
      <c r="V70" s="1"/>
      <c r="W70" s="1"/>
      <c r="X70" s="1"/>
      <c r="Y70" s="1"/>
      <c r="Z70" s="1"/>
    </row>
    <row r="71" spans="1:26" ht="12.75" customHeight="1">
      <c r="A71" s="117">
        <f>Lite!A73</f>
        <v>3356</v>
      </c>
      <c r="B71" s="117">
        <f>Lite!M73</f>
        <v>7</v>
      </c>
      <c r="C71" s="117" t="str">
        <f>Lite!K73</f>
        <v>G</v>
      </c>
      <c r="D71" s="117">
        <f>Lite!Y73</f>
        <v>1</v>
      </c>
      <c r="E71" s="117" t="str">
        <f>Lite!B73</f>
        <v>SL.62</v>
      </c>
      <c r="F71" s="117" t="str">
        <f>Lite!C73</f>
        <v>Are application self service features or an Internet accessible self-service portal available to clients?</v>
      </c>
      <c r="G71" s="117" t="str">
        <f>Lite!D73</f>
        <v>No</v>
      </c>
      <c r="H71" s="117">
        <f>Lite!E73</f>
        <v>0</v>
      </c>
      <c r="I71" s="117">
        <f>Lite!F73</f>
        <v>0</v>
      </c>
      <c r="J71" s="117">
        <f>Lite!G73</f>
        <v>0</v>
      </c>
      <c r="K71" s="117" t="str">
        <f>Lite!H73</f>
        <v>9.4.1</v>
      </c>
      <c r="L71" s="117" t="str">
        <f>Lite!I73</f>
        <v>Information access restriction</v>
      </c>
      <c r="M71" s="117"/>
      <c r="N71" s="117"/>
      <c r="O71" s="117"/>
      <c r="P71" s="117" t="s">
        <v>118</v>
      </c>
      <c r="Q71" s="117"/>
      <c r="R71" s="117"/>
      <c r="S71" s="117"/>
      <c r="T71" s="117"/>
      <c r="U71" s="1"/>
      <c r="V71" s="1"/>
      <c r="W71" s="1"/>
      <c r="X71" s="1"/>
      <c r="Y71" s="1"/>
      <c r="Z71" s="1"/>
    </row>
    <row r="72" spans="1:26" ht="12.75" customHeight="1">
      <c r="A72" s="117">
        <f>Lite!A74</f>
        <v>3590</v>
      </c>
      <c r="B72" s="117">
        <f>Lite!M74</f>
        <v>7</v>
      </c>
      <c r="C72" s="117" t="str">
        <f>Lite!K74</f>
        <v>G</v>
      </c>
      <c r="D72" s="117">
        <f>Lite!Y74</f>
        <v>1</v>
      </c>
      <c r="E72" s="117" t="str">
        <f>Lite!B74</f>
        <v>SL.63</v>
      </c>
      <c r="F72" s="117" t="str">
        <f>Lite!C74</f>
        <v>Can clients run their own security services within their own cloud environment?</v>
      </c>
      <c r="G72" s="117" t="str">
        <f>Lite!D74</f>
        <v>No</v>
      </c>
      <c r="H72" s="117">
        <f>Lite!E74</f>
        <v>0</v>
      </c>
      <c r="I72" s="117">
        <f>Lite!F74</f>
        <v>0</v>
      </c>
      <c r="J72" s="117" t="str">
        <f>Lite!G74</f>
        <v>V.3 Cloud Audit Program</v>
      </c>
      <c r="K72" s="117" t="str">
        <f>Lite!H74</f>
        <v xml:space="preserve">12.4.1 12.4.3 12.5 12.6.1 </v>
      </c>
      <c r="L72" s="117" t="str">
        <f>Lite!I74</f>
        <v>Event logging, Administrator and operator logs, Control of operational software, Management of technical vulnerabilities</v>
      </c>
      <c r="M72" s="117"/>
      <c r="N72" s="117"/>
      <c r="O72" s="117"/>
      <c r="P72" s="117" t="s">
        <v>3097</v>
      </c>
      <c r="Q72" s="117"/>
      <c r="R72" s="117"/>
      <c r="S72" s="117"/>
      <c r="T72" s="117"/>
      <c r="U72" s="1"/>
      <c r="V72" s="1"/>
      <c r="W72" s="1"/>
      <c r="X72" s="1"/>
      <c r="Y72" s="1"/>
      <c r="Z72" s="1"/>
    </row>
    <row r="73" spans="1:26" ht="12.75" customHeight="1">
      <c r="A73" s="117">
        <f>Lite!A75</f>
        <v>3373</v>
      </c>
      <c r="B73" s="117">
        <f>Lite!M75</f>
        <v>7</v>
      </c>
      <c r="C73" s="117" t="str">
        <f>Lite!K75</f>
        <v>G</v>
      </c>
      <c r="D73" s="117">
        <f>Lite!Y75</f>
        <v>1</v>
      </c>
      <c r="E73" s="117" t="str">
        <f>Lite!B75</f>
        <v>SL.64</v>
      </c>
      <c r="F73" s="117" t="str">
        <f>Lite!C75</f>
        <v>Is there a management approved process to ensure that image snapshots containing Scoped Data are authorized prior to being snapped?</v>
      </c>
      <c r="G73" s="117" t="str">
        <f>Lite!D75</f>
        <v>Yes</v>
      </c>
      <c r="H73" s="117">
        <f>Lite!E75</f>
        <v>0</v>
      </c>
      <c r="I73" s="117" t="str">
        <f>Lite!F75</f>
        <v>No ad hoc snapshots are taken. We do take daily backup snapshots which may contain Scoped Data.  These snapshots are pre-approved / authorized by management.  We hold on to backup snapshots for 30 days.</v>
      </c>
      <c r="J73" s="117">
        <f>Lite!G75</f>
        <v>0</v>
      </c>
      <c r="K73" s="117" t="str">
        <f>Lite!H75</f>
        <v>9.2.3</v>
      </c>
      <c r="L73" s="117" t="str">
        <f>Lite!I75</f>
        <v>Management of privileged access rights</v>
      </c>
      <c r="M73" s="117"/>
      <c r="N73" s="117"/>
      <c r="O73" s="117"/>
      <c r="P73" s="117" t="s">
        <v>118</v>
      </c>
      <c r="Q73" s="117"/>
      <c r="R73" s="117"/>
      <c r="S73" s="117"/>
      <c r="T73" s="117"/>
      <c r="U73" s="1"/>
      <c r="V73" s="1"/>
      <c r="W73" s="1"/>
      <c r="X73" s="1"/>
      <c r="Y73" s="1"/>
      <c r="Z73" s="1"/>
    </row>
    <row r="74" spans="1:26" ht="12.75" customHeight="1">
      <c r="A74" s="117">
        <f>Lite!A76</f>
        <v>3401</v>
      </c>
      <c r="B74" s="117">
        <f>Lite!M76</f>
        <v>7</v>
      </c>
      <c r="C74" s="117" t="str">
        <f>Lite!K76</f>
        <v>G</v>
      </c>
      <c r="D74" s="117">
        <f>Lite!Y76</f>
        <v>1</v>
      </c>
      <c r="E74" s="117" t="str">
        <f>Lite!B76</f>
        <v>SL.65</v>
      </c>
      <c r="F74" s="117" t="str">
        <f>Lite!C76</f>
        <v>Is there a formal process to ensure clients are notified prior to changes being made which may impact their service? If yes, what is the communication method:</v>
      </c>
      <c r="G74" s="117" t="str">
        <f>Lite!D76</f>
        <v>Yes</v>
      </c>
      <c r="H74" s="117">
        <f>Lite!E76</f>
        <v>0</v>
      </c>
      <c r="I74" s="117">
        <f>Lite!F76</f>
        <v>0</v>
      </c>
      <c r="J74" s="117" t="str">
        <f>Lite!G76</f>
        <v>G.1 Change Control</v>
      </c>
      <c r="K74" s="117" t="str">
        <f>Lite!H76</f>
        <v>12.1.2</v>
      </c>
      <c r="L74" s="117" t="str">
        <f>Lite!I76</f>
        <v>Change management</v>
      </c>
      <c r="M74" s="117"/>
      <c r="N74" s="117"/>
      <c r="O74" s="117"/>
      <c r="P74" s="117">
        <v>6.4</v>
      </c>
      <c r="Q74" s="117"/>
      <c r="R74" s="117"/>
      <c r="S74" s="117"/>
      <c r="T74" s="117"/>
      <c r="U74" s="1"/>
      <c r="V74" s="1"/>
      <c r="W74" s="1"/>
      <c r="X74" s="1"/>
      <c r="Y74" s="1"/>
      <c r="Z74" s="1"/>
    </row>
    <row r="75" spans="1:26" ht="12.75" customHeight="1">
      <c r="A75" s="117">
        <f>Lite!A77</f>
        <v>3406</v>
      </c>
      <c r="B75" s="117">
        <f>Lite!M77</f>
        <v>7</v>
      </c>
      <c r="C75" s="117" t="str">
        <f>Lite!K77</f>
        <v>G</v>
      </c>
      <c r="D75" s="117">
        <f>Lite!Y77</f>
        <v>1</v>
      </c>
      <c r="E75" s="117" t="str">
        <f>Lite!B77</f>
        <v>SL.66</v>
      </c>
      <c r="F75" s="117" t="str">
        <f>Lite!C77</f>
        <v>Is there a scheduled maintenance window? If yes, what is the frequency:</v>
      </c>
      <c r="G75" s="117" t="str">
        <f>Lite!D77</f>
        <v>No</v>
      </c>
      <c r="H75" s="117">
        <f>Lite!E77</f>
        <v>0</v>
      </c>
      <c r="I75" s="117" t="str">
        <f>Lite!F77</f>
        <v>We don't provide a maintenance window because our internal process absorbs any client facing impact.</v>
      </c>
      <c r="J75" s="117" t="str">
        <f>Lite!G77</f>
        <v>V.4 Security Review of Hypervisor Configuration</v>
      </c>
      <c r="K75" s="117" t="str">
        <f>Lite!H77</f>
        <v xml:space="preserve">12.6.1 </v>
      </c>
      <c r="L75" s="117" t="str">
        <f>Lite!I77</f>
        <v>Management of technical vulnerabilities</v>
      </c>
      <c r="M75" s="117"/>
      <c r="N75" s="117"/>
      <c r="O75" s="117"/>
      <c r="P75" s="117" t="s">
        <v>3099</v>
      </c>
      <c r="Q75" s="117"/>
      <c r="R75" s="117"/>
      <c r="S75" s="117"/>
      <c r="T75" s="117"/>
      <c r="U75" s="1"/>
      <c r="V75" s="1"/>
      <c r="W75" s="1"/>
      <c r="X75" s="1"/>
      <c r="Y75" s="1"/>
      <c r="Z75" s="1"/>
    </row>
    <row r="76" spans="1:26" ht="12.75" customHeight="1">
      <c r="A76" s="117">
        <f>Lite!A78</f>
        <v>3412</v>
      </c>
      <c r="B76" s="117">
        <f>Lite!M78</f>
        <v>7</v>
      </c>
      <c r="C76" s="117" t="str">
        <f>Lite!K78</f>
        <v>G</v>
      </c>
      <c r="D76" s="117">
        <f>Lite!Y78</f>
        <v>1</v>
      </c>
      <c r="E76" s="117" t="str">
        <f>Lite!B78</f>
        <v>SL.67</v>
      </c>
      <c r="F76" s="117" t="str">
        <f>Lite!C78</f>
        <v>Is there a scheduled maintenance window which results in client downtime? If yes, what is the downtime:</v>
      </c>
      <c r="G76" s="117" t="str">
        <f>Lite!D78</f>
        <v>No</v>
      </c>
      <c r="H76" s="117">
        <f>Lite!E78</f>
        <v>0</v>
      </c>
      <c r="I76" s="117">
        <f>Lite!F78</f>
        <v>0</v>
      </c>
      <c r="J76" s="117" t="str">
        <f>Lite!G78</f>
        <v>V.4 Security Review of Hypervisor Configuration</v>
      </c>
      <c r="K76" s="117" t="str">
        <f>Lite!H78</f>
        <v>14.2.2.l</v>
      </c>
      <c r="L76" s="117" t="str">
        <f>Lite!I78</f>
        <v>System change control procedures</v>
      </c>
      <c r="M76" s="117"/>
      <c r="N76" s="117"/>
      <c r="O76" s="117"/>
      <c r="P76" s="117" t="s">
        <v>118</v>
      </c>
      <c r="Q76" s="117"/>
      <c r="R76" s="117"/>
      <c r="S76" s="117"/>
      <c r="T76" s="117"/>
      <c r="U76" s="1"/>
      <c r="V76" s="1"/>
      <c r="W76" s="1"/>
      <c r="X76" s="1"/>
      <c r="Y76" s="1"/>
      <c r="Z76" s="1"/>
    </row>
    <row r="77" spans="1:26" ht="12.75" customHeight="1">
      <c r="A77" s="117">
        <f>Lite!A79</f>
        <v>3418</v>
      </c>
      <c r="B77" s="117">
        <f>Lite!M79</f>
        <v>7</v>
      </c>
      <c r="C77" s="117" t="str">
        <f>Lite!K79</f>
        <v>G</v>
      </c>
      <c r="D77" s="117">
        <f>Lite!Y79</f>
        <v>1</v>
      </c>
      <c r="E77" s="117" t="str">
        <f>Lite!B79</f>
        <v>SL.68</v>
      </c>
      <c r="F77" s="117" t="str">
        <f>Lite!C79</f>
        <v>Is there an online incident response status portal, which outlines planned and unplanned outages? If yes, how long after an unplanned outage is this updated:</v>
      </c>
      <c r="G77" s="117" t="str">
        <f>Lite!D79</f>
        <v>No</v>
      </c>
      <c r="H77" s="117">
        <f>Lite!E79</f>
        <v>0</v>
      </c>
      <c r="I77" s="117">
        <f>Lite!F79</f>
        <v>0</v>
      </c>
      <c r="J77" s="117" t="str">
        <f>Lite!G79</f>
        <v>J. Incident Event and Communications Management
P.8 Privacy Incident Notification and Response Management</v>
      </c>
      <c r="K77" s="117" t="str">
        <f>Lite!H79</f>
        <v>14.2.2</v>
      </c>
      <c r="L77" s="117" t="str">
        <f>Lite!I79</f>
        <v>System change control procedures</v>
      </c>
      <c r="M77" s="117"/>
      <c r="N77" s="117"/>
      <c r="O77" s="117"/>
      <c r="P77" s="117" t="s">
        <v>118</v>
      </c>
      <c r="Q77" s="117"/>
      <c r="R77" s="117"/>
      <c r="S77" s="117" t="s">
        <v>3030</v>
      </c>
      <c r="T77" s="117"/>
      <c r="U77" s="1"/>
      <c r="V77" s="1"/>
      <c r="W77" s="1"/>
      <c r="X77" s="1"/>
      <c r="Y77" s="1"/>
      <c r="Z77" s="1"/>
    </row>
    <row r="78" spans="1:26" ht="12.75" customHeight="1">
      <c r="A78" s="117">
        <f>Lite!A80</f>
        <v>0</v>
      </c>
      <c r="B78" s="117">
        <f>Lite!M80</f>
        <v>8</v>
      </c>
      <c r="C78" s="117">
        <f>Lite!K80</f>
        <v>1</v>
      </c>
      <c r="D78" s="117">
        <f>Lite!Y80</f>
        <v>1</v>
      </c>
      <c r="E78" s="117" t="str">
        <f>Lite!B80</f>
        <v/>
      </c>
      <c r="F78" s="117" t="str">
        <f>Lite!C80</f>
        <v>H. Access Control</v>
      </c>
      <c r="G78" s="117">
        <f>Lite!D80</f>
        <v>0</v>
      </c>
      <c r="H78" s="117">
        <f>Lite!E80</f>
        <v>0</v>
      </c>
      <c r="I78" s="117">
        <f>Lite!F80</f>
        <v>0</v>
      </c>
      <c r="J78" s="117">
        <f>Lite!G80</f>
        <v>0</v>
      </c>
      <c r="K78" s="117">
        <f>Lite!H80</f>
        <v>0</v>
      </c>
      <c r="L78" s="117">
        <f>Lite!I80</f>
        <v>0</v>
      </c>
      <c r="M78" s="117"/>
      <c r="N78" s="117"/>
      <c r="O78" s="117"/>
      <c r="P78" s="117"/>
      <c r="Q78" s="117"/>
      <c r="R78" s="117"/>
      <c r="S78" s="117"/>
      <c r="T78" s="117"/>
      <c r="U78" s="1"/>
      <c r="V78" s="1"/>
      <c r="W78" s="1"/>
      <c r="X78" s="1"/>
      <c r="Y78" s="1"/>
      <c r="Z78" s="1"/>
    </row>
    <row r="79" spans="1:26" ht="12.75" customHeight="1">
      <c r="A79" s="117">
        <f>Lite!A81</f>
        <v>1998</v>
      </c>
      <c r="B79" s="117">
        <f>Lite!M81</f>
        <v>8</v>
      </c>
      <c r="C79" s="117" t="str">
        <f>Lite!K81</f>
        <v>H</v>
      </c>
      <c r="D79" s="117">
        <f>Lite!Y81</f>
        <v>1</v>
      </c>
      <c r="E79" s="117" t="str">
        <f>Lite!B81</f>
        <v>SL.69</v>
      </c>
      <c r="F79" s="117" t="str">
        <f>Lite!C81</f>
        <v>Are electronic systems used to transmit, process or store Scoped Systems and Data?</v>
      </c>
      <c r="G79" s="117" t="str">
        <f>Lite!D81</f>
        <v>Yes</v>
      </c>
      <c r="H79" s="117">
        <f>Lite!E81</f>
        <v>0</v>
      </c>
      <c r="I79" s="117">
        <f>Lite!F81</f>
        <v>0</v>
      </c>
      <c r="J79" s="117">
        <f>Lite!G81</f>
        <v>0</v>
      </c>
      <c r="K79" s="117">
        <f>Lite!H81</f>
        <v>0</v>
      </c>
      <c r="L79" s="117" t="str">
        <f>Lite!I81</f>
        <v/>
      </c>
      <c r="M79" s="117"/>
      <c r="N79" s="117"/>
      <c r="O79" s="117"/>
      <c r="P79" s="117" t="s">
        <v>118</v>
      </c>
      <c r="Q79" s="117"/>
      <c r="R79" s="117" t="s">
        <v>118</v>
      </c>
      <c r="S79" s="117"/>
      <c r="T79" s="117"/>
      <c r="U79" s="1"/>
      <c r="V79" s="1"/>
      <c r="W79" s="1"/>
      <c r="X79" s="1"/>
      <c r="Y79" s="1"/>
      <c r="Z79" s="1"/>
    </row>
    <row r="80" spans="1:26" ht="12.75" customHeight="1">
      <c r="A80" s="117">
        <f>Lite!A82</f>
        <v>1911</v>
      </c>
      <c r="B80" s="117">
        <f>Lite!M82</f>
        <v>8</v>
      </c>
      <c r="C80" s="117" t="str">
        <f>Lite!K82</f>
        <v>H</v>
      </c>
      <c r="D80" s="117">
        <f>Lite!Y82</f>
        <v>1</v>
      </c>
      <c r="E80" s="117" t="str">
        <f>Lite!B82</f>
        <v>SL.70</v>
      </c>
      <c r="F80" s="117" t="str">
        <f>Lite!C82</f>
        <v>Are individual IDs required for user authentication to applications, operating systems, databases and network devices?</v>
      </c>
      <c r="G80" s="117" t="str">
        <f>Lite!D82</f>
        <v>Yes</v>
      </c>
      <c r="H80" s="117">
        <f>Lite!E82</f>
        <v>0</v>
      </c>
      <c r="I80" s="117">
        <f>Lite!F82</f>
        <v>0</v>
      </c>
      <c r="J80" s="117" t="str">
        <f>Lite!G82</f>
        <v>H.1 Password Controls</v>
      </c>
      <c r="K80" s="117" t="str">
        <f>Lite!H82</f>
        <v>9.2.1.a</v>
      </c>
      <c r="L80" s="117" t="str">
        <f>Lite!I82</f>
        <v>User registration and de-registration</v>
      </c>
      <c r="M80" s="117"/>
      <c r="N80" s="117" t="s">
        <v>3060</v>
      </c>
      <c r="O80" s="117" t="s">
        <v>3107</v>
      </c>
      <c r="P80" s="117" t="s">
        <v>3108</v>
      </c>
      <c r="Q80" s="117"/>
      <c r="R80" s="117" t="s">
        <v>3109</v>
      </c>
      <c r="S80" s="117" t="s">
        <v>3110</v>
      </c>
      <c r="T80" s="117" t="s">
        <v>3111</v>
      </c>
      <c r="U80" s="1"/>
      <c r="V80" s="1"/>
      <c r="W80" s="1"/>
      <c r="X80" s="1"/>
      <c r="Y80" s="1"/>
      <c r="Z80" s="1"/>
    </row>
    <row r="81" spans="1:26" ht="12.75" customHeight="1">
      <c r="A81" s="117">
        <f>Lite!A83</f>
        <v>4408</v>
      </c>
      <c r="B81" s="117">
        <f>Lite!M83</f>
        <v>8</v>
      </c>
      <c r="C81" s="117" t="str">
        <f>Lite!K83</f>
        <v>H</v>
      </c>
      <c r="D81" s="117">
        <f>Lite!Y83</f>
        <v>1</v>
      </c>
      <c r="E81" s="117" t="str">
        <f>Lite!B83</f>
        <v>SL.71</v>
      </c>
      <c r="F81" s="117" t="str">
        <f>Lite!C83</f>
        <v>Are passwords used?</v>
      </c>
      <c r="G81" s="117" t="str">
        <f>Lite!D83</f>
        <v>Yes</v>
      </c>
      <c r="H81" s="117">
        <f>Lite!E83</f>
        <v>0</v>
      </c>
      <c r="I81" s="117">
        <f>Lite!F83</f>
        <v>0</v>
      </c>
      <c r="J81" s="117" t="str">
        <f>Lite!G83</f>
        <v>H. Access Control</v>
      </c>
      <c r="K81" s="117">
        <f>Lite!H83</f>
        <v>0</v>
      </c>
      <c r="L81" s="117" t="str">
        <f>Lite!I83</f>
        <v/>
      </c>
      <c r="M81" s="117"/>
      <c r="N81" s="117"/>
      <c r="O81" s="117"/>
      <c r="P81" s="117"/>
      <c r="Q81" s="117"/>
      <c r="R81" s="117"/>
      <c r="S81" s="117"/>
      <c r="T81" s="117"/>
      <c r="U81" s="1"/>
      <c r="V81" s="1"/>
      <c r="W81" s="1"/>
      <c r="X81" s="1"/>
      <c r="Y81" s="1"/>
      <c r="Z81" s="1"/>
    </row>
    <row r="82" spans="1:26" ht="12.75" customHeight="1">
      <c r="A82" s="117">
        <f>Lite!A84</f>
        <v>1949</v>
      </c>
      <c r="B82" s="117">
        <f>Lite!M84</f>
        <v>8</v>
      </c>
      <c r="C82" s="117" t="str">
        <f>Lite!K84</f>
        <v>H</v>
      </c>
      <c r="D82" s="117">
        <f>Lite!Y84</f>
        <v>1</v>
      </c>
      <c r="E82" s="117" t="str">
        <f>Lite!B84</f>
        <v>SL.72</v>
      </c>
      <c r="F82" s="117" t="str">
        <f>Lite!C84</f>
        <v>Is there a password policy for systems that transmit, process or store Scoped Systems and Data that has been approved by management, communicated to constituents, and enforced on all platforms?</v>
      </c>
      <c r="G82" s="117" t="str">
        <f>Lite!D84</f>
        <v>Yes</v>
      </c>
      <c r="H82" s="117">
        <f>Lite!E84</f>
        <v>0</v>
      </c>
      <c r="I82" s="117">
        <f>Lite!F84</f>
        <v>0</v>
      </c>
      <c r="J82" s="117" t="str">
        <f>Lite!G84</f>
        <v>H. Access Control</v>
      </c>
      <c r="K82" s="117" t="str">
        <f>Lite!H84</f>
        <v>9.4.3</v>
      </c>
      <c r="L82" s="117" t="str">
        <f>Lite!I84</f>
        <v>Password Management System</v>
      </c>
      <c r="M82" s="117"/>
      <c r="N82" s="117"/>
      <c r="O82" s="117"/>
      <c r="P82" s="117">
        <v>8.1</v>
      </c>
      <c r="Q82" s="117"/>
      <c r="R82" s="117" t="s">
        <v>3115</v>
      </c>
      <c r="S82" s="117"/>
      <c r="T82" s="117" t="s">
        <v>3117</v>
      </c>
      <c r="U82" s="1"/>
      <c r="V82" s="1"/>
      <c r="W82" s="1"/>
      <c r="X82" s="1"/>
      <c r="Y82" s="1"/>
      <c r="Z82" s="1"/>
    </row>
    <row r="83" spans="1:26" ht="12.75" customHeight="1">
      <c r="A83" s="117">
        <f>Lite!A85</f>
        <v>2028</v>
      </c>
      <c r="B83" s="117">
        <f>Lite!M85</f>
        <v>8</v>
      </c>
      <c r="C83" s="117" t="str">
        <f>Lite!K85</f>
        <v>H</v>
      </c>
      <c r="D83" s="117">
        <f>Lite!Y85</f>
        <v>1</v>
      </c>
      <c r="E83" s="117" t="str">
        <f>Lite!B85</f>
        <v>SL.73</v>
      </c>
      <c r="F83" s="117" t="str">
        <f>Lite!C85</f>
        <v>Is remote access permitted?</v>
      </c>
      <c r="G83" s="117" t="str">
        <f>Lite!D85</f>
        <v>Yes</v>
      </c>
      <c r="H83" s="117">
        <f>Lite!E85</f>
        <v>0</v>
      </c>
      <c r="I83" s="117">
        <f>Lite!F85</f>
        <v>0</v>
      </c>
      <c r="J83" s="117" t="str">
        <f>Lite!G85</f>
        <v>H.8 Restrictions and Multifactor Authentication</v>
      </c>
      <c r="K83" s="117">
        <f>Lite!H85</f>
        <v>6.2</v>
      </c>
      <c r="L83" s="117" t="str">
        <f>Lite!I85</f>
        <v>Mobile devices and teleworking</v>
      </c>
      <c r="M83" s="117"/>
      <c r="N83" s="117" t="s">
        <v>3060</v>
      </c>
      <c r="O83" s="117" t="s">
        <v>3119</v>
      </c>
      <c r="P83" s="117" t="s">
        <v>3120</v>
      </c>
      <c r="Q83" s="117"/>
      <c r="R83" s="117" t="s">
        <v>3121</v>
      </c>
      <c r="S83" s="117"/>
      <c r="T83" s="117"/>
      <c r="U83" s="1"/>
      <c r="V83" s="1"/>
      <c r="W83" s="1"/>
      <c r="X83" s="1"/>
      <c r="Y83" s="1"/>
      <c r="Z83" s="1"/>
    </row>
    <row r="84" spans="1:26" ht="12.75" customHeight="1">
      <c r="A84" s="117">
        <f>Lite!A86</f>
        <v>3355</v>
      </c>
      <c r="B84" s="117">
        <f>Lite!M86</f>
        <v>8</v>
      </c>
      <c r="C84" s="117" t="str">
        <f>Lite!K86</f>
        <v>H</v>
      </c>
      <c r="D84" s="117">
        <f>Lite!Y86</f>
        <v>1</v>
      </c>
      <c r="E84" s="117" t="str">
        <f>Lite!B86</f>
        <v>SL.74</v>
      </c>
      <c r="F84" s="117" t="str">
        <f>Lite!C86</f>
        <v>Is standards based federated ID capability available to clients (e.g., SAML, OpenID)?</v>
      </c>
      <c r="G84" s="117" t="str">
        <f>Lite!D86</f>
        <v>No</v>
      </c>
      <c r="H84" s="117">
        <f>Lite!E86</f>
        <v>0</v>
      </c>
      <c r="I84" s="117">
        <f>Lite!F86</f>
        <v>0</v>
      </c>
      <c r="J84" s="117">
        <f>Lite!G86</f>
        <v>0</v>
      </c>
      <c r="K84" s="117" t="str">
        <f>Lite!H86</f>
        <v>9.2.1</v>
      </c>
      <c r="L84" s="117" t="str">
        <f>Lite!I86</f>
        <v>User registration and de-registration</v>
      </c>
      <c r="M84" s="117"/>
      <c r="N84" s="117"/>
      <c r="O84" s="117"/>
      <c r="P84" s="117" t="s">
        <v>118</v>
      </c>
      <c r="Q84" s="117"/>
      <c r="R84" s="117"/>
      <c r="S84" s="117"/>
      <c r="T84" s="117"/>
      <c r="U84" s="1"/>
      <c r="V84" s="1"/>
      <c r="W84" s="1"/>
      <c r="X84" s="1"/>
      <c r="Y84" s="1"/>
      <c r="Z84" s="1"/>
    </row>
    <row r="85" spans="1:26" ht="12.75" customHeight="1">
      <c r="A85" s="117">
        <f>Lite!A87</f>
        <v>3538</v>
      </c>
      <c r="B85" s="117">
        <f>Lite!M87</f>
        <v>8</v>
      </c>
      <c r="C85" s="117" t="str">
        <f>Lite!K87</f>
        <v>H</v>
      </c>
      <c r="D85" s="117">
        <f>Lite!Y87</f>
        <v>1</v>
      </c>
      <c r="E85" s="117" t="str">
        <f>Lite!B87</f>
        <v>SL.75</v>
      </c>
      <c r="F85" s="117" t="str">
        <f>Lite!C87</f>
        <v>Is two factor authentication required to access the production environment containing Scoped Data?</v>
      </c>
      <c r="G85" s="117" t="str">
        <f>Lite!D87</f>
        <v>Yes</v>
      </c>
      <c r="H85" s="117">
        <f>Lite!E87</f>
        <v>0</v>
      </c>
      <c r="I85" s="117">
        <f>Lite!F87</f>
        <v>0</v>
      </c>
      <c r="J85" s="117">
        <f>Lite!G87</f>
        <v>0</v>
      </c>
      <c r="K85" s="117" t="str">
        <f>Lite!H87</f>
        <v>9.3.1</v>
      </c>
      <c r="L85" s="117" t="str">
        <f>Lite!I87</f>
        <v>Use of secret authentication information</v>
      </c>
      <c r="M85" s="117"/>
      <c r="N85" s="117"/>
      <c r="O85" s="117"/>
      <c r="P85" s="117" t="s">
        <v>118</v>
      </c>
      <c r="Q85" s="117"/>
      <c r="R85" s="117"/>
      <c r="S85" s="117"/>
      <c r="T85" s="117"/>
      <c r="U85" s="1"/>
      <c r="V85" s="1"/>
      <c r="W85" s="1"/>
      <c r="X85" s="1"/>
      <c r="Y85" s="1"/>
      <c r="Z85" s="1"/>
    </row>
    <row r="86" spans="1:26" ht="12.75" customHeight="1">
      <c r="A86" s="117">
        <f>Lite!A88</f>
        <v>3543</v>
      </c>
      <c r="B86" s="117">
        <f>Lite!M88</f>
        <v>8</v>
      </c>
      <c r="C86" s="117" t="str">
        <f>Lite!K88</f>
        <v>H</v>
      </c>
      <c r="D86" s="117">
        <f>Lite!Y88</f>
        <v>1</v>
      </c>
      <c r="E86" s="117" t="str">
        <f>Lite!B88</f>
        <v>SL.76</v>
      </c>
      <c r="F86" s="117" t="str">
        <f>Lite!C88</f>
        <v>Are staff able to access client Scoped Data? If not, please identify the controls used to prevent this.</v>
      </c>
      <c r="G86" s="117" t="str">
        <f>Lite!D88</f>
        <v>Yes</v>
      </c>
      <c r="H86" s="117">
        <f>Lite!E88</f>
        <v>0</v>
      </c>
      <c r="I86" s="117">
        <f>Lite!F88</f>
        <v>0</v>
      </c>
      <c r="J86" s="117" t="str">
        <f>Lite!G88</f>
        <v>H.3 Logical Access Authorization</v>
      </c>
      <c r="K86" s="117" t="str">
        <f>Lite!H88</f>
        <v>9.2.3
9.4.1</v>
      </c>
      <c r="L86" s="117" t="str">
        <f>Lite!I88</f>
        <v>Management of privileged access rights Information access restriction</v>
      </c>
      <c r="M86" s="117"/>
      <c r="N86" s="117"/>
      <c r="O86" s="117"/>
      <c r="P86" s="117" t="s">
        <v>3124</v>
      </c>
      <c r="Q86" s="117"/>
      <c r="R86" s="117"/>
      <c r="S86" s="117"/>
      <c r="T86" s="117"/>
      <c r="U86" s="1"/>
      <c r="V86" s="1"/>
      <c r="W86" s="1"/>
      <c r="X86" s="1"/>
      <c r="Y86" s="1"/>
      <c r="Z86" s="1"/>
    </row>
    <row r="87" spans="1:26" ht="12.75" customHeight="1">
      <c r="A87" s="117">
        <f>Lite!A89</f>
        <v>3554</v>
      </c>
      <c r="B87" s="117">
        <f>Lite!M89</f>
        <v>8</v>
      </c>
      <c r="C87" s="117" t="str">
        <f>Lite!K89</f>
        <v>H</v>
      </c>
      <c r="D87" s="117">
        <f>Lite!Y89</f>
        <v>1</v>
      </c>
      <c r="E87" s="117" t="str">
        <f>Lite!B89</f>
        <v>SL.77</v>
      </c>
      <c r="F87" s="117" t="str">
        <f>Lite!C89</f>
        <v>Is there a process which allows the client to specifically list who from the provider will have access to their Scoped Systems and Data?</v>
      </c>
      <c r="G87" s="117" t="str">
        <f>Lite!D89</f>
        <v>N/A</v>
      </c>
      <c r="H87" s="117">
        <f>Lite!E89</f>
        <v>0</v>
      </c>
      <c r="I87" s="117" t="str">
        <f>Lite!F89</f>
        <v>Lab data providers only have access to the SFTP where they drop data. No other access is permitted. Deliverables are available only directly for the client.</v>
      </c>
      <c r="J87" s="117" t="str">
        <f>Lite!G89</f>
        <v>H.3 Logical Access Authorization</v>
      </c>
      <c r="K87" s="117" t="str">
        <f>Lite!H89</f>
        <v>9.1.1 9.2.3</v>
      </c>
      <c r="L87" s="117" t="str">
        <f>Lite!I89</f>
        <v xml:space="preserve">	Access Control Policy
Management of privileged access rights</v>
      </c>
      <c r="M87" s="117"/>
      <c r="N87" s="117"/>
      <c r="O87" s="117"/>
      <c r="P87" s="117" t="s">
        <v>118</v>
      </c>
      <c r="Q87" s="117"/>
      <c r="R87" s="117"/>
      <c r="S87" s="117"/>
      <c r="T87" s="117"/>
      <c r="U87" s="1"/>
      <c r="V87" s="1"/>
      <c r="W87" s="1"/>
      <c r="X87" s="1"/>
      <c r="Y87" s="1"/>
      <c r="Z87" s="1"/>
    </row>
    <row r="88" spans="1:26" ht="12.75" customHeight="1">
      <c r="A88" s="117">
        <f>Lite!A90</f>
        <v>0</v>
      </c>
      <c r="B88" s="117">
        <f>Lite!M90</f>
        <v>9</v>
      </c>
      <c r="C88" s="117">
        <f>Lite!K90</f>
        <v>1</v>
      </c>
      <c r="D88" s="117">
        <f>Lite!Y90</f>
        <v>1</v>
      </c>
      <c r="E88" s="117" t="str">
        <f>Lite!B90</f>
        <v/>
      </c>
      <c r="F88" s="117" t="str">
        <f>Lite!C90</f>
        <v>I. Application Security</v>
      </c>
      <c r="G88" s="117">
        <f>Lite!D90</f>
        <v>0</v>
      </c>
      <c r="H88" s="117">
        <f>Lite!E90</f>
        <v>0</v>
      </c>
      <c r="I88" s="117">
        <f>Lite!F90</f>
        <v>0</v>
      </c>
      <c r="J88" s="117">
        <f>Lite!G90</f>
        <v>0</v>
      </c>
      <c r="K88" s="117">
        <f>Lite!H90</f>
        <v>0</v>
      </c>
      <c r="L88" s="117">
        <f>Lite!I90</f>
        <v>0</v>
      </c>
      <c r="M88" s="117"/>
      <c r="N88" s="117"/>
      <c r="O88" s="117"/>
      <c r="P88" s="117"/>
      <c r="Q88" s="117"/>
      <c r="R88" s="117"/>
      <c r="S88" s="117"/>
      <c r="T88" s="117"/>
      <c r="U88" s="1"/>
      <c r="V88" s="1"/>
      <c r="W88" s="1"/>
      <c r="X88" s="1"/>
      <c r="Y88" s="1"/>
      <c r="Z88" s="1"/>
    </row>
    <row r="89" spans="1:26" ht="12.75" customHeight="1">
      <c r="A89" s="117">
        <f>Lite!A91</f>
        <v>4240</v>
      </c>
      <c r="B89" s="117">
        <f>Lite!M91</f>
        <v>9</v>
      </c>
      <c r="C89" s="117" t="str">
        <f>Lite!K91</f>
        <v>I</v>
      </c>
      <c r="D89" s="117">
        <f>Lite!Y91</f>
        <v>1</v>
      </c>
      <c r="E89" s="117" t="str">
        <f>Lite!B91</f>
        <v>SL.78</v>
      </c>
      <c r="F89" s="117" t="str">
        <f>Lite!C91</f>
        <v>Are applications used to transmit, process or store Scoped Data?</v>
      </c>
      <c r="G89" s="117" t="str">
        <f>Lite!D91</f>
        <v>Yes</v>
      </c>
      <c r="H89" s="117">
        <f>Lite!E91</f>
        <v>0</v>
      </c>
      <c r="I89" s="117">
        <f>Lite!F91</f>
        <v>0</v>
      </c>
      <c r="J89" s="117" t="str">
        <f>Lite!G91</f>
        <v>I.1 Application Security Program Governance</v>
      </c>
      <c r="K89" s="117">
        <f>Lite!H91</f>
        <v>0</v>
      </c>
      <c r="L89" s="117">
        <f>Lite!I91</f>
        <v>0</v>
      </c>
      <c r="M89" s="117"/>
      <c r="N89" s="117"/>
      <c r="O89" s="117"/>
      <c r="P89" s="117"/>
      <c r="Q89" s="117"/>
      <c r="R89" s="117"/>
      <c r="S89" s="117"/>
      <c r="T89" s="117"/>
      <c r="U89" s="1"/>
      <c r="V89" s="1"/>
      <c r="W89" s="1"/>
      <c r="X89" s="1"/>
      <c r="Y89" s="1"/>
      <c r="Z89" s="1"/>
    </row>
    <row r="90" spans="1:26" ht="12.75" customHeight="1">
      <c r="A90" s="117">
        <f>Lite!A92</f>
        <v>2230</v>
      </c>
      <c r="B90" s="117">
        <f>Lite!M92</f>
        <v>9</v>
      </c>
      <c r="C90" s="117" t="str">
        <f>Lite!K92</f>
        <v>I</v>
      </c>
      <c r="D90" s="117">
        <f>Lite!Y92</f>
        <v>1</v>
      </c>
      <c r="E90" s="117" t="str">
        <f>Lite!B92</f>
        <v>SL.79</v>
      </c>
      <c r="F90" s="117" t="str">
        <f>Lite!C92</f>
        <v>Is a web site supported, hosted or maintained that has access to Scoped Systems and Data?</v>
      </c>
      <c r="G90" s="117" t="str">
        <f>Lite!D92</f>
        <v>No</v>
      </c>
      <c r="H90" s="117">
        <f>Lite!E92</f>
        <v>0</v>
      </c>
      <c r="I90" s="117">
        <f>Lite!F92</f>
        <v>0</v>
      </c>
      <c r="J90" s="117">
        <f>Lite!G92</f>
        <v>0</v>
      </c>
      <c r="K90" s="117">
        <f>Lite!H92</f>
        <v>0</v>
      </c>
      <c r="L90" s="117">
        <f>Lite!I92</f>
        <v>0</v>
      </c>
      <c r="M90" s="117"/>
      <c r="N90" s="117"/>
      <c r="O90" s="117"/>
      <c r="P90" s="117" t="s">
        <v>118</v>
      </c>
      <c r="Q90" s="117"/>
      <c r="R90" s="117" t="s">
        <v>118</v>
      </c>
      <c r="S90" s="117"/>
      <c r="T90" s="117"/>
      <c r="U90" s="1"/>
      <c r="V90" s="1"/>
      <c r="W90" s="1"/>
      <c r="X90" s="1"/>
      <c r="Y90" s="1"/>
      <c r="Z90" s="1"/>
    </row>
    <row r="91" spans="1:26" ht="12.75" customHeight="1">
      <c r="A91" s="117">
        <f>Lite!A93</f>
        <v>4241</v>
      </c>
      <c r="B91" s="117">
        <f>Lite!M93</f>
        <v>9</v>
      </c>
      <c r="C91" s="117" t="str">
        <f>Lite!K93</f>
        <v>I</v>
      </c>
      <c r="D91" s="117">
        <f>Lite!Y93</f>
        <v>1</v>
      </c>
      <c r="E91" s="117" t="str">
        <f>Lite!B93</f>
        <v>SL.80</v>
      </c>
      <c r="F91" s="117" t="str">
        <f>Lite!C93</f>
        <v>Are Web Servers used for transmitting, processing or storing Scoped Data? If yes, for all server platforms is/are:</v>
      </c>
      <c r="G91" s="117" t="str">
        <f>Lite!D93</f>
        <v>No</v>
      </c>
      <c r="H91" s="117">
        <f>Lite!E93</f>
        <v>0</v>
      </c>
      <c r="I91" s="117">
        <f>Lite!F93</f>
        <v>0</v>
      </c>
      <c r="J91" s="117">
        <f>Lite!G93</f>
        <v>0</v>
      </c>
      <c r="K91" s="117">
        <f>Lite!H93</f>
        <v>0</v>
      </c>
      <c r="L91" s="117">
        <f>Lite!I93</f>
        <v>0</v>
      </c>
      <c r="M91" s="117"/>
      <c r="N91" s="117"/>
      <c r="O91" s="117"/>
      <c r="P91" s="117"/>
      <c r="Q91" s="117"/>
      <c r="R91" s="117"/>
      <c r="S91" s="117"/>
      <c r="T91" s="117"/>
      <c r="U91" s="1"/>
      <c r="V91" s="1"/>
      <c r="W91" s="1"/>
      <c r="X91" s="1"/>
      <c r="Y91" s="1"/>
      <c r="Z91" s="1"/>
    </row>
    <row r="92" spans="1:26" ht="12.75" customHeight="1">
      <c r="A92" s="117">
        <f>Lite!A94</f>
        <v>4245</v>
      </c>
      <c r="B92" s="117">
        <f>Lite!M94</f>
        <v>9</v>
      </c>
      <c r="C92" s="117" t="str">
        <f>Lite!K94</f>
        <v>I</v>
      </c>
      <c r="D92" s="117">
        <f>Lite!Y94</f>
        <v>1</v>
      </c>
      <c r="E92" s="117" t="str">
        <f>Lite!B94</f>
        <v>SL.81</v>
      </c>
      <c r="F92" s="117" t="str">
        <f>Lite!C94</f>
        <v>Is HTTPS enabled for all web pages used as part of the scoped service?</v>
      </c>
      <c r="G92" s="117" t="str">
        <f>Lite!D94</f>
        <v>N/A</v>
      </c>
      <c r="H92" s="117">
        <f>Lite!E94</f>
        <v>0</v>
      </c>
      <c r="I92" s="117" t="str">
        <f>Lite!F94</f>
        <v>There are no web pages utilized for the Scoped Services</v>
      </c>
      <c r="J92" s="117">
        <f>Lite!G94</f>
        <v>0</v>
      </c>
      <c r="K92" s="117">
        <f>Lite!H94</f>
        <v>0</v>
      </c>
      <c r="L92" s="117">
        <f>Lite!I94</f>
        <v>0</v>
      </c>
      <c r="M92" s="117"/>
      <c r="N92" s="117"/>
      <c r="O92" s="117"/>
      <c r="P92" s="117"/>
      <c r="Q92" s="117"/>
      <c r="R92" s="117"/>
      <c r="S92" s="117"/>
      <c r="T92" s="117"/>
      <c r="U92" s="1"/>
      <c r="V92" s="1"/>
      <c r="W92" s="1"/>
      <c r="X92" s="1"/>
      <c r="Y92" s="1"/>
      <c r="Z92" s="1"/>
    </row>
    <row r="93" spans="1:26" ht="12.75" customHeight="1">
      <c r="A93" s="117">
        <f>Lite!A95</f>
        <v>4254</v>
      </c>
      <c r="B93" s="117">
        <f>Lite!M95</f>
        <v>9</v>
      </c>
      <c r="C93" s="117" t="str">
        <f>Lite!K95</f>
        <v>I</v>
      </c>
      <c r="D93" s="117">
        <f>Lite!Y95</f>
        <v>1</v>
      </c>
      <c r="E93" s="117" t="str">
        <f>Lite!B95</f>
        <v>SL.82</v>
      </c>
      <c r="F93" s="117" t="str">
        <f>Lite!C95</f>
        <v>All available high-risk security patches applied and verified at least monthly?</v>
      </c>
      <c r="G93" s="117" t="str">
        <f>Lite!D95</f>
        <v>Yes</v>
      </c>
      <c r="H93" s="117">
        <f>Lite!E95</f>
        <v>0</v>
      </c>
      <c r="I93" s="117">
        <f>Lite!F95</f>
        <v>0</v>
      </c>
      <c r="J93" s="117">
        <f>Lite!G95</f>
        <v>0</v>
      </c>
      <c r="K93" s="117">
        <f>Lite!H95</f>
        <v>0</v>
      </c>
      <c r="L93" s="117">
        <f>Lite!I95</f>
        <v>0</v>
      </c>
      <c r="M93" s="117"/>
      <c r="N93" s="117"/>
      <c r="O93" s="117"/>
      <c r="P93" s="117"/>
      <c r="Q93" s="117"/>
      <c r="R93" s="117"/>
      <c r="S93" s="117"/>
      <c r="T93" s="117"/>
      <c r="U93" s="1"/>
      <c r="V93" s="1"/>
      <c r="W93" s="1"/>
      <c r="X93" s="1"/>
      <c r="Y93" s="1"/>
      <c r="Z93" s="1"/>
    </row>
    <row r="94" spans="1:26" ht="12.75" customHeight="1">
      <c r="A94" s="117">
        <f>Lite!A96</f>
        <v>4260</v>
      </c>
      <c r="B94" s="117">
        <f>Lite!M96</f>
        <v>9</v>
      </c>
      <c r="C94" s="117" t="str">
        <f>Lite!K96</f>
        <v>I</v>
      </c>
      <c r="D94" s="117">
        <f>Lite!Y96</f>
        <v>1</v>
      </c>
      <c r="E94" s="117" t="str">
        <f>Lite!B96</f>
        <v>SL.83</v>
      </c>
      <c r="F94" s="117" t="str">
        <f>Lite!C96</f>
        <v>Are third party alert services used to keep up to date with the latest vulnerabilities?</v>
      </c>
      <c r="G94" s="117" t="str">
        <f>Lite!D96</f>
        <v>Yes</v>
      </c>
      <c r="H94" s="117">
        <f>Lite!E96</f>
        <v>0</v>
      </c>
      <c r="I94" s="117">
        <f>Lite!F96</f>
        <v>0</v>
      </c>
      <c r="J94" s="117">
        <f>Lite!G96</f>
        <v>0</v>
      </c>
      <c r="K94" s="117">
        <f>Lite!H96</f>
        <v>0</v>
      </c>
      <c r="L94" s="117">
        <f>Lite!I96</f>
        <v>0</v>
      </c>
      <c r="M94" s="117"/>
      <c r="N94" s="117"/>
      <c r="O94" s="117"/>
      <c r="P94" s="117"/>
      <c r="Q94" s="117"/>
      <c r="R94" s="117"/>
      <c r="S94" s="117"/>
      <c r="T94" s="117"/>
      <c r="U94" s="1"/>
      <c r="V94" s="1"/>
      <c r="W94" s="1"/>
      <c r="X94" s="1"/>
      <c r="Y94" s="1"/>
      <c r="Z94" s="1"/>
    </row>
    <row r="95" spans="1:26" ht="12.75" customHeight="1">
      <c r="A95" s="117">
        <f>Lite!A97</f>
        <v>4263</v>
      </c>
      <c r="B95" s="117">
        <f>Lite!M97</f>
        <v>9</v>
      </c>
      <c r="C95" s="117" t="str">
        <f>Lite!K97</f>
        <v>I</v>
      </c>
      <c r="D95" s="117">
        <f>Lite!Y97</f>
        <v>1</v>
      </c>
      <c r="E95" s="117" t="str">
        <f>Lite!B97</f>
        <v>SL.84</v>
      </c>
      <c r="F95" s="117" t="str">
        <f>Lite!C97</f>
        <v>Events relevant to supporting incident investigation regularly reviewed using a specific methodology to uncover potential incidents?</v>
      </c>
      <c r="G95" s="117" t="str">
        <f>Lite!D97</f>
        <v>Yes</v>
      </c>
      <c r="H95" s="117">
        <f>Lite!E97</f>
        <v>0</v>
      </c>
      <c r="I95" s="117">
        <f>Lite!F97</f>
        <v>0</v>
      </c>
      <c r="J95" s="117">
        <f>Lite!G97</f>
        <v>0</v>
      </c>
      <c r="K95" s="117">
        <f>Lite!H97</f>
        <v>0</v>
      </c>
      <c r="L95" s="117">
        <f>Lite!I97</f>
        <v>0</v>
      </c>
      <c r="M95" s="117"/>
      <c r="N95" s="117" t="s">
        <v>3129</v>
      </c>
      <c r="O95" s="117" t="s">
        <v>3130</v>
      </c>
      <c r="P95" s="117"/>
      <c r="Q95" s="117"/>
      <c r="R95" s="117"/>
      <c r="S95" s="117"/>
      <c r="T95" s="117"/>
      <c r="U95" s="1"/>
      <c r="V95" s="1"/>
      <c r="W95" s="1"/>
      <c r="X95" s="1"/>
      <c r="Y95" s="1"/>
      <c r="Z95" s="1"/>
    </row>
    <row r="96" spans="1:26" ht="12.75" customHeight="1">
      <c r="A96" s="117">
        <f>Lite!A98</f>
        <v>4268</v>
      </c>
      <c r="B96" s="117">
        <f>Lite!M98</f>
        <v>9</v>
      </c>
      <c r="C96" s="117" t="str">
        <f>Lite!K98</f>
        <v>I</v>
      </c>
      <c r="D96" s="117">
        <f>Lite!Y98</f>
        <v>1</v>
      </c>
      <c r="E96" s="117" t="str">
        <f>Lite!B98</f>
        <v>SL.85</v>
      </c>
      <c r="F96" s="117" t="str">
        <f>Lite!C98</f>
        <v>Operating system and application logs relevant to supporting incident investigation protected against modification, deletion, and/or inappropriate access?</v>
      </c>
      <c r="G96" s="117" t="str">
        <f>Lite!D98</f>
        <v>Yes</v>
      </c>
      <c r="H96" s="117">
        <f>Lite!E98</f>
        <v>0</v>
      </c>
      <c r="I96" s="117">
        <f>Lite!F98</f>
        <v>0</v>
      </c>
      <c r="J96" s="117">
        <f>Lite!G98</f>
        <v>0</v>
      </c>
      <c r="K96" s="117">
        <f>Lite!H98</f>
        <v>0</v>
      </c>
      <c r="L96" s="117">
        <f>Lite!I98</f>
        <v>0</v>
      </c>
      <c r="M96" s="117"/>
      <c r="N96" s="117"/>
      <c r="O96" s="117"/>
      <c r="P96" s="117"/>
      <c r="Q96" s="117"/>
      <c r="R96" s="117"/>
      <c r="S96" s="117"/>
      <c r="T96" s="117"/>
      <c r="U96" s="1"/>
      <c r="V96" s="1"/>
      <c r="W96" s="1"/>
      <c r="X96" s="1"/>
      <c r="Y96" s="1"/>
      <c r="Z96" s="1"/>
    </row>
    <row r="97" spans="1:26" ht="12.75" customHeight="1">
      <c r="A97" s="117">
        <f>Lite!A99</f>
        <v>2058</v>
      </c>
      <c r="B97" s="117">
        <f>Lite!M99</f>
        <v>9</v>
      </c>
      <c r="C97" s="117" t="str">
        <f>Lite!K99</f>
        <v>I</v>
      </c>
      <c r="D97" s="117">
        <f>Lite!Y99</f>
        <v>1</v>
      </c>
      <c r="E97" s="117" t="str">
        <f>Lite!B99</f>
        <v>SL.86</v>
      </c>
      <c r="F97" s="117" t="str">
        <f>Lite!C99</f>
        <v>Is application development performed?</v>
      </c>
      <c r="G97" s="117" t="str">
        <f>Lite!D99</f>
        <v>No</v>
      </c>
      <c r="H97" s="117">
        <f>Lite!E99</f>
        <v>0</v>
      </c>
      <c r="I97" s="117" t="str">
        <f>Lite!F99</f>
        <v>While Prognos performs application development.  There is no development within the scope of services offered to client</v>
      </c>
      <c r="J97" s="117" t="str">
        <f>Lite!G99</f>
        <v>I. Application Security</v>
      </c>
      <c r="K97" s="117">
        <f>Lite!H99</f>
        <v>0</v>
      </c>
      <c r="L97" s="117">
        <f>Lite!I99</f>
        <v>0</v>
      </c>
      <c r="M97" s="117"/>
      <c r="N97" s="117" t="s">
        <v>3131</v>
      </c>
      <c r="O97" s="117" t="s">
        <v>3132</v>
      </c>
      <c r="P97" s="117" t="s">
        <v>118</v>
      </c>
      <c r="Q97" s="117"/>
      <c r="R97" s="117" t="s">
        <v>3133</v>
      </c>
      <c r="S97" s="117"/>
      <c r="T97" s="117"/>
      <c r="U97" s="1"/>
      <c r="V97" s="1"/>
      <c r="W97" s="1"/>
      <c r="X97" s="1"/>
      <c r="Y97" s="1"/>
      <c r="Z97" s="1"/>
    </row>
    <row r="98" spans="1:26" ht="12.75" customHeight="1">
      <c r="A98" s="117">
        <f>Lite!A100</f>
        <v>3920</v>
      </c>
      <c r="B98" s="117">
        <f>Lite!M100</f>
        <v>9</v>
      </c>
      <c r="C98" s="117" t="str">
        <f>Lite!K100</f>
        <v>I</v>
      </c>
      <c r="D98" s="117">
        <f>Lite!Y100</f>
        <v>1</v>
      </c>
      <c r="E98" s="117" t="str">
        <f>Lite!B100</f>
        <v>SL.87</v>
      </c>
      <c r="F98" s="117" t="str">
        <f>Lite!C100</f>
        <v>Is there a secure software development lifecycle policy (including mobile software applications) that has been approved by management, communicated to appropriate constituents and an owner to maintain and review the policy?</v>
      </c>
      <c r="G98" s="117" t="str">
        <f>Lite!D100</f>
        <v>No</v>
      </c>
      <c r="H98" s="117">
        <f>Lite!E100</f>
        <v>0</v>
      </c>
      <c r="I98" s="117">
        <f>Lite!F100</f>
        <v>0</v>
      </c>
      <c r="J98" s="117" t="str">
        <f>Lite!G100</f>
        <v>I.2 Secure Systems Development Lifecycle (SDLC) Policies, Standards and Procedures</v>
      </c>
      <c r="K98" s="117" t="str">
        <f>Lite!H100</f>
        <v xml:space="preserve">14.2.1 </v>
      </c>
      <c r="L98" s="117" t="str">
        <f>Lite!I100</f>
        <v>Secure development policy</v>
      </c>
      <c r="M98" s="117"/>
      <c r="N98" s="117"/>
      <c r="O98" s="117"/>
      <c r="P98" s="117" t="s">
        <v>118</v>
      </c>
      <c r="Q98" s="117" t="s">
        <v>3134</v>
      </c>
      <c r="R98" s="117"/>
      <c r="S98" s="117" t="s">
        <v>3135</v>
      </c>
      <c r="T98" s="117" t="s">
        <v>3013</v>
      </c>
      <c r="U98" s="1"/>
      <c r="V98" s="1"/>
      <c r="W98" s="1"/>
      <c r="X98" s="1"/>
      <c r="Y98" s="1"/>
      <c r="Z98" s="1"/>
    </row>
    <row r="99" spans="1:26" ht="12.75" customHeight="1">
      <c r="A99" s="117">
        <f>Lite!A101</f>
        <v>2182</v>
      </c>
      <c r="B99" s="117">
        <f>Lite!M101</f>
        <v>9</v>
      </c>
      <c r="C99" s="117" t="str">
        <f>Lite!K101</f>
        <v>I</v>
      </c>
      <c r="D99" s="117">
        <f>Lite!Y101</f>
        <v>1</v>
      </c>
      <c r="E99" s="117" t="str">
        <f>Lite!B101</f>
        <v>SL.88</v>
      </c>
      <c r="F99" s="117" t="str">
        <f>Lite!C101</f>
        <v>Is development, test, and staging environment separate from the production environment? If so, how are they segmented:</v>
      </c>
      <c r="G99" s="117" t="str">
        <f>Lite!D101</f>
        <v>Yes</v>
      </c>
      <c r="H99" s="117">
        <f>Lite!E101</f>
        <v>0</v>
      </c>
      <c r="I99" s="117">
        <f>Lite!F101</f>
        <v>0</v>
      </c>
      <c r="J99" s="117">
        <f>Lite!G101</f>
        <v>0</v>
      </c>
      <c r="K99" s="117" t="str">
        <f>Lite!H101</f>
        <v>12.1.4</v>
      </c>
      <c r="L99" s="117" t="str">
        <f>Lite!I101</f>
        <v>Separation of development, testing and operational environments</v>
      </c>
      <c r="M99" s="117"/>
      <c r="N99" s="117" t="s">
        <v>3140</v>
      </c>
      <c r="O99" s="117" t="s">
        <v>3141</v>
      </c>
      <c r="P99" s="117" t="s">
        <v>3142</v>
      </c>
      <c r="Q99" s="117"/>
      <c r="R99" s="117" t="s">
        <v>118</v>
      </c>
      <c r="S99" s="117" t="s">
        <v>3143</v>
      </c>
      <c r="T99" s="117"/>
      <c r="U99" s="1"/>
      <c r="V99" s="1"/>
      <c r="W99" s="1"/>
      <c r="X99" s="1"/>
      <c r="Y99" s="1"/>
      <c r="Z99" s="1"/>
    </row>
    <row r="100" spans="1:26" ht="12.75" customHeight="1">
      <c r="A100" s="117">
        <f>Lite!A102</f>
        <v>2059</v>
      </c>
      <c r="B100" s="117">
        <f>Lite!M102</f>
        <v>9</v>
      </c>
      <c r="C100" s="117" t="str">
        <f>Lite!K102</f>
        <v>I</v>
      </c>
      <c r="D100" s="117">
        <f>Lite!Y102</f>
        <v>1</v>
      </c>
      <c r="E100" s="117" t="str">
        <f>Lite!B102</f>
        <v>SL.89</v>
      </c>
      <c r="F100" s="117" t="str">
        <f>Lite!C102</f>
        <v>Is there a formal Software Development Life Cycle (SDLC) process?</v>
      </c>
      <c r="G100" s="117" t="str">
        <f>Lite!D102</f>
        <v>Yes</v>
      </c>
      <c r="H100" s="117">
        <f>Lite!E102</f>
        <v>0</v>
      </c>
      <c r="I100" s="117">
        <f>Lite!F102</f>
        <v>0</v>
      </c>
      <c r="J100" s="117" t="str">
        <f>Lite!G102</f>
        <v>I.2 Secure Systems Development Lifecycle (SDLC) Policies, Standards and Procedures</v>
      </c>
      <c r="K100" s="117" t="str">
        <f>Lite!H102</f>
        <v xml:space="preserve">14.2.1 </v>
      </c>
      <c r="L100" s="117" t="str">
        <f>Lite!I102</f>
        <v>Secure development policy</v>
      </c>
      <c r="M100" s="117"/>
      <c r="N100" s="117" t="s">
        <v>3144</v>
      </c>
      <c r="O100" s="117" t="s">
        <v>3145</v>
      </c>
      <c r="P100" s="117">
        <v>6.3</v>
      </c>
      <c r="Q100" s="117"/>
      <c r="R100" s="117" t="s">
        <v>3133</v>
      </c>
      <c r="S100" s="117" t="s">
        <v>3146</v>
      </c>
      <c r="T100" s="117"/>
      <c r="U100" s="1"/>
      <c r="V100" s="1"/>
      <c r="W100" s="1"/>
      <c r="X100" s="1"/>
      <c r="Y100" s="1"/>
      <c r="Z100" s="1"/>
    </row>
    <row r="101" spans="1:26" ht="12.75" customHeight="1">
      <c r="A101" s="117">
        <f>Lite!A103</f>
        <v>2670</v>
      </c>
      <c r="B101" s="117">
        <f>Lite!M103</f>
        <v>9</v>
      </c>
      <c r="C101" s="117" t="str">
        <f>Lite!K103</f>
        <v>I</v>
      </c>
      <c r="D101" s="117">
        <f>Lite!Y103</f>
        <v>1</v>
      </c>
      <c r="E101" s="117" t="str">
        <f>Lite!B103</f>
        <v>SL.90</v>
      </c>
      <c r="F101" s="117" t="str">
        <f>Lite!C103</f>
        <v>Are change control procedures required for all changes to the production environment?</v>
      </c>
      <c r="G101" s="117" t="str">
        <f>Lite!D103</f>
        <v>Yes</v>
      </c>
      <c r="H101" s="117">
        <f>Lite!E103</f>
        <v>0</v>
      </c>
      <c r="I101" s="117">
        <f>Lite!F103</f>
        <v>0</v>
      </c>
      <c r="J101" s="117" t="str">
        <f>Lite!G103</f>
        <v>G.1 Change Control</v>
      </c>
      <c r="K101" s="117" t="str">
        <f>Lite!H103</f>
        <v>9.4.5.g</v>
      </c>
      <c r="L101" s="117" t="str">
        <f>Lite!I103</f>
        <v>Access control to program source code</v>
      </c>
      <c r="M101" s="117"/>
      <c r="N101" s="117"/>
      <c r="O101" s="117"/>
      <c r="P101" s="117">
        <v>6.4</v>
      </c>
      <c r="Q101" s="117"/>
      <c r="R101" s="117" t="s">
        <v>3133</v>
      </c>
      <c r="S101" s="117" t="s">
        <v>3148</v>
      </c>
      <c r="T101" s="117"/>
      <c r="U101" s="1"/>
      <c r="V101" s="1"/>
      <c r="W101" s="1"/>
      <c r="X101" s="1"/>
      <c r="Y101" s="1"/>
      <c r="Z101" s="1"/>
    </row>
    <row r="102" spans="1:26" ht="12.75" customHeight="1">
      <c r="A102" s="117">
        <f>Lite!A104</f>
        <v>2169</v>
      </c>
      <c r="B102" s="117">
        <f>Lite!M104</f>
        <v>9</v>
      </c>
      <c r="C102" s="117" t="str">
        <f>Lite!K104</f>
        <v>I</v>
      </c>
      <c r="D102" s="117">
        <f>Lite!Y104</f>
        <v>1</v>
      </c>
      <c r="E102" s="117" t="str">
        <f>Lite!B104</f>
        <v>SL.91</v>
      </c>
      <c r="F102" s="117" t="str">
        <f>Lite!C104</f>
        <v>Is Scoped Systems and Data ever used in the test, development, or QA environments? If yes, is:</v>
      </c>
      <c r="G102" s="117" t="str">
        <f>Lite!D104</f>
        <v>No</v>
      </c>
      <c r="H102" s="117">
        <f>Lite!E104</f>
        <v>0</v>
      </c>
      <c r="I102" s="117" t="str">
        <f>Lite!F104</f>
        <v>We do not use data containing PHI in any environment except Production".</v>
      </c>
      <c r="J102" s="117">
        <f>Lite!G104</f>
        <v>0</v>
      </c>
      <c r="K102" s="117" t="str">
        <f>Lite!H104</f>
        <v xml:space="preserve">14.3.1 </v>
      </c>
      <c r="L102" s="117" t="str">
        <f>Lite!I104</f>
        <v>Protection of test data</v>
      </c>
      <c r="M102" s="117"/>
      <c r="N102" s="117"/>
      <c r="O102" s="117"/>
      <c r="P102" s="117" t="s">
        <v>3150</v>
      </c>
      <c r="Q102" s="117"/>
      <c r="R102" s="117" t="s">
        <v>3151</v>
      </c>
      <c r="S102" s="117"/>
      <c r="T102" s="117"/>
      <c r="U102" s="1"/>
      <c r="V102" s="1"/>
      <c r="W102" s="1"/>
      <c r="X102" s="1"/>
      <c r="Y102" s="1"/>
      <c r="Z102" s="1"/>
    </row>
    <row r="103" spans="1:26" ht="12.75" customHeight="1">
      <c r="A103" s="117">
        <f>Lite!A105</f>
        <v>2204</v>
      </c>
      <c r="B103" s="117">
        <f>Lite!M105</f>
        <v>9</v>
      </c>
      <c r="C103" s="117" t="str">
        <f>Lite!K105</f>
        <v>I</v>
      </c>
      <c r="D103" s="117">
        <f>Lite!Y105</f>
        <v>1</v>
      </c>
      <c r="E103" s="117" t="str">
        <f>Lite!B105</f>
        <v>SL.92</v>
      </c>
      <c r="F103" s="117" t="str">
        <f>Lite!C105</f>
        <v>Is there a documented change management / change control process? If yes, does it include:</v>
      </c>
      <c r="G103" s="117" t="str">
        <f>Lite!D105</f>
        <v>Yes</v>
      </c>
      <c r="H103" s="117">
        <f>Lite!E105</f>
        <v>0</v>
      </c>
      <c r="I103" s="117" t="str">
        <f>Lite!F105</f>
        <v>We do have access to logs for all system-level changes that ClearDATA makes to our PROD servers. And we keep a history of product changes / improvements in JIRA. We also have snapshots of code / data for every major release.</v>
      </c>
      <c r="J103" s="117" t="str">
        <f>Lite!G105</f>
        <v>G.1 Change Control</v>
      </c>
      <c r="K103" s="117" t="str">
        <f>Lite!H105</f>
        <v xml:space="preserve">14.2.2 </v>
      </c>
      <c r="L103" s="117" t="str">
        <f>Lite!I105</f>
        <v>System change control procedures</v>
      </c>
      <c r="M103" s="117"/>
      <c r="N103" s="117"/>
      <c r="O103" s="117"/>
      <c r="P103" s="117">
        <v>6.4</v>
      </c>
      <c r="Q103" s="117"/>
      <c r="R103" s="117" t="s">
        <v>3154</v>
      </c>
      <c r="S103" s="117"/>
      <c r="T103" s="117"/>
      <c r="U103" s="1"/>
      <c r="V103" s="1"/>
      <c r="W103" s="1"/>
      <c r="X103" s="1"/>
      <c r="Y103" s="1"/>
      <c r="Z103" s="1"/>
    </row>
    <row r="104" spans="1:26" ht="12.75" customHeight="1">
      <c r="A104" s="117">
        <f>Lite!A106</f>
        <v>2684</v>
      </c>
      <c r="B104" s="117">
        <f>Lite!M106</f>
        <v>9</v>
      </c>
      <c r="C104" s="117" t="str">
        <f>Lite!K106</f>
        <v>I</v>
      </c>
      <c r="D104" s="117">
        <f>Lite!Y106</f>
        <v>1</v>
      </c>
      <c r="E104" s="117" t="str">
        <f>Lite!B106</f>
        <v>SL.93</v>
      </c>
      <c r="F104" s="117" t="str">
        <f>Lite!C106</f>
        <v>Are compilers, editors or other development tools present in the production environment?</v>
      </c>
      <c r="G104" s="117" t="str">
        <f>Lite!D106</f>
        <v>No</v>
      </c>
      <c r="H104" s="117">
        <f>Lite!E106</f>
        <v>0</v>
      </c>
      <c r="I104" s="117" t="str">
        <f>Lite!F106</f>
        <v>Our modules do not require a compiler. We do not host any dev tools in production.</v>
      </c>
      <c r="J104" s="117" t="str">
        <f>Lite!G106</f>
        <v>I.13 Production Application Vulnerability Monitoring Process</v>
      </c>
      <c r="K104" s="117" t="str">
        <f>Lite!H106</f>
        <v>12.1.4.e</v>
      </c>
      <c r="L104" s="117" t="str">
        <f>Lite!I106</f>
        <v>Separation of development, testing and operational environments</v>
      </c>
      <c r="M104" s="117"/>
      <c r="N104" s="117"/>
      <c r="O104" s="117"/>
      <c r="P104" s="117" t="s">
        <v>118</v>
      </c>
      <c r="Q104" s="117"/>
      <c r="R104" s="117" t="s">
        <v>3158</v>
      </c>
      <c r="S104" s="117"/>
      <c r="T104" s="117"/>
      <c r="U104" s="1"/>
      <c r="V104" s="1"/>
      <c r="W104" s="1"/>
      <c r="X104" s="1"/>
      <c r="Y104" s="1"/>
      <c r="Z104" s="1"/>
    </row>
    <row r="105" spans="1:26" ht="12.75" customHeight="1">
      <c r="A105" s="117">
        <f>Lite!A107</f>
        <v>3936</v>
      </c>
      <c r="B105" s="117">
        <f>Lite!M107</f>
        <v>9</v>
      </c>
      <c r="C105" s="117" t="str">
        <f>Lite!K107</f>
        <v>I</v>
      </c>
      <c r="D105" s="117">
        <f>Lite!Y107</f>
        <v>1</v>
      </c>
      <c r="E105" s="117" t="str">
        <f>Lite!B107</f>
        <v>SL.94</v>
      </c>
      <c r="F105" s="117" t="str">
        <f>Lite!C107</f>
        <v>Is a secure code review performed at least annually?</v>
      </c>
      <c r="G105" s="117" t="str">
        <f>Lite!D107</f>
        <v>Yes</v>
      </c>
      <c r="H105" s="117">
        <f>Lite!E107</f>
        <v>0</v>
      </c>
      <c r="I105" s="117" t="str">
        <f>Lite!F107</f>
        <v>We have automated systems that verify that no one has inserted any malicious code (or recklessly poor code from a security perspective). We perform code reviews routinely as well.</v>
      </c>
      <c r="J105" s="117" t="str">
        <f>Lite!G107</f>
        <v>I.2 Secure Systems Development Lifecycle (SDLC) Policies, Standards and Procedures</v>
      </c>
      <c r="K105" s="117" t="str">
        <f>Lite!H107</f>
        <v xml:space="preserve">14.2.1 </v>
      </c>
      <c r="L105" s="117" t="str">
        <f>Lite!I107</f>
        <v>Secure development policy</v>
      </c>
      <c r="M105" s="117"/>
      <c r="N105" s="117" t="s">
        <v>3144</v>
      </c>
      <c r="O105" s="117" t="s">
        <v>3161</v>
      </c>
      <c r="P105" s="117" t="s">
        <v>3162</v>
      </c>
      <c r="Q105" s="117"/>
      <c r="R105" s="117"/>
      <c r="S105" s="117"/>
      <c r="T105" s="117" t="s">
        <v>3013</v>
      </c>
      <c r="U105" s="1"/>
      <c r="V105" s="1"/>
      <c r="W105" s="1"/>
      <c r="X105" s="1"/>
      <c r="Y105" s="1"/>
      <c r="Z105" s="1"/>
    </row>
    <row r="106" spans="1:26" ht="12.75" customHeight="1">
      <c r="A106" s="117">
        <f>Lite!A108</f>
        <v>3970</v>
      </c>
      <c r="B106" s="117">
        <f>Lite!M108</f>
        <v>9</v>
      </c>
      <c r="C106" s="117" t="str">
        <f>Lite!K108</f>
        <v>I</v>
      </c>
      <c r="D106" s="117">
        <f>Lite!Y108</f>
        <v>1</v>
      </c>
      <c r="E106" s="117" t="str">
        <f>Lite!B108</f>
        <v>SL.95</v>
      </c>
      <c r="F106" s="117" t="str">
        <f>Lite!C108</f>
        <v>Is each release subject to a full secure code review?</v>
      </c>
      <c r="G106" s="117" t="str">
        <f>Lite!D108</f>
        <v>No</v>
      </c>
      <c r="H106" s="117">
        <f>Lite!E108</f>
        <v>0</v>
      </c>
      <c r="I106" s="117" t="str">
        <f>Lite!F108</f>
        <v>We use the system/process outlined above.</v>
      </c>
      <c r="J106" s="117" t="str">
        <f>Lite!G108</f>
        <v>I.7 Secure Code Review</v>
      </c>
      <c r="K106" s="117" t="str">
        <f>Lite!H108</f>
        <v>14.2.1</v>
      </c>
      <c r="L106" s="117" t="str">
        <f>Lite!I108</f>
        <v>Secure development policy</v>
      </c>
      <c r="M106" s="117"/>
      <c r="N106" s="117" t="s">
        <v>3144</v>
      </c>
      <c r="O106" s="117" t="s">
        <v>3161</v>
      </c>
      <c r="P106" s="117" t="s">
        <v>118</v>
      </c>
      <c r="Q106" s="117"/>
      <c r="R106" s="117"/>
      <c r="S106" s="117"/>
      <c r="T106" s="117" t="s">
        <v>3013</v>
      </c>
      <c r="U106" s="1"/>
      <c r="V106" s="1"/>
      <c r="W106" s="1"/>
      <c r="X106" s="1"/>
      <c r="Y106" s="1"/>
      <c r="Z106" s="1"/>
    </row>
    <row r="107" spans="1:26" ht="12.75" customHeight="1">
      <c r="A107" s="117">
        <f>Lite!A109</f>
        <v>3990</v>
      </c>
      <c r="B107" s="117">
        <f>Lite!M109</f>
        <v>9</v>
      </c>
      <c r="C107" s="117" t="str">
        <f>Lite!K109</f>
        <v>I</v>
      </c>
      <c r="D107" s="117">
        <f>Lite!Y109</f>
        <v>1</v>
      </c>
      <c r="E107" s="117" t="str">
        <f>Lite!B109</f>
        <v>SL.96</v>
      </c>
      <c r="F107" s="117" t="str">
        <f>Lite!C109</f>
        <v>Are applications analyzed on a regular basis to determine their vulnerability against recent attacks?</v>
      </c>
      <c r="G107" s="117" t="str">
        <f>Lite!D109</f>
        <v>Yes</v>
      </c>
      <c r="H107" s="117">
        <f>Lite!E109</f>
        <v>0</v>
      </c>
      <c r="I107" s="117">
        <f>Lite!F109</f>
        <v>0</v>
      </c>
      <c r="J107" s="117" t="str">
        <f>Lite!G109</f>
        <v>I.10 QA_UAT Process</v>
      </c>
      <c r="K107" s="117" t="str">
        <f>Lite!H109</f>
        <v>12.2.1</v>
      </c>
      <c r="L107" s="117" t="str">
        <f>Lite!I109</f>
        <v>Controls against malware</v>
      </c>
      <c r="M107" s="117"/>
      <c r="N107" s="117"/>
      <c r="O107" s="117"/>
      <c r="P107" s="117" t="s">
        <v>1104</v>
      </c>
      <c r="Q107" s="117"/>
      <c r="R107" s="117"/>
      <c r="S107" s="117" t="s">
        <v>3163</v>
      </c>
      <c r="T107" s="117" t="s">
        <v>3013</v>
      </c>
      <c r="U107" s="1"/>
      <c r="V107" s="1"/>
      <c r="W107" s="1"/>
      <c r="X107" s="1"/>
      <c r="Y107" s="1"/>
      <c r="Z107" s="1"/>
    </row>
    <row r="108" spans="1:26" ht="12.75" customHeight="1">
      <c r="A108" s="117">
        <f>Lite!A110</f>
        <v>3394</v>
      </c>
      <c r="B108" s="117">
        <f>Lite!M110</f>
        <v>9</v>
      </c>
      <c r="C108" s="117" t="str">
        <f>Lite!K110</f>
        <v>I</v>
      </c>
      <c r="D108" s="117">
        <f>Lite!Y110</f>
        <v>1</v>
      </c>
      <c r="E108" s="117" t="str">
        <f>Lite!B110</f>
        <v>SL.97</v>
      </c>
      <c r="F108" s="117" t="str">
        <f>Lite!C110</f>
        <v>Is there a formal development methodology in operation? If yes, which groups does it include?:</v>
      </c>
      <c r="G108" s="117" t="str">
        <f>Lite!D110</f>
        <v>Yes</v>
      </c>
      <c r="H108" s="117">
        <f>Lite!E110</f>
        <v>0</v>
      </c>
      <c r="I108" s="117" t="str">
        <f>Lite!F110</f>
        <v>We use a DevOps practice. Only this single group are included.</v>
      </c>
      <c r="J108" s="117" t="str">
        <f>Lite!G110</f>
        <v>I.16 Secure Systems Development Lifecycle (SDLC) Reviews</v>
      </c>
      <c r="K108" s="117" t="str">
        <f>Lite!H110</f>
        <v>12.5.1</v>
      </c>
      <c r="L108" s="117" t="str">
        <f>Lite!I110</f>
        <v>Control of Operational Software</v>
      </c>
      <c r="M108" s="117"/>
      <c r="N108" s="117"/>
      <c r="O108" s="117"/>
      <c r="P108" s="117" t="s">
        <v>118</v>
      </c>
      <c r="Q108" s="117"/>
      <c r="R108" s="117"/>
      <c r="S108" s="117"/>
      <c r="T108" s="117"/>
      <c r="U108" s="1"/>
      <c r="V108" s="1"/>
      <c r="W108" s="1"/>
      <c r="X108" s="1"/>
      <c r="Y108" s="1"/>
      <c r="Z108" s="1"/>
    </row>
    <row r="109" spans="1:26" ht="12.75" customHeight="1">
      <c r="A109" s="117">
        <f>Lite!A111</f>
        <v>3826</v>
      </c>
      <c r="B109" s="117">
        <f>Lite!M111</f>
        <v>9</v>
      </c>
      <c r="C109" s="117" t="str">
        <f>Lite!K111</f>
        <v>I</v>
      </c>
      <c r="D109" s="117">
        <f>Lite!Y111</f>
        <v>1</v>
      </c>
      <c r="E109" s="117" t="str">
        <f>Lite!B111</f>
        <v>SL.98</v>
      </c>
      <c r="F109" s="117" t="str">
        <f>Lite!C111</f>
        <v>Are mobile applications that access Scoped Systems and Data developed?</v>
      </c>
      <c r="G109" s="117" t="str">
        <f>Lite!D111</f>
        <v>No</v>
      </c>
      <c r="H109" s="117">
        <f>Lite!E111</f>
        <v>0</v>
      </c>
      <c r="I109" s="117">
        <f>Lite!F111</f>
        <v>0</v>
      </c>
      <c r="J109" s="117">
        <f>Lite!G111</f>
        <v>0</v>
      </c>
      <c r="K109" s="117">
        <f>Lite!H111</f>
        <v>0</v>
      </c>
      <c r="L109" s="117">
        <f>Lite!I111</f>
        <v>0</v>
      </c>
      <c r="M109" s="117"/>
      <c r="N109" s="117"/>
      <c r="O109" s="117"/>
      <c r="P109" s="117" t="s">
        <v>118</v>
      </c>
      <c r="Q109" s="117"/>
      <c r="R109" s="117"/>
      <c r="S109" s="117"/>
      <c r="T109" s="117"/>
      <c r="U109" s="1"/>
      <c r="V109" s="1"/>
      <c r="W109" s="1"/>
      <c r="X109" s="1"/>
      <c r="Y109" s="1"/>
      <c r="Z109" s="1"/>
    </row>
    <row r="110" spans="1:26" ht="12.75" customHeight="1">
      <c r="A110" s="117">
        <f>Lite!A112</f>
        <v>0</v>
      </c>
      <c r="B110" s="117">
        <f>Lite!M112</f>
        <v>10</v>
      </c>
      <c r="C110" s="117">
        <f>Lite!K112</f>
        <v>1</v>
      </c>
      <c r="D110" s="117">
        <f>Lite!Y112</f>
        <v>1</v>
      </c>
      <c r="E110" s="117" t="str">
        <f>Lite!B112</f>
        <v/>
      </c>
      <c r="F110" s="117" t="str">
        <f>Lite!C112</f>
        <v>J. Incident Event and Communications Management</v>
      </c>
      <c r="G110" s="117">
        <f>Lite!D112</f>
        <v>0</v>
      </c>
      <c r="H110" s="117">
        <f>Lite!E112</f>
        <v>0</v>
      </c>
      <c r="I110" s="117">
        <f>Lite!F112</f>
        <v>0</v>
      </c>
      <c r="J110" s="117">
        <f>Lite!G112</f>
        <v>0</v>
      </c>
      <c r="K110" s="117">
        <f>Lite!H112</f>
        <v>0</v>
      </c>
      <c r="L110" s="117">
        <f>Lite!I112</f>
        <v>0</v>
      </c>
      <c r="M110" s="117"/>
      <c r="N110" s="117"/>
      <c r="O110" s="117"/>
      <c r="P110" s="117"/>
      <c r="Q110" s="117"/>
      <c r="R110" s="117"/>
      <c r="S110" s="117"/>
      <c r="T110" s="117"/>
      <c r="U110" s="1"/>
      <c r="V110" s="1"/>
      <c r="W110" s="1"/>
      <c r="X110" s="1"/>
      <c r="Y110" s="1"/>
      <c r="Z110" s="1"/>
    </row>
    <row r="111" spans="1:26" ht="12.75" customHeight="1">
      <c r="A111" s="117">
        <f>Lite!A113</f>
        <v>2241</v>
      </c>
      <c r="B111" s="117">
        <f>Lite!M113</f>
        <v>10</v>
      </c>
      <c r="C111" s="117" t="str">
        <f>Lite!K113</f>
        <v>J</v>
      </c>
      <c r="D111" s="117">
        <f>Lite!Y113</f>
        <v>1</v>
      </c>
      <c r="E111" s="117" t="str">
        <f>Lite!B113</f>
        <v>SL.99</v>
      </c>
      <c r="F111" s="117" t="str">
        <f>Lite!C113</f>
        <v>Is there an Incident Management Program that has been approved by management, communicated to constituents and an owner to maintain and review the program? If yes, does the program include:</v>
      </c>
      <c r="G111" s="117" t="str">
        <f>Lite!D113</f>
        <v>Yes</v>
      </c>
      <c r="H111" s="117">
        <f>Lite!E113</f>
        <v>0</v>
      </c>
      <c r="I111" s="117">
        <f>Lite!F113</f>
        <v>0</v>
      </c>
      <c r="J111" s="117" t="str">
        <f>Lite!G113</f>
        <v>J.1 Information Security / Information Technology Incident Management - Policy and Procedures Content</v>
      </c>
      <c r="K111" s="117">
        <f>Lite!H113</f>
        <v>16</v>
      </c>
      <c r="L111" s="117" t="str">
        <f>Lite!I113</f>
        <v xml:space="preserve"> Information security incident management</v>
      </c>
      <c r="M111" s="117"/>
      <c r="N111" s="117" t="s">
        <v>3165</v>
      </c>
      <c r="O111" s="117" t="s">
        <v>3166</v>
      </c>
      <c r="P111" s="117" t="s">
        <v>3167</v>
      </c>
      <c r="Q111" s="117" t="s">
        <v>3168</v>
      </c>
      <c r="R111" s="117" t="s">
        <v>118</v>
      </c>
      <c r="S111" s="117"/>
      <c r="T111" s="117" t="s">
        <v>3169</v>
      </c>
      <c r="U111" s="1"/>
      <c r="V111" s="1"/>
      <c r="W111" s="1"/>
      <c r="X111" s="1"/>
      <c r="Y111" s="1"/>
      <c r="Z111" s="1"/>
    </row>
    <row r="112" spans="1:26" ht="12.75" customHeight="1">
      <c r="A112" s="117">
        <f>Lite!A114</f>
        <v>3234</v>
      </c>
      <c r="B112" s="117">
        <f>Lite!M114</f>
        <v>10</v>
      </c>
      <c r="C112" s="117" t="str">
        <f>Lite!K114</f>
        <v>J</v>
      </c>
      <c r="D112" s="117">
        <f>Lite!Y114</f>
        <v>1</v>
      </c>
      <c r="E112" s="117" t="str">
        <f>Lite!B114</f>
        <v>SL.100</v>
      </c>
      <c r="F112" s="117" t="str">
        <f>Lite!C114</f>
        <v>Privacy Incidents?</v>
      </c>
      <c r="G112" s="117" t="str">
        <f>Lite!D114</f>
        <v>Yes</v>
      </c>
      <c r="H112" s="117">
        <f>Lite!E114</f>
        <v>0</v>
      </c>
      <c r="I112" s="117">
        <f>Lite!F114</f>
        <v>0</v>
      </c>
      <c r="J112" s="117" t="str">
        <f>Lite!G114</f>
        <v>P.8 Privacy Incident Notification and Response Management</v>
      </c>
      <c r="K112" s="117">
        <f>Lite!H114</f>
        <v>16.100000000000001</v>
      </c>
      <c r="L112" s="117" t="str">
        <f>Lite!I114</f>
        <v>Management of information security incidents and improvements</v>
      </c>
      <c r="M112" s="117"/>
      <c r="N112" s="117"/>
      <c r="O112" s="117"/>
      <c r="P112" s="117" t="s">
        <v>118</v>
      </c>
      <c r="Q112" s="117"/>
      <c r="R112" s="117"/>
      <c r="S112" s="117"/>
      <c r="T112" s="117"/>
      <c r="U112" s="1"/>
      <c r="V112" s="1"/>
      <c r="W112" s="1"/>
      <c r="X112" s="1"/>
      <c r="Y112" s="1"/>
      <c r="Z112" s="1"/>
    </row>
    <row r="113" spans="1:26" ht="12.75" customHeight="1">
      <c r="A113" s="117">
        <f>Lite!A115</f>
        <v>2246</v>
      </c>
      <c r="B113" s="117">
        <f>Lite!M115</f>
        <v>10</v>
      </c>
      <c r="C113" s="117" t="str">
        <f>Lite!K115</f>
        <v>J</v>
      </c>
      <c r="D113" s="117">
        <f>Lite!Y115</f>
        <v>1</v>
      </c>
      <c r="E113" s="117" t="str">
        <f>Lite!B115</f>
        <v>SL.101</v>
      </c>
      <c r="F113" s="117" t="str">
        <f>Lite!C115</f>
        <v>Is there a formal Incident Response Plan?</v>
      </c>
      <c r="G113" s="117" t="str">
        <f>Lite!D115</f>
        <v>Yes</v>
      </c>
      <c r="H113" s="117">
        <f>Lite!E115</f>
        <v>0</v>
      </c>
      <c r="I113" s="117">
        <f>Lite!F115</f>
        <v>0</v>
      </c>
      <c r="J113" s="117" t="str">
        <f>Lite!G115</f>
        <v>J. Incident Event and Communications Management</v>
      </c>
      <c r="K113" s="117" t="str">
        <f>Lite!H115</f>
        <v>16.1.1.a.1</v>
      </c>
      <c r="L113" s="117" t="str">
        <f>Lite!I115</f>
        <v>Responsibilities and procedures</v>
      </c>
      <c r="M113" s="117"/>
      <c r="N113" s="117" t="s">
        <v>2963</v>
      </c>
      <c r="O113" s="117" t="s">
        <v>3170</v>
      </c>
      <c r="P113" s="117" t="s">
        <v>3171</v>
      </c>
      <c r="Q113" s="117" t="s">
        <v>3168</v>
      </c>
      <c r="R113" s="117" t="s">
        <v>3172</v>
      </c>
      <c r="S113" s="117" t="s">
        <v>3173</v>
      </c>
      <c r="T113" s="117" t="s">
        <v>3174</v>
      </c>
      <c r="U113" s="1"/>
      <c r="V113" s="1"/>
      <c r="W113" s="1"/>
      <c r="X113" s="1"/>
      <c r="Y113" s="1"/>
      <c r="Z113" s="1"/>
    </row>
    <row r="114" spans="1:26" ht="12.75" customHeight="1">
      <c r="A114" s="117">
        <f>Lite!A116</f>
        <v>3426</v>
      </c>
      <c r="B114" s="117">
        <f>Lite!M116</f>
        <v>10</v>
      </c>
      <c r="C114" s="117" t="str">
        <f>Lite!K116</f>
        <v>J</v>
      </c>
      <c r="D114" s="117">
        <f>Lite!Y116</f>
        <v>1</v>
      </c>
      <c r="E114" s="117" t="str">
        <f>Lite!B116</f>
        <v>SL.102</v>
      </c>
      <c r="F114" s="117" t="str">
        <f>Lite!C116</f>
        <v>Is there a 24x7x365 staffed phone number available to clients to report security incidents?</v>
      </c>
      <c r="G114" s="117" t="str">
        <f>Lite!D116</f>
        <v>No</v>
      </c>
      <c r="H114" s="117">
        <f>Lite!E116</f>
        <v>0</v>
      </c>
      <c r="I114" s="117" t="str">
        <f>Lite!F116</f>
        <v>Incidents can be reported 24/7 to a dedicated slack channel.  We also have a third party operated anonymous reporting hotline.</v>
      </c>
      <c r="J114" s="117" t="str">
        <f>Lite!G116</f>
        <v>J. Information Security Incident Management
P.8 Privacy Incident Notification and Response Management</v>
      </c>
      <c r="K114" s="117" t="str">
        <f>Lite!H116</f>
        <v xml:space="preserve">15.1.1.h </v>
      </c>
      <c r="L114" s="117" t="str">
        <f>Lite!I116</f>
        <v>Information security policy for supplier relationships</v>
      </c>
      <c r="M114" s="117"/>
      <c r="N114" s="117" t="s">
        <v>3165</v>
      </c>
      <c r="O114" s="117" t="s">
        <v>3175</v>
      </c>
      <c r="P114" s="117" t="s">
        <v>118</v>
      </c>
      <c r="Q114" s="117"/>
      <c r="R114" s="117"/>
      <c r="S114" s="117" t="s">
        <v>3176</v>
      </c>
      <c r="T114" s="117"/>
      <c r="U114" s="1"/>
      <c r="V114" s="1"/>
      <c r="W114" s="1"/>
      <c r="X114" s="1"/>
      <c r="Y114" s="1"/>
      <c r="Z114" s="1"/>
    </row>
    <row r="115" spans="1:26" ht="12.75" customHeight="1">
      <c r="A115" s="117">
        <f>Lite!A117</f>
        <v>0</v>
      </c>
      <c r="B115" s="117">
        <f>Lite!M117</f>
        <v>11</v>
      </c>
      <c r="C115" s="117">
        <f>Lite!K117</f>
        <v>1</v>
      </c>
      <c r="D115" s="117">
        <f>Lite!Y117</f>
        <v>1</v>
      </c>
      <c r="E115" s="117" t="str">
        <f>Lite!B117</f>
        <v/>
      </c>
      <c r="F115" s="117" t="str">
        <f>Lite!C117</f>
        <v>K. Business Resiliency</v>
      </c>
      <c r="G115" s="117">
        <f>Lite!D117</f>
        <v>0</v>
      </c>
      <c r="H115" s="117">
        <f>Lite!E117</f>
        <v>0</v>
      </c>
      <c r="I115" s="117">
        <f>Lite!F117</f>
        <v>0</v>
      </c>
      <c r="J115" s="117">
        <f>Lite!G117</f>
        <v>0</v>
      </c>
      <c r="K115" s="117">
        <f>Lite!H117</f>
        <v>0</v>
      </c>
      <c r="L115" s="117">
        <f>Lite!I117</f>
        <v>0</v>
      </c>
      <c r="M115" s="117"/>
      <c r="N115" s="117"/>
      <c r="O115" s="117"/>
      <c r="P115" s="117"/>
      <c r="Q115" s="117"/>
      <c r="R115" s="117"/>
      <c r="S115" s="117"/>
      <c r="T115" s="117"/>
      <c r="U115" s="1"/>
      <c r="V115" s="1"/>
      <c r="W115" s="1"/>
      <c r="X115" s="1"/>
      <c r="Y115" s="1"/>
      <c r="Z115" s="1"/>
    </row>
    <row r="116" spans="1:26" ht="12.75" customHeight="1">
      <c r="A116" s="117">
        <f>Lite!A118</f>
        <v>2719</v>
      </c>
      <c r="B116" s="117">
        <f>Lite!M118</f>
        <v>11</v>
      </c>
      <c r="C116" s="117" t="str">
        <f>Lite!K118</f>
        <v>K</v>
      </c>
      <c r="D116" s="117">
        <f>Lite!Y118</f>
        <v>1</v>
      </c>
      <c r="E116" s="117" t="str">
        <f>Lite!B118</f>
        <v>SL.103</v>
      </c>
      <c r="F116" s="117" t="str">
        <f>Lite!C118</f>
        <v>Is there an established Business Resiliency program that has been approved by management and communicated to appropriate constituents?</v>
      </c>
      <c r="G116" s="117" t="str">
        <f>Lite!D118</f>
        <v>Yes</v>
      </c>
      <c r="H116" s="117">
        <f>Lite!E118</f>
        <v>0</v>
      </c>
      <c r="I116" s="117">
        <f>Lite!F118</f>
        <v>0</v>
      </c>
      <c r="J116" s="117" t="str">
        <f>Lite!G118</f>
        <v>K.1 Business Resiliency Governance</v>
      </c>
      <c r="K116" s="117">
        <f>Lite!H118</f>
        <v>5.2</v>
      </c>
      <c r="L116" s="117" t="str">
        <f>Lite!I118</f>
        <v>Management Commitment</v>
      </c>
      <c r="M116" s="117"/>
      <c r="N116" s="117" t="s">
        <v>3177</v>
      </c>
      <c r="O116" s="117" t="s">
        <v>3178</v>
      </c>
      <c r="P116" s="117" t="s">
        <v>118</v>
      </c>
      <c r="Q116" s="117" t="s">
        <v>3179</v>
      </c>
      <c r="R116" s="117" t="s">
        <v>118</v>
      </c>
      <c r="S116" s="117" t="s">
        <v>3180</v>
      </c>
      <c r="T116" s="117" t="s">
        <v>3181</v>
      </c>
      <c r="U116" s="1"/>
      <c r="V116" s="1"/>
      <c r="W116" s="1"/>
      <c r="X116" s="1"/>
      <c r="Y116" s="1"/>
      <c r="Z116" s="1"/>
    </row>
    <row r="117" spans="1:26" ht="12.75" customHeight="1">
      <c r="A117" s="117">
        <f>Lite!A119</f>
        <v>2329</v>
      </c>
      <c r="B117" s="117">
        <f>Lite!M119</f>
        <v>11</v>
      </c>
      <c r="C117" s="117" t="str">
        <f>Lite!K119</f>
        <v>K</v>
      </c>
      <c r="D117" s="117">
        <f>Lite!Y119</f>
        <v>1</v>
      </c>
      <c r="E117" s="117" t="str">
        <f>Lite!B119</f>
        <v>SL.104</v>
      </c>
      <c r="F117" s="117" t="str">
        <f>Lite!C119</f>
        <v>Has a Business Impact Analysis been conducted?</v>
      </c>
      <c r="G117" s="117" t="str">
        <f>Lite!D119</f>
        <v>Yes</v>
      </c>
      <c r="H117" s="117">
        <f>Lite!E119</f>
        <v>0</v>
      </c>
      <c r="I117" s="117">
        <f>Lite!F119</f>
        <v>0</v>
      </c>
      <c r="J117" s="117" t="str">
        <f>Lite!G119</f>
        <v>K.2 Business Impact Analysis</v>
      </c>
      <c r="K117" s="117" t="str">
        <f>Lite!H119</f>
        <v>8.2.2</v>
      </c>
      <c r="L117" s="117" t="str">
        <f>Lite!I119</f>
        <v>Business impact analysis</v>
      </c>
      <c r="M117" s="117"/>
      <c r="N117" s="117" t="s">
        <v>3165</v>
      </c>
      <c r="O117" s="117" t="s">
        <v>3182</v>
      </c>
      <c r="P117" s="117" t="s">
        <v>118</v>
      </c>
      <c r="Q117" s="117" t="s">
        <v>3183</v>
      </c>
      <c r="R117" s="117" t="s">
        <v>118</v>
      </c>
      <c r="S117" s="117" t="s">
        <v>3184</v>
      </c>
      <c r="T117" s="117" t="s">
        <v>3181</v>
      </c>
      <c r="U117" s="1"/>
      <c r="V117" s="1"/>
      <c r="W117" s="1"/>
      <c r="X117" s="1"/>
      <c r="Y117" s="1"/>
      <c r="Z117" s="1"/>
    </row>
    <row r="118" spans="1:26" ht="12.75" customHeight="1">
      <c r="A118" s="117">
        <f>Lite!A120</f>
        <v>4038</v>
      </c>
      <c r="B118" s="117">
        <f>Lite!M120</f>
        <v>11</v>
      </c>
      <c r="C118" s="117" t="str">
        <f>Lite!K120</f>
        <v>K</v>
      </c>
      <c r="D118" s="117">
        <f>Lite!Y120</f>
        <v>1</v>
      </c>
      <c r="E118" s="117" t="str">
        <f>Lite!B120</f>
        <v>SL.105</v>
      </c>
      <c r="F118" s="117" t="str">
        <f>Lite!C120</f>
        <v>Is there a formal process focused on identifying and addressing risks of disruptive incidents to the organization?</v>
      </c>
      <c r="G118" s="117" t="str">
        <f>Lite!D120</f>
        <v>Yes</v>
      </c>
      <c r="H118" s="117">
        <f>Lite!E120</f>
        <v>0</v>
      </c>
      <c r="I118" s="117">
        <f>Lite!F120</f>
        <v>0</v>
      </c>
      <c r="J118" s="117" t="str">
        <f>Lite!G120</f>
        <v>K.3 Risk Assessment</v>
      </c>
      <c r="K118" s="117" t="str">
        <f>Lite!H120</f>
        <v>8.2.3</v>
      </c>
      <c r="L118" s="117" t="str">
        <f>Lite!I120</f>
        <v>Risk assessment</v>
      </c>
      <c r="M118" s="117"/>
      <c r="N118" s="117"/>
      <c r="O118" s="117"/>
      <c r="P118" s="117" t="s">
        <v>118</v>
      </c>
      <c r="Q118" s="117" t="s">
        <v>3187</v>
      </c>
      <c r="R118" s="117" t="s">
        <v>3188</v>
      </c>
      <c r="S118" s="117"/>
      <c r="T118" s="117" t="s">
        <v>3181</v>
      </c>
      <c r="U118" s="1"/>
      <c r="V118" s="1"/>
      <c r="W118" s="1"/>
      <c r="X118" s="1"/>
      <c r="Y118" s="1"/>
      <c r="Z118" s="1"/>
    </row>
    <row r="119" spans="1:26" ht="12.75" customHeight="1">
      <c r="A119" s="117">
        <f>Lite!A121</f>
        <v>4042</v>
      </c>
      <c r="B119" s="117">
        <f>Lite!M121</f>
        <v>11</v>
      </c>
      <c r="C119" s="117" t="str">
        <f>Lite!K121</f>
        <v>K</v>
      </c>
      <c r="D119" s="117">
        <f>Lite!Y121</f>
        <v>1</v>
      </c>
      <c r="E119" s="117" t="str">
        <f>Lite!B121</f>
        <v>SL.106</v>
      </c>
      <c r="F119" s="117" t="str">
        <f>Lite!C121</f>
        <v>Are specific response and recovery strategies defined for the prioritized activities?</v>
      </c>
      <c r="G119" s="117" t="str">
        <f>Lite!D121</f>
        <v>Yes</v>
      </c>
      <c r="H119" s="117">
        <f>Lite!E121</f>
        <v>0</v>
      </c>
      <c r="I119" s="117">
        <f>Lite!F121</f>
        <v>0</v>
      </c>
      <c r="J119" s="117" t="str">
        <f>Lite!G121</f>
        <v>K.4 Business Activity level Recovery Planning</v>
      </c>
      <c r="K119" s="117" t="str">
        <f>Lite!H121</f>
        <v>8.3.1</v>
      </c>
      <c r="L119" s="117" t="str">
        <f>Lite!I121</f>
        <v>Determination and selection</v>
      </c>
      <c r="M119" s="117"/>
      <c r="N119" s="117"/>
      <c r="O119" s="117"/>
      <c r="P119" s="117" t="s">
        <v>118</v>
      </c>
      <c r="Q119" s="117" t="s">
        <v>3012</v>
      </c>
      <c r="R119" s="117" t="s">
        <v>118</v>
      </c>
      <c r="S119" s="117" t="s">
        <v>3189</v>
      </c>
      <c r="T119" s="117" t="s">
        <v>3181</v>
      </c>
      <c r="U119" s="1"/>
      <c r="V119" s="1"/>
      <c r="W119" s="1"/>
      <c r="X119" s="1"/>
      <c r="Y119" s="1"/>
      <c r="Z119" s="1"/>
    </row>
    <row r="120" spans="1:26" ht="12.75" customHeight="1">
      <c r="A120" s="117">
        <f>Lite!A122</f>
        <v>4049</v>
      </c>
      <c r="B120" s="117">
        <f>Lite!M122</f>
        <v>11</v>
      </c>
      <c r="C120" s="117" t="str">
        <f>Lite!K122</f>
        <v>K</v>
      </c>
      <c r="D120" s="117">
        <f>Lite!Y122</f>
        <v>1</v>
      </c>
      <c r="E120" s="117" t="str">
        <f>Lite!B122</f>
        <v>SL.107</v>
      </c>
      <c r="F120" s="117" t="str">
        <f>Lite!C122</f>
        <v>Are formal business continuity procedures developed and documented?</v>
      </c>
      <c r="G120" s="117" t="str">
        <f>Lite!D122</f>
        <v>Yes</v>
      </c>
      <c r="H120" s="117">
        <f>Lite!E122</f>
        <v>0</v>
      </c>
      <c r="I120" s="117">
        <f>Lite!F122</f>
        <v>0</v>
      </c>
      <c r="J120" s="117" t="str">
        <f>Lite!G122</f>
        <v>K.4 Business Activity level Recovery Planning</v>
      </c>
      <c r="K120" s="117">
        <f>Lite!H122</f>
        <v>8.4</v>
      </c>
      <c r="L120" s="117" t="str">
        <f>Lite!I122</f>
        <v>Establish and implement business continuity procedures</v>
      </c>
      <c r="M120" s="117"/>
      <c r="N120" s="117"/>
      <c r="O120" s="117"/>
      <c r="P120" s="117" t="s">
        <v>118</v>
      </c>
      <c r="Q120" s="117"/>
      <c r="R120" s="117" t="s">
        <v>118</v>
      </c>
      <c r="S120" s="117"/>
      <c r="T120" s="117" t="s">
        <v>3181</v>
      </c>
      <c r="U120" s="1"/>
      <c r="V120" s="1"/>
      <c r="W120" s="1"/>
      <c r="X120" s="1"/>
      <c r="Y120" s="1"/>
      <c r="Z120" s="1"/>
    </row>
    <row r="121" spans="1:26" ht="12.75" customHeight="1">
      <c r="A121" s="117">
        <f>Lite!A123</f>
        <v>4054</v>
      </c>
      <c r="B121" s="117">
        <f>Lite!M123</f>
        <v>11</v>
      </c>
      <c r="C121" s="117" t="str">
        <f>Lite!K123</f>
        <v>K</v>
      </c>
      <c r="D121" s="117">
        <f>Lite!Y123</f>
        <v>1</v>
      </c>
      <c r="E121" s="117" t="str">
        <f>Lite!B123</f>
        <v>SL.108</v>
      </c>
      <c r="F121" s="117" t="str">
        <f>Lite!C123</f>
        <v>Has senior management assigned the responsibility for the overall management of the response and recovery efforts?</v>
      </c>
      <c r="G121" s="117" t="str">
        <f>Lite!D123</f>
        <v>Yes</v>
      </c>
      <c r="H121" s="117">
        <f>Lite!E123</f>
        <v>0</v>
      </c>
      <c r="I121" s="117">
        <f>Lite!F123</f>
        <v>0</v>
      </c>
      <c r="J121" s="117" t="str">
        <f>Lite!G123</f>
        <v>K.1 Business Resiliency Governance</v>
      </c>
      <c r="K121" s="117">
        <f>Lite!H123</f>
        <v>0</v>
      </c>
      <c r="L121" s="117">
        <f>Lite!I123</f>
        <v>0</v>
      </c>
      <c r="M121" s="117"/>
      <c r="N121" s="117"/>
      <c r="O121" s="117"/>
      <c r="P121" s="117" t="s">
        <v>118</v>
      </c>
      <c r="Q121" s="117"/>
      <c r="R121" s="117" t="s">
        <v>3191</v>
      </c>
      <c r="S121" s="117" t="s">
        <v>3192</v>
      </c>
      <c r="T121" s="117" t="s">
        <v>3181</v>
      </c>
      <c r="U121" s="1"/>
      <c r="V121" s="1"/>
      <c r="W121" s="1"/>
      <c r="X121" s="1"/>
      <c r="Y121" s="1"/>
      <c r="Z121" s="1"/>
    </row>
    <row r="122" spans="1:26" ht="12.75" customHeight="1">
      <c r="A122" s="117">
        <f>Lite!A124</f>
        <v>2286</v>
      </c>
      <c r="B122" s="117">
        <f>Lite!M124</f>
        <v>11</v>
      </c>
      <c r="C122" s="117" t="str">
        <f>Lite!K124</f>
        <v>K</v>
      </c>
      <c r="D122" s="117">
        <f>Lite!Y124</f>
        <v>1</v>
      </c>
      <c r="E122" s="117" t="str">
        <f>Lite!B124</f>
        <v>SL.109</v>
      </c>
      <c r="F122" s="117" t="str">
        <f>Lite!C124</f>
        <v>Is there a periodic (at least annual) review of your Business Resiliency Program?</v>
      </c>
      <c r="G122" s="117" t="str">
        <f>Lite!D124</f>
        <v>Yes</v>
      </c>
      <c r="H122" s="117">
        <f>Lite!E124</f>
        <v>0</v>
      </c>
      <c r="I122" s="117">
        <f>Lite!F124</f>
        <v>0</v>
      </c>
      <c r="J122" s="117" t="str">
        <f>Lite!G124</f>
        <v>K.6 Exercising</v>
      </c>
      <c r="K122" s="117" t="str">
        <f>Lite!H124</f>
        <v>8.4.1</v>
      </c>
      <c r="L122" s="117" t="str">
        <f>Lite!I124</f>
        <v>Establish and implement business continuity procedures</v>
      </c>
      <c r="M122" s="117"/>
      <c r="N122" s="117"/>
      <c r="O122" s="117"/>
      <c r="P122" s="117"/>
      <c r="Q122" s="117"/>
      <c r="R122" s="117"/>
      <c r="S122" s="117"/>
      <c r="T122" s="117" t="s">
        <v>3181</v>
      </c>
      <c r="U122" s="1"/>
      <c r="V122" s="1"/>
      <c r="W122" s="1"/>
      <c r="X122" s="1"/>
      <c r="Y122" s="1"/>
      <c r="Z122" s="1"/>
    </row>
    <row r="123" spans="1:26" ht="12.75" customHeight="1">
      <c r="A123" s="117">
        <f>Lite!A125</f>
        <v>2729</v>
      </c>
      <c r="B123" s="117">
        <f>Lite!M125</f>
        <v>11</v>
      </c>
      <c r="C123" s="117" t="str">
        <f>Lite!K125</f>
        <v>K</v>
      </c>
      <c r="D123" s="117">
        <f>Lite!Y125</f>
        <v>1</v>
      </c>
      <c r="E123" s="117" t="str">
        <f>Lite!B125</f>
        <v>SL.110</v>
      </c>
      <c r="F123" s="117" t="str">
        <f>Lite!C125</f>
        <v>Are there any dependencies on critical third party service providers?</v>
      </c>
      <c r="G123" s="117" t="str">
        <f>Lite!D125</f>
        <v>Yes</v>
      </c>
      <c r="H123" s="117">
        <f>Lite!E125</f>
        <v>0</v>
      </c>
      <c r="I123" s="117">
        <f>Lite!F125</f>
        <v>0</v>
      </c>
      <c r="J123" s="117" t="str">
        <f>Lite!G125</f>
        <v>K.2 Business Impact Analysis</v>
      </c>
      <c r="K123" s="117" t="str">
        <f>Lite!H125</f>
        <v>8.1
8.3
8.3.1
8.44</v>
      </c>
      <c r="L123" s="117" t="str">
        <f>Lite!I125</f>
        <v>Operational Planning and Control
Business continuity strategy
Determination and selection
Business continuity plans</v>
      </c>
      <c r="M123" s="117" t="s">
        <v>3193</v>
      </c>
      <c r="N123" s="117"/>
      <c r="O123" s="117"/>
      <c r="P123" s="117"/>
      <c r="Q123" s="117"/>
      <c r="R123" s="117"/>
      <c r="S123" s="117"/>
      <c r="T123" s="117" t="s">
        <v>3181</v>
      </c>
      <c r="U123" s="1"/>
      <c r="V123" s="1"/>
      <c r="W123" s="1"/>
      <c r="X123" s="1"/>
      <c r="Y123" s="1"/>
      <c r="Z123" s="1"/>
    </row>
    <row r="124" spans="1:26" ht="12.75" customHeight="1">
      <c r="A124" s="117">
        <f>Lite!A126</f>
        <v>2343</v>
      </c>
      <c r="B124" s="117">
        <f>Lite!M126</f>
        <v>11</v>
      </c>
      <c r="C124" s="117" t="str">
        <f>Lite!K126</f>
        <v>K</v>
      </c>
      <c r="D124" s="117">
        <f>Lite!Y126</f>
        <v>1</v>
      </c>
      <c r="E124" s="117" t="str">
        <f>Lite!B126</f>
        <v>SL.111</v>
      </c>
      <c r="F124" s="117" t="str">
        <f>Lite!C126</f>
        <v>Is there a formal, documented exercise and testing program in place?</v>
      </c>
      <c r="G124" s="117" t="str">
        <f>Lite!D126</f>
        <v>Yes</v>
      </c>
      <c r="H124" s="117">
        <f>Lite!E126</f>
        <v>0</v>
      </c>
      <c r="I124" s="117">
        <f>Lite!F126</f>
        <v>0</v>
      </c>
      <c r="J124" s="117" t="str">
        <f>Lite!G126</f>
        <v>K.6 Exercising</v>
      </c>
      <c r="K124" s="117">
        <f>Lite!H126</f>
        <v>8.5</v>
      </c>
      <c r="L124" s="117" t="str">
        <f>Lite!I126</f>
        <v>Exercising and testing</v>
      </c>
      <c r="M124" s="117" t="s">
        <v>3194</v>
      </c>
      <c r="N124" s="117"/>
      <c r="O124" s="117"/>
      <c r="P124" s="117"/>
      <c r="Q124" s="117"/>
      <c r="R124" s="117"/>
      <c r="S124" s="117"/>
      <c r="T124" s="117" t="s">
        <v>3181</v>
      </c>
      <c r="U124" s="1"/>
      <c r="V124" s="1"/>
      <c r="W124" s="1"/>
      <c r="X124" s="1"/>
      <c r="Y124" s="1"/>
      <c r="Z124" s="1"/>
    </row>
    <row r="125" spans="1:26" ht="12.75" customHeight="1">
      <c r="A125" s="117">
        <f>Lite!A127</f>
        <v>2305</v>
      </c>
      <c r="B125" s="117">
        <f>Lite!M127</f>
        <v>11</v>
      </c>
      <c r="C125" s="117" t="str">
        <f>Lite!K127</f>
        <v>K</v>
      </c>
      <c r="D125" s="117">
        <f>Lite!Y127</f>
        <v>1</v>
      </c>
      <c r="E125" s="117" t="str">
        <f>Lite!B127</f>
        <v>SL.112</v>
      </c>
      <c r="F125" s="117" t="str">
        <f>Lite!C127</f>
        <v>Is there an Influenza Pandemic / Infectious Disease Outbreak Plan?</v>
      </c>
      <c r="G125" s="117" t="str">
        <f>Lite!D127</f>
        <v>No</v>
      </c>
      <c r="H125" s="117">
        <f>Lite!E127</f>
        <v>0</v>
      </c>
      <c r="I125" s="117" t="str">
        <f>Lite!F127</f>
        <v>Prognos staff all have the capability to work remotely</v>
      </c>
      <c r="J125" s="117" t="str">
        <f>Lite!G127</f>
        <v>K.7 Infectious Disease Planning</v>
      </c>
      <c r="K125" s="117">
        <f>Lite!H127</f>
        <v>0</v>
      </c>
      <c r="L125" s="117">
        <f>Lite!I127</f>
        <v>0</v>
      </c>
      <c r="M125" s="117"/>
      <c r="N125" s="117"/>
      <c r="O125" s="117"/>
      <c r="P125" s="117"/>
      <c r="Q125" s="117"/>
      <c r="R125" s="117"/>
      <c r="S125" s="117"/>
      <c r="T125" s="117" t="s">
        <v>3181</v>
      </c>
      <c r="U125" s="1"/>
      <c r="V125" s="1"/>
      <c r="W125" s="1"/>
      <c r="X125" s="1"/>
      <c r="Y125" s="1"/>
      <c r="Z125" s="1"/>
    </row>
    <row r="126" spans="1:26" ht="12.75" customHeight="1">
      <c r="A126" s="117">
        <f>Lite!A128</f>
        <v>3602</v>
      </c>
      <c r="B126" s="117">
        <f>Lite!M128</f>
        <v>11</v>
      </c>
      <c r="C126" s="117" t="str">
        <f>Lite!K128</f>
        <v>K</v>
      </c>
      <c r="D126" s="117">
        <f>Lite!Y128</f>
        <v>1</v>
      </c>
      <c r="E126" s="117" t="str">
        <f>Lite!B128</f>
        <v>SL.113</v>
      </c>
      <c r="F126" s="117" t="str">
        <f>Lite!C128</f>
        <v>Is there a specific Recovery Time Objective (RTO)? If yes, what is it?</v>
      </c>
      <c r="G126" s="117" t="str">
        <f>Lite!D128</f>
        <v>Yes</v>
      </c>
      <c r="H126" s="117">
        <f>Lite!E128</f>
        <v>0</v>
      </c>
      <c r="I126" s="117" t="str">
        <f>Lite!F128</f>
        <v>The RTO differs based on business function.  Generally the RTO is 48 hours</v>
      </c>
      <c r="J126" s="117">
        <f>Lite!G128</f>
        <v>0</v>
      </c>
      <c r="K126" s="117" t="str">
        <f>Lite!H128</f>
        <v>17.1.2</v>
      </c>
      <c r="L126" s="117" t="str">
        <f>Lite!I128</f>
        <v>Implementing information security continuity</v>
      </c>
      <c r="M126" s="117"/>
      <c r="N126" s="117"/>
      <c r="O126" s="117"/>
      <c r="P126" s="117" t="s">
        <v>118</v>
      </c>
      <c r="Q126" s="117"/>
      <c r="R126" s="117"/>
      <c r="S126" s="117"/>
      <c r="T126" s="117"/>
      <c r="U126" s="1"/>
      <c r="V126" s="1"/>
      <c r="W126" s="1"/>
      <c r="X126" s="1"/>
      <c r="Y126" s="1"/>
      <c r="Z126" s="1"/>
    </row>
    <row r="127" spans="1:26" ht="12.75" customHeight="1">
      <c r="A127" s="117">
        <f>Lite!A129</f>
        <v>3632</v>
      </c>
      <c r="B127" s="117">
        <f>Lite!M129</f>
        <v>11</v>
      </c>
      <c r="C127" s="117" t="str">
        <f>Lite!K129</f>
        <v>K</v>
      </c>
      <c r="D127" s="117">
        <f>Lite!Y129</f>
        <v>1</v>
      </c>
      <c r="E127" s="117" t="str">
        <f>Lite!B129</f>
        <v>SL.114</v>
      </c>
      <c r="F127" s="117" t="str">
        <f>Lite!C129</f>
        <v>Are all suppliers of critical hardware, network services and facility services involved in annual continuity and recovery tests?</v>
      </c>
      <c r="G127" s="117" t="str">
        <f>Lite!D129</f>
        <v>Yes</v>
      </c>
      <c r="H127" s="117">
        <f>Lite!E129</f>
        <v>0</v>
      </c>
      <c r="I127" s="117">
        <f>Lite!F129</f>
        <v>0</v>
      </c>
      <c r="J127" s="117">
        <f>Lite!G129</f>
        <v>0</v>
      </c>
      <c r="K127" s="117" t="str">
        <f>Lite!H129</f>
        <v>17.1.3</v>
      </c>
      <c r="L127" s="117" t="str">
        <f>Lite!I129</f>
        <v>Verify, review and evaluate information security continuity</v>
      </c>
      <c r="M127" s="117"/>
      <c r="N127" s="117"/>
      <c r="O127" s="117"/>
      <c r="P127" s="117" t="s">
        <v>118</v>
      </c>
      <c r="Q127" s="117"/>
      <c r="R127" s="117"/>
      <c r="S127" s="117"/>
      <c r="T127" s="117"/>
      <c r="U127" s="1"/>
      <c r="V127" s="1"/>
      <c r="W127" s="1"/>
      <c r="X127" s="1"/>
      <c r="Y127" s="1"/>
      <c r="Z127" s="1"/>
    </row>
    <row r="128" spans="1:26" ht="12.75" customHeight="1">
      <c r="A128" s="117">
        <f>Lite!A130</f>
        <v>3625</v>
      </c>
      <c r="B128" s="117">
        <f>Lite!M130</f>
        <v>11</v>
      </c>
      <c r="C128" s="117" t="str">
        <f>Lite!K130</f>
        <v>K</v>
      </c>
      <c r="D128" s="117">
        <f>Lite!Y130</f>
        <v>1</v>
      </c>
      <c r="E128" s="117" t="str">
        <f>Lite!B130</f>
        <v>SL.115</v>
      </c>
      <c r="F128" s="117" t="str">
        <f>Lite!C130</f>
        <v>Are site failover tests performed at least annually?</v>
      </c>
      <c r="G128" s="117" t="str">
        <f>Lite!D130</f>
        <v>Yes</v>
      </c>
      <c r="H128" s="117">
        <f>Lite!E130</f>
        <v>0</v>
      </c>
      <c r="I128" s="117">
        <f>Lite!F130</f>
        <v>0</v>
      </c>
      <c r="J128" s="117">
        <f>Lite!G130</f>
        <v>0</v>
      </c>
      <c r="K128" s="117" t="str">
        <f>Lite!H130</f>
        <v>17.1.3</v>
      </c>
      <c r="L128" s="117" t="str">
        <f>Lite!I130</f>
        <v>Verify, review and evaluate information security continuity</v>
      </c>
      <c r="M128" s="117"/>
      <c r="N128" s="117"/>
      <c r="O128" s="117"/>
      <c r="P128" s="117" t="s">
        <v>118</v>
      </c>
      <c r="Q128" s="117"/>
      <c r="R128" s="117"/>
      <c r="S128" s="117"/>
      <c r="T128" s="117"/>
      <c r="U128" s="1"/>
      <c r="V128" s="1"/>
      <c r="W128" s="1"/>
      <c r="X128" s="1"/>
      <c r="Y128" s="1"/>
      <c r="Z128" s="1"/>
    </row>
    <row r="129" spans="1:26" ht="12.75" customHeight="1">
      <c r="A129" s="117">
        <f>Lite!A131</f>
        <v>3639</v>
      </c>
      <c r="B129" s="117">
        <f>Lite!M131</f>
        <v>11</v>
      </c>
      <c r="C129" s="117" t="str">
        <f>Lite!K131</f>
        <v>K</v>
      </c>
      <c r="D129" s="117">
        <f>Lite!Y131</f>
        <v>1</v>
      </c>
      <c r="E129" s="117" t="str">
        <f>Lite!B131</f>
        <v>SL.116</v>
      </c>
      <c r="F129" s="117" t="str">
        <f>Lite!C131</f>
        <v>Do contracts with Critical Service Providers include a penalty or remediation clause for breach of availability and continuity SLAs?</v>
      </c>
      <c r="G129" s="117" t="str">
        <f>Lite!D131</f>
        <v>Yes</v>
      </c>
      <c r="H129" s="117">
        <f>Lite!E131</f>
        <v>0</v>
      </c>
      <c r="I129" s="117">
        <f>Lite!F131</f>
        <v>0</v>
      </c>
      <c r="J129" s="117">
        <f>Lite!G131</f>
        <v>0</v>
      </c>
      <c r="K129" s="117" t="str">
        <f>Lite!H131</f>
        <v xml:space="preserve">15.1.2 15.2.1 </v>
      </c>
      <c r="L129" s="117" t="str">
        <f>Lite!I131</f>
        <v>Addressing security within supplier agreements, Monitoring and review of supplier services</v>
      </c>
      <c r="M129" s="117"/>
      <c r="N129" s="117"/>
      <c r="O129" s="117"/>
      <c r="P129" s="117" t="s">
        <v>118</v>
      </c>
      <c r="Q129" s="117"/>
      <c r="R129" s="117"/>
      <c r="S129" s="117"/>
      <c r="T129" s="117"/>
      <c r="U129" s="1"/>
      <c r="V129" s="1"/>
      <c r="W129" s="1"/>
      <c r="X129" s="1"/>
      <c r="Y129" s="1"/>
      <c r="Z129" s="1"/>
    </row>
    <row r="130" spans="1:26" ht="12.75" customHeight="1">
      <c r="A130" s="117">
        <f>Lite!A132</f>
        <v>3638</v>
      </c>
      <c r="B130" s="117">
        <f>Lite!M132</f>
        <v>11</v>
      </c>
      <c r="C130" s="117" t="str">
        <f>Lite!K132</f>
        <v>K</v>
      </c>
      <c r="D130" s="117">
        <f>Lite!Y132</f>
        <v>1</v>
      </c>
      <c r="E130" s="117" t="str">
        <f>Lite!B132</f>
        <v>SL.117</v>
      </c>
      <c r="F130" s="117" t="str">
        <f>Lite!C132</f>
        <v>Is there sufficient redundancy capacity to ensure services are not impacted in multi-tenancy environments during peak usage and above?</v>
      </c>
      <c r="G130" s="117" t="str">
        <f>Lite!D132</f>
        <v>Yes</v>
      </c>
      <c r="H130" s="117">
        <f>Lite!E132</f>
        <v>0</v>
      </c>
      <c r="I130" s="117">
        <f>Lite!F132</f>
        <v>0</v>
      </c>
      <c r="J130" s="117">
        <f>Lite!G132</f>
        <v>0</v>
      </c>
      <c r="K130" s="117" t="str">
        <f>Lite!H132</f>
        <v>17.1.3</v>
      </c>
      <c r="L130" s="117" t="str">
        <f>Lite!I132</f>
        <v>Verify, review and evaluate information security continuity</v>
      </c>
      <c r="M130" s="117"/>
      <c r="N130" s="117"/>
      <c r="O130" s="117"/>
      <c r="P130" s="117" t="s">
        <v>118</v>
      </c>
      <c r="Q130" s="117"/>
      <c r="R130" s="117"/>
      <c r="S130" s="117"/>
      <c r="T130" s="117"/>
      <c r="U130" s="1"/>
      <c r="V130" s="1"/>
      <c r="W130" s="1"/>
      <c r="X130" s="1"/>
      <c r="Y130" s="1"/>
      <c r="Z130" s="1"/>
    </row>
    <row r="131" spans="1:26" ht="12.75" customHeight="1">
      <c r="A131" s="117">
        <f>Lite!A133</f>
        <v>0</v>
      </c>
      <c r="B131" s="117">
        <f>Lite!M133</f>
        <v>12</v>
      </c>
      <c r="C131" s="117">
        <f>Lite!K133</f>
        <v>1</v>
      </c>
      <c r="D131" s="117">
        <f>Lite!Y133</f>
        <v>1</v>
      </c>
      <c r="E131" s="117" t="str">
        <f>Lite!B133</f>
        <v/>
      </c>
      <c r="F131" s="117" t="str">
        <f>Lite!C133</f>
        <v>L. Compliance</v>
      </c>
      <c r="G131" s="117">
        <f>Lite!D133</f>
        <v>0</v>
      </c>
      <c r="H131" s="117">
        <f>Lite!E133</f>
        <v>0</v>
      </c>
      <c r="I131" s="117">
        <f>Lite!F133</f>
        <v>0</v>
      </c>
      <c r="J131" s="117">
        <f>Lite!G133</f>
        <v>0</v>
      </c>
      <c r="K131" s="117">
        <f>Lite!H133</f>
        <v>0</v>
      </c>
      <c r="L131" s="117">
        <f>Lite!I133</f>
        <v>0</v>
      </c>
      <c r="M131" s="117"/>
      <c r="N131" s="117"/>
      <c r="O131" s="117"/>
      <c r="P131" s="117"/>
      <c r="Q131" s="117"/>
      <c r="R131" s="117"/>
      <c r="S131" s="117"/>
      <c r="T131" s="117"/>
      <c r="U131" s="1"/>
      <c r="V131" s="1"/>
      <c r="W131" s="1"/>
      <c r="X131" s="1"/>
      <c r="Y131" s="1"/>
      <c r="Z131" s="1"/>
    </row>
    <row r="132" spans="1:26" ht="12.75" customHeight="1">
      <c r="A132" s="117">
        <f>Lite!A134</f>
        <v>2826</v>
      </c>
      <c r="B132" s="117">
        <f>Lite!M134</f>
        <v>12</v>
      </c>
      <c r="C132" s="117" t="str">
        <f>Lite!K134</f>
        <v>L</v>
      </c>
      <c r="D132" s="117">
        <f>Lite!Y134</f>
        <v>1</v>
      </c>
      <c r="E132" s="117" t="str">
        <f>Lite!B134</f>
        <v>SL.118</v>
      </c>
      <c r="F132" s="117" t="str">
        <f>Lite!C134</f>
        <v>Is there an internal audit, risk management, or compliance department, or similar management oversight unit with responsibility for assessing, identifying and tracking resolution of outstanding regulatory issues?</v>
      </c>
      <c r="G132" s="117" t="str">
        <f>Lite!D134</f>
        <v>Yes</v>
      </c>
      <c r="H132" s="117">
        <f>Lite!E134</f>
        <v>0</v>
      </c>
      <c r="I132" s="117" t="str">
        <f>Lite!F134</f>
        <v>There is not a separate department but there are individuals with responsibility for audit, risk management, and compliance</v>
      </c>
      <c r="J132" s="117" t="str">
        <f>Lite!G134</f>
        <v>L.3 Monitoring and Reporting - Compliance Requirement Identification</v>
      </c>
      <c r="K132" s="117" t="str">
        <f>Lite!H134</f>
        <v xml:space="preserve">18.1.1 </v>
      </c>
      <c r="L132" s="117" t="str">
        <f>Lite!I134</f>
        <v>Identification of applicable legislation and contractual requirements</v>
      </c>
      <c r="M132" s="117"/>
      <c r="N132" s="117"/>
      <c r="O132" s="117"/>
      <c r="P132" s="117" t="s">
        <v>118</v>
      </c>
      <c r="Q132" s="117" t="s">
        <v>3206</v>
      </c>
      <c r="R132" s="117" t="s">
        <v>3147</v>
      </c>
      <c r="S132" s="117"/>
      <c r="T132" s="117"/>
      <c r="U132" s="1"/>
      <c r="V132" s="1"/>
      <c r="W132" s="1"/>
      <c r="X132" s="1"/>
      <c r="Y132" s="1"/>
      <c r="Z132" s="1"/>
    </row>
    <row r="133" spans="1:26" ht="12.75" customHeight="1">
      <c r="A133" s="117">
        <f>Lite!A135</f>
        <v>4126</v>
      </c>
      <c r="B133" s="117">
        <f>Lite!M135</f>
        <v>12</v>
      </c>
      <c r="C133" s="117" t="str">
        <f>Lite!K135</f>
        <v>L</v>
      </c>
      <c r="D133" s="117">
        <f>Lite!Y135</f>
        <v>1</v>
      </c>
      <c r="E133" s="117" t="str">
        <f>Lite!B135</f>
        <v>SL.119</v>
      </c>
      <c r="F133" s="117" t="str">
        <f>Lite!C135</f>
        <v>Are there policies and procedures to ensure compliance with applicable legislative, regulatory and contractual requirements including intellectual property rights on business processes or information technology software products?</v>
      </c>
      <c r="G133" s="117" t="str">
        <f>Lite!D135</f>
        <v>Yes</v>
      </c>
      <c r="H133" s="117">
        <f>Lite!E135</f>
        <v>0</v>
      </c>
      <c r="I133" s="117">
        <f>Lite!F135</f>
        <v>0</v>
      </c>
      <c r="J133" s="117" t="str">
        <f>Lite!G135</f>
        <v xml:space="preserve">L.2 Monitoring and Reporting - Compliance </v>
      </c>
      <c r="K133" s="117">
        <f>Lite!H135</f>
        <v>0</v>
      </c>
      <c r="L133" s="117">
        <f>Lite!I135</f>
        <v>0</v>
      </c>
      <c r="M133" s="117"/>
      <c r="N133" s="117"/>
      <c r="O133" s="117"/>
      <c r="P133" s="117" t="s">
        <v>118</v>
      </c>
      <c r="Q133" s="117"/>
      <c r="R133" s="117" t="s">
        <v>118</v>
      </c>
      <c r="S133" s="117"/>
      <c r="T133" s="117"/>
      <c r="U133" s="1"/>
      <c r="V133" s="1"/>
      <c r="W133" s="1"/>
      <c r="X133" s="1"/>
      <c r="Y133" s="1"/>
      <c r="Z133" s="1"/>
    </row>
    <row r="134" spans="1:26" ht="12.75" customHeight="1">
      <c r="A134" s="117">
        <f>Lite!A136</f>
        <v>2837</v>
      </c>
      <c r="B134" s="117">
        <f>Lite!M136</f>
        <v>12</v>
      </c>
      <c r="C134" s="117" t="str">
        <f>Lite!K136</f>
        <v>L</v>
      </c>
      <c r="D134" s="117">
        <f>Lite!Y136</f>
        <v>1</v>
      </c>
      <c r="E134" s="117" t="str">
        <f>Lite!B136</f>
        <v>SL.120</v>
      </c>
      <c r="F134" s="117" t="str">
        <f>Lite!C136</f>
        <v>Is there a records retention policy covering paper and electronic records, including email in support of applicable regulations, standards and contractual requirements?</v>
      </c>
      <c r="G134" s="117" t="str">
        <f>Lite!D136</f>
        <v>Yes</v>
      </c>
      <c r="H134" s="117">
        <f>Lite!E136</f>
        <v>0</v>
      </c>
      <c r="I134" s="117">
        <f>Lite!F136</f>
        <v>0</v>
      </c>
      <c r="J134" s="117">
        <f>Lite!G136</f>
        <v>0</v>
      </c>
      <c r="K134" s="117" t="str">
        <f>Lite!H136</f>
        <v xml:space="preserve">18.1.3 </v>
      </c>
      <c r="L134" s="117" t="str">
        <f>Lite!I136</f>
        <v>Protection of records</v>
      </c>
      <c r="M134" s="117"/>
      <c r="N134" s="117"/>
      <c r="O134" s="117"/>
      <c r="P134" s="117" t="s">
        <v>118</v>
      </c>
      <c r="Q134" s="117"/>
      <c r="R134" s="117" t="s">
        <v>3209</v>
      </c>
      <c r="S134" s="117"/>
      <c r="T134" s="117" t="s">
        <v>3210</v>
      </c>
      <c r="U134" s="1"/>
      <c r="V134" s="1"/>
      <c r="W134" s="1"/>
      <c r="X134" s="1"/>
      <c r="Y134" s="1"/>
      <c r="Z134" s="1"/>
    </row>
    <row r="135" spans="1:26" ht="12.75" customHeight="1">
      <c r="A135" s="117">
        <f>Lite!A137</f>
        <v>4127</v>
      </c>
      <c r="B135" s="117">
        <f>Lite!M137</f>
        <v>12</v>
      </c>
      <c r="C135" s="117" t="str">
        <f>Lite!K137</f>
        <v>L</v>
      </c>
      <c r="D135" s="117">
        <f>Lite!Y137</f>
        <v>1</v>
      </c>
      <c r="E135" s="117" t="str">
        <f>Lite!B137</f>
        <v>SL.121</v>
      </c>
      <c r="F135" s="117" t="str">
        <f>Lite!C137</f>
        <v>Is licensing maintained in all jurisdictions where required?</v>
      </c>
      <c r="G135" s="117" t="str">
        <f>Lite!D137</f>
        <v>Yes</v>
      </c>
      <c r="H135" s="117">
        <f>Lite!E137</f>
        <v>0</v>
      </c>
      <c r="I135" s="117">
        <f>Lite!F137</f>
        <v>0</v>
      </c>
      <c r="J135" s="117">
        <f>Lite!G137</f>
        <v>0</v>
      </c>
      <c r="K135" s="117">
        <f>Lite!H137</f>
        <v>0</v>
      </c>
      <c r="L135" s="117">
        <f>Lite!I137</f>
        <v>0</v>
      </c>
      <c r="M135" s="117"/>
      <c r="N135" s="117"/>
      <c r="O135" s="117"/>
      <c r="P135" s="117" t="s">
        <v>118</v>
      </c>
      <c r="Q135" s="117"/>
      <c r="R135" s="117" t="s">
        <v>118</v>
      </c>
      <c r="S135" s="117"/>
      <c r="T135" s="117"/>
      <c r="U135" s="1"/>
      <c r="V135" s="1"/>
      <c r="W135" s="1"/>
      <c r="X135" s="1"/>
      <c r="Y135" s="1"/>
      <c r="Z135" s="1"/>
    </row>
    <row r="136" spans="1:26" ht="12.75" customHeight="1">
      <c r="A136" s="117">
        <f>Lite!A138</f>
        <v>3733</v>
      </c>
      <c r="B136" s="117">
        <f>Lite!M138</f>
        <v>12</v>
      </c>
      <c r="C136" s="117" t="str">
        <f>Lite!K138</f>
        <v>L</v>
      </c>
      <c r="D136" s="117">
        <f>Lite!Y138</f>
        <v>1</v>
      </c>
      <c r="E136" s="117" t="str">
        <f>Lite!B138</f>
        <v>SL.122</v>
      </c>
      <c r="F136" s="117" t="str">
        <f>Lite!C138</f>
        <v>Is there an documented internal compliance and ethics program to ensure professional ethics and business practices are implemented and maintained?</v>
      </c>
      <c r="G136" s="117" t="str">
        <f>Lite!D138</f>
        <v>Yes</v>
      </c>
      <c r="H136" s="117">
        <f>Lite!E138</f>
        <v>0</v>
      </c>
      <c r="I136" s="117">
        <f>Lite!F138</f>
        <v>0</v>
      </c>
      <c r="J136" s="117" t="str">
        <f>Lite!G138</f>
        <v>L.4 Professional Ethics and Business Practices</v>
      </c>
      <c r="K136" s="117">
        <f>Lite!H138</f>
        <v>0</v>
      </c>
      <c r="L136" s="117">
        <f>Lite!I138</f>
        <v>0</v>
      </c>
      <c r="M136" s="117"/>
      <c r="N136" s="117"/>
      <c r="O136" s="117"/>
      <c r="P136" s="117" t="s">
        <v>118</v>
      </c>
      <c r="Q136" s="117"/>
      <c r="R136" s="117" t="s">
        <v>118</v>
      </c>
      <c r="S136" s="117"/>
      <c r="T136" s="117"/>
      <c r="U136" s="1"/>
      <c r="V136" s="1"/>
      <c r="W136" s="1"/>
      <c r="X136" s="1"/>
      <c r="Y136" s="1"/>
      <c r="Z136" s="1"/>
    </row>
    <row r="137" spans="1:26" ht="12.75" customHeight="1">
      <c r="A137" s="117">
        <f>Lite!A139</f>
        <v>4135</v>
      </c>
      <c r="B137" s="117">
        <f>Lite!M139</f>
        <v>12</v>
      </c>
      <c r="C137" s="117" t="str">
        <f>Lite!K139</f>
        <v>L</v>
      </c>
      <c r="D137" s="117">
        <f>Lite!Y139</f>
        <v>1</v>
      </c>
      <c r="E137" s="117" t="str">
        <f>Lite!B139</f>
        <v>SL.123</v>
      </c>
      <c r="F137" s="117" t="str">
        <f>Lite!C139</f>
        <v>Are marketing or selling activities conducted directly to Client's customers?</v>
      </c>
      <c r="G137" s="117" t="str">
        <f>Lite!D139</f>
        <v>No</v>
      </c>
      <c r="H137" s="117">
        <f>Lite!E139</f>
        <v>0</v>
      </c>
      <c r="I137" s="117">
        <f>Lite!F139</f>
        <v>0</v>
      </c>
      <c r="J137" s="117">
        <f>Lite!G139</f>
        <v>0</v>
      </c>
      <c r="K137" s="117">
        <f>Lite!H139</f>
        <v>0</v>
      </c>
      <c r="L137" s="117">
        <f>Lite!I139</f>
        <v>0</v>
      </c>
      <c r="M137" s="117"/>
      <c r="N137" s="117"/>
      <c r="O137" s="117"/>
      <c r="P137" s="117" t="s">
        <v>118</v>
      </c>
      <c r="Q137" s="117"/>
      <c r="R137" s="117" t="s">
        <v>118</v>
      </c>
      <c r="S137" s="117"/>
      <c r="T137" s="117"/>
      <c r="U137" s="1"/>
      <c r="V137" s="1"/>
      <c r="W137" s="1"/>
      <c r="X137" s="1"/>
      <c r="Y137" s="1"/>
      <c r="Z137" s="1"/>
    </row>
    <row r="138" spans="1:26" ht="12.75" customHeight="1">
      <c r="A138" s="117">
        <f>Lite!A140</f>
        <v>4141</v>
      </c>
      <c r="B138" s="117">
        <f>Lite!M140</f>
        <v>12</v>
      </c>
      <c r="C138" s="117" t="str">
        <f>Lite!K140</f>
        <v>L</v>
      </c>
      <c r="D138" s="117">
        <f>Lite!Y140</f>
        <v>1</v>
      </c>
      <c r="E138" s="117" t="str">
        <f>Lite!B140</f>
        <v>SL.124</v>
      </c>
      <c r="F138" s="117" t="str">
        <f>Lite!C140</f>
        <v>Are there direct interactions with your client's customers?</v>
      </c>
      <c r="G138" s="117" t="str">
        <f>Lite!D140</f>
        <v>No</v>
      </c>
      <c r="H138" s="117">
        <f>Lite!E140</f>
        <v>0</v>
      </c>
      <c r="I138" s="117">
        <f>Lite!F140</f>
        <v>0</v>
      </c>
      <c r="J138" s="117">
        <f>Lite!G140</f>
        <v>0</v>
      </c>
      <c r="K138" s="117">
        <f>Lite!H140</f>
        <v>0</v>
      </c>
      <c r="L138" s="117">
        <f>Lite!I140</f>
        <v>0</v>
      </c>
      <c r="M138" s="117"/>
      <c r="N138" s="117"/>
      <c r="O138" s="117"/>
      <c r="P138" s="117" t="s">
        <v>118</v>
      </c>
      <c r="Q138" s="117"/>
      <c r="R138" s="117" t="s">
        <v>118</v>
      </c>
      <c r="S138" s="117"/>
      <c r="T138" s="117"/>
      <c r="U138" s="1"/>
      <c r="V138" s="1"/>
      <c r="W138" s="1"/>
      <c r="X138" s="1"/>
      <c r="Y138" s="1"/>
      <c r="Z138" s="1"/>
    </row>
    <row r="139" spans="1:26" ht="12.75" customHeight="1">
      <c r="A139" s="117">
        <f>Lite!A141</f>
        <v>4147</v>
      </c>
      <c r="B139" s="117">
        <f>Lite!M141</f>
        <v>12</v>
      </c>
      <c r="C139" s="117" t="str">
        <f>Lite!K141</f>
        <v>L</v>
      </c>
      <c r="D139" s="117">
        <f>Lite!Y141</f>
        <v>1</v>
      </c>
      <c r="E139" s="117" t="str">
        <f>Lite!B141</f>
        <v>SL.125</v>
      </c>
      <c r="F139" s="117" t="str">
        <f>Lite!C141</f>
        <v>Are documented policies and procedures maintained for enabling compliance with applicable legal, regulatory, or contractual obligations related to information security requirements?</v>
      </c>
      <c r="G139" s="117" t="str">
        <f>Lite!D141</f>
        <v>Yes</v>
      </c>
      <c r="H139" s="117">
        <f>Lite!E141</f>
        <v>0</v>
      </c>
      <c r="I139" s="117">
        <f>Lite!F141</f>
        <v>0</v>
      </c>
      <c r="J139" s="117">
        <f>Lite!G141</f>
        <v>0</v>
      </c>
      <c r="K139" s="117">
        <f>Lite!H141</f>
        <v>0</v>
      </c>
      <c r="L139" s="117">
        <f>Lite!I141</f>
        <v>0</v>
      </c>
      <c r="M139" s="117"/>
      <c r="N139" s="117"/>
      <c r="O139" s="117"/>
      <c r="P139" s="117" t="s">
        <v>118</v>
      </c>
      <c r="Q139" s="117"/>
      <c r="R139" s="117" t="s">
        <v>118</v>
      </c>
      <c r="S139" s="117" t="s">
        <v>3213</v>
      </c>
      <c r="T139" s="117"/>
      <c r="U139" s="1"/>
      <c r="V139" s="1"/>
      <c r="W139" s="1"/>
      <c r="X139" s="1"/>
      <c r="Y139" s="1"/>
      <c r="Z139" s="1"/>
    </row>
    <row r="140" spans="1:26" ht="12.75" customHeight="1">
      <c r="A140" s="117">
        <f>Lite!A142</f>
        <v>4151</v>
      </c>
      <c r="B140" s="117">
        <f>Lite!M142</f>
        <v>12</v>
      </c>
      <c r="C140" s="117" t="str">
        <f>Lite!K142</f>
        <v>L</v>
      </c>
      <c r="D140" s="117">
        <f>Lite!Y142</f>
        <v>1</v>
      </c>
      <c r="E140" s="117" t="str">
        <f>Lite!B142</f>
        <v>SL.126</v>
      </c>
      <c r="F140" s="117" t="str">
        <f>Lite!C142</f>
        <v>Is there a documented governance process to identify and assess changes that could significantly affect the system of internal controls for security, confidentiality and availability?</v>
      </c>
      <c r="G140" s="117" t="str">
        <f>Lite!D142</f>
        <v>Yes</v>
      </c>
      <c r="H140" s="117">
        <f>Lite!E142</f>
        <v>0</v>
      </c>
      <c r="I140" s="117">
        <f>Lite!F142</f>
        <v>0</v>
      </c>
      <c r="J140" s="117" t="str">
        <f>Lite!G142</f>
        <v>L.3 Monitoring and Reporting - Compliance Requirement Identification</v>
      </c>
      <c r="K140" s="117">
        <f>Lite!H142</f>
        <v>0</v>
      </c>
      <c r="L140" s="117">
        <f>Lite!I142</f>
        <v>0</v>
      </c>
      <c r="M140" s="117"/>
      <c r="N140" s="117"/>
      <c r="O140" s="117"/>
      <c r="P140" s="117" t="s">
        <v>118</v>
      </c>
      <c r="Q140" s="117"/>
      <c r="R140" s="117" t="s">
        <v>118</v>
      </c>
      <c r="S140" s="117"/>
      <c r="T140" s="117"/>
      <c r="U140" s="1"/>
      <c r="V140" s="1"/>
      <c r="W140" s="1"/>
      <c r="X140" s="1"/>
      <c r="Y140" s="1"/>
      <c r="Z140" s="1"/>
    </row>
    <row r="141" spans="1:26" ht="12.75" customHeight="1">
      <c r="A141" s="117">
        <f>Lite!A143</f>
        <v>4154</v>
      </c>
      <c r="B141" s="117">
        <f>Lite!M143</f>
        <v>12</v>
      </c>
      <c r="C141" s="117" t="str">
        <f>Lite!K143</f>
        <v>L</v>
      </c>
      <c r="D141" s="117">
        <f>Lite!Y143</f>
        <v>1</v>
      </c>
      <c r="E141" s="117" t="str">
        <f>Lite!B143</f>
        <v>SL.127</v>
      </c>
      <c r="F141" s="117" t="str">
        <f>Lite!C143</f>
        <v>Are accounts opened, transactions initiated or other account initiation activity applying payments, taking payments, transferring funds, etc. through either electronic, telephonic, written or in-person requests made on behalf of your client's?</v>
      </c>
      <c r="G141" s="117" t="str">
        <f>Lite!D143</f>
        <v>No</v>
      </c>
      <c r="H141" s="117">
        <f>Lite!E143</f>
        <v>0</v>
      </c>
      <c r="I141" s="117">
        <f>Lite!F143</f>
        <v>0</v>
      </c>
      <c r="J141" s="117">
        <f>Lite!G143</f>
        <v>0</v>
      </c>
      <c r="K141" s="117">
        <f>Lite!H143</f>
        <v>0</v>
      </c>
      <c r="L141" s="117">
        <f>Lite!I143</f>
        <v>0</v>
      </c>
      <c r="M141" s="117"/>
      <c r="N141" s="117"/>
      <c r="O141" s="117"/>
      <c r="P141" s="117"/>
      <c r="Q141" s="117"/>
      <c r="R141" s="117"/>
      <c r="S141" s="117"/>
      <c r="T141" s="117"/>
      <c r="U141" s="1"/>
      <c r="V141" s="1"/>
      <c r="W141" s="1"/>
      <c r="X141" s="1"/>
      <c r="Y141" s="1"/>
      <c r="Z141" s="1"/>
    </row>
    <row r="142" spans="1:26" ht="12.75" customHeight="1">
      <c r="A142" s="117">
        <f>Lite!A144</f>
        <v>4284</v>
      </c>
      <c r="B142" s="117">
        <f>Lite!M144</f>
        <v>12</v>
      </c>
      <c r="C142" s="117" t="str">
        <f>Lite!K144</f>
        <v>L</v>
      </c>
      <c r="D142" s="117">
        <f>Lite!Y144</f>
        <v>1</v>
      </c>
      <c r="E142" s="117" t="str">
        <f>Lite!B144</f>
        <v>SL.128</v>
      </c>
      <c r="F142" s="117" t="str">
        <f>Lite!C144</f>
        <v>Are these sites, applications and systems used to also transmit, process or store non-scoped data?</v>
      </c>
      <c r="G142" s="117" t="str">
        <f>Lite!D144</f>
        <v>Yes</v>
      </c>
      <c r="H142" s="117">
        <f>Lite!E144</f>
        <v>0</v>
      </c>
      <c r="I142" s="117">
        <f>Lite!F144</f>
        <v>0</v>
      </c>
      <c r="J142" s="117">
        <f>Lite!G144</f>
        <v>0</v>
      </c>
      <c r="K142" s="117">
        <f>Lite!H144</f>
        <v>0</v>
      </c>
      <c r="L142" s="117">
        <f>Lite!I144</f>
        <v>0</v>
      </c>
      <c r="M142" s="117"/>
      <c r="N142" s="117"/>
      <c r="O142" s="117"/>
      <c r="P142" s="117"/>
      <c r="Q142" s="117"/>
      <c r="R142" s="117"/>
      <c r="S142" s="117"/>
      <c r="T142" s="117"/>
      <c r="U142" s="1"/>
      <c r="V142" s="1"/>
      <c r="W142" s="1"/>
      <c r="X142" s="1"/>
      <c r="Y142" s="1"/>
      <c r="Z142" s="1"/>
    </row>
    <row r="143" spans="1:26" ht="12.75" customHeight="1">
      <c r="A143" s="117">
        <f>Lite!A145</f>
        <v>2652</v>
      </c>
      <c r="B143" s="117">
        <f>Lite!M145</f>
        <v>12</v>
      </c>
      <c r="C143" s="117" t="str">
        <f>Lite!K145</f>
        <v>L</v>
      </c>
      <c r="D143" s="117">
        <f>Lite!Y145</f>
        <v>1</v>
      </c>
      <c r="E143" s="117" t="str">
        <f>Lite!B145</f>
        <v>SL.129</v>
      </c>
      <c r="F143" s="117" t="str">
        <f>Lite!C145</f>
        <v>Are all transaction details (such as payment card info and information about the parties conducting transactions) prohibited from being stored in the DMZ?</v>
      </c>
      <c r="G143" s="117" t="str">
        <f>Lite!D145</f>
        <v>N/A</v>
      </c>
      <c r="H143" s="117">
        <f>Lite!E145</f>
        <v>0</v>
      </c>
      <c r="I143" s="117" t="str">
        <f>Lite!F145</f>
        <v>Prognos does not conduct transactions on behalf of clients</v>
      </c>
      <c r="J143" s="117">
        <f>Lite!G145</f>
        <v>0</v>
      </c>
      <c r="K143" s="117" t="str">
        <f>Lite!H145</f>
        <v>14.1.3.e</v>
      </c>
      <c r="L143" s="117" t="str">
        <f>Lite!I145</f>
        <v>Protecting Application Services Transactions</v>
      </c>
      <c r="M143" s="117"/>
      <c r="N143" s="117"/>
      <c r="O143" s="117"/>
      <c r="P143" s="117" t="s">
        <v>118</v>
      </c>
      <c r="Q143" s="117"/>
      <c r="R143" s="117"/>
      <c r="S143" s="117"/>
      <c r="T143" s="117" t="s">
        <v>3217</v>
      </c>
      <c r="U143" s="1"/>
      <c r="V143" s="1"/>
      <c r="W143" s="1"/>
      <c r="X143" s="1"/>
      <c r="Y143" s="1"/>
      <c r="Z143" s="1"/>
    </row>
    <row r="144" spans="1:26" ht="12.75" customHeight="1">
      <c r="A144" s="117">
        <f>Lite!A146</f>
        <v>3379</v>
      </c>
      <c r="B144" s="117">
        <f>Lite!M146</f>
        <v>12</v>
      </c>
      <c r="C144" s="117" t="str">
        <f>Lite!K146</f>
        <v>L</v>
      </c>
      <c r="D144" s="117">
        <f>Lite!Y146</f>
        <v>1</v>
      </c>
      <c r="E144" s="117" t="str">
        <f>Lite!B146</f>
        <v>SL.130</v>
      </c>
      <c r="F144" s="117" t="str">
        <f>Lite!C146</f>
        <v>Does the service provider permit client audits and assessments?</v>
      </c>
      <c r="G144" s="117" t="str">
        <f>Lite!D146</f>
        <v>Yes</v>
      </c>
      <c r="H144" s="117">
        <f>Lite!E146</f>
        <v>0</v>
      </c>
      <c r="I144" s="117" t="str">
        <f>Lite!F146</f>
        <v>Upon reasonable notice no more than once per year unless an incident or change in business dictates additional audits and assessments</v>
      </c>
      <c r="J144" s="117" t="str">
        <f>Lite!G146</f>
        <v>V.3 Cloud Audit Program</v>
      </c>
      <c r="K144" s="117" t="str">
        <f>Lite!H146</f>
        <v xml:space="preserve">15.1.2 15.2.1 </v>
      </c>
      <c r="L144" s="117" t="str">
        <f>Lite!I146</f>
        <v>Addressing security within supplier agreements, Monitoring and review of supplier services</v>
      </c>
      <c r="M144" s="117"/>
      <c r="N144" s="117"/>
      <c r="O144" s="117"/>
      <c r="P144" s="117">
        <v>10.8</v>
      </c>
      <c r="Q144" s="117"/>
      <c r="R144" s="117"/>
      <c r="S144" s="117"/>
      <c r="T144" s="117"/>
      <c r="U144" s="1"/>
      <c r="V144" s="1"/>
      <c r="W144" s="1"/>
      <c r="X144" s="1"/>
      <c r="Y144" s="1"/>
      <c r="Z144" s="1"/>
    </row>
    <row r="145" spans="1:26" ht="12.75" customHeight="1">
      <c r="A145" s="117">
        <f>Lite!A147</f>
        <v>0</v>
      </c>
      <c r="B145" s="117">
        <f>Lite!M147</f>
        <v>13</v>
      </c>
      <c r="C145" s="117">
        <f>Lite!K147</f>
        <v>1</v>
      </c>
      <c r="D145" s="117">
        <f>Lite!Y147</f>
        <v>1</v>
      </c>
      <c r="E145" s="117" t="str">
        <f>Lite!B147</f>
        <v/>
      </c>
      <c r="F145" s="117" t="str">
        <f>Lite!C147</f>
        <v>M. End User Device Security</v>
      </c>
      <c r="G145" s="117">
        <f>Lite!D147</f>
        <v>0</v>
      </c>
      <c r="H145" s="117">
        <f>Lite!E147</f>
        <v>0</v>
      </c>
      <c r="I145" s="117">
        <f>Lite!F147</f>
        <v>0</v>
      </c>
      <c r="J145" s="117">
        <f>Lite!G147</f>
        <v>0</v>
      </c>
      <c r="K145" s="117">
        <f>Lite!H147</f>
        <v>0</v>
      </c>
      <c r="L145" s="117">
        <f>Lite!I147</f>
        <v>0</v>
      </c>
      <c r="M145" s="117"/>
      <c r="N145" s="117"/>
      <c r="O145" s="117"/>
      <c r="P145" s="117"/>
      <c r="Q145" s="117"/>
      <c r="R145" s="117"/>
      <c r="S145" s="117"/>
      <c r="T145" s="117"/>
      <c r="U145" s="1"/>
      <c r="V145" s="1"/>
      <c r="W145" s="1"/>
      <c r="X145" s="1"/>
      <c r="Y145" s="1"/>
      <c r="Z145" s="1"/>
    </row>
    <row r="146" spans="1:26" ht="12.75" customHeight="1">
      <c r="A146" s="117">
        <f>Lite!A148</f>
        <v>4297</v>
      </c>
      <c r="B146" s="117">
        <f>Lite!M148</f>
        <v>13</v>
      </c>
      <c r="C146" s="117" t="str">
        <f>Lite!K148</f>
        <v>M</v>
      </c>
      <c r="D146" s="117">
        <f>Lite!Y148</f>
        <v>1</v>
      </c>
      <c r="E146" s="117" t="str">
        <f>Lite!B148</f>
        <v>SL.131</v>
      </c>
      <c r="F146" s="117" t="str">
        <f>Lite!C148</f>
        <v>Are End User Devices (Desktops, Laptops, Tablets, Smartphones) used for transmitting, processing or storing Scoped Data? If yes, for all platforms, are:</v>
      </c>
      <c r="G146" s="117" t="str">
        <f>Lite!D148</f>
        <v>Yes</v>
      </c>
      <c r="H146" s="117">
        <f>Lite!E148</f>
        <v>0</v>
      </c>
      <c r="I146" s="117" t="str">
        <f>Lite!F148</f>
        <v>Laptops are used to access Prognos' virtual clean room.</v>
      </c>
      <c r="J146" s="117">
        <f>Lite!G148</f>
        <v>0</v>
      </c>
      <c r="K146" s="117">
        <f>Lite!H148</f>
        <v>0</v>
      </c>
      <c r="L146" s="117">
        <f>Lite!I148</f>
        <v>0</v>
      </c>
      <c r="M146" s="117"/>
      <c r="N146" s="117"/>
      <c r="O146" s="117"/>
      <c r="P146" s="117"/>
      <c r="Q146" s="117"/>
      <c r="R146" s="117"/>
      <c r="S146" s="117"/>
      <c r="T146" s="117"/>
      <c r="U146" s="1"/>
      <c r="V146" s="1"/>
      <c r="W146" s="1"/>
      <c r="X146" s="1"/>
      <c r="Y146" s="1"/>
      <c r="Z146" s="1"/>
    </row>
    <row r="147" spans="1:26" ht="12.75" customHeight="1">
      <c r="A147" s="117">
        <f>Lite!A149</f>
        <v>4298</v>
      </c>
      <c r="B147" s="117">
        <f>Lite!M149</f>
        <v>13</v>
      </c>
      <c r="C147" s="117" t="str">
        <f>Lite!K149</f>
        <v>M</v>
      </c>
      <c r="D147" s="117">
        <f>Lite!Y149</f>
        <v>1</v>
      </c>
      <c r="E147" s="117" t="str">
        <f>Lite!B149</f>
        <v>SL.132</v>
      </c>
      <c r="F147" s="117" t="str">
        <f>Lite!C149</f>
        <v>Security configuration standards documented? If yes, are:</v>
      </c>
      <c r="G147" s="117" t="str">
        <f>Lite!D149</f>
        <v>Yes</v>
      </c>
      <c r="H147" s="117">
        <f>Lite!E149</f>
        <v>0</v>
      </c>
      <c r="I147" s="117" t="str">
        <f>Lite!F149</f>
        <v xml:space="preserve">We have security configuration mentioned in the System Integrity Procedure </v>
      </c>
      <c r="J147" s="117">
        <f>Lite!G149</f>
        <v>0</v>
      </c>
      <c r="K147" s="117">
        <f>Lite!H149</f>
        <v>0</v>
      </c>
      <c r="L147" s="117">
        <f>Lite!I149</f>
        <v>0</v>
      </c>
      <c r="M147" s="117"/>
      <c r="N147" s="117"/>
      <c r="O147" s="117"/>
      <c r="P147" s="117"/>
      <c r="Q147" s="117"/>
      <c r="R147" s="117"/>
      <c r="S147" s="117"/>
      <c r="T147" s="117"/>
      <c r="U147" s="1"/>
      <c r="V147" s="1"/>
      <c r="W147" s="1"/>
      <c r="X147" s="1"/>
      <c r="Y147" s="1"/>
      <c r="Z147" s="1"/>
    </row>
    <row r="148" spans="1:26" ht="12.75" customHeight="1">
      <c r="A148" s="117">
        <f>Lite!A150</f>
        <v>4305</v>
      </c>
      <c r="B148" s="117">
        <f>Lite!M150</f>
        <v>13</v>
      </c>
      <c r="C148" s="117" t="str">
        <f>Lite!K150</f>
        <v>M</v>
      </c>
      <c r="D148" s="117">
        <f>Lite!Y150</f>
        <v>1</v>
      </c>
      <c r="E148" s="117" t="str">
        <f>Lite!B150</f>
        <v>SL.133</v>
      </c>
      <c r="F148" s="117" t="str">
        <f>Lite!C150</f>
        <v>All available high-risk security patches applied and verified at least monthly on all server platforms?</v>
      </c>
      <c r="G148" s="117" t="str">
        <f>Lite!D150</f>
        <v>Yes</v>
      </c>
      <c r="H148" s="117">
        <f>Lite!E150</f>
        <v>0</v>
      </c>
      <c r="I148" s="117" t="str">
        <f>Lite!F150</f>
        <v xml:space="preserve">Prognos uses a serverless architecture howeever patches applied to all sftp instances are reviewed and audited annualy </v>
      </c>
      <c r="J148" s="117">
        <f>Lite!G150</f>
        <v>0</v>
      </c>
      <c r="K148" s="117">
        <f>Lite!H150</f>
        <v>0</v>
      </c>
      <c r="L148" s="117">
        <f>Lite!I150</f>
        <v>0</v>
      </c>
      <c r="M148" s="117"/>
      <c r="N148" s="117"/>
      <c r="O148" s="117"/>
      <c r="P148" s="117"/>
      <c r="Q148" s="117"/>
      <c r="R148" s="117"/>
      <c r="S148" s="117"/>
      <c r="T148" s="117"/>
      <c r="U148" s="1"/>
      <c r="V148" s="1"/>
      <c r="W148" s="1"/>
      <c r="X148" s="1"/>
      <c r="Y148" s="1"/>
      <c r="Z148" s="1"/>
    </row>
    <row r="149" spans="1:26" ht="12.75" customHeight="1">
      <c r="A149" s="117">
        <f>Lite!A151</f>
        <v>4313</v>
      </c>
      <c r="B149" s="117">
        <f>Lite!M151</f>
        <v>13</v>
      </c>
      <c r="C149" s="117" t="str">
        <f>Lite!K151</f>
        <v>M</v>
      </c>
      <c r="D149" s="117">
        <f>Lite!Y151</f>
        <v>1</v>
      </c>
      <c r="E149" s="117" t="str">
        <f>Lite!B151</f>
        <v>SL.134</v>
      </c>
      <c r="F149" s="117" t="str">
        <f>Lite!C151</f>
        <v>Sufficient detail contained in Operating System and application logs to support incident investigation, including successful and failed login attempts and changes to sensitive configuration settings and files?</v>
      </c>
      <c r="G149" s="117" t="str">
        <f>Lite!D151</f>
        <v>Yes</v>
      </c>
      <c r="H149" s="117">
        <f>Lite!E151</f>
        <v>0</v>
      </c>
      <c r="I149" s="117" t="str">
        <f>Lite!F151</f>
        <v xml:space="preserve">EC2 logs for all the VMs are being monitored collected and stored for the Audit Trail feature including the failed login attempts and changes to sensitive configuration files.
For laptops having cleanroom accesss, OS level logs are not captured however we have implemnte preventive controls using OS Query </v>
      </c>
      <c r="J149" s="117">
        <f>Lite!G151</f>
        <v>0</v>
      </c>
      <c r="K149" s="117">
        <f>Lite!H151</f>
        <v>0</v>
      </c>
      <c r="L149" s="117">
        <f>Lite!I151</f>
        <v>0</v>
      </c>
      <c r="M149" s="117"/>
      <c r="N149" s="117"/>
      <c r="O149" s="117"/>
      <c r="P149" s="117"/>
      <c r="Q149" s="117"/>
      <c r="R149" s="117"/>
      <c r="S149" s="117"/>
      <c r="T149" s="117"/>
      <c r="U149" s="1"/>
      <c r="V149" s="1"/>
      <c r="W149" s="1"/>
      <c r="X149" s="1"/>
      <c r="Y149" s="1"/>
      <c r="Z149" s="1"/>
    </row>
    <row r="150" spans="1:26" ht="12.75" customHeight="1">
      <c r="A150" s="117">
        <f>Lite!A152</f>
        <v>4317</v>
      </c>
      <c r="B150" s="117">
        <f>Lite!M152</f>
        <v>13</v>
      </c>
      <c r="C150" s="117" t="str">
        <f>Lite!K152</f>
        <v>M</v>
      </c>
      <c r="D150" s="117">
        <f>Lite!Y152</f>
        <v>1</v>
      </c>
      <c r="E150" s="117" t="str">
        <f>Lite!B152</f>
        <v>SL.135</v>
      </c>
      <c r="F150" s="117" t="str">
        <f>Lite!C152</f>
        <v>Operating system and application logs relevant to supporting incident investigation protected against modification, deletion, and/or inappropriate access?</v>
      </c>
      <c r="G150" s="117" t="str">
        <f>Lite!D152</f>
        <v>Yes</v>
      </c>
      <c r="H150" s="117">
        <f>Lite!E152</f>
        <v>0</v>
      </c>
      <c r="I150" s="117" t="str">
        <f>Lite!F152</f>
        <v>All the virtual machine access logs are backed up by cleardata and archived for future auditability</v>
      </c>
      <c r="J150" s="117">
        <f>Lite!G152</f>
        <v>0</v>
      </c>
      <c r="K150" s="117">
        <f>Lite!H152</f>
        <v>0</v>
      </c>
      <c r="L150" s="117">
        <f>Lite!I152</f>
        <v>0</v>
      </c>
      <c r="M150" s="117"/>
      <c r="N150" s="117"/>
      <c r="O150" s="117"/>
      <c r="P150" s="117"/>
      <c r="Q150" s="117"/>
      <c r="R150" s="117"/>
      <c r="S150" s="117"/>
      <c r="T150" s="117"/>
      <c r="U150" s="1"/>
      <c r="V150" s="1"/>
      <c r="W150" s="1"/>
      <c r="X150" s="1"/>
      <c r="Y150" s="1"/>
      <c r="Z150" s="1"/>
    </row>
    <row r="151" spans="1:26" ht="12.75" customHeight="1">
      <c r="A151" s="117">
        <f>Lite!A153</f>
        <v>4090</v>
      </c>
      <c r="B151" s="117">
        <f>Lite!M153</f>
        <v>13</v>
      </c>
      <c r="C151" s="117" t="str">
        <f>Lite!K153</f>
        <v>M</v>
      </c>
      <c r="D151" s="117">
        <f>Lite!Y153</f>
        <v>1</v>
      </c>
      <c r="E151" s="117" t="str">
        <f>Lite!B153</f>
        <v>SL.136</v>
      </c>
      <c r="F151" s="117" t="str">
        <f>Lite!C153</f>
        <v>Are constituents allowed to utilize mobile devices within your environment? If yes, which of the following functions are allowed:</v>
      </c>
      <c r="G151" s="117" t="str">
        <f>Lite!D153</f>
        <v>No</v>
      </c>
      <c r="H151" s="117">
        <f>Lite!E153</f>
        <v>0</v>
      </c>
      <c r="I151" s="117">
        <f>Lite!F153</f>
        <v>0</v>
      </c>
      <c r="J151" s="117">
        <f>Lite!G153</f>
        <v>0</v>
      </c>
      <c r="K151" s="117">
        <f>Lite!H153</f>
        <v>0</v>
      </c>
      <c r="L151" s="117">
        <f>Lite!I153</f>
        <v>0</v>
      </c>
      <c r="M151" s="117"/>
      <c r="N151" s="117"/>
      <c r="O151" s="117"/>
      <c r="P151" s="117" t="s">
        <v>118</v>
      </c>
      <c r="Q151" s="117"/>
      <c r="R151" s="117"/>
      <c r="S151" s="117"/>
      <c r="T151" s="117"/>
      <c r="U151" s="1"/>
      <c r="V151" s="1"/>
      <c r="W151" s="1"/>
      <c r="X151" s="1"/>
      <c r="Y151" s="1"/>
      <c r="Z151" s="1"/>
    </row>
    <row r="152" spans="1:26" ht="12.75" customHeight="1">
      <c r="A152" s="117">
        <f>Lite!A154</f>
        <v>4091</v>
      </c>
      <c r="B152" s="117">
        <f>Lite!M154</f>
        <v>13</v>
      </c>
      <c r="C152" s="117" t="str">
        <f>Lite!K154</f>
        <v>M</v>
      </c>
      <c r="D152" s="117">
        <f>Lite!Y154</f>
        <v>1</v>
      </c>
      <c r="E152" s="117" t="str">
        <f>Lite!B154</f>
        <v>SL.137</v>
      </c>
      <c r="F152" s="117" t="str">
        <f>Lite!C154</f>
        <v>View Scoped Data?</v>
      </c>
      <c r="G152" s="117" t="str">
        <f>Lite!D154</f>
        <v>N/A</v>
      </c>
      <c r="H152" s="117">
        <f>Lite!E154</f>
        <v>0</v>
      </c>
      <c r="I152" s="117">
        <f>Lite!F154</f>
        <v>0</v>
      </c>
      <c r="J152" s="117">
        <f>Lite!G154</f>
        <v>0</v>
      </c>
      <c r="K152" s="117">
        <f>Lite!H154</f>
        <v>0</v>
      </c>
      <c r="L152" s="117">
        <f>Lite!I154</f>
        <v>0</v>
      </c>
      <c r="M152" s="117"/>
      <c r="N152" s="117"/>
      <c r="O152" s="117"/>
      <c r="P152" s="117" t="s">
        <v>118</v>
      </c>
      <c r="Q152" s="117"/>
      <c r="R152" s="117"/>
      <c r="S152" s="117"/>
      <c r="T152" s="117"/>
      <c r="U152" s="1"/>
      <c r="V152" s="1"/>
      <c r="W152" s="1"/>
      <c r="X152" s="1"/>
      <c r="Y152" s="1"/>
      <c r="Z152" s="1"/>
    </row>
    <row r="153" spans="1:26" ht="12.75" customHeight="1">
      <c r="A153" s="117">
        <f>Lite!A155</f>
        <v>4092</v>
      </c>
      <c r="B153" s="117">
        <f>Lite!M155</f>
        <v>13</v>
      </c>
      <c r="C153" s="117" t="str">
        <f>Lite!K155</f>
        <v>M</v>
      </c>
      <c r="D153" s="117">
        <f>Lite!Y155</f>
        <v>1</v>
      </c>
      <c r="E153" s="117" t="str">
        <f>Lite!B155</f>
        <v>SL.138</v>
      </c>
      <c r="F153" s="117" t="str">
        <f>Lite!C155</f>
        <v>Process Scoped Data?</v>
      </c>
      <c r="G153" s="117" t="str">
        <f>Lite!D155</f>
        <v>N/A</v>
      </c>
      <c r="H153" s="117">
        <f>Lite!E155</f>
        <v>0</v>
      </c>
      <c r="I153" s="117">
        <f>Lite!F155</f>
        <v>0</v>
      </c>
      <c r="J153" s="117">
        <f>Lite!G155</f>
        <v>0</v>
      </c>
      <c r="K153" s="117">
        <f>Lite!H155</f>
        <v>0</v>
      </c>
      <c r="L153" s="117">
        <f>Lite!I155</f>
        <v>0</v>
      </c>
      <c r="M153" s="117"/>
      <c r="N153" s="117"/>
      <c r="O153" s="117"/>
      <c r="P153" s="117" t="s">
        <v>118</v>
      </c>
      <c r="Q153" s="117"/>
      <c r="R153" s="117"/>
      <c r="S153" s="117"/>
      <c r="T153" s="117"/>
      <c r="U153" s="1"/>
      <c r="V153" s="1"/>
      <c r="W153" s="1"/>
      <c r="X153" s="1"/>
      <c r="Y153" s="1"/>
      <c r="Z153" s="1"/>
    </row>
    <row r="154" spans="1:26" ht="12.75" customHeight="1">
      <c r="A154" s="117">
        <f>Lite!A156</f>
        <v>4093</v>
      </c>
      <c r="B154" s="117">
        <f>Lite!M156</f>
        <v>13</v>
      </c>
      <c r="C154" s="117" t="str">
        <f>Lite!K156</f>
        <v>M</v>
      </c>
      <c r="D154" s="117">
        <f>Lite!Y156</f>
        <v>1</v>
      </c>
      <c r="E154" s="117" t="str">
        <f>Lite!B156</f>
        <v>SL.139</v>
      </c>
      <c r="F154" s="117" t="str">
        <f>Lite!C156</f>
        <v>Delete Scoped Data?</v>
      </c>
      <c r="G154" s="117" t="str">
        <f>Lite!D156</f>
        <v>N/A</v>
      </c>
      <c r="H154" s="117">
        <f>Lite!E156</f>
        <v>0</v>
      </c>
      <c r="I154" s="117">
        <f>Lite!F156</f>
        <v>0</v>
      </c>
      <c r="J154" s="117">
        <f>Lite!G156</f>
        <v>0</v>
      </c>
      <c r="K154" s="117">
        <f>Lite!H156</f>
        <v>0</v>
      </c>
      <c r="L154" s="117">
        <f>Lite!I156</f>
        <v>0</v>
      </c>
      <c r="M154" s="117"/>
      <c r="N154" s="117"/>
      <c r="O154" s="117"/>
      <c r="P154" s="117" t="s">
        <v>118</v>
      </c>
      <c r="Q154" s="117"/>
      <c r="R154" s="117"/>
      <c r="S154" s="117"/>
      <c r="T154" s="117"/>
      <c r="U154" s="1"/>
      <c r="V154" s="1"/>
      <c r="W154" s="1"/>
      <c r="X154" s="1"/>
      <c r="Y154" s="1"/>
      <c r="Z154" s="1"/>
    </row>
    <row r="155" spans="1:26" ht="12.75" customHeight="1">
      <c r="A155" s="117">
        <f>Lite!A157</f>
        <v>4094</v>
      </c>
      <c r="B155" s="117">
        <f>Lite!M157</f>
        <v>13</v>
      </c>
      <c r="C155" s="117" t="str">
        <f>Lite!K157</f>
        <v>M</v>
      </c>
      <c r="D155" s="117">
        <f>Lite!Y157</f>
        <v>1</v>
      </c>
      <c r="E155" s="117" t="str">
        <f>Lite!B157</f>
        <v>SL.140</v>
      </c>
      <c r="F155" s="117" t="str">
        <f>Lite!C157</f>
        <v>Store Scoped Data?</v>
      </c>
      <c r="G155" s="117" t="str">
        <f>Lite!D157</f>
        <v>N/A</v>
      </c>
      <c r="H155" s="117">
        <f>Lite!E157</f>
        <v>0</v>
      </c>
      <c r="I155" s="117">
        <f>Lite!F157</f>
        <v>0</v>
      </c>
      <c r="J155" s="117">
        <f>Lite!G157</f>
        <v>0</v>
      </c>
      <c r="K155" s="117">
        <f>Lite!H157</f>
        <v>0</v>
      </c>
      <c r="L155" s="117">
        <f>Lite!I157</f>
        <v>0</v>
      </c>
      <c r="M155" s="117"/>
      <c r="N155" s="117"/>
      <c r="O155" s="117"/>
      <c r="P155" s="117" t="s">
        <v>118</v>
      </c>
      <c r="Q155" s="117"/>
      <c r="R155" s="117"/>
      <c r="S155" s="117"/>
      <c r="T155" s="117"/>
      <c r="U155" s="1"/>
      <c r="V155" s="1"/>
      <c r="W155" s="1"/>
      <c r="X155" s="1"/>
      <c r="Y155" s="1"/>
      <c r="Z155" s="1"/>
    </row>
    <row r="156" spans="1:26" ht="12.75" customHeight="1">
      <c r="A156" s="117">
        <f>Lite!A158</f>
        <v>4097</v>
      </c>
      <c r="B156" s="117">
        <f>Lite!M158</f>
        <v>13</v>
      </c>
      <c r="C156" s="117" t="str">
        <f>Lite!K158</f>
        <v>M</v>
      </c>
      <c r="D156" s="117">
        <f>Lite!Y158</f>
        <v>1</v>
      </c>
      <c r="E156" s="117" t="str">
        <f>Lite!B158</f>
        <v>SL.141</v>
      </c>
      <c r="F156" s="117" t="str">
        <f>Lite!C158</f>
        <v>Is there a mobile device management program in place that has been approved by management and communicated to appropriate constituents?</v>
      </c>
      <c r="G156" s="117" t="str">
        <f>Lite!D158</f>
        <v>No</v>
      </c>
      <c r="H156" s="117">
        <f>Lite!E158</f>
        <v>0</v>
      </c>
      <c r="I156" s="117" t="str">
        <f>Lite!F158</f>
        <v>No mobile devices may access Scoped Data or Scoped Systems</v>
      </c>
      <c r="J156" s="117">
        <f>Lite!G158</f>
        <v>0</v>
      </c>
      <c r="K156" s="117">
        <f>Lite!H158</f>
        <v>0</v>
      </c>
      <c r="L156" s="117">
        <f>Lite!I158</f>
        <v>0</v>
      </c>
      <c r="M156" s="117"/>
      <c r="N156" s="117"/>
      <c r="O156" s="117"/>
      <c r="P156" s="117" t="s">
        <v>118</v>
      </c>
      <c r="Q156" s="117"/>
      <c r="R156" s="117"/>
      <c r="S156" s="117" t="s">
        <v>3221</v>
      </c>
      <c r="T156" s="117"/>
      <c r="U156" s="1"/>
      <c r="V156" s="1"/>
      <c r="W156" s="1"/>
      <c r="X156" s="1"/>
      <c r="Y156" s="1"/>
      <c r="Z156" s="1"/>
    </row>
    <row r="157" spans="1:26" ht="12.75" customHeight="1">
      <c r="A157" s="117">
        <f>Lite!A159</f>
        <v>4098</v>
      </c>
      <c r="B157" s="117">
        <f>Lite!M159</f>
        <v>13</v>
      </c>
      <c r="C157" s="117" t="str">
        <f>Lite!K159</f>
        <v>M</v>
      </c>
      <c r="D157" s="117">
        <f>Lite!Y159</f>
        <v>1</v>
      </c>
      <c r="E157" s="117" t="str">
        <f>Lite!B159</f>
        <v>SL.142</v>
      </c>
      <c r="F157" s="117" t="str">
        <f>Lite!C159</f>
        <v>Is there a Mobile Device Management solution in place?</v>
      </c>
      <c r="G157" s="117" t="str">
        <f>Lite!D159</f>
        <v>No</v>
      </c>
      <c r="H157" s="117">
        <f>Lite!E159</f>
        <v>0</v>
      </c>
      <c r="I157" s="117" t="str">
        <f>Lite!F159</f>
        <v>No mobile devices may access Scoped Data or Scoped Systems</v>
      </c>
      <c r="J157" s="117">
        <f>Lite!G159</f>
        <v>0</v>
      </c>
      <c r="K157" s="117">
        <f>Lite!H159</f>
        <v>0</v>
      </c>
      <c r="L157" s="117">
        <f>Lite!I159</f>
        <v>0</v>
      </c>
      <c r="M157" s="117"/>
      <c r="N157" s="117"/>
      <c r="O157" s="117"/>
      <c r="P157" s="117" t="s">
        <v>118</v>
      </c>
      <c r="Q157" s="117"/>
      <c r="R157" s="117"/>
      <c r="S157" s="117"/>
      <c r="T157" s="117"/>
      <c r="U157" s="1"/>
      <c r="V157" s="1"/>
      <c r="W157" s="1"/>
      <c r="X157" s="1"/>
      <c r="Y157" s="1"/>
      <c r="Z157" s="1"/>
    </row>
    <row r="158" spans="1:26" ht="12.75" customHeight="1">
      <c r="A158" s="117">
        <f>Lite!A160</f>
        <v>3787</v>
      </c>
      <c r="B158" s="117">
        <f>Lite!M160</f>
        <v>13</v>
      </c>
      <c r="C158" s="117" t="str">
        <f>Lite!K160</f>
        <v>M</v>
      </c>
      <c r="D158" s="117">
        <f>Lite!Y160</f>
        <v>1</v>
      </c>
      <c r="E158" s="117" t="str">
        <f>Lite!B160</f>
        <v>SL.143</v>
      </c>
      <c r="F158" s="117" t="str">
        <f>Lite!C160</f>
        <v>Is there an approved process for IT to off-board mobile devices when a constituent terminates, or requests to on-board a new mobile device? If yes, does it:</v>
      </c>
      <c r="G158" s="117" t="str">
        <f>Lite!D160</f>
        <v>N/A</v>
      </c>
      <c r="H158" s="117">
        <f>Lite!E160</f>
        <v>0</v>
      </c>
      <c r="I158" s="117" t="str">
        <f>Lite!F160</f>
        <v>No mobile devices may access Scoped Data or Scoped Systems</v>
      </c>
      <c r="J158" s="117">
        <f>Lite!G160</f>
        <v>0</v>
      </c>
      <c r="K158" s="117">
        <f>Lite!H160</f>
        <v>0</v>
      </c>
      <c r="L158" s="117">
        <f>Lite!I160</f>
        <v>0</v>
      </c>
      <c r="M158" s="117"/>
      <c r="N158" s="117"/>
      <c r="O158" s="117"/>
      <c r="P158" s="117" t="s">
        <v>118</v>
      </c>
      <c r="Q158" s="117"/>
      <c r="R158" s="117"/>
      <c r="S158" s="117"/>
      <c r="T158" s="117"/>
      <c r="U158" s="1"/>
      <c r="V158" s="1"/>
      <c r="W158" s="1"/>
      <c r="X158" s="1"/>
      <c r="Y158" s="1"/>
      <c r="Z158" s="1"/>
    </row>
    <row r="159" spans="1:26" ht="12.75" customHeight="1">
      <c r="A159" s="117">
        <f>Lite!A161</f>
        <v>3558</v>
      </c>
      <c r="B159" s="117">
        <f>Lite!M161</f>
        <v>13</v>
      </c>
      <c r="C159" s="117" t="str">
        <f>Lite!K161</f>
        <v>M</v>
      </c>
      <c r="D159" s="117">
        <f>Lite!Y161</f>
        <v>1</v>
      </c>
      <c r="E159" s="117" t="str">
        <f>Lite!B161</f>
        <v>SL.144</v>
      </c>
      <c r="F159" s="117" t="str">
        <f>Lite!C161</f>
        <v>Are staff technically prevented from accessing the administrative environment via non-managed private devices? If yes, is it from:</v>
      </c>
      <c r="G159" s="117" t="str">
        <f>Lite!D161</f>
        <v>Yes</v>
      </c>
      <c r="H159" s="117">
        <f>Lite!E161</f>
        <v>0</v>
      </c>
      <c r="I159" s="117">
        <f>Lite!F161</f>
        <v>0</v>
      </c>
      <c r="J159" s="117" t="str">
        <f>Lite!G161</f>
        <v>H.3 Logical Access Authorization</v>
      </c>
      <c r="K159" s="117" t="str">
        <f>Lite!H161</f>
        <v xml:space="preserve">9.1.1 9.1.2 9.2.1 9.2.3 </v>
      </c>
      <c r="L159" s="117" t="str">
        <f>Lite!I161</f>
        <v>Access control policy,
Access to networks and network services,
User registration and de-registration,
Management of privileged access rights</v>
      </c>
      <c r="M159" s="117"/>
      <c r="N159" s="117"/>
      <c r="O159" s="117"/>
      <c r="P159" s="117" t="s">
        <v>118</v>
      </c>
      <c r="Q159" s="117"/>
      <c r="R159" s="117"/>
      <c r="S159" s="117"/>
      <c r="T159" s="117"/>
      <c r="U159" s="1"/>
      <c r="V159" s="1"/>
      <c r="W159" s="1"/>
      <c r="X159" s="1"/>
      <c r="Y159" s="1"/>
      <c r="Z159" s="1"/>
    </row>
    <row r="160" spans="1:26" ht="12.75" customHeight="1">
      <c r="A160" s="117">
        <f>Lite!A162</f>
        <v>0</v>
      </c>
      <c r="B160" s="117">
        <f>Lite!M162</f>
        <v>14</v>
      </c>
      <c r="C160" s="117">
        <f>Lite!K162</f>
        <v>1</v>
      </c>
      <c r="D160" s="117">
        <f>Lite!Y162</f>
        <v>1</v>
      </c>
      <c r="E160" s="117" t="str">
        <f>Lite!B162</f>
        <v/>
      </c>
      <c r="F160" s="117" t="str">
        <f>Lite!C162</f>
        <v>N. Network Security</v>
      </c>
      <c r="G160" s="117">
        <f>Lite!D162</f>
        <v>0</v>
      </c>
      <c r="H160" s="117">
        <f>Lite!E162</f>
        <v>0</v>
      </c>
      <c r="I160" s="117">
        <f>Lite!F162</f>
        <v>0</v>
      </c>
      <c r="J160" s="117">
        <f>Lite!G162</f>
        <v>0</v>
      </c>
      <c r="K160" s="117">
        <f>Lite!H162</f>
        <v>0</v>
      </c>
      <c r="L160" s="117">
        <f>Lite!I162</f>
        <v>0</v>
      </c>
      <c r="M160" s="117"/>
      <c r="N160" s="117"/>
      <c r="O160" s="117"/>
      <c r="P160" s="117"/>
      <c r="Q160" s="117"/>
      <c r="R160" s="117"/>
      <c r="S160" s="117"/>
      <c r="T160" s="117"/>
      <c r="U160" s="1"/>
      <c r="V160" s="1"/>
      <c r="W160" s="1"/>
      <c r="X160" s="1"/>
      <c r="Y160" s="1"/>
      <c r="Z160" s="1"/>
    </row>
    <row r="161" spans="1:26" ht="12.75" customHeight="1">
      <c r="A161" s="117">
        <f>Lite!A163</f>
        <v>975</v>
      </c>
      <c r="B161" s="117">
        <f>Lite!M163</f>
        <v>14</v>
      </c>
      <c r="C161" s="117" t="str">
        <f>Lite!K163</f>
        <v>N</v>
      </c>
      <c r="D161" s="117">
        <f>Lite!Y163</f>
        <v>1</v>
      </c>
      <c r="E161" s="117" t="str">
        <f>Lite!B163</f>
        <v>SL.145</v>
      </c>
      <c r="F161" s="117" t="str">
        <f>Lite!C163</f>
        <v>Are there external network connections (Internet, extranet, etc.)?</v>
      </c>
      <c r="G161" s="117" t="str">
        <f>Lite!D163</f>
        <v>Yes</v>
      </c>
      <c r="H161" s="117">
        <f>Lite!E163</f>
        <v>0</v>
      </c>
      <c r="I161" s="117">
        <f>Lite!F163</f>
        <v>0</v>
      </c>
      <c r="J161" s="117" t="str">
        <f>Lite!G163</f>
        <v>B.2 Information Security Standards
N.Network Security</v>
      </c>
      <c r="K161" s="117" t="str">
        <f>Lite!H163</f>
        <v>13.1.1</v>
      </c>
      <c r="L161" s="117" t="str">
        <f>Lite!I163</f>
        <v>Network Controls</v>
      </c>
      <c r="M161" s="117"/>
      <c r="N161" s="117"/>
      <c r="O161" s="117"/>
      <c r="P161" s="117" t="s">
        <v>3226</v>
      </c>
      <c r="Q161" s="117"/>
      <c r="R161" s="117" t="s">
        <v>3227</v>
      </c>
      <c r="S161" s="117"/>
      <c r="T161" s="117" t="s">
        <v>3217</v>
      </c>
      <c r="U161" s="1"/>
      <c r="V161" s="1"/>
      <c r="W161" s="1"/>
      <c r="X161" s="1"/>
      <c r="Y161" s="1"/>
      <c r="Z161" s="1"/>
    </row>
    <row r="162" spans="1:26" ht="12.75" customHeight="1">
      <c r="A162" s="117">
        <f>Lite!A164</f>
        <v>998</v>
      </c>
      <c r="B162" s="117">
        <f>Lite!M164</f>
        <v>14</v>
      </c>
      <c r="C162" s="117" t="str">
        <f>Lite!K164</f>
        <v>N</v>
      </c>
      <c r="D162" s="117">
        <f>Lite!Y164</f>
        <v>1</v>
      </c>
      <c r="E162" s="117" t="str">
        <f>Lite!B164</f>
        <v>SL.146</v>
      </c>
      <c r="F162" s="117" t="str">
        <f>Lite!C164</f>
        <v>Security and hardening standards for network devices, including Firewalls, Switches, Routers and Wireless Access Points (baseline configuration, patching, passwords, access control)?</v>
      </c>
      <c r="G162" s="117" t="str">
        <f>Lite!D164</f>
        <v>Yes</v>
      </c>
      <c r="H162" s="117">
        <f>Lite!E164</f>
        <v>0</v>
      </c>
      <c r="I162" s="117" t="str">
        <f>Lite!F164</f>
        <v>Multiple layers of hardening standards including IP whitelisting, rigorous access controls, algorithmic determination of bad actors, etc.</v>
      </c>
      <c r="J162" s="117" t="str">
        <f>Lite!G164</f>
        <v>N. Network Security</v>
      </c>
      <c r="K162" s="117" t="str">
        <f>Lite!H164</f>
        <v>13.1.1.c</v>
      </c>
      <c r="L162" s="117" t="str">
        <f>Lite!I164</f>
        <v>Network Controls</v>
      </c>
      <c r="M162" s="117"/>
      <c r="N162" s="117" t="s">
        <v>3228</v>
      </c>
      <c r="O162" s="117" t="s">
        <v>3229</v>
      </c>
      <c r="P162" s="117" t="s">
        <v>3230</v>
      </c>
      <c r="Q162" s="117"/>
      <c r="R162" s="117" t="s">
        <v>118</v>
      </c>
      <c r="S162" s="117"/>
      <c r="T162" s="117" t="s">
        <v>3217</v>
      </c>
      <c r="U162" s="1"/>
      <c r="V162" s="1"/>
      <c r="W162" s="1"/>
      <c r="X162" s="1"/>
      <c r="Y162" s="1"/>
      <c r="Z162" s="1"/>
    </row>
    <row r="163" spans="1:26" ht="12.75" customHeight="1">
      <c r="A163" s="117">
        <f>Lite!A165</f>
        <v>3689</v>
      </c>
      <c r="B163" s="117">
        <f>Lite!M165</f>
        <v>14</v>
      </c>
      <c r="C163" s="117" t="str">
        <f>Lite!K165</f>
        <v>N</v>
      </c>
      <c r="D163" s="117">
        <f>Lite!Y165</f>
        <v>1</v>
      </c>
      <c r="E163" s="117" t="str">
        <f>Lite!B165</f>
        <v>SL.147</v>
      </c>
      <c r="F163" s="117" t="str">
        <f>Lite!C165</f>
        <v>Are firewalls used to isolate critical and sensitive systems into network segments separate from network segments with less sensitive systems?</v>
      </c>
      <c r="G163" s="117" t="str">
        <f>Lite!D165</f>
        <v>Yes</v>
      </c>
      <c r="H163" s="117">
        <f>Lite!E165</f>
        <v>0</v>
      </c>
      <c r="I163" s="117" t="str">
        <f>Lite!F165</f>
        <v>Prognos leverage AWS serverless architecture and does not have seperate internal company network. All the network devices are managed by Cleardata (HITRUST certified) also the baselining for all the devices is managed by them</v>
      </c>
      <c r="J163" s="117" t="str">
        <f>Lite!G165</f>
        <v>N.2 Network Security - Firewall(s) and/or Other Devices Providing the Same Functionality</v>
      </c>
      <c r="K163" s="117" t="str">
        <f>Lite!H165</f>
        <v>13.1.3</v>
      </c>
      <c r="L163" s="117" t="str">
        <f>Lite!I165</f>
        <v>Segregation In Networks</v>
      </c>
      <c r="M163" s="117"/>
      <c r="N163" s="117"/>
      <c r="O163" s="117"/>
      <c r="P163" s="117" t="s">
        <v>3231</v>
      </c>
      <c r="Q163" s="117"/>
      <c r="R163" s="117" t="s">
        <v>118</v>
      </c>
      <c r="S163" s="117" t="s">
        <v>3232</v>
      </c>
      <c r="T163" s="117" t="s">
        <v>3217</v>
      </c>
      <c r="U163" s="1"/>
      <c r="V163" s="1"/>
      <c r="W163" s="1"/>
      <c r="X163" s="1"/>
      <c r="Y163" s="1"/>
      <c r="Z163" s="1"/>
    </row>
    <row r="164" spans="1:26" ht="12.75" customHeight="1">
      <c r="A164" s="117">
        <f>Lite!A166</f>
        <v>1015</v>
      </c>
      <c r="B164" s="117">
        <f>Lite!M166</f>
        <v>14</v>
      </c>
      <c r="C164" s="117" t="str">
        <f>Lite!K166</f>
        <v>N</v>
      </c>
      <c r="D164" s="117">
        <f>Lite!Y166</f>
        <v>1</v>
      </c>
      <c r="E164" s="117" t="str">
        <f>Lite!B166</f>
        <v>SL.148</v>
      </c>
      <c r="F164" s="117" t="str">
        <f>Lite!C166</f>
        <v>Is there a process that requires security approval to allow external networks to connect to the company network, and enforces the least privilege necessary?</v>
      </c>
      <c r="G164" s="117" t="str">
        <f>Lite!D166</f>
        <v>Yes</v>
      </c>
      <c r="H164" s="117">
        <f>Lite!E166</f>
        <v>0</v>
      </c>
      <c r="I164" s="117">
        <f>Lite!F166</f>
        <v>0</v>
      </c>
      <c r="J164" s="117">
        <f>Lite!G166</f>
        <v>0</v>
      </c>
      <c r="K164" s="117" t="str">
        <f>Lite!H166</f>
        <v>9.1.2.b</v>
      </c>
      <c r="L164" s="117" t="str">
        <f>Lite!I166</f>
        <v>Access to networks and network services</v>
      </c>
      <c r="M164" s="117"/>
      <c r="N164" s="117"/>
      <c r="O164" s="117"/>
      <c r="P164" s="117" t="s">
        <v>118</v>
      </c>
      <c r="Q164" s="117"/>
      <c r="R164" s="117" t="s">
        <v>3233</v>
      </c>
      <c r="S164" s="117"/>
      <c r="T164" s="117" t="s">
        <v>3217</v>
      </c>
      <c r="U164" s="1"/>
      <c r="V164" s="1"/>
      <c r="W164" s="1"/>
      <c r="X164" s="1"/>
      <c r="Y164" s="1"/>
      <c r="Z164" s="1"/>
    </row>
    <row r="165" spans="1:26" ht="12.75" customHeight="1">
      <c r="A165" s="117">
        <f>Lite!A167</f>
        <v>994</v>
      </c>
      <c r="B165" s="117">
        <f>Lite!M167</f>
        <v>14</v>
      </c>
      <c r="C165" s="117" t="str">
        <f>Lite!K167</f>
        <v>N</v>
      </c>
      <c r="D165" s="117">
        <f>Lite!Y167</f>
        <v>1</v>
      </c>
      <c r="E165" s="117" t="str">
        <f>Lite!B167</f>
        <v>SL.149</v>
      </c>
      <c r="F165" s="117" t="str">
        <f>Lite!C167</f>
        <v>Are all available high-risk security patches applied and verified at least monthly?</v>
      </c>
      <c r="G165" s="117" t="str">
        <f>Lite!D167</f>
        <v>Yes</v>
      </c>
      <c r="H165" s="117">
        <f>Lite!E167</f>
        <v>0</v>
      </c>
      <c r="I165" s="117">
        <f>Lite!F167</f>
        <v>0</v>
      </c>
      <c r="J165" s="117">
        <f>Lite!G167</f>
        <v>0</v>
      </c>
      <c r="K165" s="117" t="str">
        <f>Lite!H167</f>
        <v>12.6.1.g</v>
      </c>
      <c r="L165" s="117" t="str">
        <f>Lite!I167</f>
        <v>Management of technical vulnerabilities</v>
      </c>
      <c r="M165" s="117"/>
      <c r="N165" s="117" t="s">
        <v>3234</v>
      </c>
      <c r="O165" s="117" t="s">
        <v>3235</v>
      </c>
      <c r="P165" s="117">
        <v>1.3</v>
      </c>
      <c r="Q165" s="117"/>
      <c r="R165" s="117" t="s">
        <v>3236</v>
      </c>
      <c r="S165" s="117"/>
      <c r="T165" s="117" t="s">
        <v>3217</v>
      </c>
      <c r="U165" s="1"/>
      <c r="V165" s="1"/>
      <c r="W165" s="1"/>
      <c r="X165" s="1"/>
      <c r="Y165" s="1"/>
      <c r="Z165" s="1"/>
    </row>
    <row r="166" spans="1:26" ht="12.75" customHeight="1">
      <c r="A166" s="117">
        <f>Lite!A168</f>
        <v>1068</v>
      </c>
      <c r="B166" s="117">
        <f>Lite!M168</f>
        <v>14</v>
      </c>
      <c r="C166" s="117" t="str">
        <f>Lite!K168</f>
        <v>N</v>
      </c>
      <c r="D166" s="117">
        <f>Lite!Y168</f>
        <v>1</v>
      </c>
      <c r="E166" s="117" t="str">
        <f>Lite!B168</f>
        <v>SL.150</v>
      </c>
      <c r="F166" s="117" t="str">
        <f>Lite!C168</f>
        <v>Are Intrusion Detection/Prevention Systems employed in all sensitive network zones and wherever firewalls are enabled?</v>
      </c>
      <c r="G166" s="117" t="str">
        <f>Lite!D168</f>
        <v>Yes</v>
      </c>
      <c r="H166" s="117">
        <f>Lite!E168</f>
        <v>0</v>
      </c>
      <c r="I166" s="117">
        <f>Lite!F168</f>
        <v>0</v>
      </c>
      <c r="J166" s="117" t="str">
        <f>Lite!G168</f>
        <v>N.3 Network Security - IDS/IPS Attributes</v>
      </c>
      <c r="K166" s="117" t="str">
        <f>Lite!H168</f>
        <v>13.1.2</v>
      </c>
      <c r="L166" s="117" t="str">
        <f>Lite!I168</f>
        <v>Security of Network Services</v>
      </c>
      <c r="M166" s="117"/>
      <c r="N166" s="117"/>
      <c r="O166" s="117"/>
      <c r="P166" s="117">
        <v>11.4</v>
      </c>
      <c r="Q166" s="117"/>
      <c r="R166" s="117" t="s">
        <v>3029</v>
      </c>
      <c r="S166" s="117" t="s">
        <v>3237</v>
      </c>
      <c r="T166" s="117" t="s">
        <v>3217</v>
      </c>
      <c r="U166" s="1"/>
      <c r="V166" s="1"/>
      <c r="W166" s="1"/>
      <c r="X166" s="1"/>
      <c r="Y166" s="1"/>
      <c r="Z166" s="1"/>
    </row>
    <row r="167" spans="1:26" ht="12.75" customHeight="1">
      <c r="A167" s="117">
        <f>Lite!A169</f>
        <v>1095</v>
      </c>
      <c r="B167" s="117">
        <f>Lite!M169</f>
        <v>14</v>
      </c>
      <c r="C167" s="117" t="str">
        <f>Lite!K169</f>
        <v>N</v>
      </c>
      <c r="D167" s="117">
        <f>Lite!Y169</f>
        <v>1</v>
      </c>
      <c r="E167" s="117" t="str">
        <f>Lite!B169</f>
        <v>SL.151</v>
      </c>
      <c r="F167" s="117" t="str">
        <f>Lite!C169</f>
        <v>Are wireless networking devices connected to networks containing scoped systems and data?</v>
      </c>
      <c r="G167" s="117" t="str">
        <f>Lite!D169</f>
        <v>Yes</v>
      </c>
      <c r="H167" s="117">
        <f>Lite!E169</f>
        <v>0</v>
      </c>
      <c r="I167" s="117">
        <f>Lite!F169</f>
        <v>0</v>
      </c>
      <c r="J167" s="117" t="str">
        <f>Lite!G169</f>
        <v>N.7 Unauthorized Wireless Networks</v>
      </c>
      <c r="K167" s="117" t="str">
        <f>Lite!H169</f>
        <v>13.1.1.c</v>
      </c>
      <c r="L167" s="117" t="str">
        <f>Lite!I169</f>
        <v>Network Controls</v>
      </c>
      <c r="M167" s="117"/>
      <c r="N167" s="117" t="s">
        <v>3238</v>
      </c>
      <c r="O167" s="117" t="s">
        <v>3239</v>
      </c>
      <c r="P167" s="117" t="s">
        <v>118</v>
      </c>
      <c r="Q167" s="117"/>
      <c r="R167" s="117" t="s">
        <v>3220</v>
      </c>
      <c r="S167" s="117"/>
      <c r="T167" s="117" t="s">
        <v>3217</v>
      </c>
      <c r="U167" s="1"/>
      <c r="V167" s="1"/>
      <c r="W167" s="1"/>
      <c r="X167" s="1"/>
      <c r="Y167" s="1"/>
      <c r="Z167" s="1"/>
    </row>
    <row r="168" spans="1:26" ht="12.75" customHeight="1">
      <c r="A168" s="117">
        <f>Lite!A170</f>
        <v>3563</v>
      </c>
      <c r="B168" s="117">
        <f>Lite!M170</f>
        <v>14</v>
      </c>
      <c r="C168" s="117" t="str">
        <f>Lite!K170</f>
        <v>N</v>
      </c>
      <c r="D168" s="117">
        <f>Lite!Y170</f>
        <v>1</v>
      </c>
      <c r="E168" s="117" t="str">
        <f>Lite!B170</f>
        <v>SL.152</v>
      </c>
      <c r="F168" s="117" t="str">
        <f>Lite!C170</f>
        <v>Are there controls to prevent one client attempting to compromise another client in a resource pooled environment?</v>
      </c>
      <c r="G168" s="117" t="str">
        <f>Lite!D170</f>
        <v>Yes</v>
      </c>
      <c r="H168" s="117">
        <f>Lite!E170</f>
        <v>0</v>
      </c>
      <c r="I168" s="117">
        <f>Lite!F170</f>
        <v>0</v>
      </c>
      <c r="J168" s="117" t="str">
        <f>Lite!G170</f>
        <v>H.3 Logical Access Authorization</v>
      </c>
      <c r="K168" s="117" t="str">
        <f>Lite!H170</f>
        <v>12.4.1 15.2.1</v>
      </c>
      <c r="L168" s="117" t="str">
        <f>Lite!I170</f>
        <v>Event Logging,
Monitoring and review of supplier services</v>
      </c>
      <c r="M168" s="117"/>
      <c r="N168" s="117"/>
      <c r="O168" s="117"/>
      <c r="P168" s="117">
        <v>7.1</v>
      </c>
      <c r="Q168" s="117"/>
      <c r="R168" s="117"/>
      <c r="S168" s="117"/>
      <c r="T168" s="117"/>
      <c r="U168" s="1"/>
      <c r="V168" s="1"/>
      <c r="W168" s="1"/>
      <c r="X168" s="1"/>
      <c r="Y168" s="1"/>
      <c r="Z168" s="1"/>
    </row>
    <row r="169" spans="1:26" ht="12.75" customHeight="1">
      <c r="A169" s="117">
        <f>Lite!A171</f>
        <v>0</v>
      </c>
      <c r="B169" s="117">
        <f>Lite!M171</f>
        <v>15</v>
      </c>
      <c r="C169" s="117">
        <f>Lite!K171</f>
        <v>1</v>
      </c>
      <c r="D169" s="117">
        <f>Lite!Y171</f>
        <v>1</v>
      </c>
      <c r="E169" s="117" t="str">
        <f>Lite!B171</f>
        <v/>
      </c>
      <c r="F169" s="117" t="str">
        <f>Lite!C171</f>
        <v>P. Privacy</v>
      </c>
      <c r="G169" s="117">
        <f>Lite!D171</f>
        <v>0</v>
      </c>
      <c r="H169" s="117">
        <f>Lite!E171</f>
        <v>0</v>
      </c>
      <c r="I169" s="117">
        <f>Lite!F171</f>
        <v>0</v>
      </c>
      <c r="J169" s="117">
        <f>Lite!G171</f>
        <v>0</v>
      </c>
      <c r="K169" s="117">
        <f>Lite!H171</f>
        <v>0</v>
      </c>
      <c r="L169" s="117">
        <f>Lite!I171</f>
        <v>0</v>
      </c>
      <c r="M169" s="117"/>
      <c r="N169" s="117"/>
      <c r="O169" s="117"/>
      <c r="P169" s="117"/>
      <c r="Q169" s="117"/>
      <c r="R169" s="117"/>
      <c r="S169" s="117"/>
      <c r="T169" s="117"/>
      <c r="U169" s="1"/>
      <c r="V169" s="1"/>
      <c r="W169" s="1"/>
      <c r="X169" s="1"/>
      <c r="Y169" s="1"/>
      <c r="Z169" s="1"/>
    </row>
    <row r="170" spans="1:26" ht="12.75" customHeight="1">
      <c r="A170" s="117">
        <f>Lite!A172</f>
        <v>3687</v>
      </c>
      <c r="B170" s="117">
        <f>Lite!M172</f>
        <v>15</v>
      </c>
      <c r="C170" s="117" t="str">
        <f>Lite!K172</f>
        <v>P</v>
      </c>
      <c r="D170" s="117">
        <f>Lite!Y172</f>
        <v>1</v>
      </c>
      <c r="E170" s="117" t="str">
        <f>Lite!B172</f>
        <v>SL.153</v>
      </c>
      <c r="F170" s="117" t="str">
        <f>Lite!C172</f>
        <v>Is Scoped Data transmitted, processed, or stored that can be classified as non-public information (NPI), personally identifiable information (PII), or sensitive customer financial information? If yes, describe and list types of data.</v>
      </c>
      <c r="G170" s="117" t="str">
        <f>Lite!D172</f>
        <v>Yes</v>
      </c>
      <c r="H170" s="117">
        <f>Lite!E172</f>
        <v>0</v>
      </c>
      <c r="I170" s="117" t="str">
        <f>Lite!F172</f>
        <v>Prognos receives PII from clients (in the form of a member roster) and uses that PII to request and analyze PHI for delivery to client</v>
      </c>
      <c r="J170" s="117">
        <f>Lite!G172</f>
        <v>0</v>
      </c>
      <c r="K170" s="117" t="str">
        <f>Lite!H172</f>
        <v>8.2.1</v>
      </c>
      <c r="L170" s="117" t="str">
        <f>Lite!I172</f>
        <v>Classification of Information</v>
      </c>
      <c r="M170" s="117"/>
      <c r="N170" s="117"/>
      <c r="O170" s="117"/>
      <c r="P170" s="117" t="s">
        <v>118</v>
      </c>
      <c r="Q170" s="117"/>
      <c r="R170" s="117"/>
      <c r="S170" s="117"/>
      <c r="T170" s="117"/>
      <c r="U170" s="1"/>
      <c r="V170" s="1"/>
      <c r="W170" s="1"/>
      <c r="X170" s="1"/>
      <c r="Y170" s="1"/>
      <c r="Z170" s="1"/>
    </row>
    <row r="171" spans="1:26" ht="12.75" customHeight="1">
      <c r="A171" s="117">
        <f>Lite!A173</f>
        <v>3690</v>
      </c>
      <c r="B171" s="117">
        <f>Lite!M173</f>
        <v>15</v>
      </c>
      <c r="C171" s="117" t="str">
        <f>Lite!K173</f>
        <v>P</v>
      </c>
      <c r="D171" s="117">
        <f>Lite!Y173</f>
        <v>1</v>
      </c>
      <c r="E171" s="117" t="str">
        <f>Lite!B173</f>
        <v>SL.154</v>
      </c>
      <c r="F171" s="117" t="str">
        <f>Lite!C173</f>
        <v>Do agreements with third parties who have access or potential access to Scoped Data, address confidentiality, audit, security, and privacy, including but not limited to incident response, ongoing monitoring, data sharing and secure disposal of Scoped Data?</v>
      </c>
      <c r="G171" s="117" t="str">
        <f>Lite!D173</f>
        <v>Yes</v>
      </c>
      <c r="H171" s="117">
        <f>Lite!E173</f>
        <v>0</v>
      </c>
      <c r="I171" s="117" t="str">
        <f>Lite!F173</f>
        <v>The only third parties with the capability of accessing data are the vendors that host the data.  AWS and ClearData have entered into contracts, including BAAs with Prognos</v>
      </c>
      <c r="J171" s="117" t="str">
        <f>Lite!G173</f>
        <v>P.4 Third Party Privacy Agreements</v>
      </c>
      <c r="K171" s="117" t="str">
        <f>Lite!H173</f>
        <v xml:space="preserve">15.1.2 </v>
      </c>
      <c r="L171" s="117" t="str">
        <f>Lite!I173</f>
        <v>Addressing security within supplier agreements</v>
      </c>
      <c r="M171" s="117"/>
      <c r="N171" s="117"/>
      <c r="O171" s="117"/>
      <c r="P171" s="117" t="s">
        <v>3245</v>
      </c>
      <c r="Q171" s="117"/>
      <c r="R171" s="117"/>
      <c r="S171" s="117"/>
      <c r="T171" s="117" t="s">
        <v>3246</v>
      </c>
      <c r="U171" s="1"/>
      <c r="V171" s="1"/>
      <c r="W171" s="1"/>
      <c r="X171" s="1"/>
      <c r="Y171" s="1"/>
      <c r="Z171" s="1"/>
    </row>
    <row r="172" spans="1:26" ht="12.75" customHeight="1">
      <c r="A172" s="117">
        <f>Lite!A174</f>
        <v>3701</v>
      </c>
      <c r="B172" s="117">
        <f>Lite!M174</f>
        <v>15</v>
      </c>
      <c r="C172" s="117" t="str">
        <f>Lite!K174</f>
        <v>P</v>
      </c>
      <c r="D172" s="117">
        <f>Lite!Y174</f>
        <v>1</v>
      </c>
      <c r="E172" s="117" t="str">
        <f>Lite!B174</f>
        <v>SL.155</v>
      </c>
      <c r="F172" s="117" t="str">
        <f>Lite!C174</f>
        <v>Is a business associate contract in place to address obligations for the privacy and security requirements for the services provided?</v>
      </c>
      <c r="G172" s="117" t="str">
        <f>Lite!D174</f>
        <v>Yes</v>
      </c>
      <c r="H172" s="117">
        <f>Lite!E174</f>
        <v>0</v>
      </c>
      <c r="I172" s="117">
        <f>Lite!F174</f>
        <v>0</v>
      </c>
      <c r="J172" s="117" t="str">
        <f>Lite!G174</f>
        <v>P.4 Third Party Privacy Agreements</v>
      </c>
      <c r="K172" s="117" t="str">
        <f>Lite!H174</f>
        <v xml:space="preserve">15.1.2 </v>
      </c>
      <c r="L172" s="117" t="str">
        <f>Lite!I174</f>
        <v>Addressing security within supplier agreements</v>
      </c>
      <c r="M172" s="117"/>
      <c r="N172" s="117"/>
      <c r="O172" s="117"/>
      <c r="P172" s="117" t="s">
        <v>118</v>
      </c>
      <c r="Q172" s="117"/>
      <c r="R172" s="117"/>
      <c r="S172" s="117"/>
      <c r="T172" s="117" t="s">
        <v>3247</v>
      </c>
      <c r="U172" s="1"/>
      <c r="V172" s="1"/>
      <c r="W172" s="1"/>
      <c r="X172" s="1"/>
      <c r="Y172" s="1"/>
      <c r="Z172" s="1"/>
    </row>
    <row r="173" spans="1:26" ht="12.75" customHeight="1">
      <c r="A173" s="117">
        <f>Lite!A175</f>
        <v>3704</v>
      </c>
      <c r="B173" s="117">
        <f>Lite!M175</f>
        <v>15</v>
      </c>
      <c r="C173" s="117" t="str">
        <f>Lite!K175</f>
        <v>P</v>
      </c>
      <c r="D173" s="117">
        <f>Lite!Y175</f>
        <v>1</v>
      </c>
      <c r="E173" s="117" t="str">
        <f>Lite!B175</f>
        <v>SL.156</v>
      </c>
      <c r="F173" s="117" t="str">
        <f>Lite!C175</f>
        <v>For Scoped Data, is personal information about individuals transmitted to or received from countries outside the United States? If yes, list the countries.</v>
      </c>
      <c r="G173" s="117" t="str">
        <f>Lite!D175</f>
        <v>No</v>
      </c>
      <c r="H173" s="117">
        <f>Lite!E175</f>
        <v>0</v>
      </c>
      <c r="I173" s="117">
        <f>Lite!F175</f>
        <v>0</v>
      </c>
      <c r="J173" s="117">
        <f>Lite!G175</f>
        <v>0</v>
      </c>
      <c r="K173" s="117">
        <f>Lite!H175</f>
        <v>0</v>
      </c>
      <c r="L173" s="117">
        <f>Lite!I175</f>
        <v>0</v>
      </c>
      <c r="M173" s="117"/>
      <c r="N173" s="117"/>
      <c r="O173" s="117"/>
      <c r="P173" s="117" t="s">
        <v>118</v>
      </c>
      <c r="Q173" s="117"/>
      <c r="R173" s="117"/>
      <c r="S173" s="117"/>
      <c r="T173" s="117"/>
      <c r="U173" s="1"/>
      <c r="V173" s="1"/>
      <c r="W173" s="1"/>
      <c r="X173" s="1"/>
      <c r="Y173" s="1"/>
      <c r="Z173" s="1"/>
    </row>
    <row r="174" spans="1:26" ht="12.75" customHeight="1">
      <c r="A174" s="117">
        <f>Lite!A176</f>
        <v>3715</v>
      </c>
      <c r="B174" s="117">
        <f>Lite!M176</f>
        <v>15</v>
      </c>
      <c r="C174" s="117" t="str">
        <f>Lite!K176</f>
        <v>P</v>
      </c>
      <c r="D174" s="117">
        <f>Lite!Y176</f>
        <v>1</v>
      </c>
      <c r="E174" s="117" t="str">
        <f>Lite!B176</f>
        <v>SL.157</v>
      </c>
      <c r="F174" s="117" t="str">
        <f>Lite!C176</f>
        <v>Is personal information transmitted, processed, stored, or disclosed to or retained by third parties? If yes, describe.</v>
      </c>
      <c r="G174" s="117" t="str">
        <f>Lite!D176</f>
        <v>Yes</v>
      </c>
      <c r="H174" s="117">
        <f>Lite!E176</f>
        <v>0</v>
      </c>
      <c r="I174" s="117" t="str">
        <f>Lite!F176</f>
        <v>Data is hosted by AWS (with a security overlay by ClearData)</v>
      </c>
      <c r="J174" s="117">
        <f>Lite!G176</f>
        <v>0</v>
      </c>
      <c r="K174" s="117">
        <f>Lite!H176</f>
        <v>15</v>
      </c>
      <c r="L174" s="117" t="str">
        <f>Lite!I176</f>
        <v>Supplier Relationships</v>
      </c>
      <c r="M174" s="117"/>
      <c r="N174" s="117"/>
      <c r="O174" s="117"/>
      <c r="P174" s="117" t="s">
        <v>118</v>
      </c>
      <c r="Q174" s="117"/>
      <c r="R174" s="117"/>
      <c r="S174" s="117"/>
      <c r="T174" s="117"/>
      <c r="U174" s="1"/>
      <c r="V174" s="1"/>
      <c r="W174" s="1"/>
      <c r="X174" s="1"/>
      <c r="Y174" s="1"/>
      <c r="Z174" s="1"/>
    </row>
    <row r="175" spans="1:26" ht="12.75" customHeight="1">
      <c r="A175" s="117">
        <f>Lite!A177</f>
        <v>3270</v>
      </c>
      <c r="B175" s="117">
        <f>Lite!M177</f>
        <v>15</v>
      </c>
      <c r="C175" s="117" t="str">
        <f>Lite!K177</f>
        <v>P</v>
      </c>
      <c r="D175" s="117">
        <f>Lite!Y177</f>
        <v>1</v>
      </c>
      <c r="E175" s="117" t="str">
        <f>Lite!B177</f>
        <v>SL.158</v>
      </c>
      <c r="F175" s="117" t="str">
        <f>Lite!C177</f>
        <v>Are there contractual controls to ensure that personal information transmitted, processed, stored or disclosed to or retained by third parties is limited to defined parameters for access, use and disclosure? If yes, describe. If no, explain reason.</v>
      </c>
      <c r="G175" s="117" t="str">
        <f>Lite!D177</f>
        <v>Yes</v>
      </c>
      <c r="H175" s="117">
        <f>Lite!E177</f>
        <v>0</v>
      </c>
      <c r="I175" s="117" t="str">
        <f>Lite!F177</f>
        <v xml:space="preserve">Third parties hosting data are contractually prohibited from accessing.  Their sole function is hosting </v>
      </c>
      <c r="J175" s="117" t="str">
        <f>Lite!G177</f>
        <v>P.4 Third Party Privacy Agreements</v>
      </c>
      <c r="K175" s="117" t="str">
        <f>Lite!H177</f>
        <v xml:space="preserve">15.1.2 </v>
      </c>
      <c r="L175" s="117" t="str">
        <f>Lite!I177</f>
        <v>Addressing security within supplier agreements</v>
      </c>
      <c r="M175" s="117"/>
      <c r="N175" s="117"/>
      <c r="O175" s="117"/>
      <c r="P175" s="117" t="s">
        <v>118</v>
      </c>
      <c r="Q175" s="117"/>
      <c r="R175" s="117"/>
      <c r="S175" s="117"/>
      <c r="T175" s="117"/>
      <c r="U175" s="1"/>
      <c r="V175" s="1"/>
      <c r="W175" s="1"/>
      <c r="X175" s="1"/>
      <c r="Y175" s="1"/>
      <c r="Z175" s="1"/>
    </row>
    <row r="176" spans="1:26" ht="12.75" customHeight="1">
      <c r="A176" s="117">
        <f>Lite!A178</f>
        <v>3269</v>
      </c>
      <c r="B176" s="117">
        <f>Lite!M178</f>
        <v>15</v>
      </c>
      <c r="C176" s="117" t="str">
        <f>Lite!K178</f>
        <v>P</v>
      </c>
      <c r="D176" s="117">
        <f>Lite!Y178</f>
        <v>1</v>
      </c>
      <c r="E176" s="117" t="str">
        <f>Lite!B178</f>
        <v>SL.159</v>
      </c>
      <c r="F176" s="117" t="str">
        <f>Lite!C178</f>
        <v>Is personal information accessed, disclosed, processed, transmitted or retained with third parties outside the US? If yes, describe and list the countries.</v>
      </c>
      <c r="G176" s="117" t="str">
        <f>Lite!D178</f>
        <v>No</v>
      </c>
      <c r="H176" s="117">
        <f>Lite!E178</f>
        <v>0</v>
      </c>
      <c r="I176" s="117">
        <f>Lite!F178</f>
        <v>0</v>
      </c>
      <c r="J176" s="117">
        <f>Lite!G178</f>
        <v>0</v>
      </c>
      <c r="K176" s="117">
        <f>Lite!H178</f>
        <v>15</v>
      </c>
      <c r="L176" s="117" t="str">
        <f>Lite!I178</f>
        <v>Supplier Relationships</v>
      </c>
      <c r="M176" s="117"/>
      <c r="N176" s="117"/>
      <c r="O176" s="117"/>
      <c r="P176" s="117" t="s">
        <v>118</v>
      </c>
      <c r="Q176" s="117"/>
      <c r="R176" s="117"/>
      <c r="S176" s="117"/>
      <c r="T176" s="117"/>
      <c r="U176" s="1"/>
      <c r="V176" s="1"/>
      <c r="W176" s="1"/>
      <c r="X176" s="1"/>
      <c r="Y176" s="1"/>
      <c r="Z176" s="1"/>
    </row>
    <row r="177" spans="1:26" ht="12.75" customHeight="1">
      <c r="A177" s="117">
        <f>Lite!A179</f>
        <v>3718</v>
      </c>
      <c r="B177" s="117">
        <f>Lite!M179</f>
        <v>15</v>
      </c>
      <c r="C177" s="117" t="str">
        <f>Lite!K179</f>
        <v>P</v>
      </c>
      <c r="D177" s="117">
        <f>Lite!Y179</f>
        <v>1</v>
      </c>
      <c r="E177" s="117" t="str">
        <f>Lite!B179</f>
        <v>SL.160</v>
      </c>
      <c r="F177" s="117" t="str">
        <f>Lite!C179</f>
        <v>Is there a documented privacy policy or procedures for the protection of information transmitted, processed, or maintained on behalf of the client?</v>
      </c>
      <c r="G177" s="117" t="str">
        <f>Lite!D179</f>
        <v>Yes</v>
      </c>
      <c r="H177" s="117">
        <f>Lite!E179</f>
        <v>0</v>
      </c>
      <c r="I177" s="117">
        <f>Lite!F179</f>
        <v>0</v>
      </c>
      <c r="J177" s="117" t="str">
        <f>Lite!G179</f>
        <v>P.2 Privacy Policy and Privacy Notices</v>
      </c>
      <c r="K177" s="117" t="str">
        <f>Lite!H179</f>
        <v>15.1.1</v>
      </c>
      <c r="L177" s="117" t="str">
        <f>Lite!I179</f>
        <v>Information security policy for supplier relationships</v>
      </c>
      <c r="M177" s="117"/>
      <c r="N177" s="117"/>
      <c r="O177" s="117"/>
      <c r="P177" s="117" t="s">
        <v>118</v>
      </c>
      <c r="Q177" s="117"/>
      <c r="R177" s="117"/>
      <c r="S177" s="117"/>
      <c r="T177" s="117" t="s">
        <v>3248</v>
      </c>
      <c r="U177" s="1"/>
      <c r="V177" s="1"/>
      <c r="W177" s="1"/>
      <c r="X177" s="1"/>
      <c r="Y177" s="1"/>
      <c r="Z177" s="1"/>
    </row>
    <row r="178" spans="1:26" ht="12.75" customHeight="1">
      <c r="A178" s="117">
        <f>Lite!A180</f>
        <v>3729</v>
      </c>
      <c r="B178" s="117">
        <f>Lite!M180</f>
        <v>15</v>
      </c>
      <c r="C178" s="117" t="str">
        <f>Lite!K180</f>
        <v>P</v>
      </c>
      <c r="D178" s="117">
        <f>Lite!Y180</f>
        <v>1</v>
      </c>
      <c r="E178" s="117" t="str">
        <f>Lite!B180</f>
        <v>SL.161</v>
      </c>
      <c r="F178" s="117" t="str">
        <f>Lite!C180</f>
        <v>Are transactions for covered accounts accessed, modified, or processed, including address changes and discrepancies? If yes, describe.</v>
      </c>
      <c r="G178" s="117" t="str">
        <f>Lite!D180</f>
        <v>N/A</v>
      </c>
      <c r="H178" s="117">
        <f>Lite!E180</f>
        <v>0</v>
      </c>
      <c r="I178" s="117" t="str">
        <f>Lite!F180</f>
        <v>No transactions are performed on behalf of client</v>
      </c>
      <c r="J178" s="117">
        <f>Lite!G180</f>
        <v>0</v>
      </c>
      <c r="K178" s="117">
        <f>Lite!H180</f>
        <v>0</v>
      </c>
      <c r="L178" s="117">
        <f>Lite!I180</f>
        <v>0</v>
      </c>
      <c r="M178" s="117"/>
      <c r="N178" s="117" t="s">
        <v>3249</v>
      </c>
      <c r="O178" s="117" t="s">
        <v>3250</v>
      </c>
      <c r="P178" s="117" t="s">
        <v>118</v>
      </c>
      <c r="Q178" s="117"/>
      <c r="R178" s="117"/>
      <c r="S178" s="117"/>
      <c r="T178" s="117"/>
      <c r="U178" s="1"/>
      <c r="V178" s="1"/>
      <c r="W178" s="1"/>
      <c r="X178" s="1"/>
      <c r="Y178" s="1"/>
      <c r="Z178" s="1"/>
    </row>
    <row r="179" spans="1:26" ht="12.75" customHeight="1">
      <c r="A179" s="117">
        <f>Lite!A181</f>
        <v>0</v>
      </c>
      <c r="B179" s="117">
        <f>Lite!M181</f>
        <v>16</v>
      </c>
      <c r="C179" s="117">
        <f>Lite!K181</f>
        <v>1</v>
      </c>
      <c r="D179" s="117">
        <f>Lite!Y181</f>
        <v>1</v>
      </c>
      <c r="E179" s="117" t="str">
        <f>Lite!B181</f>
        <v/>
      </c>
      <c r="F179" s="117" t="str">
        <f>Lite!C181</f>
        <v>T. Threat Management</v>
      </c>
      <c r="G179" s="117">
        <f>Lite!D181</f>
        <v>0</v>
      </c>
      <c r="H179" s="117">
        <f>Lite!E181</f>
        <v>0</v>
      </c>
      <c r="I179" s="117">
        <f>Lite!F181</f>
        <v>0</v>
      </c>
      <c r="J179" s="117">
        <f>Lite!G181</f>
        <v>0</v>
      </c>
      <c r="K179" s="117">
        <f>Lite!H181</f>
        <v>0</v>
      </c>
      <c r="L179" s="117">
        <f>Lite!I181</f>
        <v>0</v>
      </c>
      <c r="M179" s="117"/>
      <c r="N179" s="117"/>
      <c r="O179" s="117"/>
      <c r="P179" s="117"/>
      <c r="Q179" s="117"/>
      <c r="R179" s="117"/>
      <c r="S179" s="117"/>
      <c r="T179" s="117"/>
      <c r="U179" s="1"/>
      <c r="V179" s="1"/>
      <c r="W179" s="1"/>
      <c r="X179" s="1"/>
      <c r="Y179" s="1"/>
      <c r="Z179" s="1"/>
    </row>
    <row r="180" spans="1:26" ht="12.75" customHeight="1">
      <c r="A180" s="117">
        <f>Lite!A182</f>
        <v>895</v>
      </c>
      <c r="B180" s="117">
        <f>Lite!M182</f>
        <v>16</v>
      </c>
      <c r="C180" s="117" t="str">
        <f>Lite!K182</f>
        <v>T</v>
      </c>
      <c r="D180" s="117">
        <f>Lite!Y182</f>
        <v>1</v>
      </c>
      <c r="E180" s="117" t="str">
        <f>Lite!B182</f>
        <v>SL.162</v>
      </c>
      <c r="F180" s="117" t="str">
        <f>Lite!C182</f>
        <v>Is there an anti-malware policy or program that has been approved by management, communicated to appropriate constituents and an owner to maintain and review the policy?</v>
      </c>
      <c r="G180" s="117" t="str">
        <f>Lite!D182</f>
        <v>Yes</v>
      </c>
      <c r="H180" s="117">
        <f>Lite!E182</f>
        <v>0</v>
      </c>
      <c r="I180" s="117">
        <f>Lite!F182</f>
        <v>0</v>
      </c>
      <c r="J180" s="117" t="str">
        <f>Lite!G182</f>
        <v>T.1 Virus Protection (Servers)
T.2 Virus Protection (Workstations)</v>
      </c>
      <c r="K180" s="117" t="str">
        <f>Lite!H182</f>
        <v>12.2.1</v>
      </c>
      <c r="L180" s="117" t="str">
        <f>Lite!I182</f>
        <v>Controls Against Malware</v>
      </c>
      <c r="M180" s="117"/>
      <c r="N180" s="117" t="s">
        <v>3251</v>
      </c>
      <c r="O180" s="117" t="s">
        <v>3252</v>
      </c>
      <c r="P180" s="117" t="s">
        <v>3253</v>
      </c>
      <c r="Q180" s="117"/>
      <c r="R180" s="117" t="s">
        <v>2985</v>
      </c>
      <c r="S180" s="117"/>
      <c r="T180" s="117" t="s">
        <v>3254</v>
      </c>
      <c r="U180" s="1"/>
      <c r="V180" s="1"/>
      <c r="W180" s="1"/>
      <c r="X180" s="1"/>
      <c r="Y180" s="1"/>
      <c r="Z180" s="1"/>
    </row>
    <row r="181" spans="1:26" ht="12.75" customHeight="1">
      <c r="A181" s="117">
        <f>Lite!A183</f>
        <v>4345</v>
      </c>
      <c r="B181" s="117">
        <f>Lite!M183</f>
        <v>16</v>
      </c>
      <c r="C181" s="117" t="str">
        <f>Lite!K183</f>
        <v>T</v>
      </c>
      <c r="D181" s="117">
        <f>Lite!Y183</f>
        <v>1</v>
      </c>
      <c r="E181" s="117" t="str">
        <f>Lite!B183</f>
        <v>SL.163</v>
      </c>
      <c r="F181" s="117" t="str">
        <f>Lite!C183</f>
        <v>Prohibition of disabling anti-malware with exceptions requiring Security approval and reenablement as soon as possible.</v>
      </c>
      <c r="G181" s="117" t="str">
        <f>Lite!D183</f>
        <v>Yes</v>
      </c>
      <c r="H181" s="117">
        <f>Lite!E183</f>
        <v>0</v>
      </c>
      <c r="I181" s="117">
        <f>Lite!F183</f>
        <v>0</v>
      </c>
      <c r="J181" s="117">
        <f>Lite!G183</f>
        <v>0</v>
      </c>
      <c r="K181" s="117">
        <f>Lite!H183</f>
        <v>0</v>
      </c>
      <c r="L181" s="117">
        <f>Lite!I183</f>
        <v>0</v>
      </c>
      <c r="M181" s="117"/>
      <c r="N181" s="117" t="s">
        <v>3251</v>
      </c>
      <c r="O181" s="117" t="s">
        <v>3252</v>
      </c>
      <c r="P181" s="117"/>
      <c r="Q181" s="117"/>
      <c r="R181" s="117"/>
      <c r="S181" s="117"/>
      <c r="T181" s="117"/>
      <c r="U181" s="1"/>
      <c r="V181" s="1"/>
      <c r="W181" s="1"/>
      <c r="X181" s="1"/>
      <c r="Y181" s="1"/>
      <c r="Z181" s="1"/>
    </row>
    <row r="182" spans="1:26" ht="12.75" customHeight="1">
      <c r="A182" s="117">
        <f>Lite!A184</f>
        <v>4349</v>
      </c>
      <c r="B182" s="117">
        <f>Lite!M184</f>
        <v>16</v>
      </c>
      <c r="C182" s="117" t="str">
        <f>Lite!K184</f>
        <v>T</v>
      </c>
      <c r="D182" s="117">
        <f>Lite!Y184</f>
        <v>1</v>
      </c>
      <c r="E182" s="117" t="str">
        <f>Lite!B184</f>
        <v>SL.164</v>
      </c>
      <c r="F182" s="117" t="str">
        <f>Lite!C184</f>
        <v>Is there a vulnerability management policy or program that has been approved by management, communicated to appropriate constituents and an owner assigned to maintain and review the policy?</v>
      </c>
      <c r="G182" s="117" t="str">
        <f>Lite!D184</f>
        <v>Yes</v>
      </c>
      <c r="H182" s="117">
        <f>Lite!E184</f>
        <v>0</v>
      </c>
      <c r="I182" s="117">
        <f>Lite!F184</f>
        <v>0</v>
      </c>
      <c r="J182" s="117" t="str">
        <f>Lite!G184</f>
        <v>T.4 Technical Compliance Checking - Vulnerability Testing and Remediation</v>
      </c>
      <c r="K182" s="117" t="str">
        <f>Lite!H184</f>
        <v>12.6.1</v>
      </c>
      <c r="L182" s="117" t="str">
        <f>Lite!I184</f>
        <v>Control of technical vulnerabilities</v>
      </c>
      <c r="M182" s="117"/>
      <c r="N182" s="117"/>
      <c r="O182" s="117"/>
      <c r="P182" s="117"/>
      <c r="Q182" s="117"/>
      <c r="R182" s="117"/>
      <c r="S182" s="117" t="s">
        <v>3255</v>
      </c>
      <c r="T182" s="117"/>
      <c r="U182" s="1"/>
      <c r="V182" s="1"/>
      <c r="W182" s="1"/>
      <c r="X182" s="1"/>
      <c r="Y182" s="1"/>
      <c r="Z182" s="1"/>
    </row>
    <row r="183" spans="1:26" ht="12.75" customHeight="1">
      <c r="A183" s="117">
        <f>Lite!A185</f>
        <v>4365</v>
      </c>
      <c r="B183" s="117">
        <f>Lite!M185</f>
        <v>16</v>
      </c>
      <c r="C183" s="117" t="str">
        <f>Lite!K185</f>
        <v>T</v>
      </c>
      <c r="D183" s="117">
        <f>Lite!Y185</f>
        <v>1</v>
      </c>
      <c r="E183" s="117" t="str">
        <f>Lite!B185</f>
        <v>SL.165</v>
      </c>
      <c r="F183" s="117" t="str">
        <f>Lite!C185</f>
        <v>Are vulnerability scans performed on all internet-facing applications at least monthly and after significant changes?</v>
      </c>
      <c r="G183" s="117" t="str">
        <f>Lite!D185</f>
        <v>Yes</v>
      </c>
      <c r="H183" s="117">
        <f>Lite!E185</f>
        <v>0</v>
      </c>
      <c r="I183" s="117" t="str">
        <f>Lite!F185</f>
        <v>There are no internet facing applications</v>
      </c>
      <c r="J183" s="117" t="str">
        <f>Lite!G185</f>
        <v>T.3 Application Vulnerability Assessments/Ethical Hacking</v>
      </c>
      <c r="K183" s="117" t="str">
        <f>Lite!H185</f>
        <v>12.6.1</v>
      </c>
      <c r="L183" s="117" t="str">
        <f>Lite!I185</f>
        <v>Management of technical vulnerabilities</v>
      </c>
      <c r="M183" s="117"/>
      <c r="N183" s="117"/>
      <c r="O183" s="117"/>
      <c r="P183" s="117" t="s">
        <v>3257</v>
      </c>
      <c r="Q183" s="117"/>
      <c r="R183" s="117"/>
      <c r="S183" s="117"/>
      <c r="T183" s="117"/>
      <c r="U183" s="1"/>
      <c r="V183" s="1"/>
      <c r="W183" s="1"/>
      <c r="X183" s="1"/>
      <c r="Y183" s="1"/>
      <c r="Z183" s="1"/>
    </row>
    <row r="184" spans="1:26" ht="12.75" customHeight="1">
      <c r="A184" s="117">
        <f>Lite!A186</f>
        <v>3711</v>
      </c>
      <c r="B184" s="117">
        <f>Lite!M186</f>
        <v>16</v>
      </c>
      <c r="C184" s="117" t="str">
        <f>Lite!K186</f>
        <v>T</v>
      </c>
      <c r="D184" s="117">
        <f>Lite!Y186</f>
        <v>1</v>
      </c>
      <c r="E184" s="117" t="str">
        <f>Lite!B186</f>
        <v>SL.166</v>
      </c>
      <c r="F184" s="117" t="str">
        <f>Lite!C186</f>
        <v>Are vulnerability scans performed against internal networks and systems?</v>
      </c>
      <c r="G184" s="117" t="str">
        <f>Lite!D186</f>
        <v>Yes</v>
      </c>
      <c r="H184" s="117">
        <f>Lite!E186</f>
        <v>0</v>
      </c>
      <c r="I184" s="117" t="str">
        <f>Lite!F186</f>
        <v>Prognos does not have an internal network.  All corporate communication occurs through SaaS products. Vulnerability scans are performed on all clean room systems.</v>
      </c>
      <c r="J184" s="117">
        <f>Lite!G186</f>
        <v>0</v>
      </c>
      <c r="K184" s="117">
        <f>Lite!H186</f>
        <v>0</v>
      </c>
      <c r="L184" s="117">
        <f>Lite!I186</f>
        <v>0</v>
      </c>
      <c r="M184" s="117"/>
      <c r="N184" s="117"/>
      <c r="O184" s="117"/>
      <c r="P184" s="117" t="s">
        <v>3258</v>
      </c>
      <c r="Q184" s="117"/>
      <c r="R184" s="117" t="s">
        <v>2988</v>
      </c>
      <c r="S184" s="117" t="s">
        <v>3255</v>
      </c>
      <c r="T184" s="117" t="s">
        <v>2942</v>
      </c>
      <c r="U184" s="1"/>
      <c r="V184" s="1"/>
      <c r="W184" s="1"/>
      <c r="X184" s="1"/>
      <c r="Y184" s="1"/>
      <c r="Z184" s="1"/>
    </row>
    <row r="185" spans="1:26" ht="12.75" customHeight="1">
      <c r="A185" s="117">
        <f>Lite!A187</f>
        <v>3721</v>
      </c>
      <c r="B185" s="117">
        <f>Lite!M187</f>
        <v>16</v>
      </c>
      <c r="C185" s="117" t="str">
        <f>Lite!K187</f>
        <v>T</v>
      </c>
      <c r="D185" s="117">
        <f>Lite!Y187</f>
        <v>1</v>
      </c>
      <c r="E185" s="117" t="str">
        <f>Lite!B187</f>
        <v>SL.167</v>
      </c>
      <c r="F185" s="117" t="str">
        <f>Lite!C187</f>
        <v>Are penetration tests performed?</v>
      </c>
      <c r="G185" s="117" t="str">
        <f>Lite!D187</f>
        <v>Yes</v>
      </c>
      <c r="H185" s="117">
        <f>Lite!E187</f>
        <v>0</v>
      </c>
      <c r="I185" s="117" t="str">
        <f>Lite!F187</f>
        <v>Prognos does not have an internal network.  All corporate communication happens through SaaS products.  All production environments are pen tested</v>
      </c>
      <c r="J185" s="117">
        <f>Lite!G187</f>
        <v>0</v>
      </c>
      <c r="K185" s="117">
        <f>Lite!H187</f>
        <v>0</v>
      </c>
      <c r="L185" s="117">
        <f>Lite!I187</f>
        <v>0</v>
      </c>
      <c r="M185" s="117"/>
      <c r="N185" s="117"/>
      <c r="O185" s="117"/>
      <c r="P185" s="117">
        <v>11.3</v>
      </c>
      <c r="Q185" s="117" t="s">
        <v>3168</v>
      </c>
      <c r="R185" s="117" t="s">
        <v>3259</v>
      </c>
      <c r="S185" s="117"/>
      <c r="T185" s="117" t="s">
        <v>2942</v>
      </c>
      <c r="U185" s="1"/>
      <c r="V185" s="1"/>
      <c r="W185" s="1"/>
      <c r="X185" s="1"/>
      <c r="Y185" s="1"/>
      <c r="Z185" s="1"/>
    </row>
    <row r="186" spans="1:26" ht="12.75" customHeight="1">
      <c r="A186" s="117">
        <f>Lite!A188</f>
        <v>2233</v>
      </c>
      <c r="B186" s="117">
        <f>Lite!M188</f>
        <v>16</v>
      </c>
      <c r="C186" s="117" t="str">
        <f>Lite!K188</f>
        <v>T</v>
      </c>
      <c r="D186" s="117">
        <f>Lite!Y188</f>
        <v>1</v>
      </c>
      <c r="E186" s="117" t="str">
        <f>Lite!B188</f>
        <v>SL.168</v>
      </c>
      <c r="F186" s="117" t="str">
        <f>Lite!C188</f>
        <v>Are there processes to manage threat and vulnerability assessment tools and the data they collect?</v>
      </c>
      <c r="G186" s="117" t="str">
        <f>Lite!D188</f>
        <v>Yes</v>
      </c>
      <c r="H186" s="117">
        <f>Lite!E188</f>
        <v>0</v>
      </c>
      <c r="I186" s="117">
        <f>Lite!F188</f>
        <v>0</v>
      </c>
      <c r="J186" s="117" t="str">
        <f>Lite!G188</f>
        <v>I.1 Application Security Program Governance</v>
      </c>
      <c r="K186" s="117" t="str">
        <f>Lite!H188</f>
        <v>12.6.1</v>
      </c>
      <c r="L186" s="117" t="str">
        <f>Lite!I188</f>
        <v>Management of technical vulnerabilities</v>
      </c>
      <c r="M186" s="117"/>
      <c r="N186" s="117"/>
      <c r="O186" s="117"/>
      <c r="P186" s="117">
        <v>11.2</v>
      </c>
      <c r="Q186" s="117"/>
      <c r="R186" s="117" t="s">
        <v>3261</v>
      </c>
      <c r="S186" s="117"/>
      <c r="T186" s="117"/>
      <c r="U186" s="1"/>
      <c r="V186" s="1"/>
      <c r="W186" s="1"/>
      <c r="X186" s="1"/>
      <c r="Y186" s="1"/>
      <c r="Z186" s="1"/>
    </row>
    <row r="187" spans="1:26" ht="12.75" customHeight="1">
      <c r="A187" s="117">
        <f>Lite!A189</f>
        <v>0</v>
      </c>
      <c r="B187" s="117">
        <f>Lite!M189</f>
        <v>17</v>
      </c>
      <c r="C187" s="117">
        <f>Lite!K189</f>
        <v>1</v>
      </c>
      <c r="D187" s="117">
        <f>Lite!Y189</f>
        <v>1</v>
      </c>
      <c r="E187" s="117" t="str">
        <f>Lite!B189</f>
        <v/>
      </c>
      <c r="F187" s="117" t="str">
        <f>Lite!C189</f>
        <v>U. Server Security</v>
      </c>
      <c r="G187" s="117">
        <f>Lite!D189</f>
        <v>0</v>
      </c>
      <c r="H187" s="117">
        <f>Lite!E189</f>
        <v>0</v>
      </c>
      <c r="I187" s="117">
        <f>Lite!F189</f>
        <v>0</v>
      </c>
      <c r="J187" s="117">
        <f>Lite!G189</f>
        <v>0</v>
      </c>
      <c r="K187" s="117">
        <f>Lite!H189</f>
        <v>0</v>
      </c>
      <c r="L187" s="117">
        <f>Lite!I189</f>
        <v>0</v>
      </c>
      <c r="M187" s="117"/>
      <c r="N187" s="117"/>
      <c r="O187" s="117"/>
      <c r="P187" s="117"/>
      <c r="Q187" s="117"/>
      <c r="R187" s="117"/>
      <c r="S187" s="117"/>
      <c r="T187" s="117"/>
      <c r="U187" s="1"/>
      <c r="V187" s="1"/>
      <c r="W187" s="1"/>
      <c r="X187" s="1"/>
      <c r="Y187" s="1"/>
      <c r="Z187" s="1"/>
    </row>
    <row r="188" spans="1:26" ht="12.75" customHeight="1">
      <c r="A188" s="117">
        <f>Lite!A190</f>
        <v>4366</v>
      </c>
      <c r="B188" s="117">
        <f>Lite!M190</f>
        <v>17</v>
      </c>
      <c r="C188" s="117" t="str">
        <f>Lite!K190</f>
        <v>U</v>
      </c>
      <c r="D188" s="117">
        <f>Lite!Y190</f>
        <v>1</v>
      </c>
      <c r="E188" s="117" t="str">
        <f>Lite!B190</f>
        <v>SL.169</v>
      </c>
      <c r="F188" s="117" t="str">
        <f>Lite!C190</f>
        <v>Are Servers used for transmitting, processing or storing Scoped Data?</v>
      </c>
      <c r="G188" s="117" t="str">
        <f>Lite!D190</f>
        <v>Yes</v>
      </c>
      <c r="H188" s="117">
        <f>Lite!E190</f>
        <v>0</v>
      </c>
      <c r="I188" s="117" t="str">
        <f>Lite!F190</f>
        <v>Cleardata (HITRUST Certified) uses sFTP virtual instances to transmit and store scoped data</v>
      </c>
      <c r="J188" s="117">
        <f>Lite!G190</f>
        <v>0</v>
      </c>
      <c r="K188" s="117">
        <f>Lite!H190</f>
        <v>0</v>
      </c>
      <c r="L188" s="117">
        <f>Lite!I190</f>
        <v>0</v>
      </c>
      <c r="M188" s="117"/>
      <c r="N188" s="117"/>
      <c r="O188" s="117"/>
      <c r="P188" s="117"/>
      <c r="Q188" s="117"/>
      <c r="R188" s="117"/>
      <c r="S188" s="117"/>
      <c r="T188" s="117"/>
      <c r="U188" s="1"/>
      <c r="V188" s="1"/>
      <c r="W188" s="1"/>
      <c r="X188" s="1"/>
      <c r="Y188" s="1"/>
      <c r="Z188" s="1"/>
    </row>
    <row r="189" spans="1:26" ht="12.75" customHeight="1">
      <c r="A189" s="117">
        <f>Lite!A191</f>
        <v>2213</v>
      </c>
      <c r="B189" s="117">
        <f>Lite!M191</f>
        <v>17</v>
      </c>
      <c r="C189" s="117" t="str">
        <f>Lite!K191</f>
        <v>U</v>
      </c>
      <c r="D189" s="117">
        <f>Lite!Y191</f>
        <v>1</v>
      </c>
      <c r="E189" s="117" t="str">
        <f>Lite!B191</f>
        <v>SL.170</v>
      </c>
      <c r="F189" s="117" t="str">
        <f>Lite!C191</f>
        <v>Are systems and applications patched?</v>
      </c>
      <c r="G189" s="117" t="str">
        <f>Lite!D191</f>
        <v>Yes</v>
      </c>
      <c r="H189" s="117">
        <f>Lite!E191</f>
        <v>0</v>
      </c>
      <c r="I189" s="117" t="str">
        <f>Lite!F191</f>
        <v xml:space="preserve">The systems and applications are patched and are audited monthly for HIPAA compliance </v>
      </c>
      <c r="J189" s="117" t="str">
        <f>Lite!G191</f>
        <v>G.2 System Patching</v>
      </c>
      <c r="K189" s="117" t="str">
        <f>Lite!H191</f>
        <v xml:space="preserve">12.6.1 </v>
      </c>
      <c r="L189" s="117" t="str">
        <f>Lite!I191</f>
        <v>Management of technical vulnerabilities</v>
      </c>
      <c r="M189" s="117"/>
      <c r="N189" s="117" t="s">
        <v>3234</v>
      </c>
      <c r="O189" s="117" t="s">
        <v>3235</v>
      </c>
      <c r="P189" s="117">
        <v>6.2</v>
      </c>
      <c r="Q189" s="117"/>
      <c r="R189" s="117" t="s">
        <v>3219</v>
      </c>
      <c r="S189" s="117" t="s">
        <v>3265</v>
      </c>
      <c r="T189" s="117"/>
      <c r="U189" s="1"/>
      <c r="V189" s="1"/>
      <c r="W189" s="1"/>
      <c r="X189" s="1"/>
      <c r="Y189" s="1"/>
      <c r="Z189" s="1"/>
    </row>
    <row r="190" spans="1:26" ht="12.75" customHeight="1">
      <c r="A190" s="117">
        <f>Lite!A192</f>
        <v>3568</v>
      </c>
      <c r="B190" s="117">
        <f>Lite!M192</f>
        <v>17</v>
      </c>
      <c r="C190" s="117" t="str">
        <f>Lite!K192</f>
        <v>U</v>
      </c>
      <c r="D190" s="117">
        <f>Lite!Y192</f>
        <v>1</v>
      </c>
      <c r="E190" s="117" t="str">
        <f>Lite!B192</f>
        <v>SL.171</v>
      </c>
      <c r="F190" s="117" t="str">
        <f>Lite!C192</f>
        <v>Are default hardened base virtual images applied to virtualized operating systems?</v>
      </c>
      <c r="G190" s="117" t="str">
        <f>Lite!D192</f>
        <v>Yes</v>
      </c>
      <c r="H190" s="117">
        <f>Lite!E192</f>
        <v>0</v>
      </c>
      <c r="I190" s="117">
        <f>Lite!F192</f>
        <v>0</v>
      </c>
      <c r="J190" s="117" t="str">
        <f>Lite!G192</f>
        <v>U.2 System Hardening Standards</v>
      </c>
      <c r="K190" s="117">
        <f>Lite!H192</f>
        <v>0</v>
      </c>
      <c r="L190" s="117">
        <f>Lite!I192</f>
        <v>0</v>
      </c>
      <c r="M190" s="117"/>
      <c r="N190" s="117"/>
      <c r="O190" s="117"/>
      <c r="P190" s="117" t="s">
        <v>118</v>
      </c>
      <c r="Q190" s="117"/>
      <c r="R190" s="117"/>
      <c r="S190" s="117"/>
      <c r="T190" s="117"/>
      <c r="U190" s="1"/>
      <c r="V190" s="1"/>
      <c r="W190" s="1"/>
      <c r="X190" s="1"/>
      <c r="Y190" s="1"/>
      <c r="Z190" s="1"/>
    </row>
    <row r="191" spans="1:26" ht="12.75" customHeight="1">
      <c r="A191" s="117">
        <f>Lite!A193</f>
        <v>3649</v>
      </c>
      <c r="B191" s="117">
        <f>Lite!M193</f>
        <v>17</v>
      </c>
      <c r="C191" s="117" t="str">
        <f>Lite!K193</f>
        <v>U</v>
      </c>
      <c r="D191" s="117">
        <f>Lite!Y193</f>
        <v>1</v>
      </c>
      <c r="E191" s="117" t="str">
        <f>Lite!B193</f>
        <v>SL.172</v>
      </c>
      <c r="F191" s="117" t="str">
        <f>Lite!C193</f>
        <v>Are Hypervisors used to manage systems used to transmit, process or store Scoped Data?</v>
      </c>
      <c r="G191" s="117" t="str">
        <f>Lite!D193</f>
        <v>No</v>
      </c>
      <c r="H191" s="117">
        <f>Lite!E193</f>
        <v>0</v>
      </c>
      <c r="I191" s="117" t="str">
        <f>Lite!F193</f>
        <v>We do not have any control over cloud resources at that level.</v>
      </c>
      <c r="J191" s="117" t="str">
        <f>Lite!G193</f>
        <v>V.4 Security Review of Hypervisor Configuration</v>
      </c>
      <c r="K191" s="117" t="str">
        <f>Lite!H193</f>
        <v>14.1.2</v>
      </c>
      <c r="L191" s="117" t="str">
        <f>Lite!I193</f>
        <v>Securing application services on public networks</v>
      </c>
      <c r="M191" s="117"/>
      <c r="N191" s="117"/>
      <c r="O191" s="117"/>
      <c r="P191" s="117" t="s">
        <v>118</v>
      </c>
      <c r="Q191" s="117"/>
      <c r="R191" s="117"/>
      <c r="S191" s="117"/>
      <c r="T191" s="117"/>
      <c r="U191" s="1"/>
      <c r="V191" s="1"/>
      <c r="W191" s="1"/>
      <c r="X191" s="1"/>
      <c r="Y191" s="1"/>
      <c r="Z191" s="1"/>
    </row>
    <row r="192" spans="1:26" ht="12.75" customHeight="1">
      <c r="A192" s="117">
        <f>Lite!A226</f>
        <v>0</v>
      </c>
      <c r="B192" s="117">
        <f>Lite!M226</f>
        <v>0</v>
      </c>
      <c r="C192" s="117">
        <f>Lite!K226</f>
        <v>0</v>
      </c>
      <c r="D192" s="117">
        <f>Lite!Y226</f>
        <v>0</v>
      </c>
      <c r="E192" s="117">
        <f>Lite!B226</f>
        <v>0</v>
      </c>
      <c r="F192" s="117">
        <f>Lite!C226</f>
        <v>0</v>
      </c>
      <c r="G192" s="117">
        <f>Lite!D226</f>
        <v>0</v>
      </c>
      <c r="H192" s="117">
        <f>Lite!E226</f>
        <v>0</v>
      </c>
      <c r="I192" s="117">
        <f>Lite!F226</f>
        <v>0</v>
      </c>
      <c r="J192" s="117">
        <f>Lite!G226</f>
        <v>0</v>
      </c>
      <c r="K192" s="117">
        <f>Lite!H226</f>
        <v>0</v>
      </c>
      <c r="L192" s="117">
        <f>Lite!I226</f>
        <v>0</v>
      </c>
      <c r="M192" s="117"/>
      <c r="N192" s="117"/>
      <c r="O192" s="117"/>
      <c r="P192" s="117"/>
      <c r="Q192" s="117"/>
      <c r="R192" s="117"/>
      <c r="S192" s="117"/>
      <c r="T192" s="117"/>
      <c r="U192" s="1"/>
      <c r="V192" s="1"/>
      <c r="W192" s="1"/>
      <c r="X192" s="1"/>
      <c r="Y192" s="1"/>
      <c r="Z192" s="1"/>
    </row>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K1:L1"/>
    <mergeCell ref="N1:O1"/>
  </mergeCells>
  <conditionalFormatting sqref="A2:A192">
    <cfRule type="expression" dxfId="2" priority="1" stopIfTrue="1">
      <formula>COUNTIF(A:A,A2)&gt;1</formula>
    </cfRule>
  </conditionalFormatting>
  <conditionalFormatting sqref="B3:S192">
    <cfRule type="expression" dxfId="1" priority="2">
      <formula>$A3 = 0</formula>
    </cfRule>
  </conditionalFormatting>
  <conditionalFormatting sqref="T3:T192">
    <cfRule type="expression" dxfId="0" priority="3">
      <formula>$A3 = 0</formula>
    </cfRule>
  </conditionalFormatting>
  <dataValidations count="1">
    <dataValidation type="list" allowBlank="1" showInputMessage="1" showErrorMessage="1" prompt="Select Yes, No or N/A - If N/A is chosen an explanation MUST be provided in the Additional Information cell." sqref="D2" xr:uid="{00000000-0002-0000-1E00-000000000000}">
      <formula1>Binary</formula1>
    </dataValidation>
  </dataValidations>
  <pageMargins left="0.25" right="0.25" top="0.75" bottom="0.75" header="0" footer="0"/>
  <pageSetup fitToHeight="0" orientation="landscape"/>
  <headerFooter>
    <oddHeader>&amp;LShared Assessments Program&amp;CStandardized Information Gathering (SIG) Questionnaire&amp;R Version 2017</oddHeader>
    <oddFooter>&amp;L&amp;A&amp;CPage &amp;P of  Page(s)</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E1000"/>
  <sheetViews>
    <sheetView workbookViewId="0"/>
  </sheetViews>
  <sheetFormatPr defaultColWidth="14.42578125" defaultRowHeight="15" customHeight="1"/>
  <cols>
    <col min="1" max="4" width="9.140625" customWidth="1"/>
    <col min="5" max="26" width="8.85546875" customWidth="1"/>
  </cols>
  <sheetData>
    <row r="1" spans="1:5" ht="12.75" customHeight="1">
      <c r="A1" s="36" t="s">
        <v>134</v>
      </c>
      <c r="B1" s="36" t="s">
        <v>3267</v>
      </c>
      <c r="C1" t="s">
        <v>3268</v>
      </c>
      <c r="D1" s="36" t="s">
        <v>2916</v>
      </c>
      <c r="E1" t="s">
        <v>3269</v>
      </c>
    </row>
    <row r="2" spans="1:5" ht="12.75" customHeight="1">
      <c r="A2" s="36"/>
      <c r="B2" s="36"/>
      <c r="C2" t="s">
        <v>3270</v>
      </c>
      <c r="E2" t="s">
        <v>121</v>
      </c>
    </row>
    <row r="3" spans="1:5" ht="12.75" customHeight="1">
      <c r="A3" s="36" t="s">
        <v>121</v>
      </c>
      <c r="B3" s="36">
        <v>1</v>
      </c>
      <c r="C3" t="s">
        <v>246</v>
      </c>
      <c r="D3" s="36" t="s">
        <v>2916</v>
      </c>
      <c r="E3" t="s">
        <v>124</v>
      </c>
    </row>
    <row r="4" spans="1:5" ht="12.75" customHeight="1">
      <c r="A4" s="36" t="s">
        <v>124</v>
      </c>
      <c r="B4" s="36">
        <v>2</v>
      </c>
    </row>
    <row r="5" spans="1:5" ht="12.75" customHeight="1">
      <c r="A5" s="36" t="s">
        <v>118</v>
      </c>
      <c r="B5" s="36">
        <v>3</v>
      </c>
    </row>
    <row r="6" spans="1:5" ht="12.75" customHeight="1">
      <c r="A6" s="36"/>
      <c r="B6" s="36">
        <v>4</v>
      </c>
    </row>
    <row r="7" spans="1:5" ht="12.75" customHeight="1">
      <c r="A7" s="36"/>
      <c r="B7" s="36">
        <v>5</v>
      </c>
    </row>
    <row r="8" spans="1:5" ht="12.75" customHeight="1">
      <c r="A8" s="36"/>
      <c r="B8" s="36" t="s">
        <v>118</v>
      </c>
    </row>
    <row r="9" spans="1:5" ht="12.75" customHeight="1">
      <c r="A9" s="36"/>
      <c r="B9" s="36"/>
    </row>
    <row r="10" spans="1:5" ht="12.75" customHeight="1">
      <c r="A10" s="36"/>
      <c r="B10" s="36"/>
    </row>
    <row r="11" spans="1:5" ht="12.75" customHeight="1">
      <c r="A11" s="36"/>
      <c r="B11" s="36"/>
    </row>
    <row r="12" spans="1:5" ht="12.75" customHeight="1">
      <c r="A12" s="36"/>
      <c r="B12" s="36"/>
    </row>
    <row r="13" spans="1:5" ht="12.75" customHeight="1">
      <c r="A13" s="36"/>
      <c r="B13" s="36"/>
    </row>
    <row r="14" spans="1:5" ht="12.75" customHeight="1">
      <c r="A14" s="36"/>
      <c r="B14" s="36"/>
    </row>
    <row r="15" spans="1:5" ht="12.75" customHeight="1">
      <c r="A15" s="36"/>
      <c r="B15" s="36"/>
    </row>
    <row r="16" spans="1:5" ht="12.75" customHeight="1">
      <c r="A16" s="36"/>
      <c r="B16" s="36"/>
    </row>
    <row r="17" spans="1:2" ht="12.75" customHeight="1">
      <c r="A17" s="36"/>
      <c r="B17" s="36"/>
    </row>
    <row r="18" spans="1:2" ht="12.75" customHeight="1">
      <c r="A18" s="36"/>
      <c r="B18" s="36"/>
    </row>
    <row r="19" spans="1:2" ht="12.75" customHeight="1">
      <c r="A19" s="36"/>
      <c r="B19" s="36"/>
    </row>
    <row r="20" spans="1:2" ht="12.75" customHeight="1">
      <c r="A20" s="36"/>
      <c r="B20" s="36"/>
    </row>
    <row r="21" spans="1:2" ht="12.75" customHeight="1">
      <c r="A21" s="36"/>
      <c r="B21" s="36"/>
    </row>
    <row r="22" spans="1:2" ht="12.75" customHeight="1">
      <c r="A22" s="36"/>
      <c r="B22" s="36"/>
    </row>
    <row r="23" spans="1:2" ht="12.75" customHeight="1">
      <c r="A23" s="36"/>
      <c r="B23" s="36"/>
    </row>
    <row r="24" spans="1:2" ht="12.75" customHeight="1">
      <c r="A24" s="36"/>
      <c r="B24" s="36"/>
    </row>
    <row r="25" spans="1:2" ht="12.75" customHeight="1">
      <c r="A25" s="36"/>
      <c r="B25" s="36"/>
    </row>
    <row r="26" spans="1:2" ht="12.75" customHeight="1">
      <c r="A26" s="36"/>
      <c r="B26" s="36"/>
    </row>
    <row r="27" spans="1:2" ht="12.75" customHeight="1">
      <c r="A27" s="36"/>
      <c r="B27" s="36"/>
    </row>
    <row r="28" spans="1:2" ht="12.75" customHeight="1">
      <c r="A28" s="36"/>
      <c r="B28" s="36"/>
    </row>
    <row r="29" spans="1:2" ht="12.75" customHeight="1">
      <c r="A29" s="36"/>
      <c r="B29" s="36"/>
    </row>
    <row r="30" spans="1:2" ht="12.75" customHeight="1">
      <c r="A30" s="36"/>
      <c r="B30" s="36"/>
    </row>
    <row r="31" spans="1:2" ht="12.75" customHeight="1">
      <c r="A31" s="36"/>
      <c r="B31" s="36"/>
    </row>
    <row r="32" spans="1:2" ht="12.75" customHeight="1">
      <c r="A32" s="36"/>
      <c r="B32" s="36"/>
    </row>
    <row r="33" spans="1:2" ht="12.75" customHeight="1">
      <c r="A33" s="36"/>
      <c r="B33" s="36"/>
    </row>
    <row r="34" spans="1:2" ht="12.75" customHeight="1">
      <c r="A34" s="36"/>
      <c r="B34" s="36"/>
    </row>
    <row r="35" spans="1:2" ht="12.75" customHeight="1">
      <c r="A35" s="36"/>
      <c r="B35" s="36"/>
    </row>
    <row r="36" spans="1:2" ht="12.75" customHeight="1">
      <c r="A36" s="36"/>
      <c r="B36" s="36"/>
    </row>
    <row r="37" spans="1:2" ht="12.75" customHeight="1">
      <c r="A37" s="36"/>
      <c r="B37" s="36"/>
    </row>
    <row r="38" spans="1:2" ht="12.75" customHeight="1">
      <c r="A38" s="36"/>
      <c r="B38" s="36"/>
    </row>
    <row r="39" spans="1:2" ht="12.75" customHeight="1">
      <c r="A39" s="36"/>
      <c r="B39" s="36"/>
    </row>
    <row r="40" spans="1:2" ht="12.75" customHeight="1">
      <c r="A40" s="36"/>
      <c r="B40" s="36"/>
    </row>
    <row r="41" spans="1:2" ht="12.75" customHeight="1">
      <c r="A41" s="36"/>
      <c r="B41" s="36"/>
    </row>
    <row r="42" spans="1:2" ht="12.75" customHeight="1">
      <c r="A42" s="36"/>
      <c r="B42" s="36"/>
    </row>
    <row r="43" spans="1:2" ht="12.75" customHeight="1">
      <c r="A43" s="36"/>
      <c r="B43" s="36"/>
    </row>
    <row r="44" spans="1:2" ht="12.75" customHeight="1">
      <c r="A44" s="36"/>
      <c r="B44" s="36"/>
    </row>
    <row r="45" spans="1:2" ht="12.75" customHeight="1">
      <c r="A45" s="36"/>
      <c r="B45" s="36"/>
    </row>
    <row r="46" spans="1:2" ht="12.75" customHeight="1">
      <c r="A46" s="36"/>
      <c r="B46" s="36"/>
    </row>
    <row r="47" spans="1:2" ht="12.75" customHeight="1">
      <c r="A47" s="36"/>
      <c r="B47" s="36"/>
    </row>
    <row r="48" spans="1:2" ht="12.75" customHeight="1">
      <c r="A48" s="36"/>
      <c r="B48" s="36"/>
    </row>
    <row r="49" spans="1:2" ht="12.75" customHeight="1">
      <c r="A49" s="36"/>
      <c r="B49" s="36"/>
    </row>
    <row r="50" spans="1:2" ht="12.75" customHeight="1">
      <c r="A50" s="36"/>
      <c r="B50" s="36"/>
    </row>
    <row r="51" spans="1:2" ht="12.75" customHeight="1">
      <c r="A51" s="36"/>
      <c r="B51" s="36"/>
    </row>
    <row r="52" spans="1:2" ht="12.75" customHeight="1">
      <c r="A52" s="36"/>
      <c r="B52" s="36"/>
    </row>
    <row r="53" spans="1:2" ht="12.75" customHeight="1">
      <c r="A53" s="36"/>
      <c r="B53" s="36"/>
    </row>
    <row r="54" spans="1:2" ht="12.75" customHeight="1">
      <c r="A54" s="36"/>
      <c r="B54" s="36"/>
    </row>
    <row r="55" spans="1:2" ht="12.75" customHeight="1">
      <c r="A55" s="36"/>
      <c r="B55" s="36"/>
    </row>
    <row r="56" spans="1:2" ht="12.75" customHeight="1">
      <c r="A56" s="36"/>
      <c r="B56" s="36"/>
    </row>
    <row r="57" spans="1:2" ht="12.75" customHeight="1">
      <c r="A57" s="36"/>
      <c r="B57" s="36"/>
    </row>
    <row r="58" spans="1:2" ht="12.75" customHeight="1">
      <c r="A58" s="36"/>
      <c r="B58" s="36"/>
    </row>
    <row r="59" spans="1:2" ht="12.75" customHeight="1">
      <c r="A59" s="36"/>
      <c r="B59" s="36"/>
    </row>
    <row r="60" spans="1:2" ht="12.75" customHeight="1">
      <c r="A60" s="36"/>
      <c r="B60" s="36"/>
    </row>
    <row r="61" spans="1:2" ht="12.75" customHeight="1">
      <c r="A61" s="36"/>
      <c r="B61" s="36"/>
    </row>
    <row r="62" spans="1:2" ht="12.75" customHeight="1">
      <c r="A62" s="36"/>
      <c r="B62" s="36"/>
    </row>
    <row r="63" spans="1:2" ht="12.75" customHeight="1">
      <c r="A63" s="36"/>
      <c r="B63" s="36"/>
    </row>
    <row r="64" spans="1:2" ht="12.75" customHeight="1">
      <c r="A64" s="36"/>
      <c r="B64" s="36"/>
    </row>
    <row r="65" spans="1:2" ht="12.75" customHeight="1">
      <c r="A65" s="36"/>
      <c r="B65" s="36"/>
    </row>
    <row r="66" spans="1:2" ht="12.75" customHeight="1">
      <c r="A66" s="36"/>
      <c r="B66" s="36"/>
    </row>
    <row r="67" spans="1:2" ht="12.75" customHeight="1">
      <c r="A67" s="36"/>
      <c r="B67" s="36"/>
    </row>
    <row r="68" spans="1:2" ht="12.75" customHeight="1">
      <c r="A68" s="36"/>
      <c r="B68" s="36"/>
    </row>
    <row r="69" spans="1:2" ht="12.75" customHeight="1">
      <c r="A69" s="36"/>
      <c r="B69" s="36"/>
    </row>
    <row r="70" spans="1:2" ht="12.75" customHeight="1">
      <c r="A70" s="36"/>
      <c r="B70" s="36"/>
    </row>
    <row r="71" spans="1:2" ht="12.75" customHeight="1">
      <c r="A71" s="36"/>
      <c r="B71" s="36"/>
    </row>
    <row r="72" spans="1:2" ht="12.75" customHeight="1">
      <c r="A72" s="36"/>
      <c r="B72" s="36"/>
    </row>
    <row r="73" spans="1:2" ht="12.75" customHeight="1">
      <c r="A73" s="36"/>
      <c r="B73" s="36"/>
    </row>
    <row r="74" spans="1:2" ht="12.75" customHeight="1">
      <c r="A74" s="36"/>
      <c r="B74" s="36"/>
    </row>
    <row r="75" spans="1:2" ht="12.75" customHeight="1">
      <c r="A75" s="36"/>
      <c r="B75" s="36"/>
    </row>
    <row r="76" spans="1:2" ht="12.75" customHeight="1">
      <c r="A76" s="36"/>
      <c r="B76" s="36"/>
    </row>
    <row r="77" spans="1:2" ht="12.75" customHeight="1">
      <c r="A77" s="36"/>
      <c r="B77" s="36"/>
    </row>
    <row r="78" spans="1:2" ht="12.75" customHeight="1">
      <c r="A78" s="36"/>
      <c r="B78" s="36"/>
    </row>
    <row r="79" spans="1:2" ht="12.75" customHeight="1">
      <c r="A79" s="36"/>
      <c r="B79" s="36"/>
    </row>
    <row r="80" spans="1:2" ht="12.75" customHeight="1">
      <c r="A80" s="36"/>
      <c r="B80" s="36"/>
    </row>
    <row r="81" spans="1:2" ht="12.75" customHeight="1">
      <c r="A81" s="36"/>
      <c r="B81" s="36"/>
    </row>
    <row r="82" spans="1:2" ht="12.75" customHeight="1">
      <c r="A82" s="36"/>
      <c r="B82" s="36"/>
    </row>
    <row r="83" spans="1:2" ht="12.75" customHeight="1">
      <c r="A83" s="36"/>
      <c r="B83" s="36"/>
    </row>
    <row r="84" spans="1:2" ht="12.75" customHeight="1">
      <c r="A84" s="36"/>
      <c r="B84" s="36"/>
    </row>
    <row r="85" spans="1:2" ht="12.75" customHeight="1">
      <c r="A85" s="36"/>
      <c r="B85" s="36"/>
    </row>
    <row r="86" spans="1:2" ht="12.75" customHeight="1">
      <c r="A86" s="36"/>
      <c r="B86" s="36"/>
    </row>
    <row r="87" spans="1:2" ht="12.75" customHeight="1">
      <c r="A87" s="36"/>
      <c r="B87" s="36"/>
    </row>
    <row r="88" spans="1:2" ht="12.75" customHeight="1">
      <c r="A88" s="36"/>
      <c r="B88" s="36"/>
    </row>
    <row r="89" spans="1:2" ht="12.75" customHeight="1">
      <c r="A89" s="36"/>
      <c r="B89" s="36"/>
    </row>
    <row r="90" spans="1:2" ht="12.75" customHeight="1">
      <c r="A90" s="36"/>
      <c r="B90" s="36"/>
    </row>
    <row r="91" spans="1:2" ht="12.75" customHeight="1">
      <c r="A91" s="36"/>
      <c r="B91" s="36"/>
    </row>
    <row r="92" spans="1:2" ht="12.75" customHeight="1">
      <c r="A92" s="36"/>
      <c r="B92" s="36"/>
    </row>
    <row r="93" spans="1:2" ht="12.75" customHeight="1">
      <c r="A93" s="36"/>
      <c r="B93" s="36"/>
    </row>
    <row r="94" spans="1:2" ht="12.75" customHeight="1">
      <c r="A94" s="36"/>
      <c r="B94" s="36"/>
    </row>
    <row r="95" spans="1:2" ht="12.75" customHeight="1">
      <c r="A95" s="36"/>
      <c r="B95" s="36"/>
    </row>
    <row r="96" spans="1:2" ht="12.75" customHeight="1">
      <c r="A96" s="36"/>
      <c r="B96" s="36"/>
    </row>
    <row r="97" spans="1:2" ht="12.75" customHeight="1">
      <c r="A97" s="36"/>
      <c r="B97" s="36"/>
    </row>
    <row r="98" spans="1:2" ht="12.75" customHeight="1">
      <c r="A98" s="36"/>
      <c r="B98" s="36"/>
    </row>
    <row r="99" spans="1:2" ht="12.75" customHeight="1">
      <c r="A99" s="36"/>
      <c r="B99" s="36"/>
    </row>
    <row r="100" spans="1:2" ht="12.75" customHeight="1">
      <c r="A100" s="36"/>
      <c r="B100" s="36"/>
    </row>
    <row r="101" spans="1:2" ht="12.75" customHeight="1">
      <c r="A101" s="36"/>
      <c r="B101" s="36"/>
    </row>
    <row r="102" spans="1:2" ht="12.75" customHeight="1">
      <c r="A102" s="36"/>
      <c r="B102" s="36"/>
    </row>
    <row r="103" spans="1:2" ht="12.75" customHeight="1">
      <c r="A103" s="36"/>
      <c r="B103" s="36"/>
    </row>
    <row r="104" spans="1:2" ht="12.75" customHeight="1">
      <c r="A104" s="36"/>
      <c r="B104" s="36"/>
    </row>
    <row r="105" spans="1:2" ht="12.75" customHeight="1">
      <c r="A105" s="36"/>
      <c r="B105" s="36"/>
    </row>
    <row r="106" spans="1:2" ht="12.75" customHeight="1">
      <c r="A106" s="36"/>
      <c r="B106" s="36"/>
    </row>
    <row r="107" spans="1:2" ht="12.75" customHeight="1">
      <c r="A107" s="36"/>
      <c r="B107" s="36"/>
    </row>
    <row r="108" spans="1:2" ht="12.75" customHeight="1">
      <c r="A108" s="36"/>
      <c r="B108" s="36"/>
    </row>
    <row r="109" spans="1:2" ht="12.75" customHeight="1">
      <c r="A109" s="36"/>
      <c r="B109" s="36"/>
    </row>
    <row r="110" spans="1:2" ht="12.75" customHeight="1">
      <c r="A110" s="36"/>
      <c r="B110" s="36"/>
    </row>
    <row r="111" spans="1:2" ht="12.75" customHeight="1">
      <c r="A111" s="36"/>
      <c r="B111" s="36"/>
    </row>
    <row r="112" spans="1:2" ht="12.75" customHeight="1">
      <c r="A112" s="36"/>
      <c r="B112" s="36"/>
    </row>
    <row r="113" spans="1:2" ht="12.75" customHeight="1">
      <c r="A113" s="36"/>
      <c r="B113" s="36"/>
    </row>
    <row r="114" spans="1:2" ht="12.75" customHeight="1">
      <c r="A114" s="36"/>
      <c r="B114" s="36"/>
    </row>
    <row r="115" spans="1:2" ht="12.75" customHeight="1">
      <c r="A115" s="36"/>
      <c r="B115" s="36"/>
    </row>
    <row r="116" spans="1:2" ht="12.75" customHeight="1">
      <c r="A116" s="36"/>
      <c r="B116" s="36"/>
    </row>
    <row r="117" spans="1:2" ht="12.75" customHeight="1">
      <c r="A117" s="36"/>
      <c r="B117" s="36"/>
    </row>
    <row r="118" spans="1:2" ht="12.75" customHeight="1">
      <c r="A118" s="36"/>
      <c r="B118" s="36"/>
    </row>
    <row r="119" spans="1:2" ht="12.75" customHeight="1">
      <c r="A119" s="36"/>
      <c r="B119" s="36"/>
    </row>
    <row r="120" spans="1:2" ht="12.75" customHeight="1">
      <c r="A120" s="36"/>
      <c r="B120" s="36"/>
    </row>
    <row r="121" spans="1:2" ht="12.75" customHeight="1">
      <c r="A121" s="36"/>
      <c r="B121" s="36"/>
    </row>
    <row r="122" spans="1:2" ht="12.75" customHeight="1">
      <c r="A122" s="36"/>
      <c r="B122" s="36"/>
    </row>
    <row r="123" spans="1:2" ht="12.75" customHeight="1">
      <c r="A123" s="36"/>
      <c r="B123" s="36"/>
    </row>
    <row r="124" spans="1:2" ht="12.75" customHeight="1">
      <c r="A124" s="36"/>
      <c r="B124" s="36"/>
    </row>
    <row r="125" spans="1:2" ht="12.75" customHeight="1">
      <c r="A125" s="36"/>
      <c r="B125" s="36"/>
    </row>
    <row r="126" spans="1:2" ht="12.75" customHeight="1">
      <c r="A126" s="36"/>
      <c r="B126" s="36"/>
    </row>
    <row r="127" spans="1:2" ht="12.75" customHeight="1">
      <c r="A127" s="36"/>
      <c r="B127" s="36"/>
    </row>
    <row r="128" spans="1:2" ht="12.75" customHeight="1">
      <c r="A128" s="36"/>
      <c r="B128" s="36"/>
    </row>
    <row r="129" spans="1:2" ht="12.75" customHeight="1">
      <c r="A129" s="36"/>
      <c r="B129" s="36"/>
    </row>
    <row r="130" spans="1:2" ht="12.75" customHeight="1">
      <c r="A130" s="36"/>
      <c r="B130" s="36"/>
    </row>
    <row r="131" spans="1:2" ht="12.75" customHeight="1">
      <c r="A131" s="36"/>
      <c r="B131" s="36"/>
    </row>
    <row r="132" spans="1:2" ht="12.75" customHeight="1">
      <c r="A132" s="36"/>
      <c r="B132" s="36"/>
    </row>
    <row r="133" spans="1:2" ht="12.75" customHeight="1">
      <c r="A133" s="36"/>
      <c r="B133" s="36"/>
    </row>
    <row r="134" spans="1:2" ht="12.75" customHeight="1">
      <c r="A134" s="36"/>
      <c r="B134" s="36"/>
    </row>
    <row r="135" spans="1:2" ht="12.75" customHeight="1">
      <c r="A135" s="36"/>
      <c r="B135" s="36"/>
    </row>
    <row r="136" spans="1:2" ht="12.75" customHeight="1">
      <c r="A136" s="36"/>
      <c r="B136" s="36"/>
    </row>
    <row r="137" spans="1:2" ht="12.75" customHeight="1">
      <c r="A137" s="36"/>
      <c r="B137" s="36"/>
    </row>
    <row r="138" spans="1:2" ht="12.75" customHeight="1">
      <c r="A138" s="36"/>
      <c r="B138" s="36"/>
    </row>
    <row r="139" spans="1:2" ht="12.75" customHeight="1">
      <c r="A139" s="36"/>
      <c r="B139" s="36"/>
    </row>
    <row r="140" spans="1:2" ht="12.75" customHeight="1">
      <c r="A140" s="36"/>
      <c r="B140" s="36"/>
    </row>
    <row r="141" spans="1:2" ht="12.75" customHeight="1">
      <c r="A141" s="36"/>
      <c r="B141" s="36"/>
    </row>
    <row r="142" spans="1:2" ht="12.75" customHeight="1">
      <c r="A142" s="36"/>
      <c r="B142" s="36"/>
    </row>
    <row r="143" spans="1:2" ht="12.75" customHeight="1">
      <c r="A143" s="36"/>
      <c r="B143" s="36"/>
    </row>
    <row r="144" spans="1:2" ht="12.75" customHeight="1">
      <c r="A144" s="36"/>
      <c r="B144" s="36"/>
    </row>
    <row r="145" spans="1:2" ht="12.75" customHeight="1">
      <c r="A145" s="36"/>
      <c r="B145" s="36"/>
    </row>
    <row r="146" spans="1:2" ht="12.75" customHeight="1">
      <c r="A146" s="36"/>
      <c r="B146" s="36"/>
    </row>
    <row r="147" spans="1:2" ht="12.75" customHeight="1">
      <c r="A147" s="36"/>
      <c r="B147" s="36"/>
    </row>
    <row r="148" spans="1:2" ht="12.75" customHeight="1">
      <c r="A148" s="36"/>
      <c r="B148" s="36"/>
    </row>
    <row r="149" spans="1:2" ht="12.75" customHeight="1">
      <c r="A149" s="36"/>
      <c r="B149" s="36"/>
    </row>
    <row r="150" spans="1:2" ht="12.75" customHeight="1">
      <c r="A150" s="36"/>
      <c r="B150" s="36"/>
    </row>
    <row r="151" spans="1:2" ht="12.75" customHeight="1">
      <c r="A151" s="36"/>
      <c r="B151" s="36"/>
    </row>
    <row r="152" spans="1:2" ht="12.75" customHeight="1">
      <c r="A152" s="36"/>
      <c r="B152" s="36"/>
    </row>
    <row r="153" spans="1:2" ht="12.75" customHeight="1">
      <c r="A153" s="36"/>
      <c r="B153" s="36"/>
    </row>
    <row r="154" spans="1:2" ht="12.75" customHeight="1">
      <c r="A154" s="36"/>
      <c r="B154" s="36"/>
    </row>
    <row r="155" spans="1:2" ht="12.75" customHeight="1">
      <c r="A155" s="36"/>
      <c r="B155" s="36"/>
    </row>
    <row r="156" spans="1:2" ht="12.75" customHeight="1">
      <c r="A156" s="36"/>
      <c r="B156" s="36"/>
    </row>
    <row r="157" spans="1:2" ht="12.75" customHeight="1">
      <c r="A157" s="36"/>
      <c r="B157" s="36"/>
    </row>
    <row r="158" spans="1:2" ht="12.75" customHeight="1">
      <c r="A158" s="36"/>
      <c r="B158" s="36"/>
    </row>
    <row r="159" spans="1:2" ht="12.75" customHeight="1">
      <c r="A159" s="36"/>
      <c r="B159" s="36"/>
    </row>
    <row r="160" spans="1:2" ht="12.75" customHeight="1">
      <c r="A160" s="36"/>
      <c r="B160" s="36"/>
    </row>
    <row r="161" spans="1:2" ht="12.75" customHeight="1">
      <c r="A161" s="36"/>
      <c r="B161" s="36"/>
    </row>
    <row r="162" spans="1:2" ht="12.75" customHeight="1">
      <c r="A162" s="36"/>
      <c r="B162" s="36"/>
    </row>
    <row r="163" spans="1:2" ht="12.75" customHeight="1">
      <c r="A163" s="36"/>
      <c r="B163" s="36"/>
    </row>
    <row r="164" spans="1:2" ht="12.75" customHeight="1">
      <c r="A164" s="36"/>
      <c r="B164" s="36"/>
    </row>
    <row r="165" spans="1:2" ht="12.75" customHeight="1">
      <c r="A165" s="36"/>
      <c r="B165" s="36"/>
    </row>
    <row r="166" spans="1:2" ht="12.75" customHeight="1">
      <c r="A166" s="36"/>
      <c r="B166" s="36"/>
    </row>
    <row r="167" spans="1:2" ht="12.75" customHeight="1">
      <c r="A167" s="36"/>
      <c r="B167" s="36"/>
    </row>
    <row r="168" spans="1:2" ht="12.75" customHeight="1">
      <c r="A168" s="36"/>
      <c r="B168" s="36"/>
    </row>
    <row r="169" spans="1:2" ht="12.75" customHeight="1">
      <c r="A169" s="36"/>
      <c r="B169" s="36"/>
    </row>
    <row r="170" spans="1:2" ht="12.75" customHeight="1">
      <c r="A170" s="36"/>
      <c r="B170" s="36"/>
    </row>
    <row r="171" spans="1:2" ht="12.75" customHeight="1">
      <c r="A171" s="36"/>
      <c r="B171" s="36"/>
    </row>
    <row r="172" spans="1:2" ht="12.75" customHeight="1">
      <c r="A172" s="36"/>
      <c r="B172" s="36"/>
    </row>
    <row r="173" spans="1:2" ht="12.75" customHeight="1">
      <c r="A173" s="36"/>
      <c r="B173" s="36"/>
    </row>
    <row r="174" spans="1:2" ht="12.75" customHeight="1">
      <c r="A174" s="36"/>
      <c r="B174" s="36"/>
    </row>
    <row r="175" spans="1:2" ht="12.75" customHeight="1">
      <c r="A175" s="36"/>
      <c r="B175" s="36"/>
    </row>
    <row r="176" spans="1:2" ht="12.75" customHeight="1">
      <c r="A176" s="36"/>
      <c r="B176" s="36"/>
    </row>
    <row r="177" spans="1:2" ht="12.75" customHeight="1">
      <c r="A177" s="36"/>
      <c r="B177" s="36"/>
    </row>
    <row r="178" spans="1:2" ht="12.75" customHeight="1">
      <c r="A178" s="36"/>
      <c r="B178" s="36"/>
    </row>
    <row r="179" spans="1:2" ht="12.75" customHeight="1">
      <c r="A179" s="36"/>
      <c r="B179" s="36"/>
    </row>
    <row r="180" spans="1:2" ht="12.75" customHeight="1">
      <c r="A180" s="36"/>
      <c r="B180" s="36"/>
    </row>
    <row r="181" spans="1:2" ht="12.75" customHeight="1">
      <c r="A181" s="36"/>
      <c r="B181" s="36"/>
    </row>
    <row r="182" spans="1:2" ht="12.75" customHeight="1">
      <c r="A182" s="36"/>
      <c r="B182" s="36"/>
    </row>
    <row r="183" spans="1:2" ht="12.75" customHeight="1">
      <c r="A183" s="36"/>
      <c r="B183" s="36"/>
    </row>
    <row r="184" spans="1:2" ht="12.75" customHeight="1">
      <c r="A184" s="36"/>
      <c r="B184" s="36"/>
    </row>
    <row r="185" spans="1:2" ht="12.75" customHeight="1">
      <c r="A185" s="36"/>
      <c r="B185" s="36"/>
    </row>
    <row r="186" spans="1:2" ht="12.75" customHeight="1">
      <c r="A186" s="36"/>
      <c r="B186" s="36"/>
    </row>
    <row r="187" spans="1:2" ht="12.75" customHeight="1">
      <c r="A187" s="36"/>
      <c r="B187" s="36"/>
    </row>
    <row r="188" spans="1:2" ht="12.75" customHeight="1">
      <c r="A188" s="36"/>
      <c r="B188" s="36"/>
    </row>
    <row r="189" spans="1:2" ht="12.75" customHeight="1">
      <c r="A189" s="36"/>
      <c r="B189" s="36"/>
    </row>
    <row r="190" spans="1:2" ht="12.75" customHeight="1">
      <c r="A190" s="36"/>
      <c r="B190" s="36"/>
    </row>
    <row r="191" spans="1:2" ht="12.75" customHeight="1">
      <c r="A191" s="36"/>
      <c r="B191" s="36"/>
    </row>
    <row r="192" spans="1:2" ht="12.75" customHeight="1">
      <c r="A192" s="36"/>
      <c r="B192" s="36"/>
    </row>
    <row r="193" spans="1:2" ht="12.75" customHeight="1">
      <c r="A193" s="36"/>
      <c r="B193" s="36"/>
    </row>
    <row r="194" spans="1:2" ht="12.75" customHeight="1">
      <c r="A194" s="36"/>
      <c r="B194" s="36"/>
    </row>
    <row r="195" spans="1:2" ht="12.75" customHeight="1">
      <c r="A195" s="36"/>
      <c r="B195" s="36"/>
    </row>
    <row r="196" spans="1:2" ht="12.75" customHeight="1">
      <c r="A196" s="36"/>
      <c r="B196" s="36"/>
    </row>
    <row r="197" spans="1:2" ht="12.75" customHeight="1">
      <c r="A197" s="36"/>
      <c r="B197" s="36"/>
    </row>
    <row r="198" spans="1:2" ht="12.75" customHeight="1">
      <c r="A198" s="36"/>
      <c r="B198" s="36"/>
    </row>
    <row r="199" spans="1:2" ht="12.75" customHeight="1">
      <c r="A199" s="36"/>
      <c r="B199" s="36"/>
    </row>
    <row r="200" spans="1:2" ht="12.75" customHeight="1">
      <c r="A200" s="36"/>
      <c r="B200" s="36"/>
    </row>
    <row r="201" spans="1:2" ht="12.75" customHeight="1">
      <c r="A201" s="36"/>
      <c r="B201" s="36"/>
    </row>
    <row r="202" spans="1:2" ht="12.75" customHeight="1">
      <c r="A202" s="36"/>
      <c r="B202" s="36"/>
    </row>
    <row r="203" spans="1:2" ht="12.75" customHeight="1">
      <c r="A203" s="36"/>
      <c r="B203" s="36"/>
    </row>
    <row r="204" spans="1:2" ht="12.75" customHeight="1">
      <c r="A204" s="36"/>
      <c r="B204" s="36"/>
    </row>
    <row r="205" spans="1:2" ht="12.75" customHeight="1">
      <c r="A205" s="36"/>
      <c r="B205" s="36"/>
    </row>
    <row r="206" spans="1:2" ht="12.75" customHeight="1">
      <c r="A206" s="36"/>
      <c r="B206" s="36"/>
    </row>
    <row r="207" spans="1:2" ht="12.75" customHeight="1">
      <c r="A207" s="36"/>
      <c r="B207" s="36"/>
    </row>
    <row r="208" spans="1:2" ht="12.75" customHeight="1">
      <c r="A208" s="36"/>
      <c r="B208" s="36"/>
    </row>
    <row r="209" spans="1:2" ht="12.75" customHeight="1">
      <c r="A209" s="36"/>
      <c r="B209" s="36"/>
    </row>
    <row r="210" spans="1:2" ht="12.75" customHeight="1">
      <c r="A210" s="36"/>
      <c r="B210" s="36"/>
    </row>
    <row r="211" spans="1:2" ht="12.75" customHeight="1">
      <c r="A211" s="36"/>
      <c r="B211" s="36"/>
    </row>
    <row r="212" spans="1:2" ht="12.75" customHeight="1">
      <c r="A212" s="36"/>
      <c r="B212" s="36"/>
    </row>
    <row r="213" spans="1:2" ht="12.75" customHeight="1">
      <c r="A213" s="36"/>
      <c r="B213" s="36"/>
    </row>
    <row r="214" spans="1:2" ht="12.75" customHeight="1">
      <c r="A214" s="36"/>
      <c r="B214" s="36"/>
    </row>
    <row r="215" spans="1:2" ht="12.75" customHeight="1">
      <c r="A215" s="36"/>
      <c r="B215" s="36"/>
    </row>
    <row r="216" spans="1:2" ht="12.75" customHeight="1">
      <c r="A216" s="36"/>
      <c r="B216" s="36"/>
    </row>
    <row r="217" spans="1:2" ht="12.75" customHeight="1">
      <c r="A217" s="36"/>
      <c r="B217" s="36"/>
    </row>
    <row r="218" spans="1:2" ht="12.75" customHeight="1">
      <c r="A218" s="36"/>
      <c r="B218" s="36"/>
    </row>
    <row r="219" spans="1:2" ht="12.75" customHeight="1">
      <c r="A219" s="36"/>
      <c r="B219" s="36"/>
    </row>
    <row r="220" spans="1:2" ht="12.75" customHeight="1">
      <c r="A220" s="36"/>
      <c r="B220" s="36"/>
    </row>
    <row r="221" spans="1:2" ht="12.75" customHeight="1">
      <c r="A221" s="36"/>
      <c r="B221" s="36"/>
    </row>
    <row r="222" spans="1:2" ht="12.75" customHeight="1">
      <c r="A222" s="36"/>
      <c r="B222" s="36"/>
    </row>
    <row r="223" spans="1:2" ht="12.75" customHeight="1">
      <c r="A223" s="36"/>
      <c r="B223" s="36"/>
    </row>
    <row r="224" spans="1:2" ht="12.75" customHeight="1">
      <c r="A224" s="36"/>
      <c r="B224" s="36"/>
    </row>
    <row r="225" spans="1:2" ht="12.75" customHeight="1">
      <c r="A225" s="36"/>
      <c r="B225" s="36"/>
    </row>
    <row r="226" spans="1:2" ht="12.75" customHeight="1">
      <c r="A226" s="36"/>
      <c r="B226" s="36"/>
    </row>
    <row r="227" spans="1:2" ht="12.75" customHeight="1">
      <c r="A227" s="36"/>
      <c r="B227" s="36"/>
    </row>
    <row r="228" spans="1:2" ht="12.75" customHeight="1">
      <c r="A228" s="36"/>
      <c r="B228" s="36"/>
    </row>
    <row r="229" spans="1:2" ht="12.75" customHeight="1">
      <c r="A229" s="36"/>
      <c r="B229" s="36"/>
    </row>
    <row r="230" spans="1:2" ht="12.75" customHeight="1">
      <c r="A230" s="36"/>
      <c r="B230" s="36"/>
    </row>
    <row r="231" spans="1:2" ht="12.75" customHeight="1">
      <c r="A231" s="36"/>
      <c r="B231" s="36"/>
    </row>
    <row r="232" spans="1:2" ht="12.75" customHeight="1">
      <c r="A232" s="36"/>
      <c r="B232" s="36"/>
    </row>
    <row r="233" spans="1:2" ht="12.75" customHeight="1">
      <c r="A233" s="36"/>
      <c r="B233" s="36"/>
    </row>
    <row r="234" spans="1:2" ht="12.75" customHeight="1">
      <c r="A234" s="36"/>
      <c r="B234" s="36"/>
    </row>
    <row r="235" spans="1:2" ht="12.75" customHeight="1">
      <c r="A235" s="36"/>
      <c r="B235" s="36"/>
    </row>
    <row r="236" spans="1:2" ht="12.75" customHeight="1">
      <c r="A236" s="36"/>
      <c r="B236" s="36"/>
    </row>
    <row r="237" spans="1:2" ht="12.75" customHeight="1">
      <c r="A237" s="36"/>
      <c r="B237" s="36"/>
    </row>
    <row r="238" spans="1:2" ht="12.75" customHeight="1">
      <c r="A238" s="36"/>
      <c r="B238" s="36"/>
    </row>
    <row r="239" spans="1:2" ht="12.75" customHeight="1">
      <c r="A239" s="36"/>
      <c r="B239" s="36"/>
    </row>
    <row r="240" spans="1:2" ht="12.75" customHeight="1">
      <c r="A240" s="36"/>
      <c r="B240" s="36"/>
    </row>
    <row r="241" spans="1:2" ht="12.75" customHeight="1">
      <c r="A241" s="36"/>
      <c r="B241" s="36"/>
    </row>
    <row r="242" spans="1:2" ht="12.75" customHeight="1">
      <c r="A242" s="36"/>
      <c r="B242" s="36"/>
    </row>
    <row r="243" spans="1:2" ht="12.75" customHeight="1">
      <c r="A243" s="36"/>
      <c r="B243" s="36"/>
    </row>
    <row r="244" spans="1:2" ht="12.75" customHeight="1">
      <c r="A244" s="36"/>
      <c r="B244" s="36"/>
    </row>
    <row r="245" spans="1:2" ht="12.75" customHeight="1">
      <c r="A245" s="36"/>
      <c r="B245" s="36"/>
    </row>
    <row r="246" spans="1:2" ht="12.75" customHeight="1">
      <c r="A246" s="36"/>
      <c r="B246" s="36"/>
    </row>
    <row r="247" spans="1:2" ht="12.75" customHeight="1">
      <c r="A247" s="36"/>
      <c r="B247" s="36"/>
    </row>
    <row r="248" spans="1:2" ht="12.75" customHeight="1">
      <c r="A248" s="36"/>
      <c r="B248" s="36"/>
    </row>
    <row r="249" spans="1:2" ht="12.75" customHeight="1">
      <c r="A249" s="36"/>
      <c r="B249" s="36"/>
    </row>
    <row r="250" spans="1:2" ht="12.75" customHeight="1">
      <c r="A250" s="36"/>
      <c r="B250" s="36"/>
    </row>
    <row r="251" spans="1:2" ht="12.75" customHeight="1">
      <c r="A251" s="36"/>
      <c r="B251" s="36"/>
    </row>
    <row r="252" spans="1:2" ht="12.75" customHeight="1">
      <c r="A252" s="36"/>
      <c r="B252" s="36"/>
    </row>
    <row r="253" spans="1:2" ht="12.75" customHeight="1">
      <c r="A253" s="36"/>
      <c r="B253" s="36"/>
    </row>
    <row r="254" spans="1:2" ht="12.75" customHeight="1">
      <c r="A254" s="36"/>
      <c r="B254" s="36"/>
    </row>
    <row r="255" spans="1:2" ht="12.75" customHeight="1">
      <c r="A255" s="36"/>
      <c r="B255" s="36"/>
    </row>
    <row r="256" spans="1:2" ht="12.75" customHeight="1">
      <c r="A256" s="36"/>
      <c r="B256" s="36"/>
    </row>
    <row r="257" spans="1:2" ht="12.75" customHeight="1">
      <c r="A257" s="36"/>
      <c r="B257" s="36"/>
    </row>
    <row r="258" spans="1:2" ht="12.75" customHeight="1">
      <c r="A258" s="36"/>
      <c r="B258" s="36"/>
    </row>
    <row r="259" spans="1:2" ht="12.75" customHeight="1">
      <c r="A259" s="36"/>
      <c r="B259" s="36"/>
    </row>
    <row r="260" spans="1:2" ht="12.75" customHeight="1">
      <c r="A260" s="36"/>
      <c r="B260" s="36"/>
    </row>
    <row r="261" spans="1:2" ht="12.75" customHeight="1">
      <c r="A261" s="36"/>
      <c r="B261" s="36"/>
    </row>
    <row r="262" spans="1:2" ht="12.75" customHeight="1">
      <c r="A262" s="36"/>
      <c r="B262" s="36"/>
    </row>
    <row r="263" spans="1:2" ht="12.75" customHeight="1">
      <c r="A263" s="36"/>
      <c r="B263" s="36"/>
    </row>
    <row r="264" spans="1:2" ht="12.75" customHeight="1">
      <c r="A264" s="36"/>
      <c r="B264" s="36"/>
    </row>
    <row r="265" spans="1:2" ht="12.75" customHeight="1">
      <c r="A265" s="36"/>
      <c r="B265" s="36"/>
    </row>
    <row r="266" spans="1:2" ht="12.75" customHeight="1">
      <c r="A266" s="36"/>
      <c r="B266" s="36"/>
    </row>
    <row r="267" spans="1:2" ht="12.75" customHeight="1">
      <c r="A267" s="36"/>
      <c r="B267" s="36"/>
    </row>
    <row r="268" spans="1:2" ht="12.75" customHeight="1">
      <c r="A268" s="36"/>
      <c r="B268" s="36"/>
    </row>
    <row r="269" spans="1:2" ht="12.75" customHeight="1">
      <c r="A269" s="36"/>
      <c r="B269" s="36"/>
    </row>
    <row r="270" spans="1:2" ht="12.75" customHeight="1">
      <c r="A270" s="36"/>
      <c r="B270" s="36"/>
    </row>
    <row r="271" spans="1:2" ht="12.75" customHeight="1">
      <c r="A271" s="36"/>
      <c r="B271" s="36"/>
    </row>
    <row r="272" spans="1:2" ht="12.75" customHeight="1">
      <c r="A272" s="36"/>
      <c r="B272" s="36"/>
    </row>
    <row r="273" spans="1:2" ht="12.75" customHeight="1">
      <c r="A273" s="36"/>
      <c r="B273" s="36"/>
    </row>
    <row r="274" spans="1:2" ht="12.75" customHeight="1">
      <c r="A274" s="36"/>
      <c r="B274" s="36"/>
    </row>
    <row r="275" spans="1:2" ht="12.75" customHeight="1">
      <c r="A275" s="36"/>
      <c r="B275" s="36"/>
    </row>
    <row r="276" spans="1:2" ht="12.75" customHeight="1">
      <c r="A276" s="36"/>
      <c r="B276" s="36"/>
    </row>
    <row r="277" spans="1:2" ht="12.75" customHeight="1">
      <c r="A277" s="36"/>
      <c r="B277" s="36"/>
    </row>
    <row r="278" spans="1:2" ht="12.75" customHeight="1">
      <c r="A278" s="36"/>
      <c r="B278" s="36"/>
    </row>
    <row r="279" spans="1:2" ht="12.75" customHeight="1">
      <c r="A279" s="36"/>
      <c r="B279" s="36"/>
    </row>
    <row r="280" spans="1:2" ht="12.75" customHeight="1">
      <c r="A280" s="36"/>
      <c r="B280" s="36"/>
    </row>
    <row r="281" spans="1:2" ht="12.75" customHeight="1">
      <c r="A281" s="36"/>
      <c r="B281" s="36"/>
    </row>
    <row r="282" spans="1:2" ht="12.75" customHeight="1">
      <c r="A282" s="36"/>
      <c r="B282" s="36"/>
    </row>
    <row r="283" spans="1:2" ht="12.75" customHeight="1">
      <c r="A283" s="36"/>
      <c r="B283" s="36"/>
    </row>
    <row r="284" spans="1:2" ht="12.75" customHeight="1">
      <c r="A284" s="36"/>
      <c r="B284" s="36"/>
    </row>
    <row r="285" spans="1:2" ht="12.75" customHeight="1">
      <c r="A285" s="36"/>
      <c r="B285" s="36"/>
    </row>
    <row r="286" spans="1:2" ht="12.75" customHeight="1">
      <c r="A286" s="36"/>
      <c r="B286" s="36"/>
    </row>
    <row r="287" spans="1:2" ht="12.75" customHeight="1">
      <c r="A287" s="36"/>
      <c r="B287" s="36"/>
    </row>
    <row r="288" spans="1:2" ht="12.75" customHeight="1">
      <c r="A288" s="36"/>
      <c r="B288" s="36"/>
    </row>
    <row r="289" spans="1:2" ht="12.75" customHeight="1">
      <c r="A289" s="36"/>
      <c r="B289" s="36"/>
    </row>
    <row r="290" spans="1:2" ht="12.75" customHeight="1">
      <c r="A290" s="36"/>
      <c r="B290" s="36"/>
    </row>
    <row r="291" spans="1:2" ht="12.75" customHeight="1">
      <c r="A291" s="36"/>
      <c r="B291" s="36"/>
    </row>
    <row r="292" spans="1:2" ht="12.75" customHeight="1">
      <c r="A292" s="36"/>
      <c r="B292" s="36"/>
    </row>
    <row r="293" spans="1:2" ht="12.75" customHeight="1">
      <c r="A293" s="36"/>
      <c r="B293" s="36"/>
    </row>
    <row r="294" spans="1:2" ht="12.75" customHeight="1">
      <c r="A294" s="36"/>
      <c r="B294" s="36"/>
    </row>
    <row r="295" spans="1:2" ht="12.75" customHeight="1">
      <c r="A295" s="36"/>
      <c r="B295" s="36"/>
    </row>
    <row r="296" spans="1:2" ht="12.75" customHeight="1">
      <c r="A296" s="36"/>
      <c r="B296" s="36"/>
    </row>
    <row r="297" spans="1:2" ht="12.75" customHeight="1">
      <c r="A297" s="36"/>
      <c r="B297" s="36"/>
    </row>
    <row r="298" spans="1:2" ht="12.75" customHeight="1">
      <c r="A298" s="36"/>
      <c r="B298" s="36"/>
    </row>
    <row r="299" spans="1:2" ht="12.75" customHeight="1">
      <c r="A299" s="36"/>
      <c r="B299" s="36"/>
    </row>
    <row r="300" spans="1:2" ht="12.75" customHeight="1">
      <c r="A300" s="36"/>
      <c r="B300" s="36"/>
    </row>
    <row r="301" spans="1:2" ht="12.75" customHeight="1">
      <c r="A301" s="36"/>
      <c r="B301" s="36"/>
    </row>
    <row r="302" spans="1:2" ht="12.75" customHeight="1">
      <c r="A302" s="36"/>
      <c r="B302" s="36"/>
    </row>
    <row r="303" spans="1:2" ht="12.75" customHeight="1">
      <c r="A303" s="36"/>
      <c r="B303" s="36"/>
    </row>
    <row r="304" spans="1:2" ht="12.75" customHeight="1">
      <c r="A304" s="36"/>
      <c r="B304" s="36"/>
    </row>
    <row r="305" spans="1:2" ht="12.75" customHeight="1">
      <c r="A305" s="36"/>
      <c r="B305" s="36"/>
    </row>
    <row r="306" spans="1:2" ht="12.75" customHeight="1">
      <c r="A306" s="36"/>
      <c r="B306" s="36"/>
    </row>
    <row r="307" spans="1:2" ht="12.75" customHeight="1">
      <c r="A307" s="36"/>
      <c r="B307" s="36"/>
    </row>
    <row r="308" spans="1:2" ht="12.75" customHeight="1">
      <c r="A308" s="36"/>
      <c r="B308" s="36"/>
    </row>
    <row r="309" spans="1:2" ht="12.75" customHeight="1">
      <c r="A309" s="36"/>
      <c r="B309" s="36"/>
    </row>
    <row r="310" spans="1:2" ht="12.75" customHeight="1">
      <c r="A310" s="36"/>
      <c r="B310" s="36"/>
    </row>
    <row r="311" spans="1:2" ht="12.75" customHeight="1">
      <c r="A311" s="36"/>
      <c r="B311" s="36"/>
    </row>
    <row r="312" spans="1:2" ht="12.75" customHeight="1">
      <c r="A312" s="36"/>
      <c r="B312" s="36"/>
    </row>
    <row r="313" spans="1:2" ht="12.75" customHeight="1">
      <c r="A313" s="36"/>
      <c r="B313" s="36"/>
    </row>
    <row r="314" spans="1:2" ht="12.75" customHeight="1">
      <c r="A314" s="36"/>
      <c r="B314" s="36"/>
    </row>
    <row r="315" spans="1:2" ht="12.75" customHeight="1">
      <c r="A315" s="36"/>
      <c r="B315" s="36"/>
    </row>
    <row r="316" spans="1:2" ht="12.75" customHeight="1">
      <c r="A316" s="36"/>
      <c r="B316" s="36"/>
    </row>
    <row r="317" spans="1:2" ht="12.75" customHeight="1">
      <c r="A317" s="36"/>
      <c r="B317" s="36"/>
    </row>
    <row r="318" spans="1:2" ht="12.75" customHeight="1">
      <c r="A318" s="36"/>
      <c r="B318" s="36"/>
    </row>
    <row r="319" spans="1:2" ht="12.75" customHeight="1">
      <c r="A319" s="36"/>
      <c r="B319" s="36"/>
    </row>
    <row r="320" spans="1:2" ht="12.75" customHeight="1">
      <c r="A320" s="36"/>
      <c r="B320" s="36"/>
    </row>
    <row r="321" spans="1:2" ht="12.75" customHeight="1">
      <c r="A321" s="36"/>
      <c r="B321" s="36"/>
    </row>
    <row r="322" spans="1:2" ht="12.75" customHeight="1">
      <c r="A322" s="36"/>
      <c r="B322" s="36"/>
    </row>
    <row r="323" spans="1:2" ht="12.75" customHeight="1">
      <c r="A323" s="36"/>
      <c r="B323" s="36"/>
    </row>
    <row r="324" spans="1:2" ht="12.75" customHeight="1">
      <c r="A324" s="36"/>
      <c r="B324" s="36"/>
    </row>
    <row r="325" spans="1:2" ht="12.75" customHeight="1">
      <c r="A325" s="36"/>
      <c r="B325" s="36"/>
    </row>
    <row r="326" spans="1:2" ht="12.75" customHeight="1">
      <c r="A326" s="36"/>
      <c r="B326" s="36"/>
    </row>
    <row r="327" spans="1:2" ht="12.75" customHeight="1">
      <c r="A327" s="36"/>
      <c r="B327" s="36"/>
    </row>
    <row r="328" spans="1:2" ht="12.75" customHeight="1">
      <c r="A328" s="36"/>
      <c r="B328" s="36"/>
    </row>
    <row r="329" spans="1:2" ht="12.75" customHeight="1">
      <c r="A329" s="36"/>
      <c r="B329" s="36"/>
    </row>
    <row r="330" spans="1:2" ht="12.75" customHeight="1">
      <c r="A330" s="36"/>
      <c r="B330" s="36"/>
    </row>
    <row r="331" spans="1:2" ht="12.75" customHeight="1">
      <c r="A331" s="36"/>
      <c r="B331" s="36"/>
    </row>
    <row r="332" spans="1:2" ht="12.75" customHeight="1">
      <c r="A332" s="36"/>
      <c r="B332" s="36"/>
    </row>
    <row r="333" spans="1:2" ht="12.75" customHeight="1">
      <c r="A333" s="36"/>
      <c r="B333" s="36"/>
    </row>
    <row r="334" spans="1:2" ht="12.75" customHeight="1">
      <c r="A334" s="36"/>
      <c r="B334" s="36"/>
    </row>
    <row r="335" spans="1:2" ht="12.75" customHeight="1">
      <c r="A335" s="36"/>
      <c r="B335" s="36"/>
    </row>
    <row r="336" spans="1:2" ht="12.75" customHeight="1">
      <c r="A336" s="36"/>
      <c r="B336" s="36"/>
    </row>
    <row r="337" spans="1:2" ht="12.75" customHeight="1">
      <c r="A337" s="36"/>
      <c r="B337" s="36"/>
    </row>
    <row r="338" spans="1:2" ht="12.75" customHeight="1">
      <c r="A338" s="36"/>
      <c r="B338" s="36"/>
    </row>
    <row r="339" spans="1:2" ht="12.75" customHeight="1">
      <c r="A339" s="36"/>
      <c r="B339" s="36"/>
    </row>
    <row r="340" spans="1:2" ht="12.75" customHeight="1">
      <c r="A340" s="36"/>
      <c r="B340" s="36"/>
    </row>
    <row r="341" spans="1:2" ht="12.75" customHeight="1">
      <c r="A341" s="36"/>
      <c r="B341" s="36"/>
    </row>
    <row r="342" spans="1:2" ht="12.75" customHeight="1">
      <c r="A342" s="36"/>
      <c r="B342" s="36"/>
    </row>
    <row r="343" spans="1:2" ht="12.75" customHeight="1">
      <c r="A343" s="36"/>
      <c r="B343" s="36"/>
    </row>
    <row r="344" spans="1:2" ht="12.75" customHeight="1">
      <c r="A344" s="36"/>
      <c r="B344" s="36"/>
    </row>
    <row r="345" spans="1:2" ht="12.75" customHeight="1">
      <c r="A345" s="36"/>
      <c r="B345" s="36"/>
    </row>
    <row r="346" spans="1:2" ht="12.75" customHeight="1">
      <c r="A346" s="36"/>
      <c r="B346" s="36"/>
    </row>
    <row r="347" spans="1:2" ht="12.75" customHeight="1">
      <c r="A347" s="36"/>
      <c r="B347" s="36"/>
    </row>
    <row r="348" spans="1:2" ht="12.75" customHeight="1">
      <c r="A348" s="36"/>
      <c r="B348" s="36"/>
    </row>
    <row r="349" spans="1:2" ht="12.75" customHeight="1">
      <c r="A349" s="36"/>
      <c r="B349" s="36"/>
    </row>
    <row r="350" spans="1:2" ht="12.75" customHeight="1">
      <c r="A350" s="36"/>
      <c r="B350" s="36"/>
    </row>
    <row r="351" spans="1:2" ht="12.75" customHeight="1">
      <c r="A351" s="36"/>
      <c r="B351" s="36"/>
    </row>
    <row r="352" spans="1:2" ht="12.75" customHeight="1">
      <c r="A352" s="36"/>
      <c r="B352" s="36"/>
    </row>
    <row r="353" spans="1:2" ht="12.75" customHeight="1">
      <c r="A353" s="36"/>
      <c r="B353" s="36"/>
    </row>
    <row r="354" spans="1:2" ht="12.75" customHeight="1">
      <c r="A354" s="36"/>
      <c r="B354" s="36"/>
    </row>
    <row r="355" spans="1:2" ht="12.75" customHeight="1">
      <c r="A355" s="36"/>
      <c r="B355" s="36"/>
    </row>
    <row r="356" spans="1:2" ht="12.75" customHeight="1">
      <c r="A356" s="36"/>
      <c r="B356" s="36"/>
    </row>
    <row r="357" spans="1:2" ht="12.75" customHeight="1">
      <c r="A357" s="36"/>
      <c r="B357" s="36"/>
    </row>
    <row r="358" spans="1:2" ht="12.75" customHeight="1">
      <c r="A358" s="36"/>
      <c r="B358" s="36"/>
    </row>
    <row r="359" spans="1:2" ht="12.75" customHeight="1">
      <c r="A359" s="36"/>
      <c r="B359" s="36"/>
    </row>
    <row r="360" spans="1:2" ht="12.75" customHeight="1">
      <c r="A360" s="36"/>
      <c r="B360" s="36"/>
    </row>
    <row r="361" spans="1:2" ht="12.75" customHeight="1">
      <c r="A361" s="36"/>
      <c r="B361" s="36"/>
    </row>
    <row r="362" spans="1:2" ht="12.75" customHeight="1">
      <c r="A362" s="36"/>
      <c r="B362" s="36"/>
    </row>
    <row r="363" spans="1:2" ht="12.75" customHeight="1">
      <c r="A363" s="36"/>
      <c r="B363" s="36"/>
    </row>
    <row r="364" spans="1:2" ht="12.75" customHeight="1">
      <c r="A364" s="36"/>
      <c r="B364" s="36"/>
    </row>
    <row r="365" spans="1:2" ht="12.75" customHeight="1">
      <c r="A365" s="36"/>
      <c r="B365" s="36"/>
    </row>
    <row r="366" spans="1:2" ht="12.75" customHeight="1">
      <c r="A366" s="36"/>
      <c r="B366" s="36"/>
    </row>
    <row r="367" spans="1:2" ht="12.75" customHeight="1">
      <c r="A367" s="36"/>
      <c r="B367" s="36"/>
    </row>
    <row r="368" spans="1:2" ht="12.75" customHeight="1">
      <c r="A368" s="36"/>
      <c r="B368" s="36"/>
    </row>
    <row r="369" spans="1:2" ht="12.75" customHeight="1">
      <c r="A369" s="36"/>
      <c r="B369" s="36"/>
    </row>
    <row r="370" spans="1:2" ht="12.75" customHeight="1">
      <c r="A370" s="36"/>
      <c r="B370" s="36"/>
    </row>
    <row r="371" spans="1:2" ht="12.75" customHeight="1">
      <c r="A371" s="36"/>
      <c r="B371" s="36"/>
    </row>
    <row r="372" spans="1:2" ht="12.75" customHeight="1">
      <c r="A372" s="36"/>
      <c r="B372" s="36"/>
    </row>
    <row r="373" spans="1:2" ht="12.75" customHeight="1">
      <c r="A373" s="36"/>
      <c r="B373" s="36"/>
    </row>
    <row r="374" spans="1:2" ht="12.75" customHeight="1">
      <c r="A374" s="36"/>
      <c r="B374" s="36"/>
    </row>
    <row r="375" spans="1:2" ht="12.75" customHeight="1">
      <c r="A375" s="36"/>
      <c r="B375" s="36"/>
    </row>
    <row r="376" spans="1:2" ht="12.75" customHeight="1">
      <c r="A376" s="36"/>
      <c r="B376" s="36"/>
    </row>
    <row r="377" spans="1:2" ht="12.75" customHeight="1">
      <c r="A377" s="36"/>
      <c r="B377" s="36"/>
    </row>
    <row r="378" spans="1:2" ht="12.75" customHeight="1">
      <c r="A378" s="36"/>
      <c r="B378" s="36"/>
    </row>
    <row r="379" spans="1:2" ht="12.75" customHeight="1">
      <c r="A379" s="36"/>
      <c r="B379" s="36"/>
    </row>
    <row r="380" spans="1:2" ht="12.75" customHeight="1">
      <c r="A380" s="36"/>
      <c r="B380" s="36"/>
    </row>
    <row r="381" spans="1:2" ht="12.75" customHeight="1">
      <c r="A381" s="36"/>
      <c r="B381" s="36"/>
    </row>
    <row r="382" spans="1:2" ht="12.75" customHeight="1">
      <c r="A382" s="36"/>
      <c r="B382" s="36"/>
    </row>
    <row r="383" spans="1:2" ht="12.75" customHeight="1">
      <c r="A383" s="36"/>
      <c r="B383" s="36"/>
    </row>
    <row r="384" spans="1:2" ht="12.75" customHeight="1">
      <c r="A384" s="36"/>
      <c r="B384" s="36"/>
    </row>
    <row r="385" spans="1:2" ht="12.75" customHeight="1">
      <c r="A385" s="36"/>
      <c r="B385" s="36"/>
    </row>
    <row r="386" spans="1:2" ht="12.75" customHeight="1">
      <c r="A386" s="36"/>
      <c r="B386" s="36"/>
    </row>
    <row r="387" spans="1:2" ht="12.75" customHeight="1">
      <c r="A387" s="36"/>
      <c r="B387" s="36"/>
    </row>
    <row r="388" spans="1:2" ht="12.75" customHeight="1">
      <c r="A388" s="36"/>
      <c r="B388" s="36"/>
    </row>
    <row r="389" spans="1:2" ht="12.75" customHeight="1">
      <c r="A389" s="36"/>
      <c r="B389" s="36"/>
    </row>
    <row r="390" spans="1:2" ht="12.75" customHeight="1">
      <c r="A390" s="36"/>
      <c r="B390" s="36"/>
    </row>
    <row r="391" spans="1:2" ht="12.75" customHeight="1">
      <c r="A391" s="36"/>
      <c r="B391" s="36"/>
    </row>
    <row r="392" spans="1:2" ht="12.75" customHeight="1">
      <c r="A392" s="36"/>
      <c r="B392" s="36"/>
    </row>
    <row r="393" spans="1:2" ht="12.75" customHeight="1">
      <c r="A393" s="36"/>
      <c r="B393" s="36"/>
    </row>
    <row r="394" spans="1:2" ht="12.75" customHeight="1">
      <c r="A394" s="36"/>
      <c r="B394" s="36"/>
    </row>
    <row r="395" spans="1:2" ht="12.75" customHeight="1">
      <c r="A395" s="36"/>
      <c r="B395" s="36"/>
    </row>
    <row r="396" spans="1:2" ht="12.75" customHeight="1">
      <c r="A396" s="36"/>
      <c r="B396" s="36"/>
    </row>
    <row r="397" spans="1:2" ht="12.75" customHeight="1">
      <c r="A397" s="36"/>
      <c r="B397" s="36"/>
    </row>
    <row r="398" spans="1:2" ht="12.75" customHeight="1">
      <c r="A398" s="36"/>
      <c r="B398" s="36"/>
    </row>
    <row r="399" spans="1:2" ht="12.75" customHeight="1">
      <c r="A399" s="36"/>
      <c r="B399" s="36"/>
    </row>
    <row r="400" spans="1:2" ht="12.75" customHeight="1">
      <c r="A400" s="36"/>
      <c r="B400" s="36"/>
    </row>
    <row r="401" spans="1:2" ht="12.75" customHeight="1">
      <c r="A401" s="36"/>
      <c r="B401" s="36"/>
    </row>
    <row r="402" spans="1:2" ht="12.75" customHeight="1">
      <c r="A402" s="36"/>
      <c r="B402" s="36"/>
    </row>
    <row r="403" spans="1:2" ht="12.75" customHeight="1">
      <c r="A403" s="36"/>
      <c r="B403" s="36"/>
    </row>
    <row r="404" spans="1:2" ht="12.75" customHeight="1">
      <c r="A404" s="36"/>
      <c r="B404" s="36"/>
    </row>
    <row r="405" spans="1:2" ht="12.75" customHeight="1">
      <c r="A405" s="36"/>
      <c r="B405" s="36"/>
    </row>
    <row r="406" spans="1:2" ht="12.75" customHeight="1">
      <c r="A406" s="36"/>
      <c r="B406" s="36"/>
    </row>
    <row r="407" spans="1:2" ht="12.75" customHeight="1">
      <c r="A407" s="36"/>
      <c r="B407" s="36"/>
    </row>
    <row r="408" spans="1:2" ht="12.75" customHeight="1">
      <c r="A408" s="36"/>
      <c r="B408" s="36"/>
    </row>
    <row r="409" spans="1:2" ht="12.75" customHeight="1">
      <c r="A409" s="36"/>
      <c r="B409" s="36"/>
    </row>
    <row r="410" spans="1:2" ht="12.75" customHeight="1">
      <c r="A410" s="36"/>
      <c r="B410" s="36"/>
    </row>
    <row r="411" spans="1:2" ht="12.75" customHeight="1">
      <c r="A411" s="36"/>
      <c r="B411" s="36"/>
    </row>
    <row r="412" spans="1:2" ht="12.75" customHeight="1">
      <c r="A412" s="36"/>
      <c r="B412" s="36"/>
    </row>
    <row r="413" spans="1:2" ht="12.75" customHeight="1">
      <c r="A413" s="36"/>
      <c r="B413" s="36"/>
    </row>
    <row r="414" spans="1:2" ht="12.75" customHeight="1">
      <c r="A414" s="36"/>
      <c r="B414" s="36"/>
    </row>
    <row r="415" spans="1:2" ht="12.75" customHeight="1">
      <c r="A415" s="36"/>
      <c r="B415" s="36"/>
    </row>
    <row r="416" spans="1:2" ht="12.75" customHeight="1">
      <c r="A416" s="36"/>
      <c r="B416" s="36"/>
    </row>
    <row r="417" spans="1:2" ht="12.75" customHeight="1">
      <c r="A417" s="36"/>
      <c r="B417" s="36"/>
    </row>
    <row r="418" spans="1:2" ht="12.75" customHeight="1">
      <c r="A418" s="36"/>
      <c r="B418" s="36"/>
    </row>
    <row r="419" spans="1:2" ht="12.75" customHeight="1">
      <c r="A419" s="36"/>
      <c r="B419" s="36"/>
    </row>
    <row r="420" spans="1:2" ht="12.75" customHeight="1">
      <c r="A420" s="36"/>
      <c r="B420" s="36"/>
    </row>
    <row r="421" spans="1:2" ht="12.75" customHeight="1">
      <c r="A421" s="36"/>
      <c r="B421" s="36"/>
    </row>
    <row r="422" spans="1:2" ht="12.75" customHeight="1">
      <c r="A422" s="36"/>
      <c r="B422" s="36"/>
    </row>
    <row r="423" spans="1:2" ht="12.75" customHeight="1">
      <c r="A423" s="36"/>
      <c r="B423" s="36"/>
    </row>
    <row r="424" spans="1:2" ht="12.75" customHeight="1">
      <c r="A424" s="36"/>
      <c r="B424" s="36"/>
    </row>
    <row r="425" spans="1:2" ht="12.75" customHeight="1">
      <c r="A425" s="36"/>
      <c r="B425" s="36"/>
    </row>
    <row r="426" spans="1:2" ht="12.75" customHeight="1">
      <c r="A426" s="36"/>
      <c r="B426" s="36"/>
    </row>
    <row r="427" spans="1:2" ht="12.75" customHeight="1">
      <c r="A427" s="36"/>
      <c r="B427" s="36"/>
    </row>
    <row r="428" spans="1:2" ht="12.75" customHeight="1">
      <c r="A428" s="36"/>
      <c r="B428" s="36"/>
    </row>
    <row r="429" spans="1:2" ht="12.75" customHeight="1">
      <c r="A429" s="36"/>
      <c r="B429" s="36"/>
    </row>
    <row r="430" spans="1:2" ht="12.75" customHeight="1">
      <c r="A430" s="36"/>
      <c r="B430" s="36"/>
    </row>
    <row r="431" spans="1:2" ht="12.75" customHeight="1">
      <c r="A431" s="36"/>
      <c r="B431" s="36"/>
    </row>
    <row r="432" spans="1:2" ht="12.75" customHeight="1">
      <c r="A432" s="36"/>
      <c r="B432" s="36"/>
    </row>
    <row r="433" spans="1:2" ht="12.75" customHeight="1">
      <c r="A433" s="36"/>
      <c r="B433" s="36"/>
    </row>
    <row r="434" spans="1:2" ht="12.75" customHeight="1">
      <c r="A434" s="36"/>
      <c r="B434" s="36"/>
    </row>
    <row r="435" spans="1:2" ht="12.75" customHeight="1">
      <c r="A435" s="36"/>
      <c r="B435" s="36"/>
    </row>
    <row r="436" spans="1:2" ht="12.75" customHeight="1">
      <c r="A436" s="36"/>
      <c r="B436" s="36"/>
    </row>
    <row r="437" spans="1:2" ht="12.75" customHeight="1">
      <c r="A437" s="36"/>
      <c r="B437" s="36"/>
    </row>
    <row r="438" spans="1:2" ht="12.75" customHeight="1">
      <c r="A438" s="36"/>
      <c r="B438" s="36"/>
    </row>
    <row r="439" spans="1:2" ht="12.75" customHeight="1">
      <c r="A439" s="36"/>
      <c r="B439" s="36"/>
    </row>
    <row r="440" spans="1:2" ht="12.75" customHeight="1">
      <c r="A440" s="36"/>
      <c r="B440" s="36"/>
    </row>
    <row r="441" spans="1:2" ht="12.75" customHeight="1">
      <c r="A441" s="36"/>
      <c r="B441" s="36"/>
    </row>
    <row r="442" spans="1:2" ht="12.75" customHeight="1">
      <c r="A442" s="36"/>
      <c r="B442" s="36"/>
    </row>
    <row r="443" spans="1:2" ht="12.75" customHeight="1">
      <c r="A443" s="36"/>
      <c r="B443" s="36"/>
    </row>
    <row r="444" spans="1:2" ht="12.75" customHeight="1">
      <c r="A444" s="36"/>
      <c r="B444" s="36"/>
    </row>
    <row r="445" spans="1:2" ht="12.75" customHeight="1">
      <c r="A445" s="36"/>
      <c r="B445" s="36"/>
    </row>
    <row r="446" spans="1:2" ht="12.75" customHeight="1">
      <c r="A446" s="36"/>
      <c r="B446" s="36"/>
    </row>
    <row r="447" spans="1:2" ht="12.75" customHeight="1">
      <c r="A447" s="36"/>
      <c r="B447" s="36"/>
    </row>
    <row r="448" spans="1:2" ht="12.75" customHeight="1">
      <c r="A448" s="36"/>
      <c r="B448" s="36"/>
    </row>
    <row r="449" spans="1:2" ht="12.75" customHeight="1">
      <c r="A449" s="36"/>
      <c r="B449" s="36"/>
    </row>
    <row r="450" spans="1:2" ht="12.75" customHeight="1">
      <c r="A450" s="36"/>
      <c r="B450" s="36"/>
    </row>
    <row r="451" spans="1:2" ht="12.75" customHeight="1">
      <c r="A451" s="36"/>
      <c r="B451" s="36"/>
    </row>
    <row r="452" spans="1:2" ht="12.75" customHeight="1">
      <c r="A452" s="36"/>
      <c r="B452" s="36"/>
    </row>
    <row r="453" spans="1:2" ht="12.75" customHeight="1">
      <c r="A453" s="36"/>
      <c r="B453" s="36"/>
    </row>
    <row r="454" spans="1:2" ht="12.75" customHeight="1">
      <c r="A454" s="36"/>
      <c r="B454" s="36"/>
    </row>
    <row r="455" spans="1:2" ht="12.75" customHeight="1">
      <c r="A455" s="36"/>
      <c r="B455" s="36"/>
    </row>
    <row r="456" spans="1:2" ht="12.75" customHeight="1">
      <c r="A456" s="36"/>
      <c r="B456" s="36"/>
    </row>
    <row r="457" spans="1:2" ht="12.75" customHeight="1">
      <c r="A457" s="36"/>
      <c r="B457" s="36"/>
    </row>
    <row r="458" spans="1:2" ht="12.75" customHeight="1">
      <c r="A458" s="36"/>
      <c r="B458" s="36"/>
    </row>
    <row r="459" spans="1:2" ht="12.75" customHeight="1">
      <c r="A459" s="36"/>
      <c r="B459" s="36"/>
    </row>
    <row r="460" spans="1:2" ht="12.75" customHeight="1">
      <c r="A460" s="36"/>
      <c r="B460" s="36"/>
    </row>
    <row r="461" spans="1:2" ht="12.75" customHeight="1">
      <c r="A461" s="36"/>
      <c r="B461" s="36"/>
    </row>
    <row r="462" spans="1:2" ht="12.75" customHeight="1">
      <c r="A462" s="36"/>
      <c r="B462" s="36"/>
    </row>
    <row r="463" spans="1:2" ht="12.75" customHeight="1">
      <c r="A463" s="36"/>
      <c r="B463" s="36"/>
    </row>
    <row r="464" spans="1:2" ht="12.75" customHeight="1">
      <c r="A464" s="36"/>
      <c r="B464" s="36"/>
    </row>
    <row r="465" spans="1:2" ht="12.75" customHeight="1">
      <c r="A465" s="36"/>
      <c r="B465" s="36"/>
    </row>
    <row r="466" spans="1:2" ht="12.75" customHeight="1">
      <c r="A466" s="36"/>
      <c r="B466" s="36"/>
    </row>
    <row r="467" spans="1:2" ht="12.75" customHeight="1">
      <c r="A467" s="36"/>
      <c r="B467" s="36"/>
    </row>
    <row r="468" spans="1:2" ht="12.75" customHeight="1">
      <c r="A468" s="36"/>
      <c r="B468" s="36"/>
    </row>
    <row r="469" spans="1:2" ht="12.75" customHeight="1">
      <c r="A469" s="36"/>
      <c r="B469" s="36"/>
    </row>
    <row r="470" spans="1:2" ht="12.75" customHeight="1">
      <c r="A470" s="36"/>
      <c r="B470" s="36"/>
    </row>
    <row r="471" spans="1:2" ht="12.75" customHeight="1">
      <c r="A471" s="36"/>
      <c r="B471" s="36"/>
    </row>
    <row r="472" spans="1:2" ht="12.75" customHeight="1">
      <c r="A472" s="36"/>
      <c r="B472" s="36"/>
    </row>
    <row r="473" spans="1:2" ht="12.75" customHeight="1">
      <c r="A473" s="36"/>
      <c r="B473" s="36"/>
    </row>
    <row r="474" spans="1:2" ht="12.75" customHeight="1">
      <c r="A474" s="36"/>
      <c r="B474" s="36"/>
    </row>
    <row r="475" spans="1:2" ht="12.75" customHeight="1">
      <c r="A475" s="36"/>
      <c r="B475" s="36"/>
    </row>
    <row r="476" spans="1:2" ht="12.75" customHeight="1">
      <c r="A476" s="36"/>
      <c r="B476" s="36"/>
    </row>
    <row r="477" spans="1:2" ht="12.75" customHeight="1">
      <c r="A477" s="36"/>
      <c r="B477" s="36"/>
    </row>
    <row r="478" spans="1:2" ht="12.75" customHeight="1">
      <c r="A478" s="36"/>
      <c r="B478" s="36"/>
    </row>
    <row r="479" spans="1:2" ht="12.75" customHeight="1">
      <c r="A479" s="36"/>
      <c r="B479" s="36"/>
    </row>
    <row r="480" spans="1:2" ht="12.75" customHeight="1">
      <c r="A480" s="36"/>
      <c r="B480" s="36"/>
    </row>
    <row r="481" spans="1:2" ht="12.75" customHeight="1">
      <c r="A481" s="36"/>
      <c r="B481" s="36"/>
    </row>
    <row r="482" spans="1:2" ht="12.75" customHeight="1">
      <c r="A482" s="36"/>
      <c r="B482" s="36"/>
    </row>
    <row r="483" spans="1:2" ht="12.75" customHeight="1">
      <c r="A483" s="36"/>
      <c r="B483" s="36"/>
    </row>
    <row r="484" spans="1:2" ht="12.75" customHeight="1">
      <c r="A484" s="36"/>
      <c r="B484" s="36"/>
    </row>
    <row r="485" spans="1:2" ht="12.75" customHeight="1">
      <c r="A485" s="36"/>
      <c r="B485" s="36"/>
    </row>
    <row r="486" spans="1:2" ht="12.75" customHeight="1">
      <c r="A486" s="36"/>
      <c r="B486" s="36"/>
    </row>
    <row r="487" spans="1:2" ht="12.75" customHeight="1">
      <c r="A487" s="36"/>
      <c r="B487" s="36"/>
    </row>
    <row r="488" spans="1:2" ht="12.75" customHeight="1">
      <c r="A488" s="36"/>
      <c r="B488" s="36"/>
    </row>
    <row r="489" spans="1:2" ht="12.75" customHeight="1">
      <c r="A489" s="36"/>
      <c r="B489" s="36"/>
    </row>
    <row r="490" spans="1:2" ht="12.75" customHeight="1">
      <c r="A490" s="36"/>
      <c r="B490" s="36"/>
    </row>
    <row r="491" spans="1:2" ht="12.75" customHeight="1">
      <c r="A491" s="36"/>
      <c r="B491" s="36"/>
    </row>
    <row r="492" spans="1:2" ht="12.75" customHeight="1">
      <c r="A492" s="36"/>
      <c r="B492" s="36"/>
    </row>
    <row r="493" spans="1:2" ht="12.75" customHeight="1">
      <c r="A493" s="36"/>
      <c r="B493" s="36"/>
    </row>
    <row r="494" spans="1:2" ht="12.75" customHeight="1">
      <c r="A494" s="36"/>
      <c r="B494" s="36"/>
    </row>
    <row r="495" spans="1:2" ht="12.75" customHeight="1">
      <c r="A495" s="36"/>
      <c r="B495" s="36"/>
    </row>
    <row r="496" spans="1:2" ht="12.75" customHeight="1">
      <c r="A496" s="36"/>
      <c r="B496" s="36"/>
    </row>
    <row r="497" spans="1:2" ht="12.75" customHeight="1">
      <c r="A497" s="36"/>
      <c r="B497" s="36"/>
    </row>
    <row r="498" spans="1:2" ht="12.75" customHeight="1">
      <c r="A498" s="36"/>
      <c r="B498" s="36"/>
    </row>
    <row r="499" spans="1:2" ht="12.75" customHeight="1">
      <c r="A499" s="36"/>
      <c r="B499" s="36"/>
    </row>
    <row r="500" spans="1:2" ht="12.75" customHeight="1">
      <c r="A500" s="36"/>
      <c r="B500" s="36"/>
    </row>
    <row r="501" spans="1:2" ht="12.75" customHeight="1">
      <c r="A501" s="36"/>
      <c r="B501" s="36"/>
    </row>
    <row r="502" spans="1:2" ht="12.75" customHeight="1">
      <c r="A502" s="36"/>
      <c r="B502" s="36"/>
    </row>
    <row r="503" spans="1:2" ht="12.75" customHeight="1">
      <c r="A503" s="36"/>
      <c r="B503" s="36"/>
    </row>
    <row r="504" spans="1:2" ht="12.75" customHeight="1">
      <c r="A504" s="36"/>
      <c r="B504" s="36"/>
    </row>
    <row r="505" spans="1:2" ht="12.75" customHeight="1">
      <c r="A505" s="36"/>
      <c r="B505" s="36"/>
    </row>
    <row r="506" spans="1:2" ht="12.75" customHeight="1">
      <c r="A506" s="36"/>
      <c r="B506" s="36"/>
    </row>
    <row r="507" spans="1:2" ht="12.75" customHeight="1">
      <c r="A507" s="36"/>
      <c r="B507" s="36"/>
    </row>
    <row r="508" spans="1:2" ht="12.75" customHeight="1">
      <c r="A508" s="36"/>
      <c r="B508" s="36"/>
    </row>
    <row r="509" spans="1:2" ht="12.75" customHeight="1">
      <c r="A509" s="36"/>
      <c r="B509" s="36"/>
    </row>
    <row r="510" spans="1:2" ht="12.75" customHeight="1">
      <c r="A510" s="36"/>
      <c r="B510" s="36"/>
    </row>
    <row r="511" spans="1:2" ht="12.75" customHeight="1">
      <c r="A511" s="36"/>
      <c r="B511" s="36"/>
    </row>
    <row r="512" spans="1:2" ht="12.75" customHeight="1">
      <c r="A512" s="36"/>
      <c r="B512" s="36"/>
    </row>
    <row r="513" spans="1:2" ht="12.75" customHeight="1">
      <c r="A513" s="36"/>
      <c r="B513" s="36"/>
    </row>
    <row r="514" spans="1:2" ht="12.75" customHeight="1">
      <c r="A514" s="36"/>
      <c r="B514" s="36"/>
    </row>
    <row r="515" spans="1:2" ht="12.75" customHeight="1">
      <c r="A515" s="36"/>
      <c r="B515" s="36"/>
    </row>
    <row r="516" spans="1:2" ht="12.75" customHeight="1">
      <c r="A516" s="36"/>
      <c r="B516" s="36"/>
    </row>
    <row r="517" spans="1:2" ht="12.75" customHeight="1">
      <c r="A517" s="36"/>
      <c r="B517" s="36"/>
    </row>
    <row r="518" spans="1:2" ht="12.75" customHeight="1">
      <c r="A518" s="36"/>
      <c r="B518" s="36"/>
    </row>
    <row r="519" spans="1:2" ht="12.75" customHeight="1">
      <c r="A519" s="36"/>
      <c r="B519" s="36"/>
    </row>
    <row r="520" spans="1:2" ht="12.75" customHeight="1">
      <c r="A520" s="36"/>
      <c r="B520" s="36"/>
    </row>
    <row r="521" spans="1:2" ht="12.75" customHeight="1">
      <c r="A521" s="36"/>
      <c r="B521" s="36"/>
    </row>
    <row r="522" spans="1:2" ht="12.75" customHeight="1">
      <c r="A522" s="36"/>
      <c r="B522" s="36"/>
    </row>
    <row r="523" spans="1:2" ht="12.75" customHeight="1">
      <c r="A523" s="36"/>
      <c r="B523" s="36"/>
    </row>
    <row r="524" spans="1:2" ht="12.75" customHeight="1">
      <c r="A524" s="36"/>
      <c r="B524" s="36"/>
    </row>
    <row r="525" spans="1:2" ht="12.75" customHeight="1">
      <c r="A525" s="36"/>
      <c r="B525" s="36"/>
    </row>
    <row r="526" spans="1:2" ht="12.75" customHeight="1">
      <c r="A526" s="36"/>
      <c r="B526" s="36"/>
    </row>
    <row r="527" spans="1:2" ht="12.75" customHeight="1">
      <c r="A527" s="36"/>
      <c r="B527" s="36"/>
    </row>
    <row r="528" spans="1:2" ht="12.75" customHeight="1">
      <c r="A528" s="36"/>
      <c r="B528" s="36"/>
    </row>
    <row r="529" spans="1:2" ht="12.75" customHeight="1">
      <c r="A529" s="36"/>
      <c r="B529" s="36"/>
    </row>
    <row r="530" spans="1:2" ht="12.75" customHeight="1">
      <c r="A530" s="36"/>
      <c r="B530" s="36"/>
    </row>
    <row r="531" spans="1:2" ht="12.75" customHeight="1">
      <c r="A531" s="36"/>
      <c r="B531" s="36"/>
    </row>
    <row r="532" spans="1:2" ht="12.75" customHeight="1">
      <c r="A532" s="36"/>
      <c r="B532" s="36"/>
    </row>
    <row r="533" spans="1:2" ht="12.75" customHeight="1">
      <c r="A533" s="36"/>
      <c r="B533" s="36"/>
    </row>
    <row r="534" spans="1:2" ht="12.75" customHeight="1">
      <c r="A534" s="36"/>
      <c r="B534" s="36"/>
    </row>
    <row r="535" spans="1:2" ht="12.75" customHeight="1">
      <c r="A535" s="36"/>
      <c r="B535" s="36"/>
    </row>
    <row r="536" spans="1:2" ht="12.75" customHeight="1">
      <c r="A536" s="36"/>
      <c r="B536" s="36"/>
    </row>
    <row r="537" spans="1:2" ht="12.75" customHeight="1">
      <c r="A537" s="36"/>
      <c r="B537" s="36"/>
    </row>
    <row r="538" spans="1:2" ht="12.75" customHeight="1">
      <c r="A538" s="36"/>
      <c r="B538" s="36"/>
    </row>
    <row r="539" spans="1:2" ht="12.75" customHeight="1">
      <c r="A539" s="36"/>
      <c r="B539" s="36"/>
    </row>
    <row r="540" spans="1:2" ht="12.75" customHeight="1">
      <c r="A540" s="36"/>
      <c r="B540" s="36"/>
    </row>
    <row r="541" spans="1:2" ht="12.75" customHeight="1">
      <c r="A541" s="36"/>
      <c r="B541" s="36"/>
    </row>
    <row r="542" spans="1:2" ht="12.75" customHeight="1">
      <c r="A542" s="36"/>
      <c r="B542" s="36"/>
    </row>
    <row r="543" spans="1:2" ht="12.75" customHeight="1">
      <c r="A543" s="36"/>
      <c r="B543" s="36"/>
    </row>
    <row r="544" spans="1:2" ht="12.75" customHeight="1">
      <c r="A544" s="36"/>
      <c r="B544" s="36"/>
    </row>
    <row r="545" spans="1:2" ht="12.75" customHeight="1">
      <c r="A545" s="36"/>
      <c r="B545" s="36"/>
    </row>
    <row r="546" spans="1:2" ht="12.75" customHeight="1">
      <c r="A546" s="36"/>
      <c r="B546" s="36"/>
    </row>
    <row r="547" spans="1:2" ht="12.75" customHeight="1">
      <c r="A547" s="36"/>
      <c r="B547" s="36"/>
    </row>
    <row r="548" spans="1:2" ht="12.75" customHeight="1">
      <c r="A548" s="36"/>
      <c r="B548" s="36"/>
    </row>
    <row r="549" spans="1:2" ht="12.75" customHeight="1">
      <c r="A549" s="36"/>
      <c r="B549" s="36"/>
    </row>
    <row r="550" spans="1:2" ht="12.75" customHeight="1">
      <c r="A550" s="36"/>
      <c r="B550" s="36"/>
    </row>
    <row r="551" spans="1:2" ht="12.75" customHeight="1">
      <c r="A551" s="36"/>
      <c r="B551" s="36"/>
    </row>
    <row r="552" spans="1:2" ht="12.75" customHeight="1">
      <c r="A552" s="36"/>
      <c r="B552" s="36"/>
    </row>
    <row r="553" spans="1:2" ht="12.75" customHeight="1">
      <c r="A553" s="36"/>
      <c r="B553" s="36"/>
    </row>
    <row r="554" spans="1:2" ht="12.75" customHeight="1">
      <c r="A554" s="36"/>
      <c r="B554" s="36"/>
    </row>
    <row r="555" spans="1:2" ht="12.75" customHeight="1">
      <c r="A555" s="36"/>
      <c r="B555" s="36"/>
    </row>
    <row r="556" spans="1:2" ht="12.75" customHeight="1">
      <c r="A556" s="36"/>
      <c r="B556" s="36"/>
    </row>
    <row r="557" spans="1:2" ht="12.75" customHeight="1">
      <c r="A557" s="36"/>
      <c r="B557" s="36"/>
    </row>
    <row r="558" spans="1:2" ht="12.75" customHeight="1">
      <c r="A558" s="36"/>
      <c r="B558" s="36"/>
    </row>
    <row r="559" spans="1:2" ht="12.75" customHeight="1">
      <c r="A559" s="36"/>
      <c r="B559" s="36"/>
    </row>
    <row r="560" spans="1:2" ht="12.75" customHeight="1">
      <c r="A560" s="36"/>
      <c r="B560" s="36"/>
    </row>
    <row r="561" spans="1:2" ht="12.75" customHeight="1">
      <c r="A561" s="36"/>
      <c r="B561" s="36"/>
    </row>
    <row r="562" spans="1:2" ht="12.75" customHeight="1">
      <c r="A562" s="36"/>
      <c r="B562" s="36"/>
    </row>
    <row r="563" spans="1:2" ht="12.75" customHeight="1">
      <c r="A563" s="36"/>
      <c r="B563" s="36"/>
    </row>
    <row r="564" spans="1:2" ht="12.75" customHeight="1">
      <c r="A564" s="36"/>
      <c r="B564" s="36"/>
    </row>
    <row r="565" spans="1:2" ht="12.75" customHeight="1">
      <c r="A565" s="36"/>
      <c r="B565" s="36"/>
    </row>
    <row r="566" spans="1:2" ht="12.75" customHeight="1">
      <c r="A566" s="36"/>
      <c r="B566" s="36"/>
    </row>
    <row r="567" spans="1:2" ht="12.75" customHeight="1">
      <c r="A567" s="36"/>
      <c r="B567" s="36"/>
    </row>
    <row r="568" spans="1:2" ht="12.75" customHeight="1">
      <c r="A568" s="36"/>
      <c r="B568" s="36"/>
    </row>
    <row r="569" spans="1:2" ht="12.75" customHeight="1">
      <c r="A569" s="36"/>
      <c r="B569" s="36"/>
    </row>
    <row r="570" spans="1:2" ht="12.75" customHeight="1">
      <c r="A570" s="36"/>
      <c r="B570" s="36"/>
    </row>
    <row r="571" spans="1:2" ht="12.75" customHeight="1">
      <c r="A571" s="36"/>
      <c r="B571" s="36"/>
    </row>
    <row r="572" spans="1:2" ht="12.75" customHeight="1">
      <c r="A572" s="36"/>
      <c r="B572" s="36"/>
    </row>
    <row r="573" spans="1:2" ht="12.75" customHeight="1">
      <c r="A573" s="36"/>
      <c r="B573" s="36"/>
    </row>
    <row r="574" spans="1:2" ht="12.75" customHeight="1">
      <c r="A574" s="36"/>
      <c r="B574" s="36"/>
    </row>
    <row r="575" spans="1:2" ht="12.75" customHeight="1">
      <c r="A575" s="36"/>
      <c r="B575" s="36"/>
    </row>
    <row r="576" spans="1:2" ht="12.75" customHeight="1">
      <c r="A576" s="36"/>
      <c r="B576" s="36"/>
    </row>
    <row r="577" spans="1:2" ht="12.75" customHeight="1">
      <c r="A577" s="36"/>
      <c r="B577" s="36"/>
    </row>
    <row r="578" spans="1:2" ht="12.75" customHeight="1">
      <c r="A578" s="36"/>
      <c r="B578" s="36"/>
    </row>
    <row r="579" spans="1:2" ht="12.75" customHeight="1">
      <c r="A579" s="36"/>
      <c r="B579" s="36"/>
    </row>
    <row r="580" spans="1:2" ht="12.75" customHeight="1">
      <c r="A580" s="36"/>
      <c r="B580" s="36"/>
    </row>
    <row r="581" spans="1:2" ht="12.75" customHeight="1">
      <c r="A581" s="36"/>
      <c r="B581" s="36"/>
    </row>
    <row r="582" spans="1:2" ht="12.75" customHeight="1">
      <c r="A582" s="36"/>
      <c r="B582" s="36"/>
    </row>
    <row r="583" spans="1:2" ht="12.75" customHeight="1">
      <c r="A583" s="36"/>
      <c r="B583" s="36"/>
    </row>
    <row r="584" spans="1:2" ht="12.75" customHeight="1">
      <c r="A584" s="36"/>
      <c r="B584" s="36"/>
    </row>
    <row r="585" spans="1:2" ht="12.75" customHeight="1">
      <c r="A585" s="36"/>
      <c r="B585" s="36"/>
    </row>
    <row r="586" spans="1:2" ht="12.75" customHeight="1">
      <c r="A586" s="36"/>
      <c r="B586" s="36"/>
    </row>
    <row r="587" spans="1:2" ht="12.75" customHeight="1">
      <c r="A587" s="36"/>
      <c r="B587" s="36"/>
    </row>
    <row r="588" spans="1:2" ht="12.75" customHeight="1">
      <c r="A588" s="36"/>
      <c r="B588" s="36"/>
    </row>
    <row r="589" spans="1:2" ht="12.75" customHeight="1">
      <c r="A589" s="36"/>
      <c r="B589" s="36"/>
    </row>
    <row r="590" spans="1:2" ht="12.75" customHeight="1">
      <c r="A590" s="36"/>
      <c r="B590" s="36"/>
    </row>
    <row r="591" spans="1:2" ht="12.75" customHeight="1">
      <c r="A591" s="36"/>
      <c r="B591" s="36"/>
    </row>
    <row r="592" spans="1:2" ht="12.75" customHeight="1">
      <c r="A592" s="36"/>
      <c r="B592" s="36"/>
    </row>
    <row r="593" spans="1:2" ht="12.75" customHeight="1">
      <c r="A593" s="36"/>
      <c r="B593" s="36"/>
    </row>
    <row r="594" spans="1:2" ht="12.75" customHeight="1">
      <c r="A594" s="36"/>
      <c r="B594" s="36"/>
    </row>
    <row r="595" spans="1:2" ht="12.75" customHeight="1">
      <c r="A595" s="36"/>
      <c r="B595" s="36"/>
    </row>
    <row r="596" spans="1:2" ht="12.75" customHeight="1">
      <c r="A596" s="36"/>
      <c r="B596" s="36"/>
    </row>
    <row r="597" spans="1:2" ht="12.75" customHeight="1">
      <c r="A597" s="36"/>
      <c r="B597" s="36"/>
    </row>
    <row r="598" spans="1:2" ht="12.75" customHeight="1">
      <c r="A598" s="36"/>
      <c r="B598" s="36"/>
    </row>
    <row r="599" spans="1:2" ht="12.75" customHeight="1">
      <c r="A599" s="36"/>
      <c r="B599" s="36"/>
    </row>
    <row r="600" spans="1:2" ht="12.75" customHeight="1">
      <c r="A600" s="36"/>
      <c r="B600" s="36"/>
    </row>
    <row r="601" spans="1:2" ht="12.75" customHeight="1">
      <c r="A601" s="36"/>
      <c r="B601" s="36"/>
    </row>
    <row r="602" spans="1:2" ht="12.75" customHeight="1">
      <c r="A602" s="36"/>
      <c r="B602" s="36"/>
    </row>
    <row r="603" spans="1:2" ht="12.75" customHeight="1">
      <c r="A603" s="36"/>
      <c r="B603" s="36"/>
    </row>
    <row r="604" spans="1:2" ht="12.75" customHeight="1">
      <c r="A604" s="36"/>
      <c r="B604" s="36"/>
    </row>
    <row r="605" spans="1:2" ht="12.75" customHeight="1">
      <c r="A605" s="36"/>
      <c r="B605" s="36"/>
    </row>
    <row r="606" spans="1:2" ht="12.75" customHeight="1">
      <c r="A606" s="36"/>
      <c r="B606" s="36"/>
    </row>
    <row r="607" spans="1:2" ht="12.75" customHeight="1">
      <c r="A607" s="36"/>
      <c r="B607" s="36"/>
    </row>
    <row r="608" spans="1:2" ht="12.75" customHeight="1">
      <c r="A608" s="36"/>
      <c r="B608" s="36"/>
    </row>
    <row r="609" spans="1:2" ht="12.75" customHeight="1">
      <c r="A609" s="36"/>
      <c r="B609" s="36"/>
    </row>
    <row r="610" spans="1:2" ht="12.75" customHeight="1">
      <c r="A610" s="36"/>
      <c r="B610" s="36"/>
    </row>
    <row r="611" spans="1:2" ht="12.75" customHeight="1">
      <c r="A611" s="36"/>
      <c r="B611" s="36"/>
    </row>
    <row r="612" spans="1:2" ht="12.75" customHeight="1">
      <c r="A612" s="36"/>
      <c r="B612" s="36"/>
    </row>
    <row r="613" spans="1:2" ht="12.75" customHeight="1">
      <c r="A613" s="36"/>
      <c r="B613" s="36"/>
    </row>
    <row r="614" spans="1:2" ht="12.75" customHeight="1">
      <c r="A614" s="36"/>
      <c r="B614" s="36"/>
    </row>
    <row r="615" spans="1:2" ht="12.75" customHeight="1">
      <c r="A615" s="36"/>
      <c r="B615" s="36"/>
    </row>
    <row r="616" spans="1:2" ht="12.75" customHeight="1">
      <c r="A616" s="36"/>
      <c r="B616" s="36"/>
    </row>
    <row r="617" spans="1:2" ht="12.75" customHeight="1">
      <c r="A617" s="36"/>
      <c r="B617" s="36"/>
    </row>
    <row r="618" spans="1:2" ht="12.75" customHeight="1">
      <c r="A618" s="36"/>
      <c r="B618" s="36"/>
    </row>
    <row r="619" spans="1:2" ht="12.75" customHeight="1">
      <c r="A619" s="36"/>
      <c r="B619" s="36"/>
    </row>
    <row r="620" spans="1:2" ht="12.75" customHeight="1">
      <c r="A620" s="36"/>
      <c r="B620" s="36"/>
    </row>
    <row r="621" spans="1:2" ht="12.75" customHeight="1">
      <c r="A621" s="36"/>
      <c r="B621" s="36"/>
    </row>
    <row r="622" spans="1:2" ht="12.75" customHeight="1">
      <c r="A622" s="36"/>
      <c r="B622" s="36"/>
    </row>
    <row r="623" spans="1:2" ht="12.75" customHeight="1">
      <c r="A623" s="36"/>
      <c r="B623" s="36"/>
    </row>
    <row r="624" spans="1:2" ht="12.75" customHeight="1">
      <c r="A624" s="36"/>
      <c r="B624" s="36"/>
    </row>
    <row r="625" spans="1:2" ht="12.75" customHeight="1">
      <c r="A625" s="36"/>
      <c r="B625" s="36"/>
    </row>
    <row r="626" spans="1:2" ht="12.75" customHeight="1">
      <c r="A626" s="36"/>
      <c r="B626" s="36"/>
    </row>
    <row r="627" spans="1:2" ht="12.75" customHeight="1">
      <c r="A627" s="36"/>
      <c r="B627" s="36"/>
    </row>
    <row r="628" spans="1:2" ht="12.75" customHeight="1">
      <c r="A628" s="36"/>
      <c r="B628" s="36"/>
    </row>
    <row r="629" spans="1:2" ht="12.75" customHeight="1">
      <c r="A629" s="36"/>
      <c r="B629" s="36"/>
    </row>
    <row r="630" spans="1:2" ht="12.75" customHeight="1">
      <c r="A630" s="36"/>
      <c r="B630" s="36"/>
    </row>
    <row r="631" spans="1:2" ht="12.75" customHeight="1">
      <c r="A631" s="36"/>
      <c r="B631" s="36"/>
    </row>
    <row r="632" spans="1:2" ht="12.75" customHeight="1">
      <c r="A632" s="36"/>
      <c r="B632" s="36"/>
    </row>
    <row r="633" spans="1:2" ht="12.75" customHeight="1">
      <c r="A633" s="36"/>
      <c r="B633" s="36"/>
    </row>
    <row r="634" spans="1:2" ht="12.75" customHeight="1">
      <c r="A634" s="36"/>
      <c r="B634" s="36"/>
    </row>
    <row r="635" spans="1:2" ht="12.75" customHeight="1">
      <c r="A635" s="36"/>
      <c r="B635" s="36"/>
    </row>
    <row r="636" spans="1:2" ht="12.75" customHeight="1">
      <c r="A636" s="36"/>
      <c r="B636" s="36"/>
    </row>
    <row r="637" spans="1:2" ht="12.75" customHeight="1">
      <c r="A637" s="36"/>
      <c r="B637" s="36"/>
    </row>
    <row r="638" spans="1:2" ht="12.75" customHeight="1">
      <c r="A638" s="36"/>
      <c r="B638" s="36"/>
    </row>
    <row r="639" spans="1:2" ht="12.75" customHeight="1">
      <c r="A639" s="36"/>
      <c r="B639" s="36"/>
    </row>
    <row r="640" spans="1:2" ht="12.75" customHeight="1">
      <c r="A640" s="36"/>
      <c r="B640" s="36"/>
    </row>
    <row r="641" spans="1:2" ht="12.75" customHeight="1">
      <c r="A641" s="36"/>
      <c r="B641" s="36"/>
    </row>
    <row r="642" spans="1:2" ht="12.75" customHeight="1">
      <c r="A642" s="36"/>
      <c r="B642" s="36"/>
    </row>
    <row r="643" spans="1:2" ht="12.75" customHeight="1">
      <c r="A643" s="36"/>
      <c r="B643" s="36"/>
    </row>
    <row r="644" spans="1:2" ht="12.75" customHeight="1">
      <c r="A644" s="36"/>
      <c r="B644" s="36"/>
    </row>
    <row r="645" spans="1:2" ht="12.75" customHeight="1">
      <c r="A645" s="36"/>
      <c r="B645" s="36"/>
    </row>
    <row r="646" spans="1:2" ht="12.75" customHeight="1">
      <c r="A646" s="36"/>
      <c r="B646" s="36"/>
    </row>
    <row r="647" spans="1:2" ht="12.75" customHeight="1">
      <c r="A647" s="36"/>
      <c r="B647" s="36"/>
    </row>
    <row r="648" spans="1:2" ht="12.75" customHeight="1">
      <c r="A648" s="36"/>
      <c r="B648" s="36"/>
    </row>
    <row r="649" spans="1:2" ht="12.75" customHeight="1">
      <c r="A649" s="36"/>
      <c r="B649" s="36"/>
    </row>
    <row r="650" spans="1:2" ht="12.75" customHeight="1">
      <c r="A650" s="36"/>
      <c r="B650" s="36"/>
    </row>
    <row r="651" spans="1:2" ht="12.75" customHeight="1">
      <c r="A651" s="36"/>
      <c r="B651" s="36"/>
    </row>
    <row r="652" spans="1:2" ht="12.75" customHeight="1">
      <c r="A652" s="36"/>
      <c r="B652" s="36"/>
    </row>
    <row r="653" spans="1:2" ht="12.75" customHeight="1">
      <c r="A653" s="36"/>
      <c r="B653" s="36"/>
    </row>
    <row r="654" spans="1:2" ht="12.75" customHeight="1">
      <c r="A654" s="36"/>
      <c r="B654" s="36"/>
    </row>
    <row r="655" spans="1:2" ht="12.75" customHeight="1">
      <c r="A655" s="36"/>
      <c r="B655" s="36"/>
    </row>
    <row r="656" spans="1:2" ht="12.75" customHeight="1">
      <c r="A656" s="36"/>
      <c r="B656" s="36"/>
    </row>
    <row r="657" spans="1:2" ht="12.75" customHeight="1">
      <c r="A657" s="36"/>
      <c r="B657" s="36"/>
    </row>
    <row r="658" spans="1:2" ht="12.75" customHeight="1">
      <c r="A658" s="36"/>
      <c r="B658" s="36"/>
    </row>
    <row r="659" spans="1:2" ht="12.75" customHeight="1">
      <c r="A659" s="36"/>
      <c r="B659" s="36"/>
    </row>
    <row r="660" spans="1:2" ht="12.75" customHeight="1">
      <c r="A660" s="36"/>
      <c r="B660" s="36"/>
    </row>
    <row r="661" spans="1:2" ht="12.75" customHeight="1">
      <c r="A661" s="36"/>
      <c r="B661" s="36"/>
    </row>
    <row r="662" spans="1:2" ht="12.75" customHeight="1">
      <c r="A662" s="36"/>
      <c r="B662" s="36"/>
    </row>
    <row r="663" spans="1:2" ht="12.75" customHeight="1">
      <c r="A663" s="36"/>
      <c r="B663" s="36"/>
    </row>
    <row r="664" spans="1:2" ht="12.75" customHeight="1">
      <c r="A664" s="36"/>
      <c r="B664" s="36"/>
    </row>
    <row r="665" spans="1:2" ht="12.75" customHeight="1">
      <c r="A665" s="36"/>
      <c r="B665" s="36"/>
    </row>
    <row r="666" spans="1:2" ht="12.75" customHeight="1">
      <c r="A666" s="36"/>
      <c r="B666" s="36"/>
    </row>
    <row r="667" spans="1:2" ht="12.75" customHeight="1">
      <c r="A667" s="36"/>
      <c r="B667" s="36"/>
    </row>
    <row r="668" spans="1:2" ht="12.75" customHeight="1">
      <c r="A668" s="36"/>
      <c r="B668" s="36"/>
    </row>
    <row r="669" spans="1:2" ht="12.75" customHeight="1">
      <c r="A669" s="36"/>
      <c r="B669" s="36"/>
    </row>
    <row r="670" spans="1:2" ht="12.75" customHeight="1">
      <c r="A670" s="36"/>
      <c r="B670" s="36"/>
    </row>
    <row r="671" spans="1:2" ht="12.75" customHeight="1">
      <c r="A671" s="36"/>
      <c r="B671" s="36"/>
    </row>
    <row r="672" spans="1:2" ht="12.75" customHeight="1">
      <c r="A672" s="36"/>
      <c r="B672" s="36"/>
    </row>
    <row r="673" spans="1:2" ht="12.75" customHeight="1">
      <c r="A673" s="36"/>
      <c r="B673" s="36"/>
    </row>
    <row r="674" spans="1:2" ht="12.75" customHeight="1">
      <c r="A674" s="36"/>
      <c r="B674" s="36"/>
    </row>
    <row r="675" spans="1:2" ht="12.75" customHeight="1">
      <c r="A675" s="36"/>
      <c r="B675" s="36"/>
    </row>
    <row r="676" spans="1:2" ht="12.75" customHeight="1">
      <c r="A676" s="36"/>
      <c r="B676" s="36"/>
    </row>
    <row r="677" spans="1:2" ht="12.75" customHeight="1">
      <c r="A677" s="36"/>
      <c r="B677" s="36"/>
    </row>
    <row r="678" spans="1:2" ht="12.75" customHeight="1">
      <c r="A678" s="36"/>
      <c r="B678" s="36"/>
    </row>
    <row r="679" spans="1:2" ht="12.75" customHeight="1">
      <c r="A679" s="36"/>
      <c r="B679" s="36"/>
    </row>
    <row r="680" spans="1:2" ht="12.75" customHeight="1">
      <c r="A680" s="36"/>
      <c r="B680" s="36"/>
    </row>
    <row r="681" spans="1:2" ht="12.75" customHeight="1">
      <c r="A681" s="36"/>
      <c r="B681" s="36"/>
    </row>
    <row r="682" spans="1:2" ht="12.75" customHeight="1">
      <c r="A682" s="36"/>
      <c r="B682" s="36"/>
    </row>
    <row r="683" spans="1:2" ht="12.75" customHeight="1">
      <c r="A683" s="36"/>
      <c r="B683" s="36"/>
    </row>
    <row r="684" spans="1:2" ht="12.75" customHeight="1">
      <c r="A684" s="36"/>
      <c r="B684" s="36"/>
    </row>
    <row r="685" spans="1:2" ht="12.75" customHeight="1">
      <c r="A685" s="36"/>
      <c r="B685" s="36"/>
    </row>
    <row r="686" spans="1:2" ht="12.75" customHeight="1">
      <c r="A686" s="36"/>
      <c r="B686" s="36"/>
    </row>
    <row r="687" spans="1:2" ht="12.75" customHeight="1">
      <c r="A687" s="36"/>
      <c r="B687" s="36"/>
    </row>
    <row r="688" spans="1:2" ht="12.75" customHeight="1">
      <c r="A688" s="36"/>
      <c r="B688" s="36"/>
    </row>
    <row r="689" spans="1:2" ht="12.75" customHeight="1">
      <c r="A689" s="36"/>
      <c r="B689" s="36"/>
    </row>
    <row r="690" spans="1:2" ht="12.75" customHeight="1">
      <c r="A690" s="36"/>
      <c r="B690" s="36"/>
    </row>
    <row r="691" spans="1:2" ht="12.75" customHeight="1">
      <c r="A691" s="36"/>
      <c r="B691" s="36"/>
    </row>
    <row r="692" spans="1:2" ht="12.75" customHeight="1">
      <c r="A692" s="36"/>
      <c r="B692" s="36"/>
    </row>
    <row r="693" spans="1:2" ht="12.75" customHeight="1">
      <c r="A693" s="36"/>
      <c r="B693" s="36"/>
    </row>
    <row r="694" spans="1:2" ht="12.75" customHeight="1">
      <c r="A694" s="36"/>
      <c r="B694" s="36"/>
    </row>
    <row r="695" spans="1:2" ht="12.75" customHeight="1">
      <c r="A695" s="36"/>
      <c r="B695" s="36"/>
    </row>
    <row r="696" spans="1:2" ht="12.75" customHeight="1">
      <c r="A696" s="36"/>
      <c r="B696" s="36"/>
    </row>
    <row r="697" spans="1:2" ht="12.75" customHeight="1">
      <c r="A697" s="36"/>
      <c r="B697" s="36"/>
    </row>
    <row r="698" spans="1:2" ht="12.75" customHeight="1">
      <c r="A698" s="36"/>
      <c r="B698" s="36"/>
    </row>
    <row r="699" spans="1:2" ht="12.75" customHeight="1">
      <c r="A699" s="36"/>
      <c r="B699" s="36"/>
    </row>
    <row r="700" spans="1:2" ht="12.75" customHeight="1">
      <c r="A700" s="36"/>
      <c r="B700" s="36"/>
    </row>
    <row r="701" spans="1:2" ht="12.75" customHeight="1">
      <c r="A701" s="36"/>
      <c r="B701" s="36"/>
    </row>
    <row r="702" spans="1:2" ht="12.75" customHeight="1">
      <c r="A702" s="36"/>
      <c r="B702" s="36"/>
    </row>
    <row r="703" spans="1:2" ht="12.75" customHeight="1">
      <c r="A703" s="36"/>
      <c r="B703" s="36"/>
    </row>
    <row r="704" spans="1:2" ht="12.75" customHeight="1">
      <c r="A704" s="36"/>
      <c r="B704" s="36"/>
    </row>
    <row r="705" spans="1:2" ht="12.75" customHeight="1">
      <c r="A705" s="36"/>
      <c r="B705" s="36"/>
    </row>
    <row r="706" spans="1:2" ht="12.75" customHeight="1">
      <c r="A706" s="36"/>
      <c r="B706" s="36"/>
    </row>
    <row r="707" spans="1:2" ht="12.75" customHeight="1">
      <c r="A707" s="36"/>
      <c r="B707" s="36"/>
    </row>
    <row r="708" spans="1:2" ht="12.75" customHeight="1">
      <c r="A708" s="36"/>
      <c r="B708" s="36"/>
    </row>
    <row r="709" spans="1:2" ht="12.75" customHeight="1">
      <c r="A709" s="36"/>
      <c r="B709" s="36"/>
    </row>
    <row r="710" spans="1:2" ht="12.75" customHeight="1">
      <c r="A710" s="36"/>
      <c r="B710" s="36"/>
    </row>
    <row r="711" spans="1:2" ht="12.75" customHeight="1">
      <c r="A711" s="36"/>
      <c r="B711" s="36"/>
    </row>
    <row r="712" spans="1:2" ht="12.75" customHeight="1">
      <c r="A712" s="36"/>
      <c r="B712" s="36"/>
    </row>
    <row r="713" spans="1:2" ht="12.75" customHeight="1">
      <c r="A713" s="36"/>
      <c r="B713" s="36"/>
    </row>
    <row r="714" spans="1:2" ht="12.75" customHeight="1">
      <c r="A714" s="36"/>
      <c r="B714" s="36"/>
    </row>
    <row r="715" spans="1:2" ht="12.75" customHeight="1">
      <c r="A715" s="36"/>
      <c r="B715" s="36"/>
    </row>
    <row r="716" spans="1:2" ht="12.75" customHeight="1">
      <c r="A716" s="36"/>
      <c r="B716" s="36"/>
    </row>
    <row r="717" spans="1:2" ht="12.75" customHeight="1">
      <c r="A717" s="36"/>
      <c r="B717" s="36"/>
    </row>
    <row r="718" spans="1:2" ht="12.75" customHeight="1">
      <c r="A718" s="36"/>
      <c r="B718" s="36"/>
    </row>
    <row r="719" spans="1:2" ht="12.75" customHeight="1">
      <c r="A719" s="36"/>
      <c r="B719" s="36"/>
    </row>
    <row r="720" spans="1:2" ht="12.75" customHeight="1">
      <c r="A720" s="36"/>
      <c r="B720" s="36"/>
    </row>
    <row r="721" spans="1:2" ht="12.75" customHeight="1">
      <c r="A721" s="36"/>
      <c r="B721" s="36"/>
    </row>
    <row r="722" spans="1:2" ht="12.75" customHeight="1">
      <c r="A722" s="36"/>
      <c r="B722" s="36"/>
    </row>
    <row r="723" spans="1:2" ht="12.75" customHeight="1">
      <c r="A723" s="36"/>
      <c r="B723" s="36"/>
    </row>
    <row r="724" spans="1:2" ht="12.75" customHeight="1">
      <c r="A724" s="36"/>
      <c r="B724" s="36"/>
    </row>
    <row r="725" spans="1:2" ht="12.75" customHeight="1">
      <c r="A725" s="36"/>
      <c r="B725" s="36"/>
    </row>
    <row r="726" spans="1:2" ht="12.75" customHeight="1">
      <c r="A726" s="36"/>
      <c r="B726" s="36"/>
    </row>
    <row r="727" spans="1:2" ht="12.75" customHeight="1">
      <c r="A727" s="36"/>
      <c r="B727" s="36"/>
    </row>
    <row r="728" spans="1:2" ht="12.75" customHeight="1">
      <c r="A728" s="36"/>
      <c r="B728" s="36"/>
    </row>
    <row r="729" spans="1:2" ht="12.75" customHeight="1">
      <c r="A729" s="36"/>
      <c r="B729" s="36"/>
    </row>
    <row r="730" spans="1:2" ht="12.75" customHeight="1">
      <c r="A730" s="36"/>
      <c r="B730" s="36"/>
    </row>
    <row r="731" spans="1:2" ht="12.75" customHeight="1">
      <c r="A731" s="36"/>
      <c r="B731" s="36"/>
    </row>
    <row r="732" spans="1:2" ht="12.75" customHeight="1">
      <c r="A732" s="36"/>
      <c r="B732" s="36"/>
    </row>
    <row r="733" spans="1:2" ht="12.75" customHeight="1">
      <c r="A733" s="36"/>
      <c r="B733" s="36"/>
    </row>
    <row r="734" spans="1:2" ht="12.75" customHeight="1">
      <c r="A734" s="36"/>
      <c r="B734" s="36"/>
    </row>
    <row r="735" spans="1:2" ht="12.75" customHeight="1">
      <c r="A735" s="36"/>
      <c r="B735" s="36"/>
    </row>
    <row r="736" spans="1:2" ht="12.75" customHeight="1">
      <c r="A736" s="36"/>
      <c r="B736" s="36"/>
    </row>
    <row r="737" spans="1:2" ht="12.75" customHeight="1">
      <c r="A737" s="36"/>
      <c r="B737" s="36"/>
    </row>
    <row r="738" spans="1:2" ht="12.75" customHeight="1">
      <c r="A738" s="36"/>
      <c r="B738" s="36"/>
    </row>
    <row r="739" spans="1:2" ht="12.75" customHeight="1">
      <c r="A739" s="36"/>
      <c r="B739" s="36"/>
    </row>
    <row r="740" spans="1:2" ht="12.75" customHeight="1">
      <c r="A740" s="36"/>
      <c r="B740" s="36"/>
    </row>
    <row r="741" spans="1:2" ht="12.75" customHeight="1">
      <c r="A741" s="36"/>
      <c r="B741" s="36"/>
    </row>
    <row r="742" spans="1:2" ht="12.75" customHeight="1">
      <c r="A742" s="36"/>
      <c r="B742" s="36"/>
    </row>
    <row r="743" spans="1:2" ht="12.75" customHeight="1">
      <c r="A743" s="36"/>
      <c r="B743" s="36"/>
    </row>
    <row r="744" spans="1:2" ht="12.75" customHeight="1">
      <c r="A744" s="36"/>
      <c r="B744" s="36"/>
    </row>
    <row r="745" spans="1:2" ht="12.75" customHeight="1">
      <c r="A745" s="36"/>
      <c r="B745" s="36"/>
    </row>
    <row r="746" spans="1:2" ht="12.75" customHeight="1">
      <c r="A746" s="36"/>
      <c r="B746" s="36"/>
    </row>
    <row r="747" spans="1:2" ht="12.75" customHeight="1">
      <c r="A747" s="36"/>
      <c r="B747" s="36"/>
    </row>
    <row r="748" spans="1:2" ht="12.75" customHeight="1">
      <c r="A748" s="36"/>
      <c r="B748" s="36"/>
    </row>
    <row r="749" spans="1:2" ht="12.75" customHeight="1">
      <c r="A749" s="36"/>
      <c r="B749" s="36"/>
    </row>
    <row r="750" spans="1:2" ht="12.75" customHeight="1">
      <c r="A750" s="36"/>
      <c r="B750" s="36"/>
    </row>
    <row r="751" spans="1:2" ht="12.75" customHeight="1">
      <c r="A751" s="36"/>
      <c r="B751" s="36"/>
    </row>
    <row r="752" spans="1:2" ht="12.75" customHeight="1">
      <c r="A752" s="36"/>
      <c r="B752" s="36"/>
    </row>
    <row r="753" spans="1:2" ht="12.75" customHeight="1">
      <c r="A753" s="36"/>
      <c r="B753" s="36"/>
    </row>
    <row r="754" spans="1:2" ht="12.75" customHeight="1">
      <c r="A754" s="36"/>
      <c r="B754" s="36"/>
    </row>
    <row r="755" spans="1:2" ht="12.75" customHeight="1">
      <c r="A755" s="36"/>
      <c r="B755" s="36"/>
    </row>
    <row r="756" spans="1:2" ht="12.75" customHeight="1">
      <c r="A756" s="36"/>
      <c r="B756" s="36"/>
    </row>
    <row r="757" spans="1:2" ht="12.75" customHeight="1">
      <c r="A757" s="36"/>
      <c r="B757" s="36"/>
    </row>
    <row r="758" spans="1:2" ht="12.75" customHeight="1">
      <c r="A758" s="36"/>
      <c r="B758" s="36"/>
    </row>
    <row r="759" spans="1:2" ht="12.75" customHeight="1">
      <c r="A759" s="36"/>
      <c r="B759" s="36"/>
    </row>
    <row r="760" spans="1:2" ht="12.75" customHeight="1">
      <c r="A760" s="36"/>
      <c r="B760" s="36"/>
    </row>
    <row r="761" spans="1:2" ht="12.75" customHeight="1">
      <c r="A761" s="36"/>
      <c r="B761" s="36"/>
    </row>
    <row r="762" spans="1:2" ht="12.75" customHeight="1">
      <c r="A762" s="36"/>
      <c r="B762" s="36"/>
    </row>
    <row r="763" spans="1:2" ht="12.75" customHeight="1">
      <c r="A763" s="36"/>
      <c r="B763" s="36"/>
    </row>
    <row r="764" spans="1:2" ht="12.75" customHeight="1">
      <c r="A764" s="36"/>
      <c r="B764" s="36"/>
    </row>
    <row r="765" spans="1:2" ht="12.75" customHeight="1">
      <c r="A765" s="36"/>
      <c r="B765" s="36"/>
    </row>
    <row r="766" spans="1:2" ht="12.75" customHeight="1">
      <c r="A766" s="36"/>
      <c r="B766" s="36"/>
    </row>
    <row r="767" spans="1:2" ht="12.75" customHeight="1">
      <c r="A767" s="36"/>
      <c r="B767" s="36"/>
    </row>
    <row r="768" spans="1:2" ht="12.75" customHeight="1">
      <c r="A768" s="36"/>
      <c r="B768" s="36"/>
    </row>
    <row r="769" spans="1:2" ht="12.75" customHeight="1">
      <c r="A769" s="36"/>
      <c r="B769" s="36"/>
    </row>
    <row r="770" spans="1:2" ht="12.75" customHeight="1">
      <c r="A770" s="36"/>
      <c r="B770" s="36"/>
    </row>
    <row r="771" spans="1:2" ht="12.75" customHeight="1">
      <c r="A771" s="36"/>
      <c r="B771" s="36"/>
    </row>
    <row r="772" spans="1:2" ht="12.75" customHeight="1">
      <c r="A772" s="36"/>
      <c r="B772" s="36"/>
    </row>
    <row r="773" spans="1:2" ht="12.75" customHeight="1">
      <c r="A773" s="36"/>
      <c r="B773" s="36"/>
    </row>
    <row r="774" spans="1:2" ht="12.75" customHeight="1">
      <c r="A774" s="36"/>
      <c r="B774" s="36"/>
    </row>
    <row r="775" spans="1:2" ht="12.75" customHeight="1">
      <c r="A775" s="36"/>
      <c r="B775" s="36"/>
    </row>
    <row r="776" spans="1:2" ht="12.75" customHeight="1">
      <c r="A776" s="36"/>
      <c r="B776" s="36"/>
    </row>
    <row r="777" spans="1:2" ht="12.75" customHeight="1">
      <c r="A777" s="36"/>
      <c r="B777" s="36"/>
    </row>
    <row r="778" spans="1:2" ht="12.75" customHeight="1">
      <c r="A778" s="36"/>
      <c r="B778" s="36"/>
    </row>
    <row r="779" spans="1:2" ht="12.75" customHeight="1">
      <c r="A779" s="36"/>
      <c r="B779" s="36"/>
    </row>
    <row r="780" spans="1:2" ht="12.75" customHeight="1">
      <c r="A780" s="36"/>
      <c r="B780" s="36"/>
    </row>
    <row r="781" spans="1:2" ht="12.75" customHeight="1">
      <c r="A781" s="36"/>
      <c r="B781" s="36"/>
    </row>
    <row r="782" spans="1:2" ht="12.75" customHeight="1">
      <c r="A782" s="36"/>
      <c r="B782" s="36"/>
    </row>
    <row r="783" spans="1:2" ht="12.75" customHeight="1">
      <c r="A783" s="36"/>
      <c r="B783" s="36"/>
    </row>
    <row r="784" spans="1:2" ht="12.75" customHeight="1">
      <c r="A784" s="36"/>
      <c r="B784" s="36"/>
    </row>
    <row r="785" spans="1:2" ht="12.75" customHeight="1">
      <c r="A785" s="36"/>
      <c r="B785" s="36"/>
    </row>
    <row r="786" spans="1:2" ht="12.75" customHeight="1">
      <c r="A786" s="36"/>
      <c r="B786" s="36"/>
    </row>
    <row r="787" spans="1:2" ht="12.75" customHeight="1">
      <c r="A787" s="36"/>
      <c r="B787" s="36"/>
    </row>
    <row r="788" spans="1:2" ht="12.75" customHeight="1">
      <c r="A788" s="36"/>
      <c r="B788" s="36"/>
    </row>
    <row r="789" spans="1:2" ht="12.75" customHeight="1">
      <c r="A789" s="36"/>
      <c r="B789" s="36"/>
    </row>
    <row r="790" spans="1:2" ht="12.75" customHeight="1">
      <c r="A790" s="36"/>
      <c r="B790" s="36"/>
    </row>
    <row r="791" spans="1:2" ht="12.75" customHeight="1">
      <c r="A791" s="36"/>
      <c r="B791" s="36"/>
    </row>
    <row r="792" spans="1:2" ht="12.75" customHeight="1">
      <c r="A792" s="36"/>
      <c r="B792" s="36"/>
    </row>
    <row r="793" spans="1:2" ht="12.75" customHeight="1">
      <c r="A793" s="36"/>
      <c r="B793" s="36"/>
    </row>
    <row r="794" spans="1:2" ht="12.75" customHeight="1">
      <c r="A794" s="36"/>
      <c r="B794" s="36"/>
    </row>
    <row r="795" spans="1:2" ht="12.75" customHeight="1">
      <c r="A795" s="36"/>
      <c r="B795" s="36"/>
    </row>
    <row r="796" spans="1:2" ht="12.75" customHeight="1">
      <c r="A796" s="36"/>
      <c r="B796" s="36"/>
    </row>
    <row r="797" spans="1:2" ht="12.75" customHeight="1">
      <c r="A797" s="36"/>
      <c r="B797" s="36"/>
    </row>
    <row r="798" spans="1:2" ht="12.75" customHeight="1">
      <c r="A798" s="36"/>
      <c r="B798" s="36"/>
    </row>
    <row r="799" spans="1:2" ht="12.75" customHeight="1">
      <c r="A799" s="36"/>
      <c r="B799" s="36"/>
    </row>
    <row r="800" spans="1:2" ht="12.75" customHeight="1">
      <c r="A800" s="36"/>
      <c r="B800" s="36"/>
    </row>
    <row r="801" spans="1:2" ht="12.75" customHeight="1">
      <c r="A801" s="36"/>
      <c r="B801" s="36"/>
    </row>
    <row r="802" spans="1:2" ht="12.75" customHeight="1">
      <c r="A802" s="36"/>
      <c r="B802" s="36"/>
    </row>
    <row r="803" spans="1:2" ht="12.75" customHeight="1">
      <c r="A803" s="36"/>
      <c r="B803" s="36"/>
    </row>
    <row r="804" spans="1:2" ht="12.75" customHeight="1">
      <c r="A804" s="36"/>
      <c r="B804" s="36"/>
    </row>
    <row r="805" spans="1:2" ht="12.75" customHeight="1">
      <c r="A805" s="36"/>
      <c r="B805" s="36"/>
    </row>
    <row r="806" spans="1:2" ht="12.75" customHeight="1">
      <c r="A806" s="36"/>
      <c r="B806" s="36"/>
    </row>
    <row r="807" spans="1:2" ht="12.75" customHeight="1">
      <c r="A807" s="36"/>
      <c r="B807" s="36"/>
    </row>
    <row r="808" spans="1:2" ht="12.75" customHeight="1">
      <c r="A808" s="36"/>
      <c r="B808" s="36"/>
    </row>
    <row r="809" spans="1:2" ht="12.75" customHeight="1">
      <c r="A809" s="36"/>
      <c r="B809" s="36"/>
    </row>
    <row r="810" spans="1:2" ht="12.75" customHeight="1">
      <c r="A810" s="36"/>
      <c r="B810" s="36"/>
    </row>
    <row r="811" spans="1:2" ht="12.75" customHeight="1">
      <c r="A811" s="36"/>
      <c r="B811" s="36"/>
    </row>
    <row r="812" spans="1:2" ht="12.75" customHeight="1">
      <c r="A812" s="36"/>
      <c r="B812" s="36"/>
    </row>
    <row r="813" spans="1:2" ht="12.75" customHeight="1">
      <c r="A813" s="36"/>
      <c r="B813" s="36"/>
    </row>
    <row r="814" spans="1:2" ht="12.75" customHeight="1">
      <c r="A814" s="36"/>
      <c r="B814" s="36"/>
    </row>
    <row r="815" spans="1:2" ht="12.75" customHeight="1">
      <c r="A815" s="36"/>
      <c r="B815" s="36"/>
    </row>
    <row r="816" spans="1:2" ht="12.75" customHeight="1">
      <c r="A816" s="36"/>
      <c r="B816" s="36"/>
    </row>
    <row r="817" spans="1:2" ht="12.75" customHeight="1">
      <c r="A817" s="36"/>
      <c r="B817" s="36"/>
    </row>
    <row r="818" spans="1:2" ht="12.75" customHeight="1">
      <c r="A818" s="36"/>
      <c r="B818" s="36"/>
    </row>
    <row r="819" spans="1:2" ht="12.75" customHeight="1">
      <c r="A819" s="36"/>
      <c r="B819" s="36"/>
    </row>
    <row r="820" spans="1:2" ht="12.75" customHeight="1">
      <c r="A820" s="36"/>
      <c r="B820" s="36"/>
    </row>
    <row r="821" spans="1:2" ht="12.75" customHeight="1">
      <c r="A821" s="36"/>
      <c r="B821" s="36"/>
    </row>
    <row r="822" spans="1:2" ht="12.75" customHeight="1">
      <c r="A822" s="36"/>
      <c r="B822" s="36"/>
    </row>
    <row r="823" spans="1:2" ht="12.75" customHeight="1">
      <c r="A823" s="36"/>
      <c r="B823" s="36"/>
    </row>
    <row r="824" spans="1:2" ht="12.75" customHeight="1">
      <c r="A824" s="36"/>
      <c r="B824" s="36"/>
    </row>
    <row r="825" spans="1:2" ht="12.75" customHeight="1">
      <c r="A825" s="36"/>
      <c r="B825" s="36"/>
    </row>
    <row r="826" spans="1:2" ht="12.75" customHeight="1">
      <c r="A826" s="36"/>
      <c r="B826" s="36"/>
    </row>
    <row r="827" spans="1:2" ht="12.75" customHeight="1">
      <c r="A827" s="36"/>
      <c r="B827" s="36"/>
    </row>
    <row r="828" spans="1:2" ht="12.75" customHeight="1">
      <c r="A828" s="36"/>
      <c r="B828" s="36"/>
    </row>
    <row r="829" spans="1:2" ht="12.75" customHeight="1">
      <c r="A829" s="36"/>
      <c r="B829" s="36"/>
    </row>
    <row r="830" spans="1:2" ht="12.75" customHeight="1">
      <c r="A830" s="36"/>
      <c r="B830" s="36"/>
    </row>
    <row r="831" spans="1:2" ht="12.75" customHeight="1">
      <c r="A831" s="36"/>
      <c r="B831" s="36"/>
    </row>
    <row r="832" spans="1:2" ht="12.75" customHeight="1">
      <c r="A832" s="36"/>
      <c r="B832" s="36"/>
    </row>
    <row r="833" spans="1:2" ht="12.75" customHeight="1">
      <c r="A833" s="36"/>
      <c r="B833" s="36"/>
    </row>
    <row r="834" spans="1:2" ht="12.75" customHeight="1">
      <c r="A834" s="36"/>
      <c r="B834" s="36"/>
    </row>
    <row r="835" spans="1:2" ht="12.75" customHeight="1">
      <c r="A835" s="36"/>
      <c r="B835" s="36"/>
    </row>
    <row r="836" spans="1:2" ht="12.75" customHeight="1">
      <c r="A836" s="36"/>
      <c r="B836" s="36"/>
    </row>
    <row r="837" spans="1:2" ht="12.75" customHeight="1">
      <c r="A837" s="36"/>
      <c r="B837" s="36"/>
    </row>
    <row r="838" spans="1:2" ht="12.75" customHeight="1">
      <c r="A838" s="36"/>
      <c r="B838" s="36"/>
    </row>
    <row r="839" spans="1:2" ht="12.75" customHeight="1">
      <c r="A839" s="36"/>
      <c r="B839" s="36"/>
    </row>
    <row r="840" spans="1:2" ht="12.75" customHeight="1">
      <c r="A840" s="36"/>
      <c r="B840" s="36"/>
    </row>
    <row r="841" spans="1:2" ht="12.75" customHeight="1">
      <c r="A841" s="36"/>
      <c r="B841" s="36"/>
    </row>
    <row r="842" spans="1:2" ht="12.75" customHeight="1">
      <c r="A842" s="36"/>
      <c r="B842" s="36"/>
    </row>
    <row r="843" spans="1:2" ht="12.75" customHeight="1">
      <c r="A843" s="36"/>
      <c r="B843" s="36"/>
    </row>
    <row r="844" spans="1:2" ht="12.75" customHeight="1">
      <c r="A844" s="36"/>
      <c r="B844" s="36"/>
    </row>
    <row r="845" spans="1:2" ht="12.75" customHeight="1">
      <c r="A845" s="36"/>
      <c r="B845" s="36"/>
    </row>
    <row r="846" spans="1:2" ht="12.75" customHeight="1">
      <c r="A846" s="36"/>
      <c r="B846" s="36"/>
    </row>
    <row r="847" spans="1:2" ht="12.75" customHeight="1">
      <c r="A847" s="36"/>
      <c r="B847" s="36"/>
    </row>
    <row r="848" spans="1:2" ht="12.75" customHeight="1">
      <c r="A848" s="36"/>
      <c r="B848" s="36"/>
    </row>
    <row r="849" spans="1:2" ht="12.75" customHeight="1">
      <c r="A849" s="36"/>
      <c r="B849" s="36"/>
    </row>
    <row r="850" spans="1:2" ht="12.75" customHeight="1">
      <c r="A850" s="36"/>
      <c r="B850" s="36"/>
    </row>
    <row r="851" spans="1:2" ht="12.75" customHeight="1">
      <c r="A851" s="36"/>
      <c r="B851" s="36"/>
    </row>
    <row r="852" spans="1:2" ht="12.75" customHeight="1">
      <c r="A852" s="36"/>
      <c r="B852" s="36"/>
    </row>
    <row r="853" spans="1:2" ht="12.75" customHeight="1">
      <c r="A853" s="36"/>
      <c r="B853" s="36"/>
    </row>
    <row r="854" spans="1:2" ht="12.75" customHeight="1">
      <c r="A854" s="36"/>
      <c r="B854" s="36"/>
    </row>
    <row r="855" spans="1:2" ht="12.75" customHeight="1">
      <c r="A855" s="36"/>
      <c r="B855" s="36"/>
    </row>
    <row r="856" spans="1:2" ht="12.75" customHeight="1">
      <c r="A856" s="36"/>
      <c r="B856" s="36"/>
    </row>
    <row r="857" spans="1:2" ht="12.75" customHeight="1">
      <c r="A857" s="36"/>
      <c r="B857" s="36"/>
    </row>
    <row r="858" spans="1:2" ht="12.75" customHeight="1">
      <c r="A858" s="36"/>
      <c r="B858" s="36"/>
    </row>
    <row r="859" spans="1:2" ht="12.75" customHeight="1">
      <c r="A859" s="36"/>
      <c r="B859" s="36"/>
    </row>
    <row r="860" spans="1:2" ht="12.75" customHeight="1">
      <c r="A860" s="36"/>
      <c r="B860" s="36"/>
    </row>
    <row r="861" spans="1:2" ht="12.75" customHeight="1">
      <c r="A861" s="36"/>
      <c r="B861" s="36"/>
    </row>
    <row r="862" spans="1:2" ht="12.75" customHeight="1">
      <c r="A862" s="36"/>
      <c r="B862" s="36"/>
    </row>
    <row r="863" spans="1:2" ht="12.75" customHeight="1">
      <c r="A863" s="36"/>
      <c r="B863" s="36"/>
    </row>
    <row r="864" spans="1:2" ht="12.75" customHeight="1">
      <c r="A864" s="36"/>
      <c r="B864" s="36"/>
    </row>
    <row r="865" spans="1:2" ht="12.75" customHeight="1">
      <c r="A865" s="36"/>
      <c r="B865" s="36"/>
    </row>
    <row r="866" spans="1:2" ht="12.75" customHeight="1">
      <c r="A866" s="36"/>
      <c r="B866" s="36"/>
    </row>
    <row r="867" spans="1:2" ht="12.75" customHeight="1">
      <c r="A867" s="36"/>
      <c r="B867" s="36"/>
    </row>
    <row r="868" spans="1:2" ht="12.75" customHeight="1">
      <c r="A868" s="36"/>
      <c r="B868" s="36"/>
    </row>
    <row r="869" spans="1:2" ht="12.75" customHeight="1">
      <c r="A869" s="36"/>
      <c r="B869" s="36"/>
    </row>
    <row r="870" spans="1:2" ht="12.75" customHeight="1">
      <c r="A870" s="36"/>
      <c r="B870" s="36"/>
    </row>
    <row r="871" spans="1:2" ht="12.75" customHeight="1">
      <c r="A871" s="36"/>
      <c r="B871" s="36"/>
    </row>
    <row r="872" spans="1:2" ht="12.75" customHeight="1">
      <c r="A872" s="36"/>
      <c r="B872" s="36"/>
    </row>
    <row r="873" spans="1:2" ht="12.75" customHeight="1">
      <c r="A873" s="36"/>
      <c r="B873" s="36"/>
    </row>
    <row r="874" spans="1:2" ht="12.75" customHeight="1">
      <c r="A874" s="36"/>
      <c r="B874" s="36"/>
    </row>
    <row r="875" spans="1:2" ht="12.75" customHeight="1">
      <c r="A875" s="36"/>
      <c r="B875" s="36"/>
    </row>
    <row r="876" spans="1:2" ht="12.75" customHeight="1">
      <c r="A876" s="36"/>
      <c r="B876" s="36"/>
    </row>
    <row r="877" spans="1:2" ht="12.75" customHeight="1">
      <c r="A877" s="36"/>
      <c r="B877" s="36"/>
    </row>
    <row r="878" spans="1:2" ht="12.75" customHeight="1">
      <c r="A878" s="36"/>
      <c r="B878" s="36"/>
    </row>
    <row r="879" spans="1:2" ht="12.75" customHeight="1">
      <c r="A879" s="36"/>
      <c r="B879" s="36"/>
    </row>
    <row r="880" spans="1:2" ht="12.75" customHeight="1">
      <c r="A880" s="36"/>
      <c r="B880" s="36"/>
    </row>
    <row r="881" spans="1:2" ht="12.75" customHeight="1">
      <c r="A881" s="36"/>
      <c r="B881" s="36"/>
    </row>
    <row r="882" spans="1:2" ht="12.75" customHeight="1">
      <c r="A882" s="36"/>
      <c r="B882" s="36"/>
    </row>
    <row r="883" spans="1:2" ht="12.75" customHeight="1">
      <c r="A883" s="36"/>
      <c r="B883" s="36"/>
    </row>
    <row r="884" spans="1:2" ht="12.75" customHeight="1">
      <c r="A884" s="36"/>
      <c r="B884" s="36"/>
    </row>
    <row r="885" spans="1:2" ht="12.75" customHeight="1">
      <c r="A885" s="36"/>
      <c r="B885" s="36"/>
    </row>
    <row r="886" spans="1:2" ht="12.75" customHeight="1">
      <c r="A886" s="36"/>
      <c r="B886" s="36"/>
    </row>
    <row r="887" spans="1:2" ht="12.75" customHeight="1">
      <c r="A887" s="36"/>
      <c r="B887" s="36"/>
    </row>
    <row r="888" spans="1:2" ht="12.75" customHeight="1">
      <c r="A888" s="36"/>
      <c r="B888" s="36"/>
    </row>
    <row r="889" spans="1:2" ht="12.75" customHeight="1">
      <c r="A889" s="36"/>
      <c r="B889" s="36"/>
    </row>
    <row r="890" spans="1:2" ht="12.75" customHeight="1">
      <c r="A890" s="36"/>
      <c r="B890" s="36"/>
    </row>
    <row r="891" spans="1:2" ht="12.75" customHeight="1">
      <c r="A891" s="36"/>
      <c r="B891" s="36"/>
    </row>
    <row r="892" spans="1:2" ht="12.75" customHeight="1">
      <c r="A892" s="36"/>
      <c r="B892" s="36"/>
    </row>
    <row r="893" spans="1:2" ht="12.75" customHeight="1">
      <c r="A893" s="36"/>
      <c r="B893" s="36"/>
    </row>
    <row r="894" spans="1:2" ht="12.75" customHeight="1">
      <c r="A894" s="36"/>
      <c r="B894" s="36"/>
    </row>
    <row r="895" spans="1:2" ht="12.75" customHeight="1">
      <c r="A895" s="36"/>
      <c r="B895" s="36"/>
    </row>
    <row r="896" spans="1:2" ht="12.75" customHeight="1">
      <c r="A896" s="36"/>
      <c r="B896" s="36"/>
    </row>
    <row r="897" spans="1:2" ht="12.75" customHeight="1">
      <c r="A897" s="36"/>
      <c r="B897" s="36"/>
    </row>
    <row r="898" spans="1:2" ht="12.75" customHeight="1">
      <c r="A898" s="36"/>
      <c r="B898" s="36"/>
    </row>
    <row r="899" spans="1:2" ht="12.75" customHeight="1">
      <c r="A899" s="36"/>
      <c r="B899" s="36"/>
    </row>
    <row r="900" spans="1:2" ht="12.75" customHeight="1">
      <c r="A900" s="36"/>
      <c r="B900" s="36"/>
    </row>
    <row r="901" spans="1:2" ht="12.75" customHeight="1">
      <c r="A901" s="36"/>
      <c r="B901" s="36"/>
    </row>
    <row r="902" spans="1:2" ht="12.75" customHeight="1">
      <c r="A902" s="36"/>
      <c r="B902" s="36"/>
    </row>
    <row r="903" spans="1:2" ht="12.75" customHeight="1">
      <c r="A903" s="36"/>
      <c r="B903" s="36"/>
    </row>
    <row r="904" spans="1:2" ht="12.75" customHeight="1">
      <c r="A904" s="36"/>
      <c r="B904" s="36"/>
    </row>
    <row r="905" spans="1:2" ht="12.75" customHeight="1">
      <c r="A905" s="36"/>
      <c r="B905" s="36"/>
    </row>
    <row r="906" spans="1:2" ht="12.75" customHeight="1">
      <c r="A906" s="36"/>
      <c r="B906" s="36"/>
    </row>
    <row r="907" spans="1:2" ht="12.75" customHeight="1">
      <c r="A907" s="36"/>
      <c r="B907" s="36"/>
    </row>
    <row r="908" spans="1:2" ht="12.75" customHeight="1">
      <c r="A908" s="36"/>
      <c r="B908" s="36"/>
    </row>
    <row r="909" spans="1:2" ht="12.75" customHeight="1">
      <c r="A909" s="36"/>
      <c r="B909" s="36"/>
    </row>
    <row r="910" spans="1:2" ht="12.75" customHeight="1">
      <c r="A910" s="36"/>
      <c r="B910" s="36"/>
    </row>
    <row r="911" spans="1:2" ht="12.75" customHeight="1">
      <c r="A911" s="36"/>
      <c r="B911" s="36"/>
    </row>
    <row r="912" spans="1:2" ht="12.75" customHeight="1">
      <c r="A912" s="36"/>
      <c r="B912" s="36"/>
    </row>
    <row r="913" spans="1:2" ht="12.75" customHeight="1">
      <c r="A913" s="36"/>
      <c r="B913" s="36"/>
    </row>
    <row r="914" spans="1:2" ht="12.75" customHeight="1">
      <c r="A914" s="36"/>
      <c r="B914" s="36"/>
    </row>
    <row r="915" spans="1:2" ht="12.75" customHeight="1">
      <c r="A915" s="36"/>
      <c r="B915" s="36"/>
    </row>
    <row r="916" spans="1:2" ht="12.75" customHeight="1">
      <c r="A916" s="36"/>
      <c r="B916" s="36"/>
    </row>
    <row r="917" spans="1:2" ht="12.75" customHeight="1">
      <c r="A917" s="36"/>
      <c r="B917" s="36"/>
    </row>
    <row r="918" spans="1:2" ht="12.75" customHeight="1">
      <c r="A918" s="36"/>
      <c r="B918" s="36"/>
    </row>
    <row r="919" spans="1:2" ht="12.75" customHeight="1">
      <c r="A919" s="36"/>
      <c r="B919" s="36"/>
    </row>
    <row r="920" spans="1:2" ht="12.75" customHeight="1">
      <c r="A920" s="36"/>
      <c r="B920" s="36"/>
    </row>
    <row r="921" spans="1:2" ht="12.75" customHeight="1">
      <c r="A921" s="36"/>
      <c r="B921" s="36"/>
    </row>
    <row r="922" spans="1:2" ht="12.75" customHeight="1">
      <c r="A922" s="36"/>
      <c r="B922" s="36"/>
    </row>
    <row r="923" spans="1:2" ht="12.75" customHeight="1">
      <c r="A923" s="36"/>
      <c r="B923" s="36"/>
    </row>
    <row r="924" spans="1:2" ht="12.75" customHeight="1">
      <c r="A924" s="36"/>
      <c r="B924" s="36"/>
    </row>
    <row r="925" spans="1:2" ht="12.75" customHeight="1">
      <c r="A925" s="36"/>
      <c r="B925" s="36"/>
    </row>
    <row r="926" spans="1:2" ht="12.75" customHeight="1">
      <c r="A926" s="36"/>
      <c r="B926" s="36"/>
    </row>
    <row r="927" spans="1:2" ht="12.75" customHeight="1">
      <c r="A927" s="36"/>
      <c r="B927" s="36"/>
    </row>
    <row r="928" spans="1:2" ht="12.75" customHeight="1">
      <c r="A928" s="36"/>
      <c r="B928" s="36"/>
    </row>
    <row r="929" spans="1:2" ht="12.75" customHeight="1">
      <c r="A929" s="36"/>
      <c r="B929" s="36"/>
    </row>
    <row r="930" spans="1:2" ht="12.75" customHeight="1">
      <c r="A930" s="36"/>
      <c r="B930" s="36"/>
    </row>
    <row r="931" spans="1:2" ht="12.75" customHeight="1">
      <c r="A931" s="36"/>
      <c r="B931" s="36"/>
    </row>
    <row r="932" spans="1:2" ht="12.75" customHeight="1">
      <c r="A932" s="36"/>
      <c r="B932" s="36"/>
    </row>
    <row r="933" spans="1:2" ht="12.75" customHeight="1">
      <c r="A933" s="36"/>
      <c r="B933" s="36"/>
    </row>
    <row r="934" spans="1:2" ht="12.75" customHeight="1">
      <c r="A934" s="36"/>
      <c r="B934" s="36"/>
    </row>
    <row r="935" spans="1:2" ht="12.75" customHeight="1">
      <c r="A935" s="36"/>
      <c r="B935" s="36"/>
    </row>
    <row r="936" spans="1:2" ht="12.75" customHeight="1">
      <c r="A936" s="36"/>
      <c r="B936" s="36"/>
    </row>
    <row r="937" spans="1:2" ht="12.75" customHeight="1">
      <c r="A937" s="36"/>
      <c r="B937" s="36"/>
    </row>
    <row r="938" spans="1:2" ht="12.75" customHeight="1">
      <c r="A938" s="36"/>
      <c r="B938" s="36"/>
    </row>
    <row r="939" spans="1:2" ht="12.75" customHeight="1">
      <c r="A939" s="36"/>
      <c r="B939" s="36"/>
    </row>
    <row r="940" spans="1:2" ht="12.75" customHeight="1">
      <c r="A940" s="36"/>
      <c r="B940" s="36"/>
    </row>
    <row r="941" spans="1:2" ht="12.75" customHeight="1">
      <c r="A941" s="36"/>
      <c r="B941" s="36"/>
    </row>
    <row r="942" spans="1:2" ht="12.75" customHeight="1">
      <c r="A942" s="36"/>
      <c r="B942" s="36"/>
    </row>
    <row r="943" spans="1:2" ht="12.75" customHeight="1">
      <c r="A943" s="36"/>
      <c r="B943" s="36"/>
    </row>
    <row r="944" spans="1:2" ht="12.75" customHeight="1">
      <c r="A944" s="36"/>
      <c r="B944" s="36"/>
    </row>
    <row r="945" spans="1:2" ht="12.75" customHeight="1">
      <c r="A945" s="36"/>
      <c r="B945" s="36"/>
    </row>
    <row r="946" spans="1:2" ht="12.75" customHeight="1">
      <c r="A946" s="36"/>
      <c r="B946" s="36"/>
    </row>
    <row r="947" spans="1:2" ht="12.75" customHeight="1">
      <c r="A947" s="36"/>
      <c r="B947" s="36"/>
    </row>
    <row r="948" spans="1:2" ht="12.75" customHeight="1">
      <c r="A948" s="36"/>
      <c r="B948" s="36"/>
    </row>
    <row r="949" spans="1:2" ht="12.75" customHeight="1">
      <c r="A949" s="36"/>
      <c r="B949" s="36"/>
    </row>
    <row r="950" spans="1:2" ht="12.75" customHeight="1">
      <c r="A950" s="36"/>
      <c r="B950" s="36"/>
    </row>
    <row r="951" spans="1:2" ht="12.75" customHeight="1">
      <c r="A951" s="36"/>
      <c r="B951" s="36"/>
    </row>
    <row r="952" spans="1:2" ht="12.75" customHeight="1">
      <c r="A952" s="36"/>
      <c r="B952" s="36"/>
    </row>
    <row r="953" spans="1:2" ht="12.75" customHeight="1">
      <c r="A953" s="36"/>
      <c r="B953" s="36"/>
    </row>
    <row r="954" spans="1:2" ht="12.75" customHeight="1">
      <c r="A954" s="36"/>
      <c r="B954" s="36"/>
    </row>
    <row r="955" spans="1:2" ht="12.75" customHeight="1">
      <c r="A955" s="36"/>
      <c r="B955" s="36"/>
    </row>
    <row r="956" spans="1:2" ht="12.75" customHeight="1">
      <c r="A956" s="36"/>
      <c r="B956" s="36"/>
    </row>
    <row r="957" spans="1:2" ht="12.75" customHeight="1">
      <c r="A957" s="36"/>
      <c r="B957" s="36"/>
    </row>
    <row r="958" spans="1:2" ht="12.75" customHeight="1">
      <c r="A958" s="36"/>
      <c r="B958" s="36"/>
    </row>
    <row r="959" spans="1:2" ht="12.75" customHeight="1">
      <c r="A959" s="36"/>
      <c r="B959" s="36"/>
    </row>
    <row r="960" spans="1:2" ht="12.75" customHeight="1">
      <c r="A960" s="36"/>
      <c r="B960" s="36"/>
    </row>
    <row r="961" spans="1:2" ht="12.75" customHeight="1">
      <c r="A961" s="36"/>
      <c r="B961" s="36"/>
    </row>
    <row r="962" spans="1:2" ht="12.75" customHeight="1">
      <c r="A962" s="36"/>
      <c r="B962" s="36"/>
    </row>
    <row r="963" spans="1:2" ht="12.75" customHeight="1">
      <c r="A963" s="36"/>
      <c r="B963" s="36"/>
    </row>
    <row r="964" spans="1:2" ht="12.75" customHeight="1">
      <c r="A964" s="36"/>
      <c r="B964" s="36"/>
    </row>
    <row r="965" spans="1:2" ht="12.75" customHeight="1">
      <c r="A965" s="36"/>
      <c r="B965" s="36"/>
    </row>
    <row r="966" spans="1:2" ht="12.75" customHeight="1">
      <c r="A966" s="36"/>
      <c r="B966" s="36"/>
    </row>
    <row r="967" spans="1:2" ht="12.75" customHeight="1">
      <c r="A967" s="36"/>
      <c r="B967" s="36"/>
    </row>
    <row r="968" spans="1:2" ht="12.75" customHeight="1">
      <c r="A968" s="36"/>
      <c r="B968" s="36"/>
    </row>
    <row r="969" spans="1:2" ht="12.75" customHeight="1">
      <c r="A969" s="36"/>
      <c r="B969" s="36"/>
    </row>
    <row r="970" spans="1:2" ht="12.75" customHeight="1">
      <c r="A970" s="36"/>
      <c r="B970" s="36"/>
    </row>
    <row r="971" spans="1:2" ht="12.75" customHeight="1">
      <c r="A971" s="36"/>
      <c r="B971" s="36"/>
    </row>
    <row r="972" spans="1:2" ht="12.75" customHeight="1">
      <c r="A972" s="36"/>
      <c r="B972" s="36"/>
    </row>
    <row r="973" spans="1:2" ht="12.75" customHeight="1">
      <c r="A973" s="36"/>
      <c r="B973" s="36"/>
    </row>
    <row r="974" spans="1:2" ht="12.75" customHeight="1">
      <c r="A974" s="36"/>
      <c r="B974" s="36"/>
    </row>
    <row r="975" spans="1:2" ht="12.75" customHeight="1">
      <c r="A975" s="36"/>
      <c r="B975" s="36"/>
    </row>
    <row r="976" spans="1:2" ht="12.75" customHeight="1">
      <c r="A976" s="36"/>
      <c r="B976" s="36"/>
    </row>
    <row r="977" spans="1:2" ht="12.75" customHeight="1">
      <c r="A977" s="36"/>
      <c r="B977" s="36"/>
    </row>
    <row r="978" spans="1:2" ht="12.75" customHeight="1">
      <c r="A978" s="36"/>
      <c r="B978" s="36"/>
    </row>
    <row r="979" spans="1:2" ht="12.75" customHeight="1">
      <c r="A979" s="36"/>
      <c r="B979" s="36"/>
    </row>
    <row r="980" spans="1:2" ht="12.75" customHeight="1">
      <c r="A980" s="36"/>
      <c r="B980" s="36"/>
    </row>
    <row r="981" spans="1:2" ht="12.75" customHeight="1">
      <c r="A981" s="36"/>
      <c r="B981" s="36"/>
    </row>
    <row r="982" spans="1:2" ht="12.75" customHeight="1">
      <c r="A982" s="36"/>
      <c r="B982" s="36"/>
    </row>
    <row r="983" spans="1:2" ht="12.75" customHeight="1">
      <c r="A983" s="36"/>
      <c r="B983" s="36"/>
    </row>
    <row r="984" spans="1:2" ht="12.75" customHeight="1">
      <c r="A984" s="36"/>
      <c r="B984" s="36"/>
    </row>
    <row r="985" spans="1:2" ht="12.75" customHeight="1">
      <c r="A985" s="36"/>
      <c r="B985" s="36"/>
    </row>
    <row r="986" spans="1:2" ht="12.75" customHeight="1">
      <c r="A986" s="36"/>
      <c r="B986" s="36"/>
    </row>
    <row r="987" spans="1:2" ht="12.75" customHeight="1">
      <c r="A987" s="36"/>
      <c r="B987" s="36"/>
    </row>
    <row r="988" spans="1:2" ht="12.75" customHeight="1">
      <c r="A988" s="36"/>
      <c r="B988" s="36"/>
    </row>
    <row r="989" spans="1:2" ht="12.75" customHeight="1">
      <c r="A989" s="36"/>
      <c r="B989" s="36"/>
    </row>
    <row r="990" spans="1:2" ht="12.75" customHeight="1">
      <c r="A990" s="36"/>
      <c r="B990" s="36"/>
    </row>
    <row r="991" spans="1:2" ht="12.75" customHeight="1">
      <c r="A991" s="36"/>
      <c r="B991" s="36"/>
    </row>
    <row r="992" spans="1:2" ht="12.75" customHeight="1">
      <c r="A992" s="36"/>
      <c r="B992" s="36"/>
    </row>
    <row r="993" spans="1:2" ht="12.75" customHeight="1">
      <c r="A993" s="36"/>
      <c r="B993" s="36"/>
    </row>
    <row r="994" spans="1:2" ht="12.75" customHeight="1">
      <c r="A994" s="36"/>
      <c r="B994" s="36"/>
    </row>
    <row r="995" spans="1:2" ht="12.75" customHeight="1">
      <c r="A995" s="36"/>
      <c r="B995" s="36"/>
    </row>
    <row r="996" spans="1:2" ht="12.75" customHeight="1">
      <c r="A996" s="36"/>
      <c r="B996" s="36"/>
    </row>
    <row r="997" spans="1:2" ht="12.75" customHeight="1">
      <c r="A997" s="36"/>
      <c r="B997" s="36"/>
    </row>
    <row r="998" spans="1:2" ht="12.75" customHeight="1">
      <c r="A998" s="36"/>
      <c r="B998" s="36"/>
    </row>
    <row r="999" spans="1:2" ht="12.75" customHeight="1">
      <c r="A999" s="36"/>
      <c r="B999" s="36"/>
    </row>
    <row r="1000" spans="1:2" ht="12.75" customHeight="1">
      <c r="A1000" s="36"/>
      <c r="B1000" s="36"/>
    </row>
  </sheetData>
  <dataValidations count="1">
    <dataValidation type="list" allowBlank="1" showErrorMessage="1" sqref="K12" xr:uid="{00000000-0002-0000-1F00-000000000000}">
      <formula1>ScaledLarge</formula1>
    </dataValidation>
  </dataValidations>
  <pageMargins left="0.7" right="0.7" top="0.75" bottom="0.75" header="0" footer="0"/>
  <pageSetup orientation="portrait"/>
  <headerFooter>
    <oddHeader>&amp;R Version 2017</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13</vt:i4>
      </vt:variant>
    </vt:vector>
  </HeadingPairs>
  <TitlesOfParts>
    <vt:vector size="45" baseType="lpstr">
      <vt:lpstr>Copyright</vt:lpstr>
      <vt:lpstr>Terms of Use</vt:lpstr>
      <vt:lpstr>Instructions</vt:lpstr>
      <vt:lpstr>Cybersecurity Guidance</vt:lpstr>
      <vt:lpstr>Dashboard</vt:lpstr>
      <vt:lpstr>Business Information</vt:lpstr>
      <vt:lpstr>Future</vt:lpstr>
      <vt:lpstr>Documentation</vt:lpstr>
      <vt:lpstr>Lite</vt:lpstr>
      <vt:lpstr>A. Risk Management</vt:lpstr>
      <vt:lpstr>B. Security Policy</vt:lpstr>
      <vt:lpstr>C. Organizational Security</vt:lpstr>
      <vt:lpstr>D. Asset and Info Management</vt:lpstr>
      <vt:lpstr>E. Human Resource Security</vt:lpstr>
      <vt:lpstr>F. Physical and Environmental</vt:lpstr>
      <vt:lpstr>G. Operations Mgmt</vt:lpstr>
      <vt:lpstr>H. Access Control</vt:lpstr>
      <vt:lpstr>I. Application Security</vt:lpstr>
      <vt:lpstr>J. Incident Event &amp; Comm Mgmt</vt:lpstr>
      <vt:lpstr>K. Business Resiliency</vt:lpstr>
      <vt:lpstr>L. Compliance</vt:lpstr>
      <vt:lpstr>M. End User Device Security</vt:lpstr>
      <vt:lpstr>N. Network Security</vt:lpstr>
      <vt:lpstr>P. Privacy</vt:lpstr>
      <vt:lpstr>T. Threat Management</vt:lpstr>
      <vt:lpstr>U. Server Security</vt:lpstr>
      <vt:lpstr>Z. Additional Questions</vt:lpstr>
      <vt:lpstr>Glossary</vt:lpstr>
      <vt:lpstr>Formula Notes</vt:lpstr>
      <vt:lpstr>Full</vt:lpstr>
      <vt:lpstr>Full Lite</vt:lpstr>
      <vt:lpstr>Drops</vt:lpstr>
      <vt:lpstr>Binary</vt:lpstr>
      <vt:lpstr>BusInfoArray</vt:lpstr>
      <vt:lpstr>FullMap</vt:lpstr>
      <vt:lpstr>L1Responses</vt:lpstr>
      <vt:lpstr>L2_Array</vt:lpstr>
      <vt:lpstr>Mapping</vt:lpstr>
      <vt:lpstr>Master</vt:lpstr>
      <vt:lpstr>MasterDrop</vt:lpstr>
      <vt:lpstr>QuesInclude</vt:lpstr>
      <vt:lpstr>ScaledLarge</vt:lpstr>
      <vt:lpstr>SIG_Data</vt:lpstr>
      <vt:lpstr>TabAuto</vt:lpstr>
      <vt:lpstr>VerText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Pavan P V. Kumar</cp:lastModifiedBy>
  <dcterms:modified xsi:type="dcterms:W3CDTF">2019-07-12T16:11:09Z</dcterms:modified>
</cp:coreProperties>
</file>