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7"/>
  </bookViews>
  <sheets>
    <sheet name="2215" sheetId="2" r:id="rId1"/>
    <sheet name="2216" sheetId="4" r:id="rId2"/>
    <sheet name="2217" sheetId="5" r:id="rId3"/>
    <sheet name="2218" sheetId="6" r:id="rId4"/>
    <sheet name="2219" sheetId="7" r:id="rId5"/>
    <sheet name="2220" sheetId="8" r:id="rId6"/>
    <sheet name="2221" sheetId="9" r:id="rId7"/>
    <sheet name="2222" sheetId="10" r:id="rId8"/>
    <sheet name="2223" sheetId="11" r:id="rId9"/>
    <sheet name="2224" sheetId="3" r:id="rId10"/>
  </sheets>
  <definedNames>
    <definedName name="_xlnm.Print_Area" localSheetId="0">'2215'!$A$1:$AJ$43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H45" i="3" l="1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11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10"/>
  <c r="P45"/>
  <c r="Q45" s="1"/>
  <c r="I45"/>
  <c r="J45"/>
  <c r="K45" s="1"/>
  <c r="M45"/>
  <c r="AI45"/>
  <c r="H45" i="9"/>
  <c r="P45"/>
  <c r="Q45" s="1"/>
  <c r="I45"/>
  <c r="J45"/>
  <c r="K45" s="1"/>
  <c r="M45"/>
  <c r="AI45"/>
  <c r="L46" i="3" l="1"/>
  <c r="L45"/>
  <c r="L46" i="11"/>
  <c r="L45"/>
  <c r="L45" i="10"/>
  <c r="L45" i="9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5" i="9"/>
  <c r="T45"/>
  <c r="S45"/>
  <c r="W45" s="1"/>
  <c r="R45"/>
  <c r="X45" s="1"/>
  <c r="Y45" s="1"/>
  <c r="AB46" i="3" l="1"/>
  <c r="AA46"/>
  <c r="AB45"/>
  <c r="AA45"/>
  <c r="AB46" i="11"/>
  <c r="AA46"/>
  <c r="AB45"/>
  <c r="AA45"/>
  <c r="AB45" i="10"/>
  <c r="AA45"/>
  <c r="AB45" i="9"/>
  <c r="AA45"/>
  <c r="AP46" i="8" l="1"/>
  <c r="G46"/>
  <c r="F46"/>
  <c r="N46" s="1"/>
  <c r="O46" s="1"/>
  <c r="AP45"/>
  <c r="G45"/>
  <c r="F45"/>
  <c r="N45" s="1"/>
  <c r="O45" s="1"/>
  <c r="A45"/>
  <c r="A46" s="1"/>
  <c r="AP47" i="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AN46"/>
  <c r="AO46" s="1"/>
  <c r="AO45"/>
  <c r="C28" s="1"/>
  <c r="C29" s="1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AN46"/>
  <c r="AO46" s="1"/>
  <c r="AO45"/>
  <c r="C28" s="1"/>
  <c r="C29" s="1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AB42" i="11"/>
  <c r="AA42"/>
  <c r="AB44"/>
  <c r="AA44"/>
  <c r="AB43"/>
  <c r="AA43"/>
  <c r="AB41"/>
  <c r="AG41" s="1"/>
  <c r="AK42" s="1"/>
  <c r="AA41"/>
  <c r="AF41" s="1"/>
  <c r="AJ42" s="1"/>
  <c r="AB42" i="10"/>
  <c r="AA42"/>
  <c r="AB44"/>
  <c r="AA44"/>
  <c r="AB43"/>
  <c r="AA43"/>
  <c r="AB41"/>
  <c r="AG41" s="1"/>
  <c r="AK42" s="1"/>
  <c r="AA41"/>
  <c r="AF41" s="1"/>
  <c r="AJ42" s="1"/>
  <c r="AB42" i="9"/>
  <c r="AA42"/>
  <c r="AB44"/>
  <c r="AA44"/>
  <c r="AB43"/>
  <c r="AA43"/>
  <c r="AB41"/>
  <c r="AG41" s="1"/>
  <c r="AK42" s="1"/>
  <c r="AA41"/>
  <c r="AF41" s="1"/>
  <c r="AJ42" s="1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6"/>
  <c r="L45"/>
  <c r="M40"/>
  <c r="P42"/>
  <c r="Q42"/>
  <c r="P43"/>
  <c r="Q43"/>
  <c r="P44"/>
  <c r="Q44"/>
  <c r="AN44"/>
  <c r="AO43"/>
  <c r="X41"/>
  <c r="Y41" s="1"/>
  <c r="AA40" i="3" l="1"/>
  <c r="AB40"/>
  <c r="AA40" i="11"/>
  <c r="AB40"/>
  <c r="AA40" i="10"/>
  <c r="AB40"/>
  <c r="AA40" i="9"/>
  <c r="AB40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E42" i="3" l="1"/>
  <c r="AE43"/>
  <c r="AG43" s="1"/>
  <c r="AE44"/>
  <c r="AG44" s="1"/>
  <c r="AE46"/>
  <c r="AG46" s="1"/>
  <c r="AE45"/>
  <c r="AG45" s="1"/>
  <c r="AD42"/>
  <c r="AD43"/>
  <c r="AF43" s="1"/>
  <c r="AD44"/>
  <c r="AF44" s="1"/>
  <c r="B32"/>
  <c r="B33" s="1"/>
  <c r="B35" s="1"/>
  <c r="B34" s="1"/>
  <c r="AD46"/>
  <c r="AF46" s="1"/>
  <c r="AD45"/>
  <c r="AF45" s="1"/>
  <c r="AE42" i="11"/>
  <c r="AE43"/>
  <c r="AG43" s="1"/>
  <c r="AE44"/>
  <c r="AG44" s="1"/>
  <c r="AE46"/>
  <c r="AG46" s="1"/>
  <c r="AE45"/>
  <c r="AG45" s="1"/>
  <c r="AD42"/>
  <c r="AD43"/>
  <c r="AF43" s="1"/>
  <c r="AD44"/>
  <c r="AF44" s="1"/>
  <c r="B32"/>
  <c r="B33" s="1"/>
  <c r="B35" s="1"/>
  <c r="B34" s="1"/>
  <c r="AD46"/>
  <c r="AF46" s="1"/>
  <c r="AD45"/>
  <c r="AF45" s="1"/>
  <c r="AE42" i="10"/>
  <c r="AE43"/>
  <c r="AG43" s="1"/>
  <c r="AE44"/>
  <c r="AG44" s="1"/>
  <c r="AE45"/>
  <c r="AG45" s="1"/>
  <c r="AD45"/>
  <c r="AF45" s="1"/>
  <c r="AD42"/>
  <c r="AD43"/>
  <c r="AF43" s="1"/>
  <c r="AD44"/>
  <c r="AF44" s="1"/>
  <c r="B32"/>
  <c r="B33" s="1"/>
  <c r="B35" s="1"/>
  <c r="B34" s="1"/>
  <c r="AE42" i="9"/>
  <c r="AE43"/>
  <c r="AG43" s="1"/>
  <c r="AE44"/>
  <c r="AG44" s="1"/>
  <c r="AE45"/>
  <c r="AG45" s="1"/>
  <c r="AD45"/>
  <c r="AF45" s="1"/>
  <c r="AD42"/>
  <c r="AD43"/>
  <c r="AF43" s="1"/>
  <c r="AD44"/>
  <c r="AF44" s="1"/>
  <c r="B32"/>
  <c r="B33" s="1"/>
  <c r="B35" s="1"/>
  <c r="B34" s="1"/>
  <c r="AB46" i="8"/>
  <c r="AA46"/>
  <c r="AB45"/>
  <c r="AA45"/>
  <c r="AB47" i="7"/>
  <c r="AA47"/>
  <c r="AB46"/>
  <c r="AA46"/>
  <c r="AB45"/>
  <c r="AA45"/>
  <c r="AB46" i="6"/>
  <c r="AA46"/>
  <c r="AB45"/>
  <c r="AA45"/>
  <c r="AB45" i="5"/>
  <c r="AA45"/>
  <c r="AB46" i="4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F42" i="3" l="1"/>
  <c r="AJ43" s="1"/>
  <c r="AJ44" s="1"/>
  <c r="AD40"/>
  <c r="AG42"/>
  <c r="AK43" s="1"/>
  <c r="AK44" s="1"/>
  <c r="AE40"/>
  <c r="AF40"/>
  <c r="AG40"/>
  <c r="AF42" i="11"/>
  <c r="AJ43" s="1"/>
  <c r="AJ44" s="1"/>
  <c r="AD40"/>
  <c r="AG42"/>
  <c r="AK43" s="1"/>
  <c r="AK44" s="1"/>
  <c r="AE40"/>
  <c r="AF40"/>
  <c r="AG40"/>
  <c r="AF42" i="10"/>
  <c r="AD40"/>
  <c r="AG42"/>
  <c r="AK43" s="1"/>
  <c r="AK44" s="1"/>
  <c r="AE40"/>
  <c r="AG40"/>
  <c r="AF42" i="9"/>
  <c r="AD40"/>
  <c r="AG42"/>
  <c r="AK43" s="1"/>
  <c r="AK44" s="1"/>
  <c r="AE40"/>
  <c r="AG40"/>
  <c r="AA40" i="8"/>
  <c r="AB40"/>
  <c r="AA40" i="7"/>
  <c r="AB40"/>
  <c r="AA40" i="6"/>
  <c r="AB40"/>
  <c r="AA40" i="5"/>
  <c r="AB40"/>
  <c r="AA40" i="4"/>
  <c r="AB40"/>
  <c r="AA40" i="2"/>
  <c r="AB40"/>
  <c r="AK40" i="3" l="1"/>
  <c r="AK45"/>
  <c r="AK46" s="1"/>
  <c r="AJ40"/>
  <c r="AJ45"/>
  <c r="AJ46" s="1"/>
  <c r="AK40" i="11"/>
  <c r="AK45"/>
  <c r="AK46" s="1"/>
  <c r="AJ40"/>
  <c r="AJ45"/>
  <c r="AJ46" s="1"/>
  <c r="AK40" i="10"/>
  <c r="AK45"/>
  <c r="AF40"/>
  <c r="AJ43"/>
  <c r="AJ44" s="1"/>
  <c r="AK40" i="9"/>
  <c r="AK45"/>
  <c r="AF40"/>
  <c r="AJ43"/>
  <c r="AJ4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7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J40" i="10" l="1"/>
  <c r="AJ45"/>
  <c r="AJ40" i="9"/>
  <c r="AJ45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8" l="1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8" l="1"/>
  <c r="AJ46" s="1"/>
  <c r="AJ40"/>
  <c r="AK45"/>
  <c r="AK46" s="1"/>
  <c r="AK40"/>
  <c r="AJ45" i="7"/>
  <c r="AJ46" s="1"/>
  <c r="AJ47" s="1"/>
  <c r="AJ40"/>
  <c r="AK45"/>
  <c r="AK46" s="1"/>
  <c r="AK47" s="1"/>
  <c r="AK40"/>
  <c r="AJ45" i="6"/>
  <c r="AJ46" s="1"/>
  <c r="AJ40"/>
  <c r="AK45"/>
  <c r="AK46" s="1"/>
  <c r="AK40"/>
  <c r="AJ45" i="5"/>
  <c r="AJ40"/>
  <c r="AK45"/>
  <c r="AK40"/>
  <c r="AJ45" i="4"/>
  <c r="AJ46" s="1"/>
  <c r="AJ40"/>
  <c r="AK45"/>
  <c r="AK46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<sst xmlns="http://schemas.openxmlformats.org/spreadsheetml/2006/main" count="930" uniqueCount="98">
  <si>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</si>
  <si>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</si>
  <si>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</si>
  <si>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</si>
  <si>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</si>
  <si>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</si>
  <si>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</si>
  <si>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</si>
  <si>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</si>
  <si>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</si>
  <si>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</si>
  <si>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</si>
  <si>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</si>
  <si>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</si>
  <si>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</si>
  <si>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</si>
  <si>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</si>
  <si>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</si>
  <si>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</si>
  <si>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</si>
  <si>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</si>
  <si>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</si>
  <si>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</si>
  <si>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</si>
  <si>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</si>
  <si>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</si>
  <si>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</si>
  <si>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</si>
  <si>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</si>
  <si>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</si>
  <si>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</si>
  <si>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</si>
  <si>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</si>
  <si>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</si>
  <si>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</si>
  <si>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</si>
  <si>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</si>
  <si>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</si>
  <si>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</si>
  <si>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</si>
  <si>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</si>
  <si>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</si>
  <si>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</si>
  <si>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</si>
  <si>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</si>
  <si>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</si>
  <si>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</si>
  <si>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</si>
  <si>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</si>
  <si>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</si>
  <si>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</si>
  <si>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</si>
  <si>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</si>
  <si>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</si>
  <si>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</si>
  <si>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</si>
  <si>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</si>
  <si>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2215</t>
  </si>
  <si>
    <t>409 C-3</t>
  </si>
  <si>
    <t>Bagaforo, Dolores</t>
  </si>
  <si>
    <t>6 31 N. 124 37 E.</t>
  </si>
  <si>
    <t>Lapuz (Bo. 6)</t>
  </si>
  <si>
    <t>Norala</t>
  </si>
  <si>
    <t>South Cotabato</t>
  </si>
  <si>
    <t>Mindanao</t>
  </si>
  <si>
    <t>E.E. Orodio</t>
  </si>
  <si>
    <t>September 4-15,1978</t>
  </si>
  <si>
    <t>1204.90</t>
  </si>
  <si>
    <t>BLLM 1</t>
  </si>
  <si>
    <t>2216</t>
  </si>
  <si>
    <t>Duluana, Panfilo</t>
  </si>
  <si>
    <t>1200.82</t>
  </si>
  <si>
    <t>2217</t>
  </si>
  <si>
    <t>Lagradilla, Ricardo</t>
  </si>
  <si>
    <t>September 4-15, 1978</t>
  </si>
  <si>
    <t>1206.60</t>
  </si>
  <si>
    <t>2218</t>
  </si>
  <si>
    <t>Balicecas, Ingracio</t>
  </si>
  <si>
    <t>1205.47</t>
  </si>
  <si>
    <t>2219</t>
  </si>
  <si>
    <t>Felomine, Aguirre</t>
  </si>
  <si>
    <t>903.11</t>
  </si>
  <si>
    <t>2220</t>
  </si>
  <si>
    <t>907.25</t>
  </si>
  <si>
    <t>2221</t>
  </si>
  <si>
    <t>Chavez, Romeo</t>
  </si>
  <si>
    <t>603.91</t>
  </si>
  <si>
    <t>2222</t>
  </si>
  <si>
    <t>Binas, Eddie</t>
  </si>
  <si>
    <t>604.62</t>
  </si>
  <si>
    <t>2223</t>
  </si>
  <si>
    <t>Diaz, Rodolfo</t>
  </si>
  <si>
    <t>600.70</t>
  </si>
  <si>
    <t>2224</t>
  </si>
  <si>
    <t>Sadia, Eddie</t>
  </si>
  <si>
    <t>Sept. 4-15,1978</t>
  </si>
  <si>
    <t>568.81</t>
  </si>
  <si>
    <t>409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</si>
</sst>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6" workbookViewId="0">
      <selection activeCell="C16" sqref="C16:D1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2409.8082000037921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1204.904100001896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8.7281217537822566E-4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160024.36155295747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139.67121112054852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8.7262926117792627E-4</v>
      </c>
      <c r="AB40" s="91">
        <f>SUM(AB42:AB65536)</f>
        <v>1.7868016804811759E-5</v>
      </c>
      <c r="AC40" s="91"/>
      <c r="AD40" s="91">
        <f>SUM(AD42:AD65536)</f>
        <v>8.7262926117792617E-4</v>
      </c>
      <c r="AE40" s="91">
        <f>SUM(AE42:AE65536)</f>
        <v>1.7868016804811756E-5</v>
      </c>
      <c r="AF40" s="91">
        <f>SUM(AF42:AF65536)</f>
        <v>-2.6645352591003757E-15</v>
      </c>
      <c r="AG40" s="91">
        <f>SUM(AG42:AG65536)</f>
        <v>0</v>
      </c>
      <c r="AH40" s="92"/>
      <c r="AI40" s="93">
        <v>1</v>
      </c>
      <c r="AJ40" s="92">
        <f>AJ44+AF44</f>
        <v>720979.02796827769</v>
      </c>
      <c r="AK40" s="92">
        <f>AK44+AG44</f>
        <v>459100.61258198484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287.79000000003725</v>
      </c>
      <c r="G41" s="72">
        <f>IF(D42=0,D41-$D$41,D41-D42)</f>
        <v>3379.3499999999767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3391.5821538921718</v>
      </c>
      <c r="N41" s="36">
        <f>IF(F41=0,,ATAN(G41/F41))</f>
        <v>1.4858399642321229</v>
      </c>
      <c r="O41" s="36">
        <f>ABS(DEGREES(N41))</f>
        <v>85.132358982369837</v>
      </c>
      <c r="P41" s="37" t="str">
        <f>TEXT(INT(O41),"00")</f>
        <v>85</v>
      </c>
      <c r="Q41" s="38" t="str">
        <f>TEXT((O41-P41)*60,"00")</f>
        <v>08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08</v>
      </c>
      <c r="U41" s="40" t="str">
        <f>IF(L41="",IF(G41&gt;0,"W","E"),"")</f>
        <v>W</v>
      </c>
      <c r="V41" s="41"/>
      <c r="W41" s="22">
        <f>IF(S41="due",90*(I41+K41),S41+T41/60)</f>
        <v>85.13333333333334</v>
      </c>
      <c r="X41" s="22">
        <f>IF(R41="",W41,IF(R41="N",IF(U41="E",180+W41,180-W41),IF(U41="E",360-W41,W41)))</f>
        <v>85.13333333333334</v>
      </c>
      <c r="Y41" s="22">
        <f>RADIANS(X41)</f>
        <v>1.4858569698645061</v>
      </c>
      <c r="Z41" s="64"/>
      <c r="AA41" s="58">
        <f>-M41*COS(Y41)</f>
        <v>-287.73253197463265</v>
      </c>
      <c r="AB41" s="58">
        <f>-M41*SIN(Y41)</f>
        <v>-3379.3548935622803</v>
      </c>
      <c r="AC41" s="64"/>
      <c r="AD41" s="22">
        <v>0</v>
      </c>
      <c r="AE41" s="22">
        <v>0</v>
      </c>
      <c r="AF41" s="22">
        <f t="shared" ref="AF41:AG43" si="0">AA41-AD41</f>
        <v>-287.73253197463265</v>
      </c>
      <c r="AG41" s="22">
        <f t="shared" si="0"/>
        <v>-3379.3548935622803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720940.83</v>
      </c>
      <c r="D42" s="60">
        <v>459070.87</v>
      </c>
      <c r="E42" s="79"/>
      <c r="F42" s="72">
        <f>IF(C43=0,C42-$C$42,C42-C43)</f>
        <v>-41.730000000097789</v>
      </c>
      <c r="G42" s="72">
        <f>IF(D43=0,D42-$D$42,D42-D43)</f>
        <v>-0.84000000002561137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41.738453493250134</v>
      </c>
      <c r="N42" s="36">
        <f>IF(F42=0,,ATAN(G42/F42))</f>
        <v>2.0126685204706622E-2</v>
      </c>
      <c r="O42" s="36">
        <f>ABS(DEGREES(N42))</f>
        <v>1.1531741178180868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41.730046471060184</v>
      </c>
      <c r="AB42" s="58">
        <f>-M42*SIN(Y42)</f>
        <v>0.83768820653120657</v>
      </c>
      <c r="AC42" s="64"/>
      <c r="AD42" s="82">
        <f>$AA$40/$M$40*M42</f>
        <v>2.6077096018798426E-4</v>
      </c>
      <c r="AE42" s="82">
        <f>$AB$40/$M$40*M42</f>
        <v>5.3395641266443297E-6</v>
      </c>
      <c r="AF42" s="22">
        <f t="shared" si="0"/>
        <v>41.729785700099995</v>
      </c>
      <c r="AG42" s="22">
        <f t="shared" si="0"/>
        <v>0.83768286696707994</v>
      </c>
      <c r="AH42" s="63"/>
      <c r="AI42" s="38">
        <f>A42</f>
        <v>1</v>
      </c>
      <c r="AJ42" s="82">
        <f t="shared" ref="AJ42:AK44" si="1">AJ41+AF41</f>
        <v>720940.88746802532</v>
      </c>
      <c r="AK42" s="82">
        <f t="shared" si="1"/>
        <v>459070.8651064377</v>
      </c>
      <c r="AL42" s="66"/>
      <c r="AM42" s="9" t="str">
        <f>IF(A43=0,A42&amp;" - 1",A42&amp;" - "&amp;A43)</f>
        <v>1 - 2</v>
      </c>
      <c r="AN42" s="18">
        <f>F42</f>
        <v>-41.730000000097789</v>
      </c>
      <c r="AO42" s="18">
        <f>AN42*G42</f>
        <v>35.053200001150906</v>
      </c>
      <c r="AP42" s="9" t="str">
        <f>D42&amp;","&amp;C42</f>
        <v>459070.87,720940.83</v>
      </c>
    </row>
    <row r="43" spans="1:44">
      <c r="A43" s="20">
        <f>A42+1</f>
        <v>2</v>
      </c>
      <c r="B43" s="44"/>
      <c r="C43" s="60">
        <v>720982.56</v>
      </c>
      <c r="D43" s="60">
        <v>459071.71</v>
      </c>
      <c r="E43" s="79"/>
      <c r="F43" s="72">
        <f>IF(C44=0,C43-$C$42,C43-C44)</f>
        <v>0.53000000002793968</v>
      </c>
      <c r="G43" s="72">
        <f>IF(D44=0,D43-$D$42,D43-D44)</f>
        <v>-25.96999999997206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25.975407600239471</v>
      </c>
      <c r="N43" s="36">
        <f>IF(F43=0,,ATAN(G43/F43))</f>
        <v>-1.5503909961072613</v>
      </c>
      <c r="O43" s="36">
        <f>ABS(DEGREES(N43))</f>
        <v>88.830860672029715</v>
      </c>
      <c r="P43" s="37" t="str">
        <f>TEXT(INT(O43),"00")</f>
        <v>88</v>
      </c>
      <c r="Q43" s="38" t="str">
        <f>TEXT((O43-P43)*60,"00")</f>
        <v>50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50</v>
      </c>
      <c r="U43" s="40" t="str">
        <f>IF(L43="",IF(G43&gt;0,"W","E"),"")</f>
        <v>E</v>
      </c>
      <c r="V43" s="44"/>
      <c r="W43" s="22">
        <f>IF(S43="due",90*(I43+K43),S43+T43/60)</f>
        <v>88.833333333333329</v>
      </c>
      <c r="X43" s="22">
        <f>IF(R43="",W43,IF(R43="N",IF(U43="E",180+W43,180-W43),IF(U43="E",360-W43,W43)))</f>
        <v>271.16666666666669</v>
      </c>
      <c r="Y43" s="22">
        <f>RADIANS(X43)</f>
        <v>4.7327511549912904</v>
      </c>
      <c r="Z43" s="64"/>
      <c r="AA43" s="58">
        <f>-M43*COS(Y43)</f>
        <v>-0.52887923611026411</v>
      </c>
      <c r="AB43" s="58">
        <f>-M43*SIN(Y43)</f>
        <v>25.970022848511125</v>
      </c>
      <c r="AC43" s="64"/>
      <c r="AD43" s="82">
        <f>$AA$40/$M$40*M43</f>
        <v>1.6228756492580947E-4</v>
      </c>
      <c r="AE43" s="82">
        <f>$AB$40/$M$40*M43</f>
        <v>3.32301134778827E-6</v>
      </c>
      <c r="AF43" s="22">
        <f t="shared" si="0"/>
        <v>-0.52904152367518986</v>
      </c>
      <c r="AG43" s="22">
        <f t="shared" si="0"/>
        <v>25.970019525499776</v>
      </c>
      <c r="AH43" s="64"/>
      <c r="AI43" s="25">
        <f>A43</f>
        <v>2</v>
      </c>
      <c r="AJ43" s="82">
        <f t="shared" si="1"/>
        <v>720982.61725372542</v>
      </c>
      <c r="AK43" s="82">
        <f t="shared" si="1"/>
        <v>459071.70278930466</v>
      </c>
      <c r="AL43" s="66"/>
      <c r="AM43" s="9" t="str">
        <f>IF(A44=0,A43&amp;" - 1",A43&amp;" - "&amp;A44)</f>
        <v>2 - 3</v>
      </c>
      <c r="AN43" s="18">
        <f>AN42+F42+F43</f>
        <v>-82.930000000167638</v>
      </c>
      <c r="AO43" s="18">
        <f>AN43*G43</f>
        <v>2153.6921000020366</v>
      </c>
      <c r="AP43" s="9" t="str">
        <f>D43&amp;","&amp;C43</f>
        <v>459071.71,720982.56</v>
      </c>
    </row>
    <row r="44" spans="1:44" s="46" customFormat="1">
      <c r="A44" s="20">
        <f>A43+1</f>
        <v>3</v>
      </c>
      <c r="B44" s="44"/>
      <c r="C44" s="60">
        <v>720982.03</v>
      </c>
      <c r="D44" s="60">
        <v>459097.68</v>
      </c>
      <c r="E44" s="79"/>
      <c r="F44" s="72">
        <f>IF(C45=0,C44-$C$42,C44-C45)</f>
        <v>3.0600000000558794</v>
      </c>
      <c r="G44" s="72">
        <f>IF(D45=0,D44-$D$42,D44-D45)</f>
        <v>-2.9400000000023283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4.2434891304627698</v>
      </c>
      <c r="N44" s="22">
        <f>IF(F44=0,,ATAN(G44/F44))</f>
        <v>-0.76540082941557008</v>
      </c>
      <c r="O44" s="22">
        <f>ABS(DEGREES(N44))</f>
        <v>43.854237161324839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316.14999999999998</v>
      </c>
      <c r="Y44" s="22">
        <f>RADIANS(X44)</f>
        <v>5.5178584301800724</v>
      </c>
      <c r="Z44" s="64"/>
      <c r="AA44" s="58">
        <f>-M44*COS(Y44)</f>
        <v>-3.0602174117913776</v>
      </c>
      <c r="AB44" s="58">
        <f>-M44*SIN(Y44)</f>
        <v>2.9397736975700282</v>
      </c>
      <c r="AC44" s="64"/>
      <c r="AD44" s="82">
        <f>$AA$40/$M$40*M44</f>
        <v>2.6512212180477764E-5</v>
      </c>
      <c r="AE44" s="82">
        <f>$AB$40/$M$40*M44</f>
        <v>5.428658811349687E-7</v>
      </c>
      <c r="AF44" s="22">
        <f>AA44-AD44</f>
        <v>-3.0602439240035579</v>
      </c>
      <c r="AG44" s="22">
        <f>AB44-AE44</f>
        <v>2.939773154704147</v>
      </c>
      <c r="AH44" s="64"/>
      <c r="AI44" s="25">
        <f>A44</f>
        <v>3</v>
      </c>
      <c r="AJ44" s="82">
        <f t="shared" si="1"/>
        <v>720982.08821220172</v>
      </c>
      <c r="AK44" s="82">
        <f t="shared" si="1"/>
        <v>459097.67280883016</v>
      </c>
      <c r="AL44" s="66"/>
      <c r="AM44" s="9" t="str">
        <f>IF(A45=0,A44&amp;" - 1",A44&amp;" - "&amp;A45)</f>
        <v>3 - 4</v>
      </c>
      <c r="AN44" s="18">
        <f>AN43+F43+F44</f>
        <v>-79.340000000083819</v>
      </c>
      <c r="AO44" s="18">
        <f>AN44*G44</f>
        <v>233.25960000043116</v>
      </c>
      <c r="AP44" s="9" t="str">
        <f>D44&amp;","&amp;C44</f>
        <v>459097.68,720982.03</v>
      </c>
    </row>
    <row r="45" spans="1:44" s="46" customFormat="1">
      <c r="A45" s="20">
        <f t="shared" ref="A45:A46" si="2">A44+1</f>
        <v>4</v>
      </c>
      <c r="B45" s="44"/>
      <c r="C45" s="60">
        <v>720978.97</v>
      </c>
      <c r="D45" s="60">
        <v>459100.62</v>
      </c>
      <c r="E45" s="79"/>
      <c r="F45" s="72">
        <f t="shared" ref="F45:F46" si="3">IF(C46=0,C45-$C$42,C45-C46)</f>
        <v>38.729999999981374</v>
      </c>
      <c r="G45" s="72">
        <f t="shared" ref="G45:G46" si="4">IF(D46=0,D45-$D$42,D45-D46)</f>
        <v>0.77999999996973202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38.73785358016768</v>
      </c>
      <c r="N45" s="22">
        <f t="shared" ref="N45:N46" si="11">IF(F45=0,,ATAN(G45/F45))</f>
        <v>2.0136704635500418E-2</v>
      </c>
      <c r="O45" s="22">
        <f t="shared" ref="O45:O46" si="12">ABS(DEGREES(N45))</f>
        <v>1.1537481889156946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1.1499999999999999</v>
      </c>
      <c r="Y45" s="22">
        <f t="shared" ref="Y45:Y46" si="21">RADIANS(X45)</f>
        <v>2.007128639793479E-2</v>
      </c>
      <c r="Z45" s="64"/>
      <c r="AA45" s="58">
        <f t="shared" ref="AA45:AA46" si="22">-M45*COS(Y45)</f>
        <v>-38.730050943333232</v>
      </c>
      <c r="AB45" s="58">
        <f t="shared" ref="AB45:AB46" si="23">-M45*SIN(Y45)</f>
        <v>-0.77746634996160069</v>
      </c>
      <c r="AC45" s="64"/>
      <c r="AD45" s="82">
        <f t="shared" ref="AD45:AD46" si="24">$AA$40/$M$40*M45</f>
        <v>2.4202399533934573E-4</v>
      </c>
      <c r="AE45" s="82">
        <f t="shared" ref="AE45:AE46" si="25">$AB$40/$M$40*M45</f>
        <v>4.9556999842678468E-6</v>
      </c>
      <c r="AF45" s="22">
        <f t="shared" ref="AF45:AF46" si="26">AA45-AD45</f>
        <v>-38.730292967328573</v>
      </c>
      <c r="AG45" s="22">
        <f t="shared" ref="AG45:AG46" si="27">AB45-AE45</f>
        <v>-0.77747130566158495</v>
      </c>
      <c r="AH45" s="64"/>
      <c r="AI45" s="25">
        <f t="shared" ref="AI45:AI46" si="28">A45</f>
        <v>4</v>
      </c>
      <c r="AJ45" s="82">
        <f t="shared" ref="AJ45:AJ46" si="29">AJ44+AF44</f>
        <v>720979.02796827769</v>
      </c>
      <c r="AK45" s="82">
        <f t="shared" ref="AK45:AK46" si="30">AK44+AG44</f>
        <v>459100.61258198484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-37.550000000046566</v>
      </c>
      <c r="AO45" s="18">
        <f t="shared" ref="AO45:AO46" si="33">AN45*G45</f>
        <v>-29.288999998899758</v>
      </c>
      <c r="AP45" s="9" t="str">
        <f t="shared" ref="AP45:AP46" si="34">D45&amp;","&amp;C45</f>
        <v>459100.62,720978.97</v>
      </c>
    </row>
    <row r="46" spans="1:44" s="46" customFormat="1">
      <c r="A46" s="20">
        <f t="shared" si="2"/>
        <v>5</v>
      </c>
      <c r="B46" s="44"/>
      <c r="C46" s="60">
        <v>720940.24</v>
      </c>
      <c r="D46" s="60">
        <v>459099.84</v>
      </c>
      <c r="E46" s="79"/>
      <c r="F46" s="72">
        <f t="shared" si="3"/>
        <v>-0.58999999996740371</v>
      </c>
      <c r="G46" s="72">
        <f t="shared" si="4"/>
        <v>28.970000000030268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28.976007316428454</v>
      </c>
      <c r="N46" s="22">
        <f t="shared" si="11"/>
        <v>-1.5504332460601877</v>
      </c>
      <c r="O46" s="22">
        <f t="shared" si="12"/>
        <v>88.83328141601703</v>
      </c>
      <c r="P46" s="24" t="str">
        <f t="shared" si="13"/>
        <v>88</v>
      </c>
      <c r="Q46" s="25" t="str">
        <f t="shared" si="14"/>
        <v>50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50</v>
      </c>
      <c r="U46" s="24" t="str">
        <f t="shared" si="18"/>
        <v>W</v>
      </c>
      <c r="V46" s="44"/>
      <c r="W46" s="22">
        <f t="shared" si="19"/>
        <v>88.833333333333329</v>
      </c>
      <c r="X46" s="22">
        <f t="shared" si="20"/>
        <v>91.166666666666671</v>
      </c>
      <c r="Y46" s="22">
        <f t="shared" si="21"/>
        <v>1.5911585014014973</v>
      </c>
      <c r="Z46" s="64"/>
      <c r="AA46" s="58">
        <f t="shared" si="22"/>
        <v>0.58997374943586711</v>
      </c>
      <c r="AB46" s="58">
        <f t="shared" si="23"/>
        <v>-28.970000534633957</v>
      </c>
      <c r="AC46" s="64"/>
      <c r="AD46" s="82">
        <f t="shared" si="24"/>
        <v>1.8103452854430899E-4</v>
      </c>
      <c r="AE46" s="82">
        <f t="shared" si="25"/>
        <v>3.7068754649763418E-6</v>
      </c>
      <c r="AF46" s="22">
        <f t="shared" si="26"/>
        <v>0.58979271490732277</v>
      </c>
      <c r="AG46" s="22">
        <f t="shared" si="27"/>
        <v>-28.970004241509422</v>
      </c>
      <c r="AH46" s="64"/>
      <c r="AI46" s="25">
        <f t="shared" si="28"/>
        <v>5</v>
      </c>
      <c r="AJ46" s="82">
        <f t="shared" si="29"/>
        <v>720940.2976753104</v>
      </c>
      <c r="AK46" s="82">
        <f t="shared" si="30"/>
        <v>459099.83511067915</v>
      </c>
      <c r="AL46" s="66"/>
      <c r="AM46" s="9" t="str">
        <f t="shared" si="31"/>
        <v>5 - 1</v>
      </c>
      <c r="AN46" s="18">
        <f t="shared" si="32"/>
        <v>0.58999999996740371</v>
      </c>
      <c r="AO46" s="18">
        <f t="shared" si="33"/>
        <v>17.092299999073543</v>
      </c>
      <c r="AP46" s="9" t="str">
        <f t="shared" si="34"/>
        <v>459099.84,720940.24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opLeftCell="A7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94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58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65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95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/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1137.6234999982819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568.81174999914094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1.7667586855498491E-3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60196.221522000647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60000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60000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106.3521972112774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-3.3255836567475106E-4</v>
      </c>
      <c r="AB40" s="91">
        <f>SUM(AB42:AB65536)</f>
        <v>-1.7351775662408642E-3</v>
      </c>
      <c r="AC40" s="91"/>
      <c r="AD40" s="91">
        <f>SUM(AD42:AD65536)</f>
        <v>-3.3255836567475111E-4</v>
      </c>
      <c r="AE40" s="91">
        <f>SUM(AE42:AE65536)</f>
        <v>-1.7351775662408642E-3</v>
      </c>
      <c r="AF40" s="91">
        <f>SUM(AF42:AF65536)</f>
        <v>-2.7200464103316335E-15</v>
      </c>
      <c r="AG40" s="91">
        <f>SUM(AG42:AG65536)</f>
        <v>0</v>
      </c>
      <c r="AH40" s="92"/>
      <c r="AI40" s="93">
        <v>1</v>
      </c>
      <c r="AJ40" s="92">
        <f>AJ44+AF44</f>
        <v>720812.28631914523</v>
      </c>
      <c r="AK40" s="92">
        <f>AK44+AG44</f>
        <v>459010.32102914219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380.15000000002328</v>
      </c>
      <c r="G41" s="72">
        <f>IF(D42=0,D41-$D$41,D41-D42)</f>
        <v>3424.6699999999837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3445.7043737674167</v>
      </c>
      <c r="N41" s="36">
        <f>IF(F41=0,,ATAN(G41/F41))</f>
        <v>1.4602455084424464</v>
      </c>
      <c r="O41" s="36">
        <f>ABS(DEGREES(N41))</f>
        <v>83.665904686687199</v>
      </c>
      <c r="P41" s="37" t="str">
        <f>TEXT(INT(O41),"00")</f>
        <v>83</v>
      </c>
      <c r="Q41" s="38" t="str">
        <f>TEXT((O41-P41)*60,"00")</f>
        <v>40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83.666666666666671</v>
      </c>
      <c r="X41" s="22">
        <f>IF(R41="",W41,IF(R41="N",IF(U41="E",180+W41,180-W41),IF(U41="E",360-W41,W41)))</f>
        <v>83.666666666666671</v>
      </c>
      <c r="Y41" s="22">
        <f>RADIANS(X41)</f>
        <v>1.4602588075019225</v>
      </c>
      <c r="Z41" s="64"/>
      <c r="AA41" s="58">
        <f>-M41*COS(Y41)</f>
        <v>-380.10445507639065</v>
      </c>
      <c r="AB41" s="58">
        <f>-M41*SIN(Y41)</f>
        <v>-3424.6750553345914</v>
      </c>
      <c r="AC41" s="64"/>
      <c r="AD41" s="22">
        <v>0</v>
      </c>
      <c r="AE41" s="22">
        <v>0</v>
      </c>
      <c r="AF41" s="22">
        <f t="shared" ref="AF41:AG43" si="0">AA41-AD41</f>
        <v>-380.10445507639065</v>
      </c>
      <c r="AG41" s="22">
        <f t="shared" si="0"/>
        <v>-3424.6750553345914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720848.47</v>
      </c>
      <c r="D42" s="60">
        <v>459025.55</v>
      </c>
      <c r="E42" s="79"/>
      <c r="F42" s="72">
        <f>IF(C43=0,C42-$C$42,C42-C43)</f>
        <v>39.57999999995809</v>
      </c>
      <c r="G42" s="72">
        <f>IF(D43=0,D42-$D$42,D42-D43)</f>
        <v>0.78999999997904524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39.587883247234238</v>
      </c>
      <c r="N42" s="36">
        <f>IF(F42=0,,ATAN(G42/F42))</f>
        <v>1.9956925646528834E-2</v>
      </c>
      <c r="O42" s="36">
        <f>ABS(DEGREES(N42))</f>
        <v>1.1434476116024941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-39.579909396143506</v>
      </c>
      <c r="AB42" s="58">
        <f>-M42*SIN(Y42)</f>
        <v>-0.7945263933438611</v>
      </c>
      <c r="AC42" s="64"/>
      <c r="AD42" s="82">
        <f>$AA$40/$M$40*M42</f>
        <v>-1.2378946649375903E-4</v>
      </c>
      <c r="AE42" s="82">
        <f>$AB$40/$M$40*M42</f>
        <v>-6.4589175124516753E-4</v>
      </c>
      <c r="AF42" s="22">
        <f t="shared" si="0"/>
        <v>-39.579785606677014</v>
      </c>
      <c r="AG42" s="22">
        <f t="shared" si="0"/>
        <v>-0.79388050159261592</v>
      </c>
      <c r="AH42" s="63"/>
      <c r="AI42" s="38">
        <f>A42</f>
        <v>1</v>
      </c>
      <c r="AJ42" s="82">
        <f t="shared" ref="AJ42:AK44" si="1">AJ41+AF41</f>
        <v>720848.5155449236</v>
      </c>
      <c r="AK42" s="82">
        <f t="shared" si="1"/>
        <v>459025.54494466539</v>
      </c>
      <c r="AL42" s="66"/>
      <c r="AM42" s="9" t="str">
        <f>IF(A43=0,A42&amp;" - 1",A42&amp;" - "&amp;A43)</f>
        <v>1 - 2</v>
      </c>
      <c r="AN42" s="18">
        <f>F42</f>
        <v>39.57999999995809</v>
      </c>
      <c r="AO42" s="18">
        <f>AN42*G42</f>
        <v>31.268199999137501</v>
      </c>
      <c r="AP42" s="9" t="str">
        <f>D42&amp;","&amp;C42</f>
        <v>459025.55,720848.47</v>
      </c>
    </row>
    <row r="43" spans="1:44">
      <c r="A43" s="20">
        <f>A42+1</f>
        <v>2</v>
      </c>
      <c r="B43" s="44"/>
      <c r="C43" s="60">
        <v>720808.89</v>
      </c>
      <c r="D43" s="60">
        <v>459024.76</v>
      </c>
      <c r="E43" s="79"/>
      <c r="F43" s="72">
        <f>IF(C44=0,C43-$C$42,C43-C44)</f>
        <v>-0.28000000002793968</v>
      </c>
      <c r="G43" s="72">
        <f>IF(D44=0,D43-$D$42,D43-D44)</f>
        <v>11.489999999990687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11.493411155953728</v>
      </c>
      <c r="N43" s="36">
        <f>IF(F43=0,,ATAN(G43/F43))</f>
        <v>-1.5464321323767098</v>
      </c>
      <c r="O43" s="36">
        <f>ABS(DEGREES(N43))</f>
        <v>88.604034488601698</v>
      </c>
      <c r="P43" s="37" t="str">
        <f>TEXT(INT(O43),"00")</f>
        <v>88</v>
      </c>
      <c r="Q43" s="38" t="str">
        <f>TEXT((O43-P43)*60,"00")</f>
        <v>36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88.6</v>
      </c>
      <c r="X43" s="22">
        <f>IF(R43="",W43,IF(R43="N",IF(U43="E",180+W43,180-W43),IF(U43="E",360-W43,W43)))</f>
        <v>91.4</v>
      </c>
      <c r="Y43" s="22">
        <f>RADIANS(X43)</f>
        <v>1.5952309363228172</v>
      </c>
      <c r="Z43" s="64"/>
      <c r="AA43" s="58">
        <f>-M43*COS(Y43)</f>
        <v>0.28080906894395236</v>
      </c>
      <c r="AB43" s="58">
        <f>-M43*SIN(Y43)</f>
        <v>-11.489980255274611</v>
      </c>
      <c r="AC43" s="64"/>
      <c r="AD43" s="82">
        <f>$AA$40/$M$40*M43</f>
        <v>-3.5939361200584778E-5</v>
      </c>
      <c r="AE43" s="82">
        <f>$AB$40/$M$40*M43</f>
        <v>-1.8751948450839015E-4</v>
      </c>
      <c r="AF43" s="22">
        <f t="shared" si="0"/>
        <v>0.28084500830515297</v>
      </c>
      <c r="AG43" s="22">
        <f t="shared" si="0"/>
        <v>-11.489792735790102</v>
      </c>
      <c r="AH43" s="64"/>
      <c r="AI43" s="25">
        <f>A43</f>
        <v>2</v>
      </c>
      <c r="AJ43" s="82">
        <f t="shared" si="1"/>
        <v>720808.9357593169</v>
      </c>
      <c r="AK43" s="82">
        <f t="shared" si="1"/>
        <v>459024.75106416381</v>
      </c>
      <c r="AL43" s="66"/>
      <c r="AM43" s="9" t="str">
        <f>IF(A44=0,A43&amp;" - 1",A43&amp;" - "&amp;A44)</f>
        <v>2 - 3</v>
      </c>
      <c r="AN43" s="18">
        <f>AN42+F42+F43</f>
        <v>78.879999999888241</v>
      </c>
      <c r="AO43" s="18">
        <f>AN43*G43</f>
        <v>906.33119999798123</v>
      </c>
      <c r="AP43" s="9" t="str">
        <f>D43&amp;","&amp;C43</f>
        <v>459024.76,720808.89</v>
      </c>
    </row>
    <row r="44" spans="1:44" s="46" customFormat="1">
      <c r="A44" s="20">
        <f>A43+1</f>
        <v>3</v>
      </c>
      <c r="B44" s="44"/>
      <c r="C44" s="60">
        <v>720809.17</v>
      </c>
      <c r="D44" s="60">
        <v>459013.27</v>
      </c>
      <c r="E44" s="79"/>
      <c r="F44" s="72">
        <f>IF(C45=0,C44-$C$42,C44-C45)</f>
        <v>-3.0699999999487773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4.2507058237073032</v>
      </c>
      <c r="N44" s="22">
        <f>IF(F44=0,,ATAN(G44/F44))</f>
        <v>-0.76377092035513161</v>
      </c>
      <c r="O44" s="22">
        <f>ABS(DEGREES(N44))</f>
        <v>43.760850251171583</v>
      </c>
      <c r="P44" s="24" t="str">
        <f>TEXT(INT(O44),"00")</f>
        <v>43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43.766666666666666</v>
      </c>
      <c r="X44" s="22">
        <f>IF(R44="",W44,IF(R44="N",IF(U44="E",180+W44,180-W44),IF(U44="E",360-W44,W44)))</f>
        <v>136.23333333333335</v>
      </c>
      <c r="Y44" s="22">
        <f>RADIANS(X44)</f>
        <v>2.3777202176336085</v>
      </c>
      <c r="Z44" s="64"/>
      <c r="AA44" s="58">
        <f>-M44*COS(Y44)</f>
        <v>3.0697015282633777</v>
      </c>
      <c r="AB44" s="58">
        <f>-M44*SIN(Y44)</f>
        <v>-2.9403116377480574</v>
      </c>
      <c r="AC44" s="64"/>
      <c r="AD44" s="82">
        <f>$AA$40/$M$40*M44</f>
        <v>-1.3291759068108381E-5</v>
      </c>
      <c r="AE44" s="82">
        <f>$AB$40/$M$40*M44</f>
        <v>-6.9351922944608388E-5</v>
      </c>
      <c r="AF44" s="22">
        <f>AA44-AD44</f>
        <v>3.0697148200224458</v>
      </c>
      <c r="AG44" s="22">
        <f>AB44-AE44</f>
        <v>-2.9402422858251129</v>
      </c>
      <c r="AH44" s="64"/>
      <c r="AI44" s="25">
        <f>A44</f>
        <v>3</v>
      </c>
      <c r="AJ44" s="82">
        <f t="shared" si="1"/>
        <v>720809.21660432522</v>
      </c>
      <c r="AK44" s="82">
        <f t="shared" si="1"/>
        <v>459013.26127142803</v>
      </c>
      <c r="AL44" s="66"/>
      <c r="AM44" s="9" t="str">
        <f>IF(A45=0,A44&amp;" - 1",A44&amp;" - "&amp;A45)</f>
        <v>3 - 4</v>
      </c>
      <c r="AN44" s="18">
        <f>AN43+F43+F44</f>
        <v>75.529999999911524</v>
      </c>
      <c r="AO44" s="18">
        <f>AN44*G44</f>
        <v>222.05819999991573</v>
      </c>
      <c r="AP44" s="9" t="str">
        <f>D44&amp;","&amp;C44</f>
        <v>459013.27,720809.17</v>
      </c>
    </row>
    <row r="45" spans="1:44" s="46" customFormat="1">
      <c r="A45" s="20">
        <f t="shared" ref="A45:A46" si="2">A44+1</f>
        <v>4</v>
      </c>
      <c r="B45" s="44"/>
      <c r="C45" s="60">
        <v>720812.24</v>
      </c>
      <c r="D45" s="60">
        <v>459010.33</v>
      </c>
      <c r="E45" s="79"/>
      <c r="F45" s="72">
        <f t="shared" ref="F45:F46" si="3">IF(C46=0,C45-$C$42,C45-C46)</f>
        <v>-36.520000000018626</v>
      </c>
      <c r="G45" s="72">
        <f t="shared" ref="G45:G46" si="4">IF(D46=0,D45-$D$42,D45-D46)</f>
        <v>-0.72999999998137355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36.527295273553086</v>
      </c>
      <c r="N45" s="22">
        <f t="shared" ref="N45:N46" si="11">IF(F45=0,,ATAN(G45/F45))</f>
        <v>1.9986385447123622E-2</v>
      </c>
      <c r="O45" s="22">
        <f t="shared" ref="O45:O46" si="12">ABS(DEGREES(N45))</f>
        <v>1.1451355338418723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181.15</v>
      </c>
      <c r="Y45" s="22">
        <f t="shared" ref="Y45:Y46" si="21">RADIANS(X45)</f>
        <v>3.161663939987728</v>
      </c>
      <c r="Z45" s="64"/>
      <c r="AA45" s="58">
        <f t="shared" ref="AA45:AA46" si="22">-M45*COS(Y45)</f>
        <v>36.519937890703403</v>
      </c>
      <c r="AB45" s="58">
        <f t="shared" ref="AB45:AB46" si="23">-M45*SIN(Y45)</f>
        <v>0.73310058007029022</v>
      </c>
      <c r="AC45" s="64"/>
      <c r="AD45" s="82">
        <f t="shared" ref="AD45:AD46" si="24">$AA$40/$M$40*M45</f>
        <v>-1.1421915049446463E-4</v>
      </c>
      <c r="AE45" s="82">
        <f t="shared" ref="AE45:AE46" si="25">$AB$40/$M$40*M45</f>
        <v>-5.9595706507325845E-4</v>
      </c>
      <c r="AF45" s="22">
        <f t="shared" ref="AF45:AF46" si="26">AA45-AD45</f>
        <v>36.5200521098539</v>
      </c>
      <c r="AG45" s="22">
        <f t="shared" ref="AG45:AG46" si="27">AB45-AE45</f>
        <v>0.73369653713536342</v>
      </c>
      <c r="AH45" s="64"/>
      <c r="AI45" s="25">
        <f t="shared" ref="AI45:AI46" si="28">A45</f>
        <v>4</v>
      </c>
      <c r="AJ45" s="82">
        <f t="shared" ref="AJ45:AJ46" si="29">AJ44+AF44</f>
        <v>720812.28631914523</v>
      </c>
      <c r="AK45" s="82">
        <f t="shared" ref="AK45:AK46" si="30">AK44+AG44</f>
        <v>459010.32102914219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35.939999999944121</v>
      </c>
      <c r="AO45" s="18">
        <f t="shared" ref="AO45:AO46" si="33">AN45*G45</f>
        <v>-26.236199999289774</v>
      </c>
      <c r="AP45" s="9" t="str">
        <f t="shared" ref="AP45:AP46" si="34">D45&amp;","&amp;C45</f>
        <v>459010.33,720812.24</v>
      </c>
    </row>
    <row r="46" spans="1:44" s="46" customFormat="1">
      <c r="A46" s="20">
        <f t="shared" si="2"/>
        <v>5</v>
      </c>
      <c r="B46" s="44"/>
      <c r="C46" s="60">
        <v>720848.76</v>
      </c>
      <c r="D46" s="60">
        <v>459011.06</v>
      </c>
      <c r="E46" s="79"/>
      <c r="F46" s="72">
        <f t="shared" si="3"/>
        <v>0.2900000000372529</v>
      </c>
      <c r="G46" s="72">
        <f t="shared" si="4"/>
        <v>-14.489999999990687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14.492901710829052</v>
      </c>
      <c r="N46" s="22">
        <f t="shared" si="11"/>
        <v>-1.5507851957193146</v>
      </c>
      <c r="O46" s="22">
        <f t="shared" si="12"/>
        <v>88.85344664608607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E</v>
      </c>
      <c r="V46" s="44"/>
      <c r="W46" s="22">
        <f t="shared" si="19"/>
        <v>88.85</v>
      </c>
      <c r="X46" s="22">
        <f t="shared" si="20"/>
        <v>271.14999999999998</v>
      </c>
      <c r="Y46" s="22">
        <f t="shared" si="21"/>
        <v>4.7324602667826241</v>
      </c>
      <c r="Z46" s="64"/>
      <c r="AA46" s="58">
        <f t="shared" si="22"/>
        <v>-0.290871650132904</v>
      </c>
      <c r="AB46" s="58">
        <f t="shared" si="23"/>
        <v>14.48998252873</v>
      </c>
      <c r="AC46" s="64"/>
      <c r="AD46" s="82">
        <f t="shared" si="24"/>
        <v>-4.5318628417834299E-5</v>
      </c>
      <c r="AE46" s="82">
        <f t="shared" si="25"/>
        <v>-2.3645734246943972E-4</v>
      </c>
      <c r="AF46" s="22">
        <f t="shared" si="26"/>
        <v>-0.29082633150448617</v>
      </c>
      <c r="AG46" s="22">
        <f t="shared" si="27"/>
        <v>14.490218986072469</v>
      </c>
      <c r="AH46" s="64"/>
      <c r="AI46" s="25">
        <f t="shared" si="28"/>
        <v>5</v>
      </c>
      <c r="AJ46" s="82">
        <f t="shared" si="29"/>
        <v>720848.80637125508</v>
      </c>
      <c r="AK46" s="82">
        <f t="shared" si="30"/>
        <v>459011.05472567934</v>
      </c>
      <c r="AL46" s="66"/>
      <c r="AM46" s="9" t="str">
        <f t="shared" si="31"/>
        <v>5 - 1</v>
      </c>
      <c r="AN46" s="18">
        <f t="shared" si="32"/>
        <v>-0.2900000000372529</v>
      </c>
      <c r="AO46" s="18">
        <f t="shared" si="33"/>
        <v>4.2021000005370936</v>
      </c>
      <c r="AP46" s="9" t="str">
        <f t="shared" si="34"/>
        <v>459011.06,720848.76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T19" sqref="T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2401.6350000030957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1200.8175000015478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8.7283832281049841E-4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159697.46328108577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139.39006600735405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-1.726094122855848E-5</v>
      </c>
      <c r="AB40" s="91">
        <f>SUM(AB42:AB65536)</f>
        <v>8.7266763299354011E-4</v>
      </c>
      <c r="AC40" s="91"/>
      <c r="AD40" s="91">
        <f>SUM(AD42:AD65536)</f>
        <v>-1.726094122855848E-5</v>
      </c>
      <c r="AE40" s="91">
        <f>SUM(AE42:AE65536)</f>
        <v>8.7266763299354022E-4</v>
      </c>
      <c r="AF40" s="91">
        <f>SUM(AF42:AF65536)</f>
        <v>-1.1102230246251565E-15</v>
      </c>
      <c r="AG40" s="91">
        <f>SUM(AG42:AG65536)</f>
        <v>0</v>
      </c>
      <c r="AH40" s="92"/>
      <c r="AI40" s="93">
        <v>1</v>
      </c>
      <c r="AJ40" s="92">
        <f>AJ44+AF44</f>
        <v>720903.40930738358</v>
      </c>
      <c r="AK40" s="92">
        <f>AK44+AG44</f>
        <v>459012.1763808601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287.20999999996275</v>
      </c>
      <c r="G41" s="72">
        <f>IF(D42=0,D41-$D$41,D41-D42)</f>
        <v>3408.3099999999977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3420.3898374600462</v>
      </c>
      <c r="N41" s="36">
        <f>IF(F41=0,,ATAN(G41/F41))</f>
        <v>1.4867273736842732</v>
      </c>
      <c r="O41" s="36">
        <f>ABS(DEGREES(N41))</f>
        <v>85.183203798678065</v>
      </c>
      <c r="P41" s="37" t="str">
        <f>TEXT(INT(O41),"00")</f>
        <v>85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85.183333333333337</v>
      </c>
      <c r="X41" s="22">
        <f>IF(R41="",W41,IF(R41="N",IF(U41="E",180+W41,180-W41),IF(U41="E",360-W41,W41)))</f>
        <v>85.183333333333337</v>
      </c>
      <c r="Y41" s="22">
        <f>RADIANS(X41)</f>
        <v>1.4867296344905032</v>
      </c>
      <c r="Z41" s="64"/>
      <c r="AA41" s="58">
        <f>-M41*COS(Y41)</f>
        <v>-287.20229447074706</v>
      </c>
      <c r="AB41" s="58">
        <f>-M41*SIN(Y41)</f>
        <v>-3408.3106493174446</v>
      </c>
      <c r="AC41" s="64"/>
      <c r="AD41" s="22">
        <v>0</v>
      </c>
      <c r="AE41" s="22">
        <v>0</v>
      </c>
      <c r="AF41" s="22">
        <f t="shared" ref="AF41:AG43" si="0">AA41-AD41</f>
        <v>-287.20229447074706</v>
      </c>
      <c r="AG41" s="22">
        <f t="shared" si="0"/>
        <v>-3408.3106493174446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720941.41</v>
      </c>
      <c r="D42" s="60">
        <v>459041.91</v>
      </c>
      <c r="E42" s="79"/>
      <c r="F42" s="72">
        <f>IF(C43=0,C42-$C$42,C42-C43)</f>
        <v>41.590000000083819</v>
      </c>
      <c r="G42" s="72">
        <f>IF(D43=0,D42-$D$42,D42-D43)</f>
        <v>0.81999999994877726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41.598082888600622</v>
      </c>
      <c r="N42" s="36">
        <f>IF(F42=0,,ATAN(G42/F42))</f>
        <v>1.971372376567046E-2</v>
      </c>
      <c r="O42" s="36">
        <f>ABS(DEGREES(N42))</f>
        <v>1.1295131702596657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W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1.1333333333333333</v>
      </c>
      <c r="Y42" s="22">
        <f>RADIANS(X42)</f>
        <v>1.9780398189269067E-2</v>
      </c>
      <c r="Z42" s="64"/>
      <c r="AA42" s="58">
        <f>-M42*COS(Y42)</f>
        <v>-41.589945234612777</v>
      </c>
      <c r="AB42" s="58">
        <f>-M42*SIN(Y42)</f>
        <v>-0.82277298740154814</v>
      </c>
      <c r="AC42" s="64"/>
      <c r="AD42" s="82">
        <f>$AA$40/$M$40*M42</f>
        <v>-5.1511709874859909E-6</v>
      </c>
      <c r="AE42" s="82">
        <f>$AB$40/$M$40*M42</f>
        <v>2.6042961002363665E-4</v>
      </c>
      <c r="AF42" s="22">
        <f t="shared" si="0"/>
        <v>-41.589940083441789</v>
      </c>
      <c r="AG42" s="22">
        <f t="shared" si="0"/>
        <v>-0.82303341701157173</v>
      </c>
      <c r="AH42" s="63"/>
      <c r="AI42" s="38">
        <f>A42</f>
        <v>1</v>
      </c>
      <c r="AJ42" s="82">
        <f t="shared" ref="AJ42:AK44" si="1">AJ41+AF41</f>
        <v>720941.41770552925</v>
      </c>
      <c r="AK42" s="82">
        <f t="shared" si="1"/>
        <v>459041.90935068252</v>
      </c>
      <c r="AL42" s="66"/>
      <c r="AM42" s="9" t="str">
        <f>IF(A43=0,A42&amp;" - 1",A42&amp;" - "&amp;A43)</f>
        <v>1 - 2</v>
      </c>
      <c r="AN42" s="18">
        <f>F42</f>
        <v>41.590000000083819</v>
      </c>
      <c r="AO42" s="18">
        <f>AN42*G42</f>
        <v>34.103799997938381</v>
      </c>
      <c r="AP42" s="9" t="str">
        <f>D42&amp;","&amp;C42</f>
        <v>459041.91,720941.41</v>
      </c>
    </row>
    <row r="43" spans="1:44">
      <c r="A43" s="20">
        <f>A42+1</f>
        <v>2</v>
      </c>
      <c r="B43" s="44"/>
      <c r="C43" s="60">
        <v>720899.82</v>
      </c>
      <c r="D43" s="60">
        <v>459041.09</v>
      </c>
      <c r="E43" s="79"/>
      <c r="F43" s="72">
        <f>IF(C44=0,C43-$C$42,C43-C44)</f>
        <v>-0.52000000001862645</v>
      </c>
      <c r="G43" s="72">
        <f>IF(D44=0,D43-$D$42,D43-D44)</f>
        <v>25.970000000030268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25.975205485262123</v>
      </c>
      <c r="N43" s="36">
        <f>IF(F43=0,,ATAN(G43/F43))</f>
        <v>-1.5507758984884059</v>
      </c>
      <c r="O43" s="36">
        <f>ABS(DEGREES(N43))</f>
        <v>88.852913953993834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W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91.15</v>
      </c>
      <c r="Y43" s="22">
        <f>RADIANS(X43)</f>
        <v>1.5908676131928314</v>
      </c>
      <c r="Z43" s="64"/>
      <c r="AA43" s="58">
        <f>-M43*COS(Y43)</f>
        <v>0.52132078398035753</v>
      </c>
      <c r="AB43" s="58">
        <f>-M43*SIN(Y43)</f>
        <v>-25.969973520236433</v>
      </c>
      <c r="AC43" s="64"/>
      <c r="AD43" s="82">
        <f>$AA$40/$M$40*M43</f>
        <v>-3.2165598892620122E-6</v>
      </c>
      <c r="AE43" s="82">
        <f>$AB$40/$M$40*M43</f>
        <v>1.626207787730626E-4</v>
      </c>
      <c r="AF43" s="22">
        <f t="shared" si="0"/>
        <v>0.52132400054024675</v>
      </c>
      <c r="AG43" s="22">
        <f t="shared" si="0"/>
        <v>-25.970136141015207</v>
      </c>
      <c r="AH43" s="64"/>
      <c r="AI43" s="25">
        <f>A43</f>
        <v>2</v>
      </c>
      <c r="AJ43" s="82">
        <f t="shared" si="1"/>
        <v>720899.82776544581</v>
      </c>
      <c r="AK43" s="82">
        <f t="shared" si="1"/>
        <v>459041.08631726552</v>
      </c>
      <c r="AL43" s="66"/>
      <c r="AM43" s="9" t="str">
        <f>IF(A44=0,A43&amp;" - 1",A43&amp;" - "&amp;A44)</f>
        <v>2 - 3</v>
      </c>
      <c r="AN43" s="18">
        <f>AN42+F42+F43</f>
        <v>82.660000000149012</v>
      </c>
      <c r="AO43" s="18">
        <f>AN43*G43</f>
        <v>2146.6802000063717</v>
      </c>
      <c r="AP43" s="9" t="str">
        <f>D43&amp;","&amp;C43</f>
        <v>459041.09,720899.82</v>
      </c>
    </row>
    <row r="44" spans="1:44" s="46" customFormat="1">
      <c r="A44" s="20">
        <f>A43+1</f>
        <v>3</v>
      </c>
      <c r="B44" s="44"/>
      <c r="C44" s="60">
        <v>720900.34</v>
      </c>
      <c r="D44" s="60">
        <v>459015.12</v>
      </c>
      <c r="E44" s="79"/>
      <c r="F44" s="72">
        <f>IF(C45=0,C44-$C$42,C44-C45)</f>
        <v>-3.0600000000558794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4.2434891304627698</v>
      </c>
      <c r="N44" s="22">
        <f>IF(F44=0,,ATAN(G44/F44))</f>
        <v>-0.76540082941557008</v>
      </c>
      <c r="O44" s="22">
        <f>ABS(DEGREES(N44))</f>
        <v>43.854237161324839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136.15</v>
      </c>
      <c r="Y44" s="22">
        <f>RADIANS(X44)</f>
        <v>2.3762657765902797</v>
      </c>
      <c r="Z44" s="64"/>
      <c r="AA44" s="58">
        <f>-M44*COS(Y44)</f>
        <v>3.0602174117913794</v>
      </c>
      <c r="AB44" s="58">
        <f>-M44*SIN(Y44)</f>
        <v>-2.9397736975700268</v>
      </c>
      <c r="AC44" s="64"/>
      <c r="AD44" s="82">
        <f>$AA$40/$M$40*M44</f>
        <v>-5.2547945906762247E-7</v>
      </c>
      <c r="AE44" s="82">
        <f>$AB$40/$M$40*M44</f>
        <v>2.656685459148421E-5</v>
      </c>
      <c r="AF44" s="22">
        <f>AA44-AD44</f>
        <v>3.0602179372708385</v>
      </c>
      <c r="AG44" s="22">
        <f>AB44-AE44</f>
        <v>-2.9398002644246182</v>
      </c>
      <c r="AH44" s="64"/>
      <c r="AI44" s="25">
        <f>A44</f>
        <v>3</v>
      </c>
      <c r="AJ44" s="82">
        <f t="shared" si="1"/>
        <v>720900.34908944636</v>
      </c>
      <c r="AK44" s="82">
        <f t="shared" si="1"/>
        <v>459015.11618112453</v>
      </c>
      <c r="AL44" s="66"/>
      <c r="AM44" s="9" t="str">
        <f>IF(A45=0,A44&amp;" - 1",A44&amp;" - "&amp;A45)</f>
        <v>3 - 4</v>
      </c>
      <c r="AN44" s="18">
        <f>AN43+F43+F44</f>
        <v>79.080000000074506</v>
      </c>
      <c r="AO44" s="18">
        <f>AN44*G44</f>
        <v>232.49520000040317</v>
      </c>
      <c r="AP44" s="9" t="str">
        <f>D44&amp;","&amp;C44</f>
        <v>459015.12,720900.34</v>
      </c>
    </row>
    <row r="45" spans="1:44" s="46" customFormat="1">
      <c r="A45" s="20">
        <f t="shared" ref="A45:A46" si="2">A44+1</f>
        <v>4</v>
      </c>
      <c r="B45" s="44"/>
      <c r="C45" s="60">
        <v>720903.4</v>
      </c>
      <c r="D45" s="60">
        <v>459012.18</v>
      </c>
      <c r="E45" s="79"/>
      <c r="F45" s="72">
        <f t="shared" ref="F45:F46" si="3">IF(C46=0,C45-$C$42,C45-C46)</f>
        <v>-38.589999999967404</v>
      </c>
      <c r="G45" s="72">
        <f t="shared" ref="G45:G46" si="4">IF(D46=0,D45-$D$42,D45-D46)</f>
        <v>-0.76000000000931323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38.597483078531148</v>
      </c>
      <c r="N45" s="22">
        <f t="shared" ref="N45:N46" si="11">IF(F45=0,,ATAN(G45/F45))</f>
        <v>1.9691675677828525E-2</v>
      </c>
      <c r="O45" s="22">
        <f t="shared" ref="O45:O46" si="12">ABS(DEGREES(N45))</f>
        <v>1.128249907879989</v>
      </c>
      <c r="P45" s="24" t="str">
        <f t="shared" ref="P45:P46" si="13">TEXT(INT(O45),"00")</f>
        <v>01</v>
      </c>
      <c r="Q45" s="25" t="str">
        <f t="shared" ref="Q45:Q46" si="14">TEXT((O45-P45)*60,"00")</f>
        <v>08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08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1.1333333333333333</v>
      </c>
      <c r="X45" s="22">
        <f t="shared" ref="X45:X46" si="20">IF(R45="",W45,IF(R45="N",IF(U45="E",180+W45,180-W45),IF(U45="E",360-W45,W45)))</f>
        <v>181.13333333333333</v>
      </c>
      <c r="Y45" s="22">
        <f t="shared" ref="Y45:Y46" si="21">RADIANS(X45)</f>
        <v>3.1613730517790621</v>
      </c>
      <c r="Z45" s="64"/>
      <c r="AA45" s="58">
        <f t="shared" ref="AA45:AA46" si="22">-M45*COS(Y45)</f>
        <v>38.589932418974648</v>
      </c>
      <c r="AB45" s="58">
        <f t="shared" ref="AB45:AB46" si="23">-M45*SIN(Y45)</f>
        <v>0.76342379873006261</v>
      </c>
      <c r="AC45" s="64"/>
      <c r="AD45" s="82">
        <f t="shared" ref="AD45:AD46" si="24">$AA$40/$M$40*M45</f>
        <v>-4.7796009146997395E-6</v>
      </c>
      <c r="AE45" s="82">
        <f t="shared" ref="AE45:AE46" si="25">$AB$40/$M$40*M45</f>
        <v>2.4164400780090693E-4</v>
      </c>
      <c r="AF45" s="22">
        <f t="shared" ref="AF45:AF46" si="26">AA45-AD45</f>
        <v>38.589937198575562</v>
      </c>
      <c r="AG45" s="22">
        <f t="shared" ref="AG45:AG46" si="27">AB45-AE45</f>
        <v>0.7631821547222617</v>
      </c>
      <c r="AH45" s="64"/>
      <c r="AI45" s="25">
        <f t="shared" ref="AI45:AI46" si="28">A45</f>
        <v>4</v>
      </c>
      <c r="AJ45" s="82">
        <f t="shared" ref="AJ45:AJ46" si="29">AJ44+AF44</f>
        <v>720903.40930738358</v>
      </c>
      <c r="AK45" s="82">
        <f t="shared" ref="AK45:AK46" si="30">AK44+AG44</f>
        <v>459012.1763808601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37.430000000051223</v>
      </c>
      <c r="AO45" s="18">
        <f t="shared" ref="AO45:AO46" si="33">AN45*G45</f>
        <v>-28.446800000387523</v>
      </c>
      <c r="AP45" s="9" t="str">
        <f t="shared" ref="AP45:AP46" si="34">D45&amp;","&amp;C45</f>
        <v>459012.18,720903.4</v>
      </c>
    </row>
    <row r="46" spans="1:44" s="46" customFormat="1">
      <c r="A46" s="20">
        <f t="shared" si="2"/>
        <v>5</v>
      </c>
      <c r="B46" s="44"/>
      <c r="C46" s="60">
        <v>720941.99</v>
      </c>
      <c r="D46" s="60">
        <v>459012.94</v>
      </c>
      <c r="E46" s="79"/>
      <c r="F46" s="72">
        <f t="shared" si="3"/>
        <v>0.57999999995809048</v>
      </c>
      <c r="G46" s="72">
        <f t="shared" si="4"/>
        <v>-28.96999999997206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28.975805424497395</v>
      </c>
      <c r="N46" s="22">
        <f t="shared" si="11"/>
        <v>-1.5507782900324396</v>
      </c>
      <c r="O46" s="22">
        <f t="shared" si="12"/>
        <v>88.853050979373492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E</v>
      </c>
      <c r="V46" s="44"/>
      <c r="W46" s="22">
        <f t="shared" si="19"/>
        <v>88.85</v>
      </c>
      <c r="X46" s="22">
        <f t="shared" si="20"/>
        <v>271.14999999999998</v>
      </c>
      <c r="Y46" s="22">
        <f t="shared" si="21"/>
        <v>4.7324602667826241</v>
      </c>
      <c r="Z46" s="64"/>
      <c r="AA46" s="58">
        <f t="shared" si="22"/>
        <v>-0.58154264107483411</v>
      </c>
      <c r="AB46" s="58">
        <f t="shared" si="23"/>
        <v>28.969969074110939</v>
      </c>
      <c r="AC46" s="64"/>
      <c r="AD46" s="82">
        <f t="shared" si="24"/>
        <v>-3.5881299780431141E-6</v>
      </c>
      <c r="AE46" s="82">
        <f t="shared" si="25"/>
        <v>1.8140638180444974E-4</v>
      </c>
      <c r="AF46" s="22">
        <f t="shared" si="26"/>
        <v>-0.58153905294485608</v>
      </c>
      <c r="AG46" s="22">
        <f t="shared" si="27"/>
        <v>28.969787667729133</v>
      </c>
      <c r="AH46" s="64"/>
      <c r="AI46" s="25">
        <f t="shared" si="28"/>
        <v>5</v>
      </c>
      <c r="AJ46" s="82">
        <f t="shared" si="29"/>
        <v>720941.99924458214</v>
      </c>
      <c r="AK46" s="82">
        <f t="shared" si="30"/>
        <v>459012.93956301484</v>
      </c>
      <c r="AL46" s="66"/>
      <c r="AM46" s="9" t="str">
        <f t="shared" si="31"/>
        <v>5 - 1</v>
      </c>
      <c r="AN46" s="18">
        <f t="shared" si="32"/>
        <v>-0.57999999995809048</v>
      </c>
      <c r="AO46" s="18">
        <f t="shared" si="33"/>
        <v>16.802599998769676</v>
      </c>
      <c r="AP46" s="9" t="str">
        <f t="shared" si="34"/>
        <v>459012.94,720941.99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4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2413.193000002841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1206.5965000014205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5.8148784300116095E-3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24291.358897140126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141.25129888665072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2.6794807799106479E-3</v>
      </c>
      <c r="AB40" s="91">
        <f>SUM(AB42:AB65536)</f>
        <v>5.1607357911351848E-3</v>
      </c>
      <c r="AC40" s="91"/>
      <c r="AD40" s="91">
        <f>SUM(AD42:AD65536)</f>
        <v>2.6794807799106479E-3</v>
      </c>
      <c r="AE40" s="91">
        <f>SUM(AE42:AE65536)</f>
        <v>5.1607357911351839E-3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720899.82854939369</v>
      </c>
      <c r="AK40" s="92">
        <f>AK44+AG44</f>
        <v>459041.08809751627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287.20999999996275</v>
      </c>
      <c r="G41" s="72">
        <f>IF(D42=0,D41-$D$41,D41-D42)</f>
        <v>3408.3099999999977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3420.3898374600462</v>
      </c>
      <c r="N41" s="36">
        <f>IF(F41=0,,ATAN(G41/F41))</f>
        <v>1.4867273736842732</v>
      </c>
      <c r="O41" s="36">
        <f>ABS(DEGREES(N41))</f>
        <v>85.183203798678065</v>
      </c>
      <c r="P41" s="37" t="str">
        <f>TEXT(INT(O41),"00")</f>
        <v>85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85.183333333333337</v>
      </c>
      <c r="X41" s="22">
        <f>IF(R41="",W41,IF(R41="N",IF(U41="E",180+W41,180-W41),IF(U41="E",360-W41,W41)))</f>
        <v>85.183333333333337</v>
      </c>
      <c r="Y41" s="22">
        <f>RADIANS(X41)</f>
        <v>1.4867296344905032</v>
      </c>
      <c r="Z41" s="64"/>
      <c r="AA41" s="58">
        <f>-M41*COS(Y41)</f>
        <v>-287.20229447074706</v>
      </c>
      <c r="AB41" s="58">
        <f>-M41*SIN(Y41)</f>
        <v>-3408.3106493174446</v>
      </c>
      <c r="AC41" s="64"/>
      <c r="AD41" s="22">
        <v>0</v>
      </c>
      <c r="AE41" s="22">
        <v>0</v>
      </c>
      <c r="AF41" s="22">
        <f t="shared" ref="AF41:AG43" si="0">AA41-AD41</f>
        <v>-287.20229447074706</v>
      </c>
      <c r="AG41" s="22">
        <f t="shared" si="0"/>
        <v>-3408.3106493174446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720941.41</v>
      </c>
      <c r="D42" s="60">
        <v>459041.91</v>
      </c>
      <c r="E42" s="79"/>
      <c r="F42" s="72">
        <f>IF(C43=0,C42-$C$42,C42-C43)</f>
        <v>0.58000000007450581</v>
      </c>
      <c r="G42" s="72">
        <f>IF(D43=0,D42-$D$42,D42-D43)</f>
        <v>-28.960000000020955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28.965807428782306</v>
      </c>
      <c r="N42" s="36">
        <f>IF(F42=0,,ATAN(G42/F42))</f>
        <v>-1.550771379570359</v>
      </c>
      <c r="O42" s="36">
        <f>ABS(DEGREES(N42))</f>
        <v>88.852655039061787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271.14999999999998</v>
      </c>
      <c r="Y42" s="22">
        <f>RADIANS(X42)</f>
        <v>4.7324602667826241</v>
      </c>
      <c r="Z42" s="64"/>
      <c r="AA42" s="58">
        <f>-M42*COS(Y42)</f>
        <v>-0.58134198191287367</v>
      </c>
      <c r="AB42" s="58">
        <f>-M42*SIN(Y42)</f>
        <v>28.95997309220721</v>
      </c>
      <c r="AC42" s="64"/>
      <c r="AD42" s="82">
        <f>$AA$40/$M$40*M42</f>
        <v>5.4946980942311373E-4</v>
      </c>
      <c r="AE42" s="82">
        <f>$AB$40/$M$40*M42</f>
        <v>1.058290297470487E-3</v>
      </c>
      <c r="AF42" s="22">
        <f t="shared" si="0"/>
        <v>-0.58189145172229684</v>
      </c>
      <c r="AG42" s="22">
        <f t="shared" si="0"/>
        <v>28.958914801909739</v>
      </c>
      <c r="AH42" s="63"/>
      <c r="AI42" s="38">
        <f>A42</f>
        <v>1</v>
      </c>
      <c r="AJ42" s="82">
        <f t="shared" ref="AJ42:AK44" si="1">AJ41+AF41</f>
        <v>720941.41770552925</v>
      </c>
      <c r="AK42" s="82">
        <f t="shared" si="1"/>
        <v>459041.90935068252</v>
      </c>
      <c r="AL42" s="66"/>
      <c r="AM42" s="9" t="str">
        <f>IF(A43=0,A42&amp;" - 1",A42&amp;" - "&amp;A43)</f>
        <v>1 - 2</v>
      </c>
      <c r="AN42" s="18">
        <f>F42</f>
        <v>0.58000000007450581</v>
      </c>
      <c r="AO42" s="18">
        <f>AN42*G42</f>
        <v>-16.796800002169842</v>
      </c>
      <c r="AP42" s="9" t="str">
        <f>D42&amp;","&amp;C42</f>
        <v>459041.91,720941.41</v>
      </c>
    </row>
    <row r="43" spans="1:44">
      <c r="A43" s="20">
        <f>A42+1</f>
        <v>2</v>
      </c>
      <c r="B43" s="44"/>
      <c r="C43" s="60">
        <v>720940.83</v>
      </c>
      <c r="D43" s="60">
        <v>459070.87</v>
      </c>
      <c r="E43" s="79"/>
      <c r="F43" s="72">
        <f>IF(C44=0,C43-$C$42,C43-C44)</f>
        <v>41.729999999981374</v>
      </c>
      <c r="G43" s="72">
        <f>IF(D44=0,D43-$D$42,D43-D44)</f>
        <v>0.83999999996740371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41.738453493132575</v>
      </c>
      <c r="N43" s="36">
        <f>IF(F43=0,,ATAN(G43/F43))</f>
        <v>2.0126685203368456E-2</v>
      </c>
      <c r="O43" s="36">
        <f>ABS(DEGREES(N43))</f>
        <v>1.1531741177414154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-41.730046470942654</v>
      </c>
      <c r="AB43" s="58">
        <f>-M43*SIN(Y43)</f>
        <v>-0.83768820652884879</v>
      </c>
      <c r="AC43" s="64"/>
      <c r="AD43" s="82">
        <f>$AA$40/$M$40*M43</f>
        <v>7.9176180891468338E-4</v>
      </c>
      <c r="AE43" s="82">
        <f>$AB$40/$M$40*M43</f>
        <v>1.5249497350214994E-3</v>
      </c>
      <c r="AF43" s="22">
        <f t="shared" si="0"/>
        <v>-41.730838232751566</v>
      </c>
      <c r="AG43" s="22">
        <f t="shared" si="0"/>
        <v>-0.83921315626387027</v>
      </c>
      <c r="AH43" s="64"/>
      <c r="AI43" s="25">
        <f>A43</f>
        <v>2</v>
      </c>
      <c r="AJ43" s="82">
        <f t="shared" si="1"/>
        <v>720940.83581407752</v>
      </c>
      <c r="AK43" s="82">
        <f t="shared" si="1"/>
        <v>459070.8682654844</v>
      </c>
      <c r="AL43" s="66"/>
      <c r="AM43" s="9" t="str">
        <f>IF(A44=0,A43&amp;" - 1",A43&amp;" - "&amp;A44)</f>
        <v>2 - 3</v>
      </c>
      <c r="AN43" s="18">
        <f>AN42+F42+F43</f>
        <v>42.890000000130385</v>
      </c>
      <c r="AO43" s="18">
        <f>AN43*G43</f>
        <v>36.027599998711466</v>
      </c>
      <c r="AP43" s="9" t="str">
        <f>D43&amp;","&amp;C43</f>
        <v>459070.87,720940.83</v>
      </c>
    </row>
    <row r="44" spans="1:44" s="46" customFormat="1">
      <c r="A44" s="20">
        <f>A43+1</f>
        <v>3</v>
      </c>
      <c r="B44" s="44"/>
      <c r="C44" s="60">
        <v>720899.1</v>
      </c>
      <c r="D44" s="60">
        <v>459070.03</v>
      </c>
      <c r="E44" s="79"/>
      <c r="F44" s="72">
        <f>IF(C45=0,C44-$C$42,C44-C45)</f>
        <v>-0.71999999997206032</v>
      </c>
      <c r="G44" s="72">
        <f>IF(D45=0,D44-$D$42,D44-D45)</f>
        <v>28.940000000002328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28.94895507613521</v>
      </c>
      <c r="N44" s="22">
        <f>IF(F44=0,,ATAN(G44/F44))</f>
        <v>-1.5459223978769556</v>
      </c>
      <c r="O44" s="22">
        <f>ABS(DEGREES(N44))</f>
        <v>88.574828853093578</v>
      </c>
      <c r="P44" s="24" t="str">
        <f>TEXT(INT(O44),"00")</f>
        <v>88</v>
      </c>
      <c r="Q44" s="25" t="str">
        <f>TEXT((O44-P44)*60,"00")</f>
        <v>34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34</v>
      </c>
      <c r="U44" s="24" t="str">
        <f>IF(L44="",IF(G44&gt;0,"W","E"),"")</f>
        <v>W</v>
      </c>
      <c r="V44" s="44"/>
      <c r="W44" s="22">
        <f>IF(S44="due",90*(I44+K44),S44+T44/60)</f>
        <v>88.566666666666663</v>
      </c>
      <c r="X44" s="22">
        <f>IF(R44="",W44,IF(R44="N",IF(U44="E",180+W44,180-W44),IF(U44="E",360-W44,W44)))</f>
        <v>91.433333333333337</v>
      </c>
      <c r="Y44" s="22">
        <f>RADIANS(X44)</f>
        <v>1.5958127127401487</v>
      </c>
      <c r="Z44" s="64"/>
      <c r="AA44" s="58">
        <f>-M44*COS(Y44)</f>
        <v>0.72412269902265713</v>
      </c>
      <c r="AB44" s="58">
        <f>-M44*SIN(Y44)</f>
        <v>-28.939897137288767</v>
      </c>
      <c r="AC44" s="64"/>
      <c r="AD44" s="82">
        <f>$AA$40/$M$40*M44</f>
        <v>5.4915012701757071E-4</v>
      </c>
      <c r="AE44" s="82">
        <f>$AB$40/$M$40*M44</f>
        <v>1.0576745824989703E-3</v>
      </c>
      <c r="AF44" s="22">
        <f>AA44-AD44</f>
        <v>0.72357354889563952</v>
      </c>
      <c r="AG44" s="22">
        <f>AB44-AE44</f>
        <v>-28.940954811871265</v>
      </c>
      <c r="AH44" s="64"/>
      <c r="AI44" s="25">
        <f>A44</f>
        <v>3</v>
      </c>
      <c r="AJ44" s="82">
        <f t="shared" si="1"/>
        <v>720899.10497584473</v>
      </c>
      <c r="AK44" s="82">
        <f t="shared" si="1"/>
        <v>459070.02905232814</v>
      </c>
      <c r="AL44" s="66"/>
      <c r="AM44" s="9" t="str">
        <f>IF(A45=0,A44&amp;" - 1",A44&amp;" - "&amp;A45)</f>
        <v>3 - 4</v>
      </c>
      <c r="AN44" s="18">
        <f>AN43+F43+F44</f>
        <v>83.900000000139698</v>
      </c>
      <c r="AO44" s="18">
        <f>AN44*G44</f>
        <v>2428.066000004238</v>
      </c>
      <c r="AP44" s="9" t="str">
        <f>D44&amp;","&amp;C44</f>
        <v>459070.03,720899.1</v>
      </c>
    </row>
    <row r="45" spans="1:44" s="46" customFormat="1">
      <c r="A45" s="20">
        <f>A44+1</f>
        <v>4</v>
      </c>
      <c r="B45" s="44"/>
      <c r="C45" s="60">
        <v>720899.82</v>
      </c>
      <c r="D45" s="60">
        <v>459041.09</v>
      </c>
      <c r="E45" s="79"/>
      <c r="F45" s="72">
        <f>IF(C46=0,C45-$C$42,C45-C46)</f>
        <v>-41.590000000083819</v>
      </c>
      <c r="G45" s="72">
        <f>IF(D46=0,D45-$D$42,D45-D46)</f>
        <v>-0.81999999994877726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41.598082888600622</v>
      </c>
      <c r="N45" s="22">
        <f>IF(F45=0,,ATAN(G45/F45))</f>
        <v>1.971372376567046E-2</v>
      </c>
      <c r="O45" s="22">
        <f>ABS(DEGREES(N45))</f>
        <v>1.1295131702596657</v>
      </c>
      <c r="P45" s="24" t="str">
        <f>TEXT(INT(O45),"00")</f>
        <v>01</v>
      </c>
      <c r="Q45" s="25" t="str">
        <f>TEXT((O45-P45)*60,"00")</f>
        <v>08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08</v>
      </c>
      <c r="U45" s="24" t="str">
        <f>IF(L45="",IF(G45&gt;0,"W","E"),"")</f>
        <v>E</v>
      </c>
      <c r="V45" s="44"/>
      <c r="W45" s="22">
        <f>IF(S45="due",90*(I45+K45),S45+T45/60)</f>
        <v>1.1333333333333333</v>
      </c>
      <c r="X45" s="22">
        <f>IF(R45="",W45,IF(R45="N",IF(U45="E",180+W45,180-W45),IF(U45="E",360-W45,W45)))</f>
        <v>181.13333333333333</v>
      </c>
      <c r="Y45" s="22">
        <f>RADIANS(X45)</f>
        <v>3.1613730517790621</v>
      </c>
      <c r="Z45" s="64"/>
      <c r="AA45" s="58">
        <f>-M45*COS(Y45)</f>
        <v>41.589945234612777</v>
      </c>
      <c r="AB45" s="58">
        <f>-M45*SIN(Y45)</f>
        <v>0.82277298740154103</v>
      </c>
      <c r="AC45" s="64"/>
      <c r="AD45" s="82">
        <f>$AA$40/$M$40*M45</f>
        <v>7.8909903455527989E-4</v>
      </c>
      <c r="AE45" s="82">
        <f>$AB$40/$M$40*M45</f>
        <v>1.5198211761442277E-3</v>
      </c>
      <c r="AF45" s="22">
        <f>AA45-AD45</f>
        <v>41.589156135578222</v>
      </c>
      <c r="AG45" s="22">
        <f>AB45-AE45</f>
        <v>0.82125316622539679</v>
      </c>
      <c r="AH45" s="64"/>
      <c r="AI45" s="25">
        <f>A45</f>
        <v>4</v>
      </c>
      <c r="AJ45" s="82">
        <f t="shared" ref="AJ45" si="2">AJ44+AF44</f>
        <v>720899.82854939369</v>
      </c>
      <c r="AK45" s="82">
        <f t="shared" ref="AK45" si="3">AK44+AG44</f>
        <v>459041.08809751627</v>
      </c>
      <c r="AL45" s="66"/>
      <c r="AM45" s="9" t="str">
        <f>IF(A46=0,A45&amp;" - 1",A45&amp;" - "&amp;A46)</f>
        <v>4 - 1</v>
      </c>
      <c r="AN45" s="18">
        <f>AN44+F44+F45</f>
        <v>41.590000000083819</v>
      </c>
      <c r="AO45" s="18">
        <f>AN45*G45</f>
        <v>-34.103799997938381</v>
      </c>
      <c r="AP45" s="9" t="str">
        <f>D45&amp;","&amp;C45</f>
        <v>459041.09,720899.82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M55" sqref="M5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2410.9301999994805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1205.4650999997402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3.5650261897979606E-3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39173.333925417719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139.65396138581511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-6.3072351920823166E-4</v>
      </c>
      <c r="AB40" s="91">
        <f>SUM(AB42:AB65536)</f>
        <v>-3.5087889044886911E-3</v>
      </c>
      <c r="AC40" s="91"/>
      <c r="AD40" s="91">
        <f>SUM(AD42:AD65536)</f>
        <v>-6.3072351920823166E-4</v>
      </c>
      <c r="AE40" s="91">
        <f>SUM(AE42:AE65536)</f>
        <v>-3.5087889044886911E-3</v>
      </c>
      <c r="AF40" s="91">
        <f>SUM(AF42:AF65536)</f>
        <v>0</v>
      </c>
      <c r="AG40" s="91">
        <f>SUM(AG42:AG65536)</f>
        <v>-5.2180482157382357E-15</v>
      </c>
      <c r="AH40" s="92"/>
      <c r="AI40" s="93">
        <v>1</v>
      </c>
      <c r="AJ40" s="92">
        <f>AJ44+AF44</f>
        <v>720898.62823649996</v>
      </c>
      <c r="AK40" s="92">
        <f>AK44+AG44</f>
        <v>459095.99573977711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287.79000000003725</v>
      </c>
      <c r="G41" s="72">
        <f>IF(D42=0,D41-$D$41,D41-D42)</f>
        <v>3379.3499999999767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3391.5821538921718</v>
      </c>
      <c r="N41" s="36">
        <f>IF(F41=0,,ATAN(G41/F41))</f>
        <v>1.4858399642321229</v>
      </c>
      <c r="O41" s="36">
        <f>ABS(DEGREES(N41))</f>
        <v>85.132358982369837</v>
      </c>
      <c r="P41" s="37" t="str">
        <f>TEXT(INT(O41),"00")</f>
        <v>85</v>
      </c>
      <c r="Q41" s="38" t="str">
        <f>TEXT((O41-P41)*60,"00")</f>
        <v>08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08</v>
      </c>
      <c r="U41" s="40" t="str">
        <f>IF(L41="",IF(G41&gt;0,"W","E"),"")</f>
        <v>W</v>
      </c>
      <c r="V41" s="41"/>
      <c r="W41" s="22">
        <f>IF(S41="due",90*(I41+K41),S41+T41/60)</f>
        <v>85.13333333333334</v>
      </c>
      <c r="X41" s="22">
        <f>IF(R41="",W41,IF(R41="N",IF(U41="E",180+W41,180-W41),IF(U41="E",360-W41,W41)))</f>
        <v>85.13333333333334</v>
      </c>
      <c r="Y41" s="22">
        <f>RADIANS(X41)</f>
        <v>1.4858569698645061</v>
      </c>
      <c r="Z41" s="64"/>
      <c r="AA41" s="58">
        <f>-M41*COS(Y41)</f>
        <v>-287.73253197463265</v>
      </c>
      <c r="AB41" s="58">
        <f>-M41*SIN(Y41)</f>
        <v>-3379.3548935622803</v>
      </c>
      <c r="AC41" s="64"/>
      <c r="AD41" s="22">
        <v>0</v>
      </c>
      <c r="AE41" s="22">
        <v>0</v>
      </c>
      <c r="AF41" s="22">
        <f t="shared" ref="AF41:AG43" si="0">AA41-AD41</f>
        <v>-287.73253197463265</v>
      </c>
      <c r="AG41" s="22">
        <f t="shared" si="0"/>
        <v>-3379.3548935622803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720940.83</v>
      </c>
      <c r="D42" s="60">
        <v>459070.87</v>
      </c>
      <c r="E42" s="79"/>
      <c r="F42" s="72">
        <f>IF(C43=0,C42-$C$42,C42-C43)</f>
        <v>0.58999999996740371</v>
      </c>
      <c r="G42" s="72">
        <f>IF(D43=0,D42-$D$42,D42-D43)</f>
        <v>-28.970000000030268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28.976007316428454</v>
      </c>
      <c r="N42" s="36">
        <f>IF(F42=0,,ATAN(G42/F42))</f>
        <v>-1.5504332460601877</v>
      </c>
      <c r="O42" s="36">
        <f>ABS(DEGREES(N42))</f>
        <v>88.83328141601703</v>
      </c>
      <c r="P42" s="37" t="str">
        <f>TEXT(INT(O42),"00")</f>
        <v>88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88.833333333333329</v>
      </c>
      <c r="X42" s="22">
        <f>IF(R42="",W42,IF(R42="N",IF(U42="E",180+W42,180-W42),IF(U42="E",360-W42,W42)))</f>
        <v>271.16666666666669</v>
      </c>
      <c r="Y42" s="22">
        <f>RADIANS(X42)</f>
        <v>4.7327511549912904</v>
      </c>
      <c r="Z42" s="64"/>
      <c r="AA42" s="58">
        <f>-M42*COS(Y42)</f>
        <v>-0.58997374943586345</v>
      </c>
      <c r="AB42" s="58">
        <f>-M42*SIN(Y42)</f>
        <v>28.970000534633957</v>
      </c>
      <c r="AC42" s="64"/>
      <c r="AD42" s="82">
        <f>$AA$40/$M$40*M42</f>
        <v>-1.3086524095604733E-4</v>
      </c>
      <c r="AE42" s="82">
        <f>$AB$40/$M$40*M42</f>
        <v>-7.2801868245890057E-4</v>
      </c>
      <c r="AF42" s="22">
        <f t="shared" si="0"/>
        <v>-0.58984288419490738</v>
      </c>
      <c r="AG42" s="22">
        <f t="shared" si="0"/>
        <v>28.970728553316416</v>
      </c>
      <c r="AH42" s="63"/>
      <c r="AI42" s="38">
        <f>A42</f>
        <v>1</v>
      </c>
      <c r="AJ42" s="82">
        <f t="shared" ref="AJ42:AK44" si="1">AJ41+AF41</f>
        <v>720940.88746802532</v>
      </c>
      <c r="AK42" s="82">
        <f t="shared" si="1"/>
        <v>459070.8651064377</v>
      </c>
      <c r="AL42" s="66"/>
      <c r="AM42" s="9" t="str">
        <f>IF(A43=0,A42&amp;" - 1",A42&amp;" - "&amp;A43)</f>
        <v>1 - 2</v>
      </c>
      <c r="AN42" s="18">
        <f>F42</f>
        <v>0.58999999996740371</v>
      </c>
      <c r="AO42" s="18">
        <f>AN42*G42</f>
        <v>-17.092299999073543</v>
      </c>
      <c r="AP42" s="9" t="str">
        <f>D42&amp;","&amp;C42</f>
        <v>459070.87,720940.83</v>
      </c>
    </row>
    <row r="43" spans="1:44">
      <c r="A43" s="20">
        <f>A42+1</f>
        <v>2</v>
      </c>
      <c r="B43" s="44"/>
      <c r="C43" s="60">
        <v>720940.24</v>
      </c>
      <c r="D43" s="60">
        <v>459099.84</v>
      </c>
      <c r="E43" s="79"/>
      <c r="F43" s="72">
        <f>IF(C44=0,C43-$C$42,C43-C44)</f>
        <v>38.57999999995809</v>
      </c>
      <c r="G43" s="72">
        <f>IF(D44=0,D43-$D$42,D43-D44)</f>
        <v>0.74000000004889444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38.58709628874449</v>
      </c>
      <c r="N43" s="36">
        <f>IF(F43=0,,ATAN(G43/F43))</f>
        <v>1.9178571007957283E-2</v>
      </c>
      <c r="O43" s="36">
        <f>ABS(DEGREES(N43))</f>
        <v>1.0988511758479134</v>
      </c>
      <c r="P43" s="37" t="str">
        <f>TEXT(INT(O43),"00")</f>
        <v>01</v>
      </c>
      <c r="Q43" s="38" t="str">
        <f>TEXT((O43-P43)*60,"00")</f>
        <v>06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06</v>
      </c>
      <c r="U43" s="40" t="str">
        <f>IF(L43="",IF(G43&gt;0,"W","E"),"")</f>
        <v>W</v>
      </c>
      <c r="V43" s="44"/>
      <c r="W43" s="22">
        <f>IF(S43="due",90*(I43+K43),S43+T43/60)</f>
        <v>1.1000000000000001</v>
      </c>
      <c r="X43" s="22">
        <f>IF(R43="",W43,IF(R43="N",IF(U43="E",180+W43,180-W43),IF(U43="E",360-W43,W43)))</f>
        <v>1.1000000000000001</v>
      </c>
      <c r="Y43" s="22">
        <f>RADIANS(X43)</f>
        <v>1.9198621771937627E-2</v>
      </c>
      <c r="Z43" s="64"/>
      <c r="AA43" s="58">
        <f>-M43*COS(Y43)</f>
        <v>-38.579985154637527</v>
      </c>
      <c r="AB43" s="58">
        <f>-M43*SIN(Y43)</f>
        <v>-0.74077355837445136</v>
      </c>
      <c r="AC43" s="64"/>
      <c r="AD43" s="82">
        <f>$AA$40/$M$40*M43</f>
        <v>-1.7427210030961465E-4</v>
      </c>
      <c r="AE43" s="82">
        <f>$AB$40/$M$40*M43</f>
        <v>-9.694961315156479E-4</v>
      </c>
      <c r="AF43" s="22">
        <f t="shared" si="0"/>
        <v>-38.579810882537217</v>
      </c>
      <c r="AG43" s="22">
        <f t="shared" si="0"/>
        <v>-0.73980406224293571</v>
      </c>
      <c r="AH43" s="64"/>
      <c r="AI43" s="25">
        <f>A43</f>
        <v>2</v>
      </c>
      <c r="AJ43" s="82">
        <f t="shared" si="1"/>
        <v>720940.2976251411</v>
      </c>
      <c r="AK43" s="82">
        <f t="shared" si="1"/>
        <v>459099.83583499101</v>
      </c>
      <c r="AL43" s="66"/>
      <c r="AM43" s="9" t="str">
        <f>IF(A44=0,A43&amp;" - 1",A43&amp;" - "&amp;A44)</f>
        <v>2 - 3</v>
      </c>
      <c r="AN43" s="18">
        <f>AN42+F42+F43</f>
        <v>39.759999999892898</v>
      </c>
      <c r="AO43" s="18">
        <f>AN43*G43</f>
        <v>29.422400001864787</v>
      </c>
      <c r="AP43" s="9" t="str">
        <f>D43&amp;","&amp;C43</f>
        <v>459099.84,720940.24</v>
      </c>
    </row>
    <row r="44" spans="1:44" s="46" customFormat="1">
      <c r="A44" s="20">
        <f>A43+1</f>
        <v>3</v>
      </c>
      <c r="B44" s="44"/>
      <c r="C44" s="60">
        <v>720901.66</v>
      </c>
      <c r="D44" s="60">
        <v>459099.1</v>
      </c>
      <c r="E44" s="79"/>
      <c r="F44" s="72">
        <f>IF(C45=0,C44-$C$42,C44-C45)</f>
        <v>3.090000000083819</v>
      </c>
      <c r="G44" s="72">
        <f>IF(D45=0,D44-$D$42,D44-D45)</f>
        <v>3.0999999999767169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4.3769966872701245</v>
      </c>
      <c r="N44" s="22">
        <f>IF(F44=0,,ATAN(G44/F44))</f>
        <v>0.78701367086000906</v>
      </c>
      <c r="O44" s="22">
        <f>ABS(DEGREES(N44))</f>
        <v>45.092561759376622</v>
      </c>
      <c r="P44" s="24" t="str">
        <f>TEXT(INT(O44),"00")</f>
        <v>45</v>
      </c>
      <c r="Q44" s="25" t="str">
        <f>TEXT((O44-P44)*60,"00")</f>
        <v>06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06</v>
      </c>
      <c r="U44" s="24" t="str">
        <f>IF(L44="",IF(G44&gt;0,"W","E"),"")</f>
        <v>W</v>
      </c>
      <c r="V44" s="44"/>
      <c r="W44" s="22">
        <f>IF(S44="due",90*(I44+K44),S44+T44/60)</f>
        <v>45.1</v>
      </c>
      <c r="X44" s="22">
        <f>IF(R44="",W44,IF(R44="N",IF(U44="E",180+W44,180-W44),IF(U44="E",360-W44,W44)))</f>
        <v>45.1</v>
      </c>
      <c r="Y44" s="22">
        <f>RADIANS(X44)</f>
        <v>0.78714349264944261</v>
      </c>
      <c r="Z44" s="64"/>
      <c r="AA44" s="58">
        <f>-M44*COS(Y44)</f>
        <v>-3.0895975264987463</v>
      </c>
      <c r="AB44" s="58">
        <f>-M44*SIN(Y44)</f>
        <v>-3.1004011231817201</v>
      </c>
      <c r="AC44" s="64"/>
      <c r="AD44" s="82">
        <f>$AA$40/$M$40*M44</f>
        <v>-1.9767965955015088E-5</v>
      </c>
      <c r="AE44" s="82">
        <f>$AB$40/$M$40*M44</f>
        <v>-1.0997151286563579E-4</v>
      </c>
      <c r="AF44" s="22">
        <f>AA44-AD44</f>
        <v>-3.0895777585327915</v>
      </c>
      <c r="AG44" s="22">
        <f>AB44-AE44</f>
        <v>-3.1002911516688543</v>
      </c>
      <c r="AH44" s="64"/>
      <c r="AI44" s="25">
        <f>A44</f>
        <v>3</v>
      </c>
      <c r="AJ44" s="82">
        <f t="shared" si="1"/>
        <v>720901.71781425853</v>
      </c>
      <c r="AK44" s="82">
        <f t="shared" si="1"/>
        <v>459099.09603092878</v>
      </c>
      <c r="AL44" s="66"/>
      <c r="AM44" s="9" t="str">
        <f>IF(A45=0,A44&amp;" - 1",A44&amp;" - "&amp;A45)</f>
        <v>3 - 4</v>
      </c>
      <c r="AN44" s="18">
        <f>AN43+F43+F44</f>
        <v>81.429999999934807</v>
      </c>
      <c r="AO44" s="18">
        <f>AN44*G44</f>
        <v>252.43299999790196</v>
      </c>
      <c r="AP44" s="9" t="str">
        <f>D44&amp;","&amp;C44</f>
        <v>459099.1,720901.66</v>
      </c>
    </row>
    <row r="45" spans="1:44" s="46" customFormat="1">
      <c r="A45" s="20">
        <f t="shared" ref="A45:A46" si="2">A44+1</f>
        <v>4</v>
      </c>
      <c r="B45" s="44"/>
      <c r="C45" s="60">
        <v>720898.57</v>
      </c>
      <c r="D45" s="60">
        <v>459096</v>
      </c>
      <c r="E45" s="79"/>
      <c r="F45" s="72">
        <f t="shared" ref="F45:F46" si="3">IF(C46=0,C45-$C$42,C45-C46)</f>
        <v>-0.53000000002793968</v>
      </c>
      <c r="G45" s="72">
        <f t="shared" ref="G45:G46" si="4">IF(D46=0,D45-$D$42,D45-D46)</f>
        <v>25.96999999997206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25.975407600239471</v>
      </c>
      <c r="N45" s="22">
        <f t="shared" ref="N45:N46" si="11">IF(F45=0,,ATAN(G45/F45))</f>
        <v>-1.5503909961072613</v>
      </c>
      <c r="O45" s="22">
        <f t="shared" ref="O45:O46" si="12">ABS(DEGREES(N45))</f>
        <v>88.830860672029715</v>
      </c>
      <c r="P45" s="24" t="str">
        <f t="shared" ref="P45:P46" si="13">TEXT(INT(O45),"00")</f>
        <v>88</v>
      </c>
      <c r="Q45" s="25" t="str">
        <f t="shared" ref="Q45:Q46" si="14">TEXT((O45-P45)*60,"00")</f>
        <v>50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88.833333333333329</v>
      </c>
      <c r="X45" s="22">
        <f t="shared" ref="X45:X46" si="20">IF(R45="",W45,IF(R45="N",IF(U45="E",180+W45,180-W45),IF(U45="E",360-W45,W45)))</f>
        <v>91.166666666666671</v>
      </c>
      <c r="Y45" s="22">
        <f t="shared" ref="Y45:Y46" si="21">RADIANS(X45)</f>
        <v>1.5911585014014973</v>
      </c>
      <c r="Z45" s="64"/>
      <c r="AA45" s="58">
        <f t="shared" ref="AA45:AA46" si="22">-M45*COS(Y45)</f>
        <v>0.52887923611026744</v>
      </c>
      <c r="AB45" s="58">
        <f t="shared" ref="AB45:AB46" si="23">-M45*SIN(Y45)</f>
        <v>-25.970022848511125</v>
      </c>
      <c r="AC45" s="64"/>
      <c r="AD45" s="82">
        <f t="shared" ref="AD45:AD46" si="24">$AA$40/$M$40*M45</f>
        <v>-1.1731353935052333E-4</v>
      </c>
      <c r="AE45" s="82">
        <f t="shared" ref="AE45:AE46" si="25">$AB$40/$M$40*M45</f>
        <v>-6.5262897717235067E-4</v>
      </c>
      <c r="AF45" s="22">
        <f t="shared" ref="AF45:AF46" si="26">AA45-AD45</f>
        <v>0.52899654964961795</v>
      </c>
      <c r="AG45" s="22">
        <f t="shared" ref="AG45:AG46" si="27">AB45-AE45</f>
        <v>-25.969370219533953</v>
      </c>
      <c r="AH45" s="64"/>
      <c r="AI45" s="25">
        <f t="shared" ref="AI45:AI46" si="28">A45</f>
        <v>4</v>
      </c>
      <c r="AJ45" s="82">
        <f t="shared" ref="AJ45:AJ46" si="29">AJ44+AF44</f>
        <v>720898.62823649996</v>
      </c>
      <c r="AK45" s="82">
        <f t="shared" ref="AK45:AK46" si="30">AK44+AG44</f>
        <v>459095.99573977711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83.989999999990687</v>
      </c>
      <c r="AO45" s="18">
        <f t="shared" ref="AO45:AO46" si="33">AN45*G45</f>
        <v>2181.2202999974115</v>
      </c>
      <c r="AP45" s="9" t="str">
        <f t="shared" ref="AP45:AP46" si="34">D45&amp;","&amp;C45</f>
        <v>459096,720898.57</v>
      </c>
    </row>
    <row r="46" spans="1:44" s="46" customFormat="1">
      <c r="A46" s="20">
        <f t="shared" si="2"/>
        <v>5</v>
      </c>
      <c r="B46" s="44"/>
      <c r="C46" s="60">
        <v>720899.1</v>
      </c>
      <c r="D46" s="60">
        <v>459070.03</v>
      </c>
      <c r="E46" s="79"/>
      <c r="F46" s="72">
        <f t="shared" si="3"/>
        <v>-41.729999999981374</v>
      </c>
      <c r="G46" s="72">
        <f t="shared" si="4"/>
        <v>-0.83999999996740371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41.738453493132575</v>
      </c>
      <c r="N46" s="22">
        <f t="shared" si="11"/>
        <v>2.0126685203368456E-2</v>
      </c>
      <c r="O46" s="22">
        <f t="shared" si="12"/>
        <v>1.1531741177414154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1.1499999999999999</v>
      </c>
      <c r="X46" s="22">
        <f t="shared" si="20"/>
        <v>181.15</v>
      </c>
      <c r="Y46" s="22">
        <f t="shared" si="21"/>
        <v>3.161663939987728</v>
      </c>
      <c r="Z46" s="64"/>
      <c r="AA46" s="58">
        <f t="shared" si="22"/>
        <v>41.730046470942654</v>
      </c>
      <c r="AB46" s="58">
        <f t="shared" si="23"/>
        <v>0.83768820652884712</v>
      </c>
      <c r="AC46" s="64"/>
      <c r="AD46" s="82">
        <f t="shared" si="24"/>
        <v>-1.8850467263703129E-4</v>
      </c>
      <c r="AE46" s="82">
        <f t="shared" si="25"/>
        <v>-1.0486736004761562E-3</v>
      </c>
      <c r="AF46" s="22">
        <f t="shared" si="26"/>
        <v>41.730234975615289</v>
      </c>
      <c r="AG46" s="22">
        <f t="shared" si="27"/>
        <v>0.83873688012932324</v>
      </c>
      <c r="AH46" s="64"/>
      <c r="AI46" s="25">
        <f t="shared" si="28"/>
        <v>5</v>
      </c>
      <c r="AJ46" s="82">
        <f t="shared" si="29"/>
        <v>720899.15723304963</v>
      </c>
      <c r="AK46" s="82">
        <f t="shared" si="30"/>
        <v>459070.0263695576</v>
      </c>
      <c r="AL46" s="66"/>
      <c r="AM46" s="9" t="str">
        <f t="shared" si="31"/>
        <v>5 - 1</v>
      </c>
      <c r="AN46" s="18">
        <f t="shared" si="32"/>
        <v>41.729999999981374</v>
      </c>
      <c r="AO46" s="18">
        <f t="shared" si="33"/>
        <v>-35.053199998624109</v>
      </c>
      <c r="AP46" s="9" t="str">
        <f t="shared" si="34"/>
        <v>459070.03,720899.1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2" workbookViewId="0">
      <selection activeCell="AB23" sqref="AB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1806.2136999975075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903.10684999875377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6.9075156569536205E-4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181293.71895630151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125.22892021980022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-1.1540086760675194E-4</v>
      </c>
      <c r="AB40" s="91">
        <f>SUM(AB42:AB65536)</f>
        <v>-6.8104358543796817E-4</v>
      </c>
      <c r="AC40" s="91"/>
      <c r="AD40" s="91">
        <f>SUM(AD42:AD65536)</f>
        <v>-1.1540086760675196E-4</v>
      </c>
      <c r="AE40" s="91">
        <f>SUM(AE42:AE65536)</f>
        <v>-6.8104358543796817E-4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720887.49513807683</v>
      </c>
      <c r="AK40" s="92">
        <f>AK44+AG44</f>
        <v>459011.87244173256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380.30000000004657</v>
      </c>
      <c r="G41" s="72">
        <f>IF(D42=0,D41-$D$41,D41-D42)</f>
        <v>3417.4199999999837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3438.5153113516776</v>
      </c>
      <c r="N41" s="36">
        <f>IF(F41=0,,ATAN(G41/F41))</f>
        <v>1.4599695328816873</v>
      </c>
      <c r="O41" s="36">
        <f>ABS(DEGREES(N41))</f>
        <v>83.650092451806941</v>
      </c>
      <c r="P41" s="37" t="str">
        <f>TEXT(INT(O41),"00")</f>
        <v>83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83.65</v>
      </c>
      <c r="X41" s="22">
        <f>IF(R41="",W41,IF(R41="N",IF(U41="E",180+W41,180-W41),IF(U41="E",360-W41,W41)))</f>
        <v>83.65</v>
      </c>
      <c r="Y41" s="22">
        <f>RADIANS(X41)</f>
        <v>1.4599679192932569</v>
      </c>
      <c r="Z41" s="64"/>
      <c r="AA41" s="58">
        <f>-M41*COS(Y41)</f>
        <v>-380.30551430892569</v>
      </c>
      <c r="AB41" s="58">
        <f>-M41*SIN(Y41)</f>
        <v>-3417.4193863478549</v>
      </c>
      <c r="AC41" s="64"/>
      <c r="AD41" s="22">
        <v>0</v>
      </c>
      <c r="AE41" s="22">
        <v>0</v>
      </c>
      <c r="AF41" s="22">
        <f t="shared" ref="AF41:AG43" si="0">AA41-AD41</f>
        <v>-380.30551430892569</v>
      </c>
      <c r="AG41" s="22">
        <f t="shared" si="0"/>
        <v>-3417.4193863478549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720848.32</v>
      </c>
      <c r="D42" s="60">
        <v>459032.8</v>
      </c>
      <c r="E42" s="79"/>
      <c r="F42" s="72">
        <f>IF(C43=0,C42-$C$42,C42-C43)</f>
        <v>-0.15000000002328306</v>
      </c>
      <c r="G42" s="72">
        <f>IF(D43=0,D42-$D$42,D42-D43)</f>
        <v>7.25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7.2515515581154757</v>
      </c>
      <c r="N42" s="36">
        <f>IF(F42=0,,ATAN(G42/F42))</f>
        <v>-1.5501096230118423</v>
      </c>
      <c r="O42" s="36">
        <f>ABS(DEGREES(N42))</f>
        <v>88.814739181193673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91.183333333333337</v>
      </c>
      <c r="Y42" s="22">
        <f>RADIANS(X42)</f>
        <v>1.5914493896101629</v>
      </c>
      <c r="Z42" s="64"/>
      <c r="AA42" s="58">
        <f>-M42*COS(Y42)</f>
        <v>0.14975610292198793</v>
      </c>
      <c r="AB42" s="58">
        <f>-M42*SIN(Y42)</f>
        <v>-7.2500050420427025</v>
      </c>
      <c r="AC42" s="64"/>
      <c r="AD42" s="82">
        <f>$AA$40/$M$40*M42</f>
        <v>-6.6824447566330283E-6</v>
      </c>
      <c r="AE42" s="82">
        <f>$AB$40/$M$40*M42</f>
        <v>-3.9436758413783652E-5</v>
      </c>
      <c r="AF42" s="22">
        <f t="shared" si="0"/>
        <v>0.14976278536674456</v>
      </c>
      <c r="AG42" s="22">
        <f t="shared" si="0"/>
        <v>-7.2499656052842889</v>
      </c>
      <c r="AH42" s="63"/>
      <c r="AI42" s="38">
        <f>A42</f>
        <v>1</v>
      </c>
      <c r="AJ42" s="82">
        <f t="shared" ref="AJ42:AK44" si="1">AJ41+AF41</f>
        <v>720848.31448569102</v>
      </c>
      <c r="AK42" s="82">
        <f t="shared" si="1"/>
        <v>459032.8006136521</v>
      </c>
      <c r="AL42" s="66"/>
      <c r="AM42" s="9" t="str">
        <f>IF(A43=0,A42&amp;" - 1",A42&amp;" - "&amp;A43)</f>
        <v>1 - 2</v>
      </c>
      <c r="AN42" s="18">
        <f>F42</f>
        <v>-0.15000000002328306</v>
      </c>
      <c r="AO42" s="18">
        <f>AN42*G42</f>
        <v>-1.0875000001688022</v>
      </c>
      <c r="AP42" s="9" t="str">
        <f>D42&amp;","&amp;C42</f>
        <v>459032.8,720848.32</v>
      </c>
    </row>
    <row r="43" spans="1:44">
      <c r="A43" s="20">
        <f>A42+1</f>
        <v>2</v>
      </c>
      <c r="B43" s="44"/>
      <c r="C43" s="60">
        <v>720848.47</v>
      </c>
      <c r="D43" s="60">
        <v>459025.55</v>
      </c>
      <c r="E43" s="79"/>
      <c r="F43" s="72">
        <f>IF(C44=0,C43-$C$42,C43-C44)</f>
        <v>-0.2900000000372529</v>
      </c>
      <c r="G43" s="72">
        <f>IF(D44=0,D43-$D$42,D43-D44)</f>
        <v>14.489999999990687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14.492901710829052</v>
      </c>
      <c r="N43" s="36">
        <f>IF(F43=0,,ATAN(G43/F43))</f>
        <v>-1.5507851957193146</v>
      </c>
      <c r="O43" s="36">
        <f>ABS(DEGREES(N43))</f>
        <v>88.85344664608607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W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91.15</v>
      </c>
      <c r="Y43" s="22">
        <f>RADIANS(X43)</f>
        <v>1.5908676131928314</v>
      </c>
      <c r="Z43" s="64"/>
      <c r="AA43" s="58">
        <f>-M43*COS(Y43)</f>
        <v>0.29087165013291222</v>
      </c>
      <c r="AB43" s="58">
        <f>-M43*SIN(Y43)</f>
        <v>-14.48998252873</v>
      </c>
      <c r="AC43" s="64"/>
      <c r="AD43" s="82">
        <f>$AA$40/$M$40*M43</f>
        <v>-1.3355488721243567E-5</v>
      </c>
      <c r="AE43" s="82">
        <f>$AB$40/$M$40*M43</f>
        <v>-7.8818037616381733E-5</v>
      </c>
      <c r="AF43" s="22">
        <f t="shared" si="0"/>
        <v>0.29088500562163344</v>
      </c>
      <c r="AG43" s="22">
        <f t="shared" si="0"/>
        <v>-14.489903710692383</v>
      </c>
      <c r="AH43" s="64"/>
      <c r="AI43" s="25">
        <f>A43</f>
        <v>2</v>
      </c>
      <c r="AJ43" s="82">
        <f t="shared" si="1"/>
        <v>720848.46424847643</v>
      </c>
      <c r="AK43" s="82">
        <f t="shared" si="1"/>
        <v>459025.55064804683</v>
      </c>
      <c r="AL43" s="66"/>
      <c r="AM43" s="9" t="str">
        <f>IF(A44=0,A43&amp;" - 1",A43&amp;" - "&amp;A44)</f>
        <v>2 - 3</v>
      </c>
      <c r="AN43" s="18">
        <f>AN42+F42+F43</f>
        <v>-0.59000000008381903</v>
      </c>
      <c r="AO43" s="18">
        <f>AN43*G43</f>
        <v>-8.5491000012090428</v>
      </c>
      <c r="AP43" s="9" t="str">
        <f>D43&amp;","&amp;C43</f>
        <v>459025.55,720848.47</v>
      </c>
    </row>
    <row r="44" spans="1:44" s="46" customFormat="1">
      <c r="A44" s="20">
        <f>A43+1</f>
        <v>3</v>
      </c>
      <c r="B44" s="44"/>
      <c r="C44" s="60">
        <v>720848.76</v>
      </c>
      <c r="D44" s="60">
        <v>459011.06</v>
      </c>
      <c r="E44" s="79"/>
      <c r="F44" s="72">
        <f>IF(C45=0,C44-$C$42,C44-C45)</f>
        <v>-38.739999999990687</v>
      </c>
      <c r="G44" s="72">
        <f>IF(D45=0,D44-$D$42,D44-D45)</f>
        <v>-0.80999999999767169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38.748467066443737</v>
      </c>
      <c r="N44" s="22">
        <f>IF(F44=0,,ATAN(G44/F44))</f>
        <v>2.0905575501448143E-2</v>
      </c>
      <c r="O44" s="22">
        <f>ABS(DEGREES(N44))</f>
        <v>1.1978012445250681</v>
      </c>
      <c r="P44" s="24" t="str">
        <f>TEXT(INT(O44),"00")</f>
        <v>01</v>
      </c>
      <c r="Q44" s="25" t="str">
        <f>TEXT((O44-P44)*60,"00")</f>
        <v>12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12</v>
      </c>
      <c r="U44" s="24" t="str">
        <f>IF(L44="",IF(G44&gt;0,"W","E"),"")</f>
        <v>E</v>
      </c>
      <c r="V44" s="44"/>
      <c r="W44" s="22">
        <f>IF(S44="due",90*(I44+K44),S44+T44/60)</f>
        <v>1.2</v>
      </c>
      <c r="X44" s="22">
        <f>IF(R44="",W44,IF(R44="N",IF(U44="E",180+W44,180-W44),IF(U44="E",360-W44,W44)))</f>
        <v>181.2</v>
      </c>
      <c r="Y44" s="22">
        <f>RADIANS(X44)</f>
        <v>3.1625366046137251</v>
      </c>
      <c r="Z44" s="64"/>
      <c r="AA44" s="58">
        <f>-M44*COS(Y44)</f>
        <v>38.73996888729166</v>
      </c>
      <c r="AB44" s="58">
        <f>-M44*SIN(Y44)</f>
        <v>0.81148666714189011</v>
      </c>
      <c r="AC44" s="64"/>
      <c r="AD44" s="82">
        <f>$AA$40/$M$40*M44</f>
        <v>-3.5707460465607737E-5</v>
      </c>
      <c r="AE44" s="82">
        <f>$AB$40/$M$40*M44</f>
        <v>-2.1072923806128438E-4</v>
      </c>
      <c r="AF44" s="22">
        <f>AA44-AD44</f>
        <v>38.740004594752122</v>
      </c>
      <c r="AG44" s="22">
        <f>AB44-AE44</f>
        <v>0.81169739637995142</v>
      </c>
      <c r="AH44" s="64"/>
      <c r="AI44" s="25">
        <f>A44</f>
        <v>3</v>
      </c>
      <c r="AJ44" s="82">
        <f t="shared" si="1"/>
        <v>720848.75513348205</v>
      </c>
      <c r="AK44" s="82">
        <f t="shared" si="1"/>
        <v>459011.06074433617</v>
      </c>
      <c r="AL44" s="66"/>
      <c r="AM44" s="9" t="str">
        <f>IF(A45=0,A44&amp;" - 1",A44&amp;" - "&amp;A45)</f>
        <v>3 - 4</v>
      </c>
      <c r="AN44" s="18">
        <f>AN43+F43+F44</f>
        <v>-39.620000000111759</v>
      </c>
      <c r="AO44" s="18">
        <f>AN44*G44</f>
        <v>32.092199999998279</v>
      </c>
      <c r="AP44" s="9" t="str">
        <f>D44&amp;","&amp;C44</f>
        <v>459011.06,720848.76</v>
      </c>
    </row>
    <row r="45" spans="1:44" s="46" customFormat="1">
      <c r="A45" s="20">
        <f t="shared" ref="A45:A47" si="2">A44+1</f>
        <v>4</v>
      </c>
      <c r="B45" s="44"/>
      <c r="C45" s="60">
        <v>720887.5</v>
      </c>
      <c r="D45" s="60">
        <v>459011.87</v>
      </c>
      <c r="E45" s="79"/>
      <c r="F45" s="72">
        <f t="shared" ref="F45:F47" si="3">IF(C46=0,C45-$C$42,C45-C46)</f>
        <v>-2.9399999999441206</v>
      </c>
      <c r="G45" s="72">
        <f t="shared" ref="G45:G47" si="4">IF(D46=0,D45-$D$42,D45-D46)</f>
        <v>-3.0599999999976717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4.2434891303804685</v>
      </c>
      <c r="N45" s="22">
        <f t="shared" ref="N45:N47" si="11">IF(F45=0,,ATAN(G45/F45))</f>
        <v>0.80539549737971439</v>
      </c>
      <c r="O45" s="22">
        <f t="shared" ref="O45:O47" si="12">ABS(DEGREES(N45))</f>
        <v>46.145762838697387</v>
      </c>
      <c r="P45" s="24" t="str">
        <f t="shared" ref="P45:P47" si="13">TEXT(INT(O45),"00")</f>
        <v>46</v>
      </c>
      <c r="Q45" s="25" t="str">
        <f t="shared" ref="Q45:Q47" si="14">TEXT((O45-P45)*60,"00")</f>
        <v>09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46</v>
      </c>
      <c r="T45" s="25" t="str">
        <f t="shared" ref="T45:T47" si="17">IF(L45="",IF(INT(Q45)=60,"00",Q45),L45)</f>
        <v>09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46.15</v>
      </c>
      <c r="X45" s="22">
        <f t="shared" ref="X45:X47" si="20">IF(R45="",W45,IF(R45="N",IF(U45="E",180+W45,180-W45),IF(U45="E",360-W45,W45)))</f>
        <v>226.15</v>
      </c>
      <c r="Y45" s="22">
        <f t="shared" ref="Y45:Y47" si="21">RADIANS(X45)</f>
        <v>3.9470621033851763</v>
      </c>
      <c r="Z45" s="64"/>
      <c r="AA45" s="58">
        <f t="shared" ref="AA45:AA47" si="22">-M45*COS(Y45)</f>
        <v>2.9397736975130107</v>
      </c>
      <c r="AB45" s="58">
        <f t="shared" ref="AB45:AB47" si="23">-M45*SIN(Y45)</f>
        <v>3.0602174117320269</v>
      </c>
      <c r="AC45" s="64"/>
      <c r="AD45" s="82">
        <f t="shared" ref="AD45:AD47" si="24">$AA$40/$M$40*M45</f>
        <v>-3.9104571569107841E-6</v>
      </c>
      <c r="AE45" s="82">
        <f t="shared" ref="AE45:AE47" si="25">$AB$40/$M$40*M45</f>
        <v>-2.3077744717824496E-5</v>
      </c>
      <c r="AF45" s="22">
        <f t="shared" ref="AF45:AF47" si="26">AA45-AD45</f>
        <v>2.9397776079701674</v>
      </c>
      <c r="AG45" s="22">
        <f t="shared" ref="AG45:AG47" si="27">AB45-AE45</f>
        <v>3.0602404894767448</v>
      </c>
      <c r="AH45" s="64"/>
      <c r="AI45" s="25">
        <f t="shared" ref="AI45:AI47" si="28">A45</f>
        <v>4</v>
      </c>
      <c r="AJ45" s="82">
        <f t="shared" ref="AJ45:AJ47" si="29">AJ44+AF44</f>
        <v>720887.49513807683</v>
      </c>
      <c r="AK45" s="82">
        <f t="shared" ref="AK45:AK47" si="30">AK44+AG44</f>
        <v>459011.87244173256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-81.300000000046566</v>
      </c>
      <c r="AO45" s="18">
        <f t="shared" ref="AO45:AO47" si="33">AN45*G45</f>
        <v>248.77799999995321</v>
      </c>
      <c r="AP45" s="9" t="str">
        <f t="shared" ref="AP45:AP47" si="34">D45&amp;","&amp;C45</f>
        <v>459011.87,720887.5</v>
      </c>
    </row>
    <row r="46" spans="1:44" s="46" customFormat="1">
      <c r="A46" s="20">
        <f t="shared" si="2"/>
        <v>5</v>
      </c>
      <c r="B46" s="44"/>
      <c r="C46" s="60">
        <v>720890.44</v>
      </c>
      <c r="D46" s="60">
        <v>459014.93</v>
      </c>
      <c r="E46" s="79"/>
      <c r="F46" s="72">
        <f t="shared" si="3"/>
        <v>0.36999999999534339</v>
      </c>
      <c r="G46" s="72">
        <f t="shared" si="4"/>
        <v>-18.729999999981374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18.733654208383875</v>
      </c>
      <c r="N46" s="22">
        <f t="shared" si="11"/>
        <v>-1.5510444911252395</v>
      </c>
      <c r="O46" s="22">
        <f t="shared" si="12"/>
        <v>88.868303178492695</v>
      </c>
      <c r="P46" s="24" t="str">
        <f t="shared" si="13"/>
        <v>88</v>
      </c>
      <c r="Q46" s="25" t="str">
        <f t="shared" si="14"/>
        <v>52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52</v>
      </c>
      <c r="U46" s="24" t="str">
        <f t="shared" si="18"/>
        <v>E</v>
      </c>
      <c r="V46" s="44"/>
      <c r="W46" s="22">
        <f t="shared" si="19"/>
        <v>88.86666666666666</v>
      </c>
      <c r="X46" s="22">
        <f t="shared" si="20"/>
        <v>271.13333333333333</v>
      </c>
      <c r="Y46" s="22">
        <f t="shared" si="21"/>
        <v>4.7321693785739587</v>
      </c>
      <c r="Z46" s="64"/>
      <c r="AA46" s="58">
        <f t="shared" si="22"/>
        <v>-0.3705349758366695</v>
      </c>
      <c r="AB46" s="58">
        <f t="shared" si="23"/>
        <v>18.729989424208988</v>
      </c>
      <c r="AC46" s="64"/>
      <c r="AD46" s="82">
        <f t="shared" si="24"/>
        <v>-1.7263424018173075E-5</v>
      </c>
      <c r="AE46" s="82">
        <f t="shared" si="25"/>
        <v>-1.0188089946027955E-4</v>
      </c>
      <c r="AF46" s="22">
        <f t="shared" si="26"/>
        <v>-0.3705177124126513</v>
      </c>
      <c r="AG46" s="22">
        <f t="shared" si="27"/>
        <v>18.730091305108449</v>
      </c>
      <c r="AH46" s="64"/>
      <c r="AI46" s="25">
        <f t="shared" si="28"/>
        <v>5</v>
      </c>
      <c r="AJ46" s="82">
        <f t="shared" si="29"/>
        <v>720890.43491568475</v>
      </c>
      <c r="AK46" s="82">
        <f t="shared" si="30"/>
        <v>459014.93268222205</v>
      </c>
      <c r="AL46" s="66"/>
      <c r="AM46" s="9" t="str">
        <f t="shared" si="31"/>
        <v>5 - 6</v>
      </c>
      <c r="AN46" s="18">
        <f t="shared" si="32"/>
        <v>-83.869999999995343</v>
      </c>
      <c r="AO46" s="18">
        <f t="shared" si="33"/>
        <v>1570.8850999983506</v>
      </c>
      <c r="AP46" s="9" t="str">
        <f t="shared" si="34"/>
        <v>459014.93,720890.44</v>
      </c>
    </row>
    <row r="47" spans="1:44" s="46" customFormat="1">
      <c r="A47" s="20">
        <f t="shared" si="2"/>
        <v>6</v>
      </c>
      <c r="B47" s="44"/>
      <c r="C47" s="60">
        <v>720890.07</v>
      </c>
      <c r="D47" s="60">
        <v>459033.66</v>
      </c>
      <c r="E47" s="79"/>
      <c r="F47" s="72">
        <f t="shared" si="3"/>
        <v>41.75</v>
      </c>
      <c r="G47" s="72">
        <f t="shared" si="4"/>
        <v>0.85999999998603016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41.75885654564761</v>
      </c>
      <c r="N47" s="22">
        <f t="shared" si="11"/>
        <v>2.0595889705889513E-2</v>
      </c>
      <c r="O47" s="22">
        <f t="shared" si="12"/>
        <v>1.1800575554644075</v>
      </c>
      <c r="P47" s="24" t="str">
        <f t="shared" si="13"/>
        <v>01</v>
      </c>
      <c r="Q47" s="25" t="str">
        <f t="shared" si="14"/>
        <v>11</v>
      </c>
      <c r="R47" s="23" t="str">
        <f t="shared" si="15"/>
        <v>S</v>
      </c>
      <c r="S47" s="25" t="str">
        <f t="shared" si="16"/>
        <v>01</v>
      </c>
      <c r="T47" s="25" t="str">
        <f t="shared" si="17"/>
        <v>11</v>
      </c>
      <c r="U47" s="24" t="str">
        <f t="shared" si="18"/>
        <v>W</v>
      </c>
      <c r="V47" s="44"/>
      <c r="W47" s="22">
        <f t="shared" si="19"/>
        <v>1.1833333333333333</v>
      </c>
      <c r="X47" s="22">
        <f t="shared" si="20"/>
        <v>1.1833333333333333</v>
      </c>
      <c r="Y47" s="22">
        <f t="shared" si="21"/>
        <v>2.0653062815266233E-2</v>
      </c>
      <c r="Z47" s="64"/>
      <c r="AA47" s="58">
        <f t="shared" si="22"/>
        <v>-41.749950762890506</v>
      </c>
      <c r="AB47" s="58">
        <f t="shared" si="23"/>
        <v>-0.86238697589563917</v>
      </c>
      <c r="AC47" s="64"/>
      <c r="AD47" s="82">
        <f t="shared" si="24"/>
        <v>-3.8481592488183759E-5</v>
      </c>
      <c r="AE47" s="82">
        <f t="shared" si="25"/>
        <v>-2.2710090716841433E-4</v>
      </c>
      <c r="AF47" s="22">
        <f t="shared" si="26"/>
        <v>-41.749912281298016</v>
      </c>
      <c r="AG47" s="22">
        <f t="shared" si="27"/>
        <v>-0.8621598749884708</v>
      </c>
      <c r="AH47" s="64"/>
      <c r="AI47" s="25">
        <f t="shared" si="28"/>
        <v>6</v>
      </c>
      <c r="AJ47" s="82">
        <f t="shared" si="29"/>
        <v>720890.06439797231</v>
      </c>
      <c r="AK47" s="82">
        <f t="shared" si="30"/>
        <v>459033.66277352715</v>
      </c>
      <c r="AL47" s="66"/>
      <c r="AM47" s="9" t="str">
        <f t="shared" si="31"/>
        <v>6 - 1</v>
      </c>
      <c r="AN47" s="18">
        <f t="shared" si="32"/>
        <v>-41.75</v>
      </c>
      <c r="AO47" s="18">
        <f t="shared" si="33"/>
        <v>-35.904999999416759</v>
      </c>
      <c r="AP47" s="9" t="str">
        <f t="shared" si="34"/>
        <v>459033.66,720890.07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1814.5047000008342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907.2523500004171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2.0738004686567738E-3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61224.132014665309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126.9666336651171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-6.907047834720792E-4</v>
      </c>
      <c r="AB40" s="91">
        <f>SUM(AB42:AB65536)</f>
        <v>-1.9553964523568723E-3</v>
      </c>
      <c r="AC40" s="91"/>
      <c r="AD40" s="91">
        <f>SUM(AD42:AD65536)</f>
        <v>-6.907047834720792E-4</v>
      </c>
      <c r="AE40" s="91">
        <f>SUM(AE42:AE65536)</f>
        <v>-1.9553964523568728E-3</v>
      </c>
      <c r="AF40" s="91">
        <f>SUM(AF42:AF65536)</f>
        <v>-6.3560268159790212E-15</v>
      </c>
      <c r="AG40" s="91">
        <f>SUM(AG42:AG65536)</f>
        <v>0</v>
      </c>
      <c r="AH40" s="92"/>
      <c r="AI40" s="93">
        <v>1</v>
      </c>
      <c r="AJ40" s="92">
        <f>AJ44+AF44</f>
        <v>720847.88256920979</v>
      </c>
      <c r="AK40" s="92">
        <f>AK44+AG44</f>
        <v>459054.5202436056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380.30000000004657</v>
      </c>
      <c r="G41" s="72">
        <f>IF(D42=0,D41-$D$41,D41-D42)</f>
        <v>3417.4199999999837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3438.5153113516776</v>
      </c>
      <c r="N41" s="36">
        <f>IF(F41=0,,ATAN(G41/F41))</f>
        <v>1.4599695328816873</v>
      </c>
      <c r="O41" s="36">
        <f>ABS(DEGREES(N41))</f>
        <v>83.650092451806941</v>
      </c>
      <c r="P41" s="37" t="str">
        <f>TEXT(INT(O41),"00")</f>
        <v>83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83.65</v>
      </c>
      <c r="X41" s="22">
        <f>IF(R41="",W41,IF(R41="N",IF(U41="E",180+W41,180-W41),IF(U41="E",360-W41,W41)))</f>
        <v>83.65</v>
      </c>
      <c r="Y41" s="22">
        <f>RADIANS(X41)</f>
        <v>1.4599679192932569</v>
      </c>
      <c r="Z41" s="64"/>
      <c r="AA41" s="58">
        <f>-M41*COS(Y41)</f>
        <v>-380.30551430892569</v>
      </c>
      <c r="AB41" s="58">
        <f>-M41*SIN(Y41)</f>
        <v>-3417.4193863478549</v>
      </c>
      <c r="AC41" s="64"/>
      <c r="AD41" s="22">
        <v>0</v>
      </c>
      <c r="AE41" s="22">
        <v>0</v>
      </c>
      <c r="AF41" s="22">
        <f t="shared" ref="AF41:AG43" si="0">AA41-AD41</f>
        <v>-380.30551430892569</v>
      </c>
      <c r="AG41" s="22">
        <f t="shared" si="0"/>
        <v>-3417.4193863478549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720848.32</v>
      </c>
      <c r="D42" s="60">
        <v>459032.8</v>
      </c>
      <c r="E42" s="79"/>
      <c r="F42" s="72">
        <f>IF(C43=0,C42-$C$42,C42-C43)</f>
        <v>-41.75</v>
      </c>
      <c r="G42" s="72">
        <f>IF(D43=0,D42-$D$42,D42-D43)</f>
        <v>-0.85999999998603016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41.75885654564761</v>
      </c>
      <c r="N42" s="36">
        <f>IF(F42=0,,ATAN(G42/F42))</f>
        <v>2.0595889705889513E-2</v>
      </c>
      <c r="O42" s="36">
        <f>ABS(DEGREES(N42))</f>
        <v>1.1800575554644075</v>
      </c>
      <c r="P42" s="37" t="str">
        <f>TEXT(INT(O42),"00")</f>
        <v>01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11</v>
      </c>
      <c r="U42" s="40" t="str">
        <f>IF(L42="",IF(G42&gt;0,"W","E"),"")</f>
        <v>E</v>
      </c>
      <c r="V42" s="44"/>
      <c r="W42" s="22">
        <f>IF(S42="due",90*(I42+K42),S42+T42/60)</f>
        <v>1.1833333333333333</v>
      </c>
      <c r="X42" s="22">
        <f>IF(R42="",W42,IF(R42="N",IF(U42="E",180+W42,180-W42),IF(U42="E",360-W42,W42)))</f>
        <v>181.18333333333334</v>
      </c>
      <c r="Y42" s="22">
        <f>RADIANS(X42)</f>
        <v>3.1622457164050597</v>
      </c>
      <c r="Z42" s="64"/>
      <c r="AA42" s="58">
        <f>-M42*COS(Y42)</f>
        <v>41.749950762890506</v>
      </c>
      <c r="AB42" s="58">
        <f>-M42*SIN(Y42)</f>
        <v>0.86238697589564828</v>
      </c>
      <c r="AC42" s="64"/>
      <c r="AD42" s="82">
        <f>$AA$40/$M$40*M42</f>
        <v>-2.2717025044925255E-4</v>
      </c>
      <c r="AE42" s="82">
        <f>$AB$40/$M$40*M42</f>
        <v>-6.431226660636659E-4</v>
      </c>
      <c r="AF42" s="22">
        <f t="shared" si="0"/>
        <v>41.750177933140954</v>
      </c>
      <c r="AG42" s="22">
        <f t="shared" si="0"/>
        <v>0.86303009856171198</v>
      </c>
      <c r="AH42" s="63"/>
      <c r="AI42" s="38">
        <f>A42</f>
        <v>1</v>
      </c>
      <c r="AJ42" s="82">
        <f t="shared" ref="AJ42:AK44" si="1">AJ41+AF41</f>
        <v>720848.31448569102</v>
      </c>
      <c r="AK42" s="82">
        <f t="shared" si="1"/>
        <v>459032.8006136521</v>
      </c>
      <c r="AL42" s="66"/>
      <c r="AM42" s="9" t="str">
        <f>IF(A43=0,A42&amp;" - 1",A42&amp;" - "&amp;A43)</f>
        <v>1 - 2</v>
      </c>
      <c r="AN42" s="18">
        <f>F42</f>
        <v>-41.75</v>
      </c>
      <c r="AO42" s="18">
        <f>AN42*G42</f>
        <v>35.904999999416759</v>
      </c>
      <c r="AP42" s="9" t="str">
        <f>D42&amp;","&amp;C42</f>
        <v>459032.8,720848.32</v>
      </c>
    </row>
    <row r="43" spans="1:44">
      <c r="A43" s="20">
        <f>A42+1</f>
        <v>2</v>
      </c>
      <c r="B43" s="44"/>
      <c r="C43" s="60">
        <v>720890.07</v>
      </c>
      <c r="D43" s="60">
        <v>459033.66</v>
      </c>
      <c r="E43" s="79"/>
      <c r="F43" s="72">
        <f>IF(C44=0,C43-$C$42,C43-C44)</f>
        <v>0.43999999994412065</v>
      </c>
      <c r="G43" s="72">
        <f>IF(D44=0,D43-$D$42,D43-D44)</f>
        <v>-21.730000000039581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21.734454214487904</v>
      </c>
      <c r="N43" s="36">
        <f>IF(F43=0,,ATAN(G43/F43))</f>
        <v>-1.5505505890537252</v>
      </c>
      <c r="O43" s="36">
        <f>ABS(DEGREES(N43))</f>
        <v>88.840004674302151</v>
      </c>
      <c r="P43" s="37" t="str">
        <f>TEXT(INT(O43),"00")</f>
        <v>88</v>
      </c>
      <c r="Q43" s="38" t="str">
        <f>TEXT((O43-P43)*60,"00")</f>
        <v>50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50</v>
      </c>
      <c r="U43" s="40" t="str">
        <f>IF(L43="",IF(G43&gt;0,"W","E"),"")</f>
        <v>E</v>
      </c>
      <c r="V43" s="44"/>
      <c r="W43" s="22">
        <f>IF(S43="due",90*(I43+K43),S43+T43/60)</f>
        <v>88.833333333333329</v>
      </c>
      <c r="X43" s="22">
        <f>IF(R43="",W43,IF(R43="N",IF(U43="E",180+W43,180-W43),IF(U43="E",360-W43,W43)))</f>
        <v>271.16666666666669</v>
      </c>
      <c r="Y43" s="22">
        <f>RADIANS(X43)</f>
        <v>4.7327511549912904</v>
      </c>
      <c r="Z43" s="64"/>
      <c r="AA43" s="58">
        <f>-M43*COS(Y43)</f>
        <v>-0.44253017004152423</v>
      </c>
      <c r="AB43" s="58">
        <f>-M43*SIN(Y43)</f>
        <v>21.729948620516204</v>
      </c>
      <c r="AC43" s="64"/>
      <c r="AD43" s="82">
        <f>$AA$40/$M$40*M43</f>
        <v>-1.1823650874840923E-4</v>
      </c>
      <c r="AE43" s="82">
        <f>$AB$40/$M$40*M43</f>
        <v>-3.3472947528102306E-4</v>
      </c>
      <c r="AF43" s="22">
        <f t="shared" si="0"/>
        <v>-0.4424119335327758</v>
      </c>
      <c r="AG43" s="22">
        <f t="shared" si="0"/>
        <v>21.730283349991485</v>
      </c>
      <c r="AH43" s="64"/>
      <c r="AI43" s="25">
        <f>A43</f>
        <v>2</v>
      </c>
      <c r="AJ43" s="82">
        <f t="shared" si="1"/>
        <v>720890.06466362416</v>
      </c>
      <c r="AK43" s="82">
        <f t="shared" si="1"/>
        <v>459033.66364375065</v>
      </c>
      <c r="AL43" s="66"/>
      <c r="AM43" s="9" t="str">
        <f>IF(A44=0,A43&amp;" - 1",A43&amp;" - "&amp;A44)</f>
        <v>2 - 3</v>
      </c>
      <c r="AN43" s="18">
        <f>AN42+F42+F43</f>
        <v>-83.060000000055879</v>
      </c>
      <c r="AO43" s="18">
        <f>AN43*G43</f>
        <v>1804.8938000045018</v>
      </c>
      <c r="AP43" s="9" t="str">
        <f>D43&amp;","&amp;C43</f>
        <v>459033.66,720890.07</v>
      </c>
    </row>
    <row r="44" spans="1:44" s="46" customFormat="1">
      <c r="A44" s="20">
        <f>A43+1</f>
        <v>3</v>
      </c>
      <c r="B44" s="44"/>
      <c r="C44" s="60">
        <v>720889.63</v>
      </c>
      <c r="D44" s="60">
        <v>459055.39</v>
      </c>
      <c r="E44" s="79"/>
      <c r="F44" s="72">
        <f>IF(C45=0,C44-$C$42,C44-C45)</f>
        <v>41.739999999990687</v>
      </c>
      <c r="G44" s="72">
        <f>IF(D45=0,D44-$D$42,D44-D45)</f>
        <v>0.86999999999534339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41.749065857803508</v>
      </c>
      <c r="N44" s="22">
        <f>IF(F44=0,,ATAN(G44/F44))</f>
        <v>2.0840298134184615E-2</v>
      </c>
      <c r="O44" s="22">
        <f>ABS(DEGREES(N44))</f>
        <v>1.1940611268831427</v>
      </c>
      <c r="P44" s="24" t="str">
        <f>TEXT(INT(O44),"00")</f>
        <v>01</v>
      </c>
      <c r="Q44" s="25" t="str">
        <f>TEXT((O44-P44)*60,"00")</f>
        <v>12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12</v>
      </c>
      <c r="U44" s="24" t="str">
        <f>IF(L44="",IF(G44&gt;0,"W","E"),"")</f>
        <v>W</v>
      </c>
      <c r="V44" s="44"/>
      <c r="W44" s="22">
        <f>IF(S44="due",90*(I44+K44),S44+T44/60)</f>
        <v>1.2</v>
      </c>
      <c r="X44" s="22">
        <f>IF(R44="",W44,IF(R44="N",IF(U44="E",180+W44,180-W44),IF(U44="E",360-W44,W44)))</f>
        <v>1.2</v>
      </c>
      <c r="Y44" s="22">
        <f>RADIANS(X44)</f>
        <v>2.0943951023931952E-2</v>
      </c>
      <c r="Z44" s="64"/>
      <c r="AA44" s="58">
        <f>-M44*COS(Y44)</f>
        <v>-41.739909597751129</v>
      </c>
      <c r="AB44" s="58">
        <f>-M44*SIN(Y44)</f>
        <v>-0.8743264669320433</v>
      </c>
      <c r="AC44" s="64"/>
      <c r="AD44" s="82">
        <f>$AA$40/$M$40*M44</f>
        <v>-2.271169886218559E-4</v>
      </c>
      <c r="AE44" s="82">
        <f>$AB$40/$M$40*M44</f>
        <v>-6.4297188096585039E-4</v>
      </c>
      <c r="AF44" s="22">
        <f>AA44-AD44</f>
        <v>-41.739682480762511</v>
      </c>
      <c r="AG44" s="22">
        <f>AB44-AE44</f>
        <v>-0.87368349505107745</v>
      </c>
      <c r="AH44" s="64"/>
      <c r="AI44" s="25">
        <f>A44</f>
        <v>3</v>
      </c>
      <c r="AJ44" s="82">
        <f t="shared" si="1"/>
        <v>720889.6222516906</v>
      </c>
      <c r="AK44" s="82">
        <f t="shared" si="1"/>
        <v>459055.39392710064</v>
      </c>
      <c r="AL44" s="66"/>
      <c r="AM44" s="9" t="str">
        <f>IF(A45=0,A44&amp;" - 1",A44&amp;" - "&amp;A45)</f>
        <v>3 - 4</v>
      </c>
      <c r="AN44" s="18">
        <f>AN43+F43+F44</f>
        <v>-40.880000000121072</v>
      </c>
      <c r="AO44" s="18">
        <f>AN44*G44</f>
        <v>-35.565599999914973</v>
      </c>
      <c r="AP44" s="9" t="str">
        <f>D44&amp;","&amp;C44</f>
        <v>459055.39,720889.63</v>
      </c>
    </row>
    <row r="45" spans="1:44" s="46" customFormat="1">
      <c r="A45" s="20">
        <f t="shared" ref="A45:A46" si="2">A44+1</f>
        <v>4</v>
      </c>
      <c r="B45" s="44"/>
      <c r="C45" s="60">
        <v>720847.89</v>
      </c>
      <c r="D45" s="60">
        <v>459054.52</v>
      </c>
      <c r="E45" s="79"/>
      <c r="F45" s="72">
        <f t="shared" ref="F45:F46" si="3">IF(C46=0,C45-$C$42,C45-C46)</f>
        <v>-0.2900000000372529</v>
      </c>
      <c r="G45" s="72">
        <f t="shared" ref="G45:G46" si="4">IF(D46=0,D45-$D$42,D45-D46)</f>
        <v>14.489999999990687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14.492901710829052</v>
      </c>
      <c r="N45" s="22">
        <f t="shared" ref="N45:N46" si="11">IF(F45=0,,ATAN(G45/F45))</f>
        <v>-1.5507851957193146</v>
      </c>
      <c r="O45" s="22">
        <f t="shared" ref="O45:O46" si="12">ABS(DEGREES(N45))</f>
        <v>88.85344664608607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91.15</v>
      </c>
      <c r="Y45" s="22">
        <f t="shared" ref="Y45:Y46" si="21">RADIANS(X45)</f>
        <v>1.5908676131928314</v>
      </c>
      <c r="Z45" s="64"/>
      <c r="AA45" s="58">
        <f t="shared" ref="AA45:AA46" si="22">-M45*COS(Y45)</f>
        <v>0.29087165013291222</v>
      </c>
      <c r="AB45" s="58">
        <f t="shared" ref="AB45:AB46" si="23">-M45*SIN(Y45)</f>
        <v>-14.48998252873</v>
      </c>
      <c r="AC45" s="64"/>
      <c r="AD45" s="82">
        <f t="shared" ref="AD45:AD46" si="24">$AA$40/$M$40*M45</f>
        <v>-7.8842104016581076E-5</v>
      </c>
      <c r="AE45" s="82">
        <f t="shared" ref="AE45:AE46" si="25">$AB$40/$M$40*M45</f>
        <v>-2.2320327610212095E-4</v>
      </c>
      <c r="AF45" s="22">
        <f t="shared" ref="AF45:AF46" si="26">AA45-AD45</f>
        <v>0.29095049223692881</v>
      </c>
      <c r="AG45" s="22">
        <f t="shared" ref="AG45:AG46" si="27">AB45-AE45</f>
        <v>-14.489759325453898</v>
      </c>
      <c r="AH45" s="64"/>
      <c r="AI45" s="25">
        <f t="shared" ref="AI45:AI46" si="28">A45</f>
        <v>4</v>
      </c>
      <c r="AJ45" s="82">
        <f t="shared" ref="AJ45:AJ46" si="29">AJ44+AF44</f>
        <v>720847.88256920979</v>
      </c>
      <c r="AK45" s="82">
        <f t="shared" ref="AK45:AK46" si="30">AK44+AG44</f>
        <v>459054.5202436056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0.56999999983236194</v>
      </c>
      <c r="AO45" s="18">
        <f t="shared" ref="AO45:AO46" si="33">AN45*G45</f>
        <v>8.2592999975656163</v>
      </c>
      <c r="AP45" s="9" t="str">
        <f t="shared" ref="AP45:AP46" si="34">D45&amp;","&amp;C45</f>
        <v>459054.52,720847.89</v>
      </c>
    </row>
    <row r="46" spans="1:44" s="46" customFormat="1">
      <c r="A46" s="20">
        <f t="shared" si="2"/>
        <v>5</v>
      </c>
      <c r="B46" s="44"/>
      <c r="C46" s="60">
        <v>720848.18</v>
      </c>
      <c r="D46" s="60">
        <v>459040.03</v>
      </c>
      <c r="E46" s="79"/>
      <c r="F46" s="72">
        <f t="shared" si="3"/>
        <v>-0.13999999989755452</v>
      </c>
      <c r="G46" s="72">
        <f t="shared" si="4"/>
        <v>7.2300000000395812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7.2313553363490346</v>
      </c>
      <c r="N46" s="22">
        <f t="shared" si="11"/>
        <v>-1.5514349843441166</v>
      </c>
      <c r="O46" s="22">
        <f t="shared" si="12"/>
        <v>88.89067679186283</v>
      </c>
      <c r="P46" s="24" t="str">
        <f t="shared" si="13"/>
        <v>88</v>
      </c>
      <c r="Q46" s="25" t="str">
        <f t="shared" si="14"/>
        <v>53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53</v>
      </c>
      <c r="U46" s="24" t="str">
        <f t="shared" si="18"/>
        <v>W</v>
      </c>
      <c r="V46" s="44"/>
      <c r="W46" s="22">
        <f t="shared" si="19"/>
        <v>88.88333333333334</v>
      </c>
      <c r="X46" s="22">
        <f t="shared" si="20"/>
        <v>91.11666666666666</v>
      </c>
      <c r="Y46" s="22">
        <f t="shared" si="21"/>
        <v>1.5902858367754997</v>
      </c>
      <c r="Z46" s="64"/>
      <c r="AA46" s="58">
        <f t="shared" si="22"/>
        <v>0.14092664998576052</v>
      </c>
      <c r="AB46" s="58">
        <f t="shared" si="23"/>
        <v>-7.2299819972021675</v>
      </c>
      <c r="AC46" s="64"/>
      <c r="AD46" s="82">
        <f t="shared" si="24"/>
        <v>-3.9338931635980521E-5</v>
      </c>
      <c r="AE46" s="82">
        <f t="shared" si="25"/>
        <v>-1.1136915394421236E-4</v>
      </c>
      <c r="AF46" s="22">
        <f t="shared" si="26"/>
        <v>0.14096598891739651</v>
      </c>
      <c r="AG46" s="22">
        <f t="shared" si="27"/>
        <v>-7.2298706280482232</v>
      </c>
      <c r="AH46" s="64"/>
      <c r="AI46" s="25">
        <f t="shared" si="28"/>
        <v>5</v>
      </c>
      <c r="AJ46" s="82">
        <f t="shared" si="29"/>
        <v>720848.17351970205</v>
      </c>
      <c r="AK46" s="82">
        <f t="shared" si="30"/>
        <v>459040.03048428014</v>
      </c>
      <c r="AL46" s="66"/>
      <c r="AM46" s="9" t="str">
        <f t="shared" si="31"/>
        <v>5 - 1</v>
      </c>
      <c r="AN46" s="18">
        <f t="shared" si="32"/>
        <v>0.13999999989755452</v>
      </c>
      <c r="AO46" s="18">
        <f t="shared" si="33"/>
        <v>1.0121999992648605</v>
      </c>
      <c r="AP46" s="9" t="str">
        <f t="shared" si="34"/>
        <v>459040.03,720848.18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2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1207.8138999991072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603.9069499995536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7.1870938098672933E-3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15640.45867407719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112.40944371994539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1.2355793879763599E-3</v>
      </c>
      <c r="AB40" s="91">
        <f>SUM(AB42:AB65536)</f>
        <v>7.0800890536659722E-3</v>
      </c>
      <c r="AC40" s="91"/>
      <c r="AD40" s="91">
        <f>SUM(AD42:AD65536)</f>
        <v>1.2355793879763601E-3</v>
      </c>
      <c r="AE40" s="91">
        <f>SUM(AE42:AE65536)</f>
        <v>7.0800890536659722E-3</v>
      </c>
      <c r="AF40" s="91">
        <f>SUM(AF42:AF65536)</f>
        <v>3.5527136788005009E-15</v>
      </c>
      <c r="AG40" s="91">
        <f>SUM(AG42:AG65536)</f>
        <v>0</v>
      </c>
      <c r="AH40" s="92"/>
      <c r="AI40" s="93">
        <v>1</v>
      </c>
      <c r="AJ40" s="92">
        <f>AJ44+AF44</f>
        <v>720847.33310144441</v>
      </c>
      <c r="AK40" s="92">
        <f>AK44+AG44</f>
        <v>459069.01849095081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380.72999999998137</v>
      </c>
      <c r="G41" s="72">
        <f>IF(D42=0,D41-$D$41,D41-D42)</f>
        <v>3395.6999999999534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3416.9772932958845</v>
      </c>
      <c r="N41" s="36">
        <f>IF(F41=0,,ATAN(G41/F41))</f>
        <v>1.4591414338535786</v>
      </c>
      <c r="O41" s="36">
        <f>ABS(DEGREES(N41))</f>
        <v>83.602645872477439</v>
      </c>
      <c r="P41" s="37" t="str">
        <f>TEXT(INT(O41),"00")</f>
        <v>83</v>
      </c>
      <c r="Q41" s="38" t="str">
        <f>TEXT((O41-P41)*60,"00")</f>
        <v>36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36</v>
      </c>
      <c r="U41" s="40" t="str">
        <f>IF(L41="",IF(G41&gt;0,"W","E"),"")</f>
        <v>W</v>
      </c>
      <c r="V41" s="41"/>
      <c r="W41" s="22">
        <f>IF(S41="due",90*(I41+K41),S41+T41/60)</f>
        <v>83.6</v>
      </c>
      <c r="X41" s="22">
        <f>IF(R41="",W41,IF(R41="N",IF(U41="E",180+W41,180-W41),IF(U41="E",360-W41,W41)))</f>
        <v>83.6</v>
      </c>
      <c r="Y41" s="22">
        <f>RADIANS(X41)</f>
        <v>1.4590952546672593</v>
      </c>
      <c r="Z41" s="64"/>
      <c r="AA41" s="58">
        <f>-M41*COS(Y41)</f>
        <v>-380.8868102569532</v>
      </c>
      <c r="AB41" s="58">
        <f>-M41*SIN(Y41)</f>
        <v>-3395.6824145776577</v>
      </c>
      <c r="AC41" s="64"/>
      <c r="AD41" s="22">
        <v>0</v>
      </c>
      <c r="AE41" s="22">
        <v>0</v>
      </c>
      <c r="AF41" s="22">
        <f t="shared" ref="AF41:AG43" si="0">AA41-AD41</f>
        <v>-380.8868102569532</v>
      </c>
      <c r="AG41" s="22">
        <f t="shared" si="0"/>
        <v>-3395.6824145776577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720847.89</v>
      </c>
      <c r="D42" s="60">
        <v>459054.52</v>
      </c>
      <c r="E42" s="79"/>
      <c r="F42" s="72">
        <f>IF(C43=0,C42-$C$42,C42-C43)</f>
        <v>-41.739999999990687</v>
      </c>
      <c r="G42" s="72">
        <f>IF(D43=0,D42-$D$42,D42-D43)</f>
        <v>-0.86999999999534339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41.749065857803508</v>
      </c>
      <c r="N42" s="36">
        <f>IF(F42=0,,ATAN(G42/F42))</f>
        <v>2.0840298134184615E-2</v>
      </c>
      <c r="O42" s="36">
        <f>ABS(DEGREES(N42))</f>
        <v>1.1940611268831427</v>
      </c>
      <c r="P42" s="37" t="str">
        <f>TEXT(INT(O42),"00")</f>
        <v>01</v>
      </c>
      <c r="Q42" s="38" t="str">
        <f>TEXT((O42-P42)*60,"00")</f>
        <v>12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12</v>
      </c>
      <c r="U42" s="40" t="str">
        <f>IF(L42="",IF(G42&gt;0,"W","E"),"")</f>
        <v>E</v>
      </c>
      <c r="V42" s="44"/>
      <c r="W42" s="22">
        <f>IF(S42="due",90*(I42+K42),S42+T42/60)</f>
        <v>1.2</v>
      </c>
      <c r="X42" s="22">
        <f>IF(R42="",W42,IF(R42="N",IF(U42="E",180+W42,180-W42),IF(U42="E",360-W42,W42)))</f>
        <v>181.2</v>
      </c>
      <c r="Y42" s="22">
        <f>RADIANS(X42)</f>
        <v>3.1625366046137251</v>
      </c>
      <c r="Z42" s="64"/>
      <c r="AA42" s="58">
        <f>-M42*COS(Y42)</f>
        <v>41.739909597751129</v>
      </c>
      <c r="AB42" s="58">
        <f>-M42*SIN(Y42)</f>
        <v>0.87432646693203953</v>
      </c>
      <c r="AC42" s="64"/>
      <c r="AD42" s="82">
        <f>$AA$40/$M$40*M42</f>
        <v>4.5889636612459048E-4</v>
      </c>
      <c r="AE42" s="82">
        <f>$AB$40/$M$40*M42</f>
        <v>2.6295575745133486E-3</v>
      </c>
      <c r="AF42" s="22">
        <f t="shared" si="0"/>
        <v>41.739450701385003</v>
      </c>
      <c r="AG42" s="22">
        <f t="shared" si="0"/>
        <v>0.8716969093575262</v>
      </c>
      <c r="AH42" s="63"/>
      <c r="AI42" s="38">
        <f>A42</f>
        <v>1</v>
      </c>
      <c r="AJ42" s="82">
        <f t="shared" ref="AJ42:AK44" si="1">AJ41+AF41</f>
        <v>720847.73318974301</v>
      </c>
      <c r="AK42" s="82">
        <f t="shared" si="1"/>
        <v>459054.53758542234</v>
      </c>
      <c r="AL42" s="66"/>
      <c r="AM42" s="9" t="str">
        <f>IF(A43=0,A42&amp;" - 1",A42&amp;" - "&amp;A43)</f>
        <v>1 - 2</v>
      </c>
      <c r="AN42" s="18">
        <f>F42</f>
        <v>-41.739999999990687</v>
      </c>
      <c r="AO42" s="18">
        <f>AN42*G42</f>
        <v>36.313799999797531</v>
      </c>
      <c r="AP42" s="9" t="str">
        <f>D42&amp;","&amp;C42</f>
        <v>459054.52,720847.89</v>
      </c>
    </row>
    <row r="43" spans="1:44">
      <c r="A43" s="20">
        <f>A42+1</f>
        <v>2</v>
      </c>
      <c r="B43" s="44"/>
      <c r="C43" s="60">
        <v>720889.63</v>
      </c>
      <c r="D43" s="60">
        <v>459055.39</v>
      </c>
      <c r="E43" s="79"/>
      <c r="F43" s="72">
        <f>IF(C44=0,C43-$C$42,C43-C44)</f>
        <v>0.43000000005122274</v>
      </c>
      <c r="G43" s="72">
        <f>IF(D44=0,D43-$D$42,D43-D44)</f>
        <v>-14.450000000011642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14.456396508133709</v>
      </c>
      <c r="N43" s="36">
        <f>IF(F43=0,,ATAN(G43/F43))</f>
        <v>-1.5410473204224719</v>
      </c>
      <c r="O43" s="36">
        <f>ABS(DEGREES(N43))</f>
        <v>88.295507490152275</v>
      </c>
      <c r="P43" s="37" t="str">
        <f>TEXT(INT(O43),"00")</f>
        <v>88</v>
      </c>
      <c r="Q43" s="38" t="str">
        <f>TEXT((O43-P43)*60,"00")</f>
        <v>18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18</v>
      </c>
      <c r="U43" s="40" t="str">
        <f>IF(L43="",IF(G43&gt;0,"W","E"),"")</f>
        <v>E</v>
      </c>
      <c r="V43" s="44"/>
      <c r="W43" s="22">
        <f>IF(S43="due",90*(I43+K43),S43+T43/60)</f>
        <v>88.3</v>
      </c>
      <c r="X43" s="22">
        <f>IF(R43="",W43,IF(R43="N",IF(U43="E",180+W43,180-W43),IF(U43="E",360-W43,W43)))</f>
        <v>271.7</v>
      </c>
      <c r="Y43" s="22">
        <f>RADIANS(X43)</f>
        <v>4.7420595776685932</v>
      </c>
      <c r="Z43" s="64"/>
      <c r="AA43" s="58">
        <f>-M43*COS(Y43)</f>
        <v>-0.42886698740143381</v>
      </c>
      <c r="AB43" s="58">
        <f>-M43*SIN(Y43)</f>
        <v>14.450033671500481</v>
      </c>
      <c r="AC43" s="64"/>
      <c r="AD43" s="82">
        <f>$AA$40/$M$40*M43</f>
        <v>1.5890146733903003E-4</v>
      </c>
      <c r="AE43" s="82">
        <f>$AB$40/$M$40*M43</f>
        <v>9.1053359295764852E-4</v>
      </c>
      <c r="AF43" s="22">
        <f t="shared" si="0"/>
        <v>-0.42902588886877285</v>
      </c>
      <c r="AG43" s="22">
        <f t="shared" si="0"/>
        <v>14.449123137907524</v>
      </c>
      <c r="AH43" s="64"/>
      <c r="AI43" s="25">
        <f>A43</f>
        <v>2</v>
      </c>
      <c r="AJ43" s="82">
        <f t="shared" si="1"/>
        <v>720889.47264044441</v>
      </c>
      <c r="AK43" s="82">
        <f t="shared" si="1"/>
        <v>459055.4092823317</v>
      </c>
      <c r="AL43" s="66"/>
      <c r="AM43" s="9" t="str">
        <f>IF(A44=0,A43&amp;" - 1",A43&amp;" - "&amp;A44)</f>
        <v>2 - 3</v>
      </c>
      <c r="AN43" s="18">
        <f>AN42+F42+F43</f>
        <v>-83.049999999930151</v>
      </c>
      <c r="AO43" s="18">
        <f>AN43*G43</f>
        <v>1200.0724999999575</v>
      </c>
      <c r="AP43" s="9" t="str">
        <f>D43&amp;","&amp;C43</f>
        <v>459055.39,720889.63</v>
      </c>
    </row>
    <row r="44" spans="1:44" s="46" customFormat="1">
      <c r="A44" s="20">
        <f>A43+1</f>
        <v>3</v>
      </c>
      <c r="B44" s="44"/>
      <c r="C44" s="60">
        <v>720889.2</v>
      </c>
      <c r="D44" s="60">
        <v>459069.84</v>
      </c>
      <c r="E44" s="79"/>
      <c r="F44" s="72">
        <f>IF(C45=0,C44-$C$42,C44-C45)</f>
        <v>41.709999999962747</v>
      </c>
      <c r="G44" s="72">
        <f>IF(D45=0,D44-$D$42,D44-D45)</f>
        <v>0.84000000002561137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41.718457545754674</v>
      </c>
      <c r="N44" s="22">
        <f>IF(F44=0,,ATAN(G44/F44))</f>
        <v>2.0136333368958693E-2</v>
      </c>
      <c r="O44" s="22">
        <f>ABS(DEGREES(N44))</f>
        <v>1.1537269169097795</v>
      </c>
      <c r="P44" s="24" t="str">
        <f>TEXT(INT(O44),"00")</f>
        <v>01</v>
      </c>
      <c r="Q44" s="25" t="str">
        <f>TEXT((O44-P44)*60,"00")</f>
        <v>09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09</v>
      </c>
      <c r="U44" s="24" t="str">
        <f>IF(L44="",IF(G44&gt;0,"W","E"),"")</f>
        <v>W</v>
      </c>
      <c r="V44" s="44"/>
      <c r="W44" s="22">
        <f>IF(S44="due",90*(I44+K44),S44+T44/60)</f>
        <v>1.1499999999999999</v>
      </c>
      <c r="X44" s="22">
        <f>IF(R44="",W44,IF(R44="N",IF(U44="E",180+W44,180-W44),IF(U44="E",360-W44,W44)))</f>
        <v>1.1499999999999999</v>
      </c>
      <c r="Y44" s="22">
        <f>RADIANS(X44)</f>
        <v>2.007128639793479E-2</v>
      </c>
      <c r="Z44" s="64"/>
      <c r="AA44" s="58">
        <f>-M44*COS(Y44)</f>
        <v>-41.710054551178601</v>
      </c>
      <c r="AB44" s="58">
        <f>-M44*SIN(Y44)</f>
        <v>-0.83728688908905446</v>
      </c>
      <c r="AC44" s="64"/>
      <c r="AD44" s="82">
        <f>$AA$40/$M$40*M44</f>
        <v>4.5855992642507103E-4</v>
      </c>
      <c r="AE44" s="82">
        <f>$AB$40/$M$40*M44</f>
        <v>2.6276297153592009E-3</v>
      </c>
      <c r="AF44" s="22">
        <f>AA44-AD44</f>
        <v>-41.710513111105023</v>
      </c>
      <c r="AG44" s="22">
        <f>AB44-AE44</f>
        <v>-0.8399145188044137</v>
      </c>
      <c r="AH44" s="64"/>
      <c r="AI44" s="25">
        <f>A44</f>
        <v>3</v>
      </c>
      <c r="AJ44" s="82">
        <f t="shared" si="1"/>
        <v>720889.0436145555</v>
      </c>
      <c r="AK44" s="82">
        <f t="shared" si="1"/>
        <v>459069.85840546963</v>
      </c>
      <c r="AL44" s="66"/>
      <c r="AM44" s="9" t="str">
        <f>IF(A45=0,A44&amp;" - 1",A44&amp;" - "&amp;A45)</f>
        <v>3 - 4</v>
      </c>
      <c r="AN44" s="18">
        <f>AN43+F43+F44</f>
        <v>-40.909999999916181</v>
      </c>
      <c r="AO44" s="18">
        <f>AN44*G44</f>
        <v>-34.364400000977355</v>
      </c>
      <c r="AP44" s="9" t="str">
        <f>D44&amp;","&amp;C44</f>
        <v>459069.84,720889.2</v>
      </c>
    </row>
    <row r="45" spans="1:44" s="46" customFormat="1">
      <c r="A45" s="20">
        <f>A44+1</f>
        <v>4</v>
      </c>
      <c r="B45" s="44"/>
      <c r="C45" s="60">
        <v>720847.49</v>
      </c>
      <c r="D45" s="60">
        <v>459069</v>
      </c>
      <c r="E45" s="79"/>
      <c r="F45" s="72">
        <f>IF(C46=0,C45-$C$42,C45-C46)</f>
        <v>-0.40000000002328306</v>
      </c>
      <c r="G45" s="72">
        <f>IF(D46=0,D45-$D$42,D45-D46)</f>
        <v>14.479999999981374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14.485523808253507</v>
      </c>
      <c r="N45" s="22">
        <f>IF(F45=0,,ATAN(G45/F45))</f>
        <v>-1.5431790409117121</v>
      </c>
      <c r="O45" s="22">
        <f>ABS(DEGREES(N45))</f>
        <v>88.417646077287301</v>
      </c>
      <c r="P45" s="24" t="str">
        <f>TEXT(INT(O45),"00")</f>
        <v>88</v>
      </c>
      <c r="Q45" s="25" t="str">
        <f>TEXT((O45-P45)*60,"00")</f>
        <v>25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25</v>
      </c>
      <c r="U45" s="24" t="str">
        <f>IF(L45="",IF(G45&gt;0,"W","E"),"")</f>
        <v>W</v>
      </c>
      <c r="V45" s="44"/>
      <c r="W45" s="22">
        <f>IF(S45="due",90*(I45+K45),S45+T45/60)</f>
        <v>88.416666666666671</v>
      </c>
      <c r="X45" s="22">
        <f>IF(R45="",W45,IF(R45="N",IF(U45="E",180+W45,180-W45),IF(U45="E",360-W45,W45)))</f>
        <v>91.583333333333329</v>
      </c>
      <c r="Y45" s="22">
        <f>RADIANS(X45)</f>
        <v>1.59843070661814</v>
      </c>
      <c r="Z45" s="64"/>
      <c r="AA45" s="58">
        <f>-M45*COS(Y45)</f>
        <v>0.40024752021688248</v>
      </c>
      <c r="AB45" s="58">
        <f>-M45*SIN(Y45)</f>
        <v>-14.479993160289801</v>
      </c>
      <c r="AC45" s="64"/>
      <c r="AD45" s="82">
        <f>$AA$40/$M$40*M45</f>
        <v>1.592216280876686E-4</v>
      </c>
      <c r="AE45" s="82">
        <f>$AB$40/$M$40*M45</f>
        <v>9.1236817083577423E-4</v>
      </c>
      <c r="AF45" s="22">
        <f>AA45-AD45</f>
        <v>0.4000882985887948</v>
      </c>
      <c r="AG45" s="22">
        <f>AB45-AE45</f>
        <v>-14.480905528460637</v>
      </c>
      <c r="AH45" s="64"/>
      <c r="AI45" s="25">
        <f>A45</f>
        <v>4</v>
      </c>
      <c r="AJ45" s="82">
        <f t="shared" ref="AJ45" si="2">AJ44+AF44</f>
        <v>720847.33310144441</v>
      </c>
      <c r="AK45" s="82">
        <f t="shared" ref="AK45" si="3">AK44+AG44</f>
        <v>459069.01849095081</v>
      </c>
      <c r="AL45" s="66"/>
      <c r="AM45" s="9" t="str">
        <f>IF(A46=0,A45&amp;" - 1",A45&amp;" - "&amp;A46)</f>
        <v>4 - 1</v>
      </c>
      <c r="AN45" s="18">
        <f>AN44+F44+F45</f>
        <v>0.40000000002328306</v>
      </c>
      <c r="AO45" s="18">
        <f>AN45*G45</f>
        <v>5.7920000003296881</v>
      </c>
      <c r="AP45" s="9" t="str">
        <f>D45&amp;","&amp;C45</f>
        <v>459069,720847.49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abSelected="1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97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89</v>
      </c>
      <c r="D19" s="125"/>
      <c r="E19" s="124" t="s">
        <v>89</v>
      </c>
      <c r="F19" s="125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1209.2429999998101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604.62149999990504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1.1640228061428894E-10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965811991998.72974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970000000000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970000000000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112.42271851328152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-1.163087404165708E-10</v>
      </c>
      <c r="AB40" s="91">
        <f>SUM(AB42:AB65536)</f>
        <v>-4.6656012386847578E-12</v>
      </c>
      <c r="AC40" s="91"/>
      <c r="AD40" s="91">
        <f>SUM(AD42:AD65536)</f>
        <v>-1.163087404165708E-10</v>
      </c>
      <c r="AE40" s="91">
        <f>SUM(AE42:AE65536)</f>
        <v>-4.6656012386847578E-12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720888.72596761642</v>
      </c>
      <c r="AK40" s="92">
        <f>AK44+AG44</f>
        <v>459084.348147368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381.42000000004191</v>
      </c>
      <c r="G41" s="72">
        <f>IF(D42=0,D41-$D$41,D41-D42)</f>
        <v>3366.7299999999814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3388.26682970806</v>
      </c>
      <c r="N41" s="36">
        <f>IF(F41=0,,ATAN(G41/F41))</f>
        <v>1.4579863802609396</v>
      </c>
      <c r="O41" s="36">
        <f>ABS(DEGREES(N41))</f>
        <v>83.536466176507801</v>
      </c>
      <c r="P41" s="37" t="str">
        <f>TEXT(INT(O41),"00")</f>
        <v>83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83.533333333333331</v>
      </c>
      <c r="X41" s="22">
        <f>IF(R41="",W41,IF(R41="N",IF(U41="E",180+W41,180-W41),IF(U41="E",360-W41,W41)))</f>
        <v>83.533333333333331</v>
      </c>
      <c r="Y41" s="22">
        <f>RADIANS(X41)</f>
        <v>1.4579317018325966</v>
      </c>
      <c r="Z41" s="64"/>
      <c r="AA41" s="58">
        <f>-M41*COS(Y41)</f>
        <v>-381.60408693483447</v>
      </c>
      <c r="AB41" s="58">
        <f>-M41*SIN(Y41)</f>
        <v>-3366.7091395210455</v>
      </c>
      <c r="AC41" s="64"/>
      <c r="AD41" s="22">
        <v>0</v>
      </c>
      <c r="AE41" s="22">
        <v>0</v>
      </c>
      <c r="AF41" s="22">
        <f t="shared" ref="AF41:AG43" si="0">AA41-AD41</f>
        <v>-381.60408693483447</v>
      </c>
      <c r="AG41" s="22">
        <f t="shared" si="0"/>
        <v>-3366.7091395210455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720847.2</v>
      </c>
      <c r="D42" s="60">
        <v>459083.49</v>
      </c>
      <c r="E42" s="79"/>
      <c r="F42" s="72">
        <f>IF(C43=0,C42-$C$42,C42-C43)</f>
        <v>-0.2900000000372529</v>
      </c>
      <c r="G42" s="72">
        <f>IF(D43=0,D42-$D$42,D42-D43)</f>
        <v>14.489999999990687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14.492901710829052</v>
      </c>
      <c r="N42" s="36">
        <f>IF(F42=0,,ATAN(G42/F42))</f>
        <v>-1.5507851957193146</v>
      </c>
      <c r="O42" s="36">
        <f>ABS(DEGREES(N42))</f>
        <v>88.85344664608607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W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91.15</v>
      </c>
      <c r="Y42" s="22">
        <f>RADIANS(X42)</f>
        <v>1.5908676131928314</v>
      </c>
      <c r="Z42" s="64"/>
      <c r="AA42" s="58">
        <f>-M42*COS(Y42)</f>
        <v>0.29087165013291222</v>
      </c>
      <c r="AB42" s="58">
        <f>-M42*SIN(Y42)</f>
        <v>-14.48998252873</v>
      </c>
      <c r="AC42" s="64"/>
      <c r="AD42" s="82">
        <f>$AA$40/$M$40*M42</f>
        <v>-1.4993865699560981E-11</v>
      </c>
      <c r="AE42" s="82">
        <f>$AB$40/$M$40*M42</f>
        <v>-6.0146295222519575E-13</v>
      </c>
      <c r="AF42" s="22">
        <f t="shared" si="0"/>
        <v>0.29087165014790606</v>
      </c>
      <c r="AG42" s="22">
        <f t="shared" si="0"/>
        <v>-14.489982528729398</v>
      </c>
      <c r="AH42" s="63"/>
      <c r="AI42" s="38">
        <f>A42</f>
        <v>1</v>
      </c>
      <c r="AJ42" s="82">
        <f t="shared" ref="AJ42:AK44" si="1">AJ41+AF41</f>
        <v>720847.01591306517</v>
      </c>
      <c r="AK42" s="82">
        <f t="shared" si="1"/>
        <v>459083.51086047891</v>
      </c>
      <c r="AL42" s="66"/>
      <c r="AM42" s="9" t="str">
        <f>IF(A43=0,A42&amp;" - 1",A42&amp;" - "&amp;A43)</f>
        <v>1 - 2</v>
      </c>
      <c r="AN42" s="18">
        <f>F42</f>
        <v>-0.2900000000372529</v>
      </c>
      <c r="AO42" s="18">
        <f>AN42*G42</f>
        <v>-4.2021000005370936</v>
      </c>
      <c r="AP42" s="9" t="str">
        <f>D42&amp;","&amp;C42</f>
        <v>459083.49,720847.2</v>
      </c>
    </row>
    <row r="43" spans="1:44">
      <c r="A43" s="20">
        <f>A42+1</f>
        <v>2</v>
      </c>
      <c r="B43" s="44"/>
      <c r="C43" s="60">
        <v>720847.49</v>
      </c>
      <c r="D43" s="60">
        <v>459069</v>
      </c>
      <c r="E43" s="79"/>
      <c r="F43" s="72">
        <f>IF(C44=0,C43-$C$42,C43-C44)</f>
        <v>-41.709999999962747</v>
      </c>
      <c r="G43" s="72">
        <f>IF(D44=0,D43-$D$42,D43-D44)</f>
        <v>-0.84000000002561137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41.718457545754674</v>
      </c>
      <c r="N43" s="36">
        <f>IF(F43=0,,ATAN(G43/F43))</f>
        <v>2.0136333368958693E-2</v>
      </c>
      <c r="O43" s="36">
        <f>ABS(DEGREES(N43))</f>
        <v>1.1537269169097795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181.15</v>
      </c>
      <c r="Y43" s="22">
        <f>RADIANS(X43)</f>
        <v>3.161663939987728</v>
      </c>
      <c r="Z43" s="64"/>
      <c r="AA43" s="58">
        <f>-M43*COS(Y43)</f>
        <v>41.710054551178601</v>
      </c>
      <c r="AB43" s="58">
        <f>-M43*SIN(Y43)</f>
        <v>0.8372868890890528</v>
      </c>
      <c r="AC43" s="64"/>
      <c r="AD43" s="82">
        <f>$AA$40/$M$40*M43</f>
        <v>-4.3160504508665415E-11</v>
      </c>
      <c r="AE43" s="82">
        <f>$AB$40/$M$40*M43</f>
        <v>-1.7313376671148162E-12</v>
      </c>
      <c r="AF43" s="22">
        <f t="shared" si="0"/>
        <v>41.710054551221759</v>
      </c>
      <c r="AG43" s="22">
        <f t="shared" si="0"/>
        <v>0.83728688909078419</v>
      </c>
      <c r="AH43" s="64"/>
      <c r="AI43" s="25">
        <f>A43</f>
        <v>2</v>
      </c>
      <c r="AJ43" s="82">
        <f t="shared" si="1"/>
        <v>720847.30678471527</v>
      </c>
      <c r="AK43" s="82">
        <f t="shared" si="1"/>
        <v>459069.02087795018</v>
      </c>
      <c r="AL43" s="66"/>
      <c r="AM43" s="9" t="str">
        <f>IF(A44=0,A43&amp;" - 1",A43&amp;" - "&amp;A44)</f>
        <v>2 - 3</v>
      </c>
      <c r="AN43" s="18">
        <f>AN42+F42+F43</f>
        <v>-42.290000000037253</v>
      </c>
      <c r="AO43" s="18">
        <f>AN43*G43</f>
        <v>35.523600001114396</v>
      </c>
      <c r="AP43" s="9" t="str">
        <f>D43&amp;","&amp;C43</f>
        <v>459069,720847.49</v>
      </c>
    </row>
    <row r="44" spans="1:44" s="46" customFormat="1">
      <c r="A44" s="20">
        <f>A43+1</f>
        <v>3</v>
      </c>
      <c r="B44" s="44"/>
      <c r="C44" s="60">
        <v>720889.2</v>
      </c>
      <c r="D44" s="60">
        <v>459069.84</v>
      </c>
      <c r="E44" s="79"/>
      <c r="F44" s="72">
        <f>IF(C45=0,C44-$C$42,C44-C45)</f>
        <v>0.28999999992083758</v>
      </c>
      <c r="G44" s="72">
        <f>IF(D45=0,D44-$D$42,D44-D45)</f>
        <v>-14.489999999990687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14.492901710826724</v>
      </c>
      <c r="N44" s="22">
        <f>IF(F44=0,,ATAN(G44/F44))</f>
        <v>-1.5507851957273455</v>
      </c>
      <c r="O44" s="22">
        <f>ABS(DEGREES(N44))</f>
        <v>88.853446646546203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271.14999999999998</v>
      </c>
      <c r="Y44" s="22">
        <f>RADIANS(X44)</f>
        <v>4.7324602667826241</v>
      </c>
      <c r="Z44" s="64"/>
      <c r="AA44" s="58">
        <f>-M44*COS(Y44)</f>
        <v>-0.29087165013285726</v>
      </c>
      <c r="AB44" s="58">
        <f>-M44*SIN(Y44)</f>
        <v>14.489982528727671</v>
      </c>
      <c r="AC44" s="64"/>
      <c r="AD44" s="82">
        <f>$AA$40/$M$40*M44</f>
        <v>-1.499386569955857E-11</v>
      </c>
      <c r="AE44" s="82">
        <f>$AB$40/$M$40*M44</f>
        <v>-6.0146295222509912E-13</v>
      </c>
      <c r="AF44" s="22">
        <f>AA44-AD44</f>
        <v>-0.29087165011786342</v>
      </c>
      <c r="AG44" s="22">
        <f>AB44-AE44</f>
        <v>14.489982528728273</v>
      </c>
      <c r="AH44" s="64"/>
      <c r="AI44" s="25">
        <f>A44</f>
        <v>3</v>
      </c>
      <c r="AJ44" s="82">
        <f t="shared" si="1"/>
        <v>720889.01683926652</v>
      </c>
      <c r="AK44" s="82">
        <f t="shared" si="1"/>
        <v>459069.85816483927</v>
      </c>
      <c r="AL44" s="66"/>
      <c r="AM44" s="9" t="str">
        <f>IF(A45=0,A44&amp;" - 1",A44&amp;" - "&amp;A45)</f>
        <v>3 - 4</v>
      </c>
      <c r="AN44" s="18">
        <f>AN43+F43+F44</f>
        <v>-83.710000000079162</v>
      </c>
      <c r="AO44" s="18">
        <f>AN44*G44</f>
        <v>1212.9579000003675</v>
      </c>
      <c r="AP44" s="9" t="str">
        <f>D44&amp;","&amp;C44</f>
        <v>459069.84,720889.2</v>
      </c>
    </row>
    <row r="45" spans="1:44" s="46" customFormat="1">
      <c r="A45" s="20">
        <f>A44+1</f>
        <v>4</v>
      </c>
      <c r="B45" s="44"/>
      <c r="C45" s="60">
        <v>720888.91</v>
      </c>
      <c r="D45" s="60">
        <v>459084.33</v>
      </c>
      <c r="E45" s="79"/>
      <c r="F45" s="72">
        <f>IF(C46=0,C45-$C$42,C45-C46)</f>
        <v>41.710000000079162</v>
      </c>
      <c r="G45" s="72">
        <f>IF(D46=0,D45-$D$42,D45-D46)</f>
        <v>0.84000000002561137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41.718457545871068</v>
      </c>
      <c r="N45" s="22">
        <f>IF(F45=0,,ATAN(G45/F45))</f>
        <v>2.0136333368902505E-2</v>
      </c>
      <c r="O45" s="22">
        <f>ABS(DEGREES(N45))</f>
        <v>1.15372691690656</v>
      </c>
      <c r="P45" s="24" t="str">
        <f>TEXT(INT(O45),"00")</f>
        <v>01</v>
      </c>
      <c r="Q45" s="25" t="str">
        <f>TEXT((O45-P45)*60,"00")</f>
        <v>09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09</v>
      </c>
      <c r="U45" s="24" t="str">
        <f>IF(L45="",IF(G45&gt;0,"W","E"),"")</f>
        <v>W</v>
      </c>
      <c r="V45" s="44"/>
      <c r="W45" s="22">
        <f>IF(S45="due",90*(I45+K45),S45+T45/60)</f>
        <v>1.1499999999999999</v>
      </c>
      <c r="X45" s="22">
        <f>IF(R45="",W45,IF(R45="N",IF(U45="E",180+W45,180-W45),IF(U45="E",360-W45,W45)))</f>
        <v>1.1499999999999999</v>
      </c>
      <c r="Y45" s="22">
        <f>RADIANS(X45)</f>
        <v>2.007128639793479E-2</v>
      </c>
      <c r="Z45" s="64"/>
      <c r="AA45" s="58">
        <f>-M45*COS(Y45)</f>
        <v>-41.710054551294967</v>
      </c>
      <c r="AB45" s="58">
        <f>-M45*SIN(Y45)</f>
        <v>-0.83728688909139048</v>
      </c>
      <c r="AC45" s="64"/>
      <c r="AD45" s="82">
        <f>$AA$40/$M$40*M45</f>
        <v>-4.3160504508785828E-11</v>
      </c>
      <c r="AE45" s="82">
        <f>$AB$40/$M$40*M45</f>
        <v>-1.7313376671196466E-12</v>
      </c>
      <c r="AF45" s="22">
        <f>AA45-AD45</f>
        <v>-41.710054551251808</v>
      </c>
      <c r="AG45" s="22">
        <f>AB45-AE45</f>
        <v>-0.83728688908965909</v>
      </c>
      <c r="AH45" s="64"/>
      <c r="AI45" s="25">
        <f>A45</f>
        <v>4</v>
      </c>
      <c r="AJ45" s="82">
        <f t="shared" ref="AJ45" si="2">AJ44+AF44</f>
        <v>720888.72596761642</v>
      </c>
      <c r="AK45" s="82">
        <f t="shared" ref="AK45" si="3">AK44+AG44</f>
        <v>459084.348147368</v>
      </c>
      <c r="AL45" s="66"/>
      <c r="AM45" s="9" t="str">
        <f>IF(A46=0,A45&amp;" - 1",A45&amp;" - "&amp;A46)</f>
        <v>4 - 1</v>
      </c>
      <c r="AN45" s="18">
        <f>AN44+F44+F45</f>
        <v>-41.710000000079162</v>
      </c>
      <c r="AO45" s="18">
        <f>AN45*G45</f>
        <v>-35.036400001134744</v>
      </c>
      <c r="AP45" s="9" t="str">
        <f>D45&amp;","&amp;C45</f>
        <v>459084.33,720888.91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1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E19:F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55" sqref="D5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1201.8206999994513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600.91034999972567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2.518690322187038E-3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43961.438520301446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110.72524975050371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-1.0788953794647616E-3</v>
      </c>
      <c r="AB40" s="91">
        <f>SUM(AB42:AB65536)</f>
        <v>2.27591425568896E-3</v>
      </c>
      <c r="AC40" s="91"/>
      <c r="AD40" s="91">
        <f>SUM(AD42:AD65536)</f>
        <v>-1.0788953794647616E-3</v>
      </c>
      <c r="AE40" s="91">
        <f>SUM(AE42:AE65536)</f>
        <v>2.2759142556889604E-3</v>
      </c>
      <c r="AF40" s="91">
        <f>SUM(AF42:AF65536)</f>
        <v>-9.5479180117763462E-15</v>
      </c>
      <c r="AG40" s="91">
        <f>SUM(AG42:AG65536)</f>
        <v>0</v>
      </c>
      <c r="AH40" s="92"/>
      <c r="AI40" s="93">
        <v>1</v>
      </c>
      <c r="AJ40" s="92">
        <f>AJ44+AF44</f>
        <v>720885.57639379299</v>
      </c>
      <c r="AK40" s="92">
        <f>AK44+AG44</f>
        <v>459098.81728776748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381.42000000004191</v>
      </c>
      <c r="G41" s="72">
        <f>IF(D42=0,D41-$D$41,D41-D42)</f>
        <v>3366.7299999999814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3388.26682970806</v>
      </c>
      <c r="N41" s="36">
        <f>IF(F41=0,,ATAN(G41/F41))</f>
        <v>1.4579863802609396</v>
      </c>
      <c r="O41" s="36">
        <f>ABS(DEGREES(N41))</f>
        <v>83.536466176507801</v>
      </c>
      <c r="P41" s="37" t="str">
        <f>TEXT(INT(O41),"00")</f>
        <v>83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83.533333333333331</v>
      </c>
      <c r="X41" s="22">
        <f>IF(R41="",W41,IF(R41="N",IF(U41="E",180+W41,180-W41),IF(U41="E",360-W41,W41)))</f>
        <v>83.533333333333331</v>
      </c>
      <c r="Y41" s="22">
        <f>RADIANS(X41)</f>
        <v>1.4579317018325966</v>
      </c>
      <c r="Z41" s="64"/>
      <c r="AA41" s="58">
        <f>-M41*COS(Y41)</f>
        <v>-381.60408693483447</v>
      </c>
      <c r="AB41" s="58">
        <f>-M41*SIN(Y41)</f>
        <v>-3366.7091395210455</v>
      </c>
      <c r="AC41" s="64"/>
      <c r="AD41" s="22">
        <v>0</v>
      </c>
      <c r="AE41" s="22">
        <v>0</v>
      </c>
      <c r="AF41" s="22">
        <f t="shared" ref="AF41:AG43" si="0">AA41-AD41</f>
        <v>-381.60408693483447</v>
      </c>
      <c r="AG41" s="22">
        <f t="shared" si="0"/>
        <v>-3366.7091395210455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720847.2</v>
      </c>
      <c r="D42" s="60">
        <v>459083.49</v>
      </c>
      <c r="E42" s="79"/>
      <c r="F42" s="72">
        <f>IF(C43=0,C42-$C$42,C42-C43)</f>
        <v>-41.710000000079162</v>
      </c>
      <c r="G42" s="72">
        <f>IF(D43=0,D42-$D$42,D42-D43)</f>
        <v>-0.84000000002561137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41.718457545871068</v>
      </c>
      <c r="N42" s="36">
        <f>IF(F42=0,,ATAN(G42/F42))</f>
        <v>2.0136333368902505E-2</v>
      </c>
      <c r="O42" s="36">
        <f>ABS(DEGREES(N42))</f>
        <v>1.15372691690656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41.710054551294967</v>
      </c>
      <c r="AB42" s="58">
        <f>-M42*SIN(Y42)</f>
        <v>0.83728688909138882</v>
      </c>
      <c r="AC42" s="64"/>
      <c r="AD42" s="82">
        <f>$AA$40/$M$40*M42</f>
        <v>-4.0650033471188767E-4</v>
      </c>
      <c r="AE42" s="82">
        <f>$AB$40/$M$40*M42</f>
        <v>8.5750659825060093E-4</v>
      </c>
      <c r="AF42" s="22">
        <f t="shared" si="0"/>
        <v>41.710461051629679</v>
      </c>
      <c r="AG42" s="22">
        <f t="shared" si="0"/>
        <v>0.83642938249313825</v>
      </c>
      <c r="AH42" s="63"/>
      <c r="AI42" s="38">
        <f>A42</f>
        <v>1</v>
      </c>
      <c r="AJ42" s="82">
        <f t="shared" ref="AJ42:AK44" si="1">AJ41+AF41</f>
        <v>720847.01591306517</v>
      </c>
      <c r="AK42" s="82">
        <f t="shared" si="1"/>
        <v>459083.51086047891</v>
      </c>
      <c r="AL42" s="66"/>
      <c r="AM42" s="9" t="str">
        <f>IF(A43=0,A42&amp;" - 1",A42&amp;" - "&amp;A43)</f>
        <v>1 - 2</v>
      </c>
      <c r="AN42" s="18">
        <f>F42</f>
        <v>-41.710000000079162</v>
      </c>
      <c r="AO42" s="18">
        <f>AN42*G42</f>
        <v>35.036400001134744</v>
      </c>
      <c r="AP42" s="9" t="str">
        <f>D42&amp;","&amp;C42</f>
        <v>459083.49,720847.2</v>
      </c>
    </row>
    <row r="43" spans="1:44">
      <c r="A43" s="20">
        <f>A42+1</f>
        <v>2</v>
      </c>
      <c r="B43" s="44"/>
      <c r="C43" s="60">
        <v>720888.91</v>
      </c>
      <c r="D43" s="60">
        <v>459084.33</v>
      </c>
      <c r="E43" s="79"/>
      <c r="F43" s="72">
        <f>IF(C44=0,C43-$C$42,C43-C44)</f>
        <v>0.23999999999068677</v>
      </c>
      <c r="G43" s="72">
        <f>IF(D44=0,D43-$D$42,D43-D44)</f>
        <v>-11.479999999981374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11.482508436729661</v>
      </c>
      <c r="N43" s="36">
        <f>IF(F43=0,,ATAN(G43/F43))</f>
        <v>-1.5498934483500642</v>
      </c>
      <c r="O43" s="36">
        <f>ABS(DEGREES(N43))</f>
        <v>88.802353285436126</v>
      </c>
      <c r="P43" s="37" t="str">
        <f>TEXT(INT(O43),"00")</f>
        <v>88</v>
      </c>
      <c r="Q43" s="38" t="str">
        <f>TEXT((O43-P43)*60,"00")</f>
        <v>48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48</v>
      </c>
      <c r="U43" s="40" t="str">
        <f>IF(L43="",IF(G43&gt;0,"W","E"),"")</f>
        <v>E</v>
      </c>
      <c r="V43" s="44"/>
      <c r="W43" s="22">
        <f>IF(S43="due",90*(I43+K43),S43+T43/60)</f>
        <v>88.8</v>
      </c>
      <c r="X43" s="22">
        <f>IF(R43="",W43,IF(R43="N",IF(U43="E",180+W43,180-W43),IF(U43="E",360-W43,W43)))</f>
        <v>271.2</v>
      </c>
      <c r="Y43" s="22">
        <f>RADIANS(X43)</f>
        <v>4.7333329314086212</v>
      </c>
      <c r="Z43" s="64"/>
      <c r="AA43" s="58">
        <f>-M43*COS(Y43)</f>
        <v>-0.24047151299617442</v>
      </c>
      <c r="AB43" s="58">
        <f>-M43*SIN(Y43)</f>
        <v>11.47999013287926</v>
      </c>
      <c r="AC43" s="64"/>
      <c r="AD43" s="82">
        <f>$AA$40/$M$40*M43</f>
        <v>-1.1188437438585609E-4</v>
      </c>
      <c r="AE43" s="82">
        <f>$AB$40/$M$40*M43</f>
        <v>2.3601847547065848E-4</v>
      </c>
      <c r="AF43" s="22">
        <f t="shared" si="0"/>
        <v>-0.24035962862178856</v>
      </c>
      <c r="AG43" s="22">
        <f t="shared" si="0"/>
        <v>11.479754114403789</v>
      </c>
      <c r="AH43" s="64"/>
      <c r="AI43" s="25">
        <f>A43</f>
        <v>2</v>
      </c>
      <c r="AJ43" s="82">
        <f t="shared" si="1"/>
        <v>720888.72637411684</v>
      </c>
      <c r="AK43" s="82">
        <f t="shared" si="1"/>
        <v>459084.34728986141</v>
      </c>
      <c r="AL43" s="66"/>
      <c r="AM43" s="9" t="str">
        <f>IF(A44=0,A43&amp;" - 1",A43&amp;" - "&amp;A44)</f>
        <v>2 - 3</v>
      </c>
      <c r="AN43" s="18">
        <f>AN42+F42+F43</f>
        <v>-83.180000000167638</v>
      </c>
      <c r="AO43" s="18">
        <f>AN43*G43</f>
        <v>954.90640000037513</v>
      </c>
      <c r="AP43" s="9" t="str">
        <f>D43&amp;","&amp;C43</f>
        <v>459084.33,720888.91</v>
      </c>
    </row>
    <row r="44" spans="1:44" s="46" customFormat="1">
      <c r="A44" s="20">
        <f>A43+1</f>
        <v>3</v>
      </c>
      <c r="B44" s="44"/>
      <c r="C44" s="60">
        <v>720888.67</v>
      </c>
      <c r="D44" s="60">
        <v>459095.81</v>
      </c>
      <c r="E44" s="79"/>
      <c r="F44" s="72">
        <f>IF(C45=0,C44-$C$42,C44-C45)</f>
        <v>2.9100000000325963</v>
      </c>
      <c r="G44" s="72">
        <f>IF(D45=0,D44-$D$42,D44-D45)</f>
        <v>-2.9899999999906868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4.1723135069328166</v>
      </c>
      <c r="N44" s="22">
        <f>IF(F44=0,,ATAN(G44/F44))</f>
        <v>-0.79895665453182929</v>
      </c>
      <c r="O44" s="22">
        <f>ABS(DEGREES(N44))</f>
        <v>45.776844318565573</v>
      </c>
      <c r="P44" s="24" t="str">
        <f>TEXT(INT(O44),"00")</f>
        <v>45</v>
      </c>
      <c r="Q44" s="25" t="str">
        <f>TEXT((O44-P44)*60,"00")</f>
        <v>47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47</v>
      </c>
      <c r="U44" s="24" t="str">
        <f>IF(L44="",IF(G44&gt;0,"W","E"),"")</f>
        <v>E</v>
      </c>
      <c r="V44" s="44"/>
      <c r="W44" s="22">
        <f>IF(S44="due",90*(I44+K44),S44+T44/60)</f>
        <v>45.783333333333331</v>
      </c>
      <c r="X44" s="22">
        <f>IF(R44="",W44,IF(R44="N",IF(U44="E",180+W44,180-W44),IF(U44="E",360-W44,W44)))</f>
        <v>314.2166666666667</v>
      </c>
      <c r="Y44" s="22">
        <f>RADIANS(X44)</f>
        <v>5.4841153979748496</v>
      </c>
      <c r="Z44" s="64"/>
      <c r="AA44" s="58">
        <f>-M44*COS(Y44)</f>
        <v>-2.9096613498985944</v>
      </c>
      <c r="AB44" s="58">
        <f>-M44*SIN(Y44)</f>
        <v>2.9903295519123487</v>
      </c>
      <c r="AC44" s="64"/>
      <c r="AD44" s="82">
        <f>$AA$40/$M$40*M44</f>
        <v>-4.0654591201658173E-5</v>
      </c>
      <c r="AE44" s="82">
        <f>$AB$40/$M$40*M44</f>
        <v>8.5760274291806667E-5</v>
      </c>
      <c r="AF44" s="22">
        <f>AA44-AD44</f>
        <v>-2.9096206953073929</v>
      </c>
      <c r="AG44" s="22">
        <f>AB44-AE44</f>
        <v>2.9902437916380569</v>
      </c>
      <c r="AH44" s="64"/>
      <c r="AI44" s="25">
        <f>A44</f>
        <v>3</v>
      </c>
      <c r="AJ44" s="82">
        <f t="shared" si="1"/>
        <v>720888.48601448827</v>
      </c>
      <c r="AK44" s="82">
        <f t="shared" si="1"/>
        <v>459095.82704397582</v>
      </c>
      <c r="AL44" s="66"/>
      <c r="AM44" s="9" t="str">
        <f>IF(A45=0,A44&amp;" - 1",A44&amp;" - "&amp;A45)</f>
        <v>3 - 4</v>
      </c>
      <c r="AN44" s="18">
        <f>AN43+F43+F44</f>
        <v>-80.030000000144355</v>
      </c>
      <c r="AO44" s="18">
        <f>AN44*G44</f>
        <v>239.28969999968629</v>
      </c>
      <c r="AP44" s="9" t="str">
        <f>D44&amp;","&amp;C44</f>
        <v>459095.81,720888.67</v>
      </c>
    </row>
    <row r="45" spans="1:44" s="46" customFormat="1">
      <c r="A45" s="20">
        <f t="shared" ref="A45:A46" si="2">A44+1</f>
        <v>4</v>
      </c>
      <c r="B45" s="44"/>
      <c r="C45" s="60">
        <v>720885.76000000001</v>
      </c>
      <c r="D45" s="60">
        <v>459098.8</v>
      </c>
      <c r="E45" s="79"/>
      <c r="F45" s="72">
        <f t="shared" ref="F45:F46" si="3">IF(C46=0,C45-$C$42,C45-C46)</f>
        <v>38.85999999998603</v>
      </c>
      <c r="G45" s="72">
        <f t="shared" ref="G45:G46" si="4">IF(D46=0,D45-$D$42,D45-D46)</f>
        <v>0.83000000001629815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38.868862859607063</v>
      </c>
      <c r="N45" s="22">
        <f t="shared" ref="N45:N46" si="11">IF(F45=0,,ATAN(G45/F45))</f>
        <v>2.1355476597569534E-2</v>
      </c>
      <c r="O45" s="22">
        <f t="shared" ref="O45:O46" si="12">ABS(DEGREES(N45))</f>
        <v>1.2235786785311336</v>
      </c>
      <c r="P45" s="24" t="str">
        <f t="shared" ref="P45:P46" si="13">TEXT(INT(O45),"00")</f>
        <v>01</v>
      </c>
      <c r="Q45" s="25" t="str">
        <f t="shared" ref="Q45:Q46" si="14">TEXT((O45-P45)*60,"00")</f>
        <v>13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13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1.2166666666666668</v>
      </c>
      <c r="X45" s="22">
        <f t="shared" ref="X45:X46" si="20">IF(R45="",W45,IF(R45="N",IF(U45="E",180+W45,180-W45),IF(U45="E",360-W45,W45)))</f>
        <v>1.2166666666666668</v>
      </c>
      <c r="Y45" s="22">
        <f t="shared" ref="Y45:Y46" si="21">RADIANS(X45)</f>
        <v>2.1234839232597679E-2</v>
      </c>
      <c r="Z45" s="64"/>
      <c r="AA45" s="58">
        <f t="shared" ref="AA45:AA46" si="22">-M45*COS(Y45)</f>
        <v>-38.860099846226667</v>
      </c>
      <c r="AB45" s="58">
        <f t="shared" ref="AB45:AB46" si="23">-M45*SIN(Y45)</f>
        <v>-0.82531202598521447</v>
      </c>
      <c r="AC45" s="64"/>
      <c r="AD45" s="82">
        <f t="shared" ref="AD45:AD46" si="24">$AA$40/$M$40*M45</f>
        <v>-3.7873417886861684E-4</v>
      </c>
      <c r="AE45" s="82">
        <f t="shared" ref="AE45:AE46" si="25">$AB$40/$M$40*M45</f>
        <v>7.9893429262006647E-4</v>
      </c>
      <c r="AF45" s="22">
        <f t="shared" ref="AF45:AF46" si="26">AA45-AD45</f>
        <v>-38.859721112047801</v>
      </c>
      <c r="AG45" s="22">
        <f t="shared" ref="AG45:AG46" si="27">AB45-AE45</f>
        <v>-0.82611096027783448</v>
      </c>
      <c r="AH45" s="64"/>
      <c r="AI45" s="25">
        <f t="shared" ref="AI45:AI46" si="28">A45</f>
        <v>4</v>
      </c>
      <c r="AJ45" s="82">
        <f t="shared" ref="AJ45:AJ46" si="29">AJ44+AF44</f>
        <v>720885.57639379299</v>
      </c>
      <c r="AK45" s="82">
        <f t="shared" ref="AK45:AK46" si="30">AK44+AG44</f>
        <v>459098.81728776748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-38.260000000125729</v>
      </c>
      <c r="AO45" s="18">
        <f t="shared" ref="AO45:AO46" si="33">AN45*G45</f>
        <v>-31.755800000727923</v>
      </c>
      <c r="AP45" s="9" t="str">
        <f t="shared" ref="AP45:AP46" si="34">D45&amp;","&amp;C45</f>
        <v>459098.8,720885.76</v>
      </c>
    </row>
    <row r="46" spans="1:44" s="46" customFormat="1">
      <c r="A46" s="20">
        <f t="shared" si="2"/>
        <v>5</v>
      </c>
      <c r="B46" s="44"/>
      <c r="C46" s="60">
        <v>720846.9</v>
      </c>
      <c r="D46" s="60">
        <v>459097.97</v>
      </c>
      <c r="E46" s="79"/>
      <c r="F46" s="72">
        <f t="shared" si="3"/>
        <v>-0.29999999993015081</v>
      </c>
      <c r="G46" s="72">
        <f t="shared" si="4"/>
        <v>14.479999999981374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14.483107401363101</v>
      </c>
      <c r="N46" s="22">
        <f t="shared" si="11"/>
        <v>-1.5500810583923856</v>
      </c>
      <c r="O46" s="22">
        <f t="shared" si="12"/>
        <v>88.813102549055415</v>
      </c>
      <c r="P46" s="24" t="str">
        <f t="shared" si="13"/>
        <v>88</v>
      </c>
      <c r="Q46" s="25" t="str">
        <f t="shared" si="14"/>
        <v>49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49</v>
      </c>
      <c r="U46" s="24" t="str">
        <f t="shared" si="18"/>
        <v>W</v>
      </c>
      <c r="V46" s="44"/>
      <c r="W46" s="22">
        <f t="shared" si="19"/>
        <v>88.816666666666663</v>
      </c>
      <c r="X46" s="22">
        <f t="shared" si="20"/>
        <v>91.183333333333337</v>
      </c>
      <c r="Y46" s="22">
        <f t="shared" si="21"/>
        <v>1.5914493896101629</v>
      </c>
      <c r="Z46" s="64"/>
      <c r="AA46" s="58">
        <f t="shared" si="22"/>
        <v>0.29909926244700075</v>
      </c>
      <c r="AB46" s="58">
        <f t="shared" si="23"/>
        <v>-14.480018633642096</v>
      </c>
      <c r="AC46" s="64"/>
      <c r="AD46" s="82">
        <f t="shared" si="24"/>
        <v>-1.4112190029674291E-4</v>
      </c>
      <c r="AE46" s="82">
        <f t="shared" si="25"/>
        <v>2.976946150558276E-4</v>
      </c>
      <c r="AF46" s="22">
        <f t="shared" si="26"/>
        <v>0.29924038434729749</v>
      </c>
      <c r="AG46" s="22">
        <f t="shared" si="27"/>
        <v>-14.480316328257151</v>
      </c>
      <c r="AH46" s="64"/>
      <c r="AI46" s="25">
        <f t="shared" si="28"/>
        <v>5</v>
      </c>
      <c r="AJ46" s="82">
        <f t="shared" si="29"/>
        <v>720846.71667268092</v>
      </c>
      <c r="AK46" s="82">
        <f t="shared" si="30"/>
        <v>459097.99117680721</v>
      </c>
      <c r="AL46" s="66"/>
      <c r="AM46" s="9" t="str">
        <f t="shared" si="31"/>
        <v>5 - 1</v>
      </c>
      <c r="AN46" s="18">
        <f t="shared" si="32"/>
        <v>0.29999999993015081</v>
      </c>
      <c r="AO46" s="18">
        <f t="shared" si="33"/>
        <v>4.343999998982996</v>
      </c>
      <c r="AP46" s="9" t="str">
        <f t="shared" si="34"/>
        <v>459097.97,720846.9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2215</vt:lpstr>
      <vt:lpstr>2216</vt:lpstr>
      <vt:lpstr>2217</vt:lpstr>
      <vt:lpstr>2218</vt:lpstr>
      <vt:lpstr>2219</vt:lpstr>
      <vt:lpstr>2220</vt:lpstr>
      <vt:lpstr>2221</vt:lpstr>
      <vt:lpstr>2222</vt:lpstr>
      <vt:lpstr>2223</vt:lpstr>
      <vt:lpstr>2224</vt:lpstr>
      <vt:lpstr>'2215'!Print_Area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ghelo</cp:lastModifiedBy>
  <dcterms:created xsi:type="dcterms:W3CDTF">2005-04-12T06:38:40Z</dcterms:created>
  <dcterms:modified xsi:type="dcterms:W3CDTF">2007-09-14T21:53:19Z</dcterms:modified>
</cp:coreProperties>
</file>