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file_Trinh_NTP\Downloads\"/>
    </mc:Choice>
  </mc:AlternateContent>
  <bookViews>
    <workbookView xWindow="-105" yWindow="-105" windowWidth="19425" windowHeight="10425" tabRatio="758" activeTab="1"/>
  </bookViews>
  <sheets>
    <sheet name="Sheet1_Summary Report" sheetId="7" r:id="rId1"/>
    <sheet name="Sheet2_Detail Report" sheetId="4" r:id="rId2"/>
    <sheet name="Sheet3_OT of Emp" sheetId="16" r:id="rId3"/>
    <sheet name="Data chart" sheetId="14" state="hidden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Fill" localSheetId="3" hidden="1">#REF!</definedName>
    <definedName name="_Fill" localSheetId="0" hidden="1">#REF!</definedName>
    <definedName name="_Fill" localSheetId="1" hidden="1">#REF!</definedName>
    <definedName name="_Fill" localSheetId="2" hidden="1">#REF!</definedName>
    <definedName name="_Fill" hidden="1">#REF!</definedName>
    <definedName name="_xlnm._FilterDatabase" localSheetId="1" hidden="1">'Sheet2_Detail Report'!$A$47:$AV$51</definedName>
    <definedName name="_xlnm._FilterDatabase" localSheetId="2" hidden="1">'Sheet3_OT of Emp'!$A$9:$CM$43</definedName>
    <definedName name="Currency" localSheetId="2">[1]Currency!$A$2:$A$4</definedName>
    <definedName name="Currency">[2]Currency!$A$2:$A$4</definedName>
    <definedName name="DSAD" localSheetId="3">'[3]bao-gia'!#REF!</definedName>
    <definedName name="DSAD" localSheetId="0">'[3]bao-gia'!#REF!</definedName>
    <definedName name="DSAD" localSheetId="1">'[3]bao-gia'!#REF!</definedName>
    <definedName name="DSAD" localSheetId="2">'[3]bao-gia'!#REF!</definedName>
    <definedName name="DSAD">'[3]bao-gia'!#REF!</definedName>
    <definedName name="DSNV20062017" localSheetId="3">#REF!</definedName>
    <definedName name="DSNV20062017" localSheetId="0">#REF!</definedName>
    <definedName name="DSNV20062017" localSheetId="1">#REF!</definedName>
    <definedName name="DSNV20062017" localSheetId="2">#REF!</definedName>
    <definedName name="DSNV20062017">#REF!</definedName>
    <definedName name="HEÄSOÅ" localSheetId="3">'[3]bao-gia'!#REF!</definedName>
    <definedName name="HEÄSOÅ" localSheetId="0">'[3]bao-gia'!#REF!</definedName>
    <definedName name="HEÄSOÅ" localSheetId="1">'[3]bao-gia'!#REF!</definedName>
    <definedName name="HEÄSOÅ" localSheetId="2">'[3]bao-gia'!#REF!</definedName>
    <definedName name="HEÄSOÅ">'[3]bao-gia'!#REF!</definedName>
    <definedName name="HEÄSOÅ3" localSheetId="3">'[3]bao-gia'!#REF!</definedName>
    <definedName name="HEÄSOÅ3" localSheetId="0">'[3]bao-gia'!#REF!</definedName>
    <definedName name="HEÄSOÅ3" localSheetId="1">'[3]bao-gia'!#REF!</definedName>
    <definedName name="HEÄSOÅ3" localSheetId="2">'[3]bao-gia'!#REF!</definedName>
    <definedName name="HEÄSOÅ3">'[3]bao-gia'!#REF!</definedName>
    <definedName name="LSAddSalaryID" localSheetId="2">[1]LSAddSalaryID!$A$2:$A$53</definedName>
    <definedName name="LSAddSalaryID">[2]LSAddSalaryID!$A$2:$A$53</definedName>
    <definedName name="OT" localSheetId="3">#REF!</definedName>
    <definedName name="OT" localSheetId="0">#REF!</definedName>
    <definedName name="OT" localSheetId="1">#REF!</definedName>
    <definedName name="OT" localSheetId="2">#REF!</definedName>
    <definedName name="OT">#REF!</definedName>
    <definedName name="OT_ADJ" localSheetId="3">#REF!</definedName>
    <definedName name="OT_ADJ" localSheetId="0">#REF!</definedName>
    <definedName name="OT_ADJ" localSheetId="1">#REF!</definedName>
    <definedName name="OT_ADJ" localSheetId="2">#REF!</definedName>
    <definedName name="OT_ADJ">#REF!</definedName>
    <definedName name="_xlnm.Print_Area" localSheetId="0">'Sheet1_Summary Report'!$B$1:$T$112</definedName>
    <definedName name="_xlnm.Print_Area" localSheetId="1">'Sheet2_Detail Report'!$B$9:$AT$38</definedName>
    <definedName name="sas" localSheetId="3" hidden="1">#REF!</definedName>
    <definedName name="sas" localSheetId="0" hidden="1">#REF!</definedName>
    <definedName name="sas" localSheetId="1" hidden="1">#REF!</definedName>
    <definedName name="sas" localSheetId="2" hidden="1">#REF!</definedName>
    <definedName name="sas" hidden="1">#REF!</definedName>
    <definedName name="swd" localSheetId="3" hidden="1">#REF!</definedName>
    <definedName name="swd" localSheetId="0" hidden="1">#REF!</definedName>
    <definedName name="swd" localSheetId="1" hidden="1">#REF!</definedName>
    <definedName name="swd" localSheetId="2" hidden="1">#REF!</definedName>
    <definedName name="swd" hidden="1">#REF!</definedName>
    <definedName name="T11.2010" localSheetId="3">#REF!</definedName>
    <definedName name="T11.2010" localSheetId="0">#REF!</definedName>
    <definedName name="T11.2010" localSheetId="1">#REF!</definedName>
    <definedName name="T11.2010" localSheetId="2">#REF!</definedName>
    <definedName name="T11.2010">#REF!</definedName>
    <definedName name="TRISO" localSheetId="3">#REF!</definedName>
    <definedName name="TRISO" localSheetId="0">#REF!</definedName>
    <definedName name="TRISO" localSheetId="1">#REF!</definedName>
    <definedName name="TRISO" localSheetId="2">#REF!</definedName>
    <definedName name="TRISO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61" i="4" l="1"/>
  <c r="BF61" i="4" s="1"/>
  <c r="BD61" i="4"/>
  <c r="BC61" i="4"/>
  <c r="BE60" i="4"/>
  <c r="BF60" i="4" s="1"/>
  <c r="BD60" i="4"/>
  <c r="BC60" i="4"/>
  <c r="BE59" i="4"/>
  <c r="BF59" i="4" s="1"/>
  <c r="BD59" i="4"/>
  <c r="BC59" i="4"/>
  <c r="BE58" i="4"/>
  <c r="BF58" i="4" s="1"/>
  <c r="BF62" i="4" s="1"/>
  <c r="BD58" i="4"/>
  <c r="BD62" i="4" s="1"/>
  <c r="BC58" i="4"/>
  <c r="BC62" i="4" s="1"/>
  <c r="BA61" i="4"/>
  <c r="AZ61" i="4"/>
  <c r="AY61" i="4"/>
  <c r="BA60" i="4"/>
  <c r="AZ60" i="4"/>
  <c r="AY60" i="4"/>
  <c r="BA59" i="4"/>
  <c r="AZ59" i="4"/>
  <c r="AY59" i="4"/>
  <c r="BA58" i="4"/>
  <c r="AZ58" i="4"/>
  <c r="AY58" i="4"/>
  <c r="BA50" i="4"/>
  <c r="AZ50" i="4"/>
  <c r="AY50" i="4"/>
  <c r="BA49" i="4"/>
  <c r="AZ49" i="4"/>
  <c r="AY49" i="4"/>
  <c r="BA48" i="4"/>
  <c r="AZ48" i="4"/>
  <c r="AY48" i="4"/>
  <c r="BA47" i="4"/>
  <c r="AZ47" i="4"/>
  <c r="AY47" i="4"/>
  <c r="BA28" i="4"/>
  <c r="AZ28" i="4"/>
  <c r="AY28" i="4"/>
  <c r="BA27" i="4"/>
  <c r="AZ27" i="4"/>
  <c r="AY27" i="4"/>
  <c r="BA26" i="4"/>
  <c r="AZ26" i="4"/>
  <c r="AY26" i="4"/>
  <c r="BA25" i="4"/>
  <c r="AZ25" i="4"/>
  <c r="AY25" i="4"/>
  <c r="BA17" i="4"/>
  <c r="AZ17" i="4"/>
  <c r="AY17" i="4"/>
  <c r="BA16" i="4"/>
  <c r="AZ16" i="4"/>
  <c r="AY16" i="4"/>
  <c r="BA15" i="4"/>
  <c r="AZ15" i="4"/>
  <c r="AY15" i="4"/>
  <c r="BA14" i="4"/>
  <c r="AZ14" i="4"/>
  <c r="AY14" i="4"/>
  <c r="BE28" i="4"/>
  <c r="BD28" i="4"/>
  <c r="BC28" i="4"/>
  <c r="BE27" i="4"/>
  <c r="BF27" i="4" s="1"/>
  <c r="BD27" i="4"/>
  <c r="BC27" i="4"/>
  <c r="BE26" i="4"/>
  <c r="BD26" i="4"/>
  <c r="BC26" i="4"/>
  <c r="BE25" i="4"/>
  <c r="BF25" i="4" s="1"/>
  <c r="BF29" i="4" s="1"/>
  <c r="BD25" i="4"/>
  <c r="BD29" i="4" s="1"/>
  <c r="BC25" i="4"/>
  <c r="BC29" i="4" s="1"/>
  <c r="BF28" i="4"/>
  <c r="BF26" i="4"/>
  <c r="BE29" i="4"/>
  <c r="Q33" i="7"/>
  <c r="P33" i="7"/>
  <c r="O33" i="7"/>
  <c r="N33" i="7"/>
  <c r="M33" i="7"/>
  <c r="L33" i="7"/>
  <c r="K33" i="7"/>
  <c r="J33" i="7"/>
  <c r="I33" i="7"/>
  <c r="H33" i="7"/>
  <c r="G33" i="7"/>
  <c r="F33" i="7"/>
  <c r="Q29" i="7"/>
  <c r="P29" i="7"/>
  <c r="O29" i="7"/>
  <c r="N29" i="7"/>
  <c r="M29" i="7"/>
  <c r="L29" i="7"/>
  <c r="K29" i="7"/>
  <c r="J29" i="7"/>
  <c r="I29" i="7"/>
  <c r="H29" i="7"/>
  <c r="G29" i="7"/>
  <c r="F29" i="7"/>
  <c r="Q31" i="7"/>
  <c r="Q30" i="7"/>
  <c r="P31" i="7"/>
  <c r="P30" i="7"/>
  <c r="O31" i="7"/>
  <c r="O30" i="7"/>
  <c r="N31" i="7"/>
  <c r="N30" i="7"/>
  <c r="M31" i="7"/>
  <c r="M30" i="7"/>
  <c r="L31" i="7"/>
  <c r="L30" i="7"/>
  <c r="K31" i="7"/>
  <c r="K30" i="7"/>
  <c r="J31" i="7"/>
  <c r="J30" i="7"/>
  <c r="I31" i="7"/>
  <c r="I30" i="7"/>
  <c r="H31" i="7"/>
  <c r="H30" i="7"/>
  <c r="G31" i="7"/>
  <c r="G30" i="7"/>
  <c r="F31" i="7"/>
  <c r="F30" i="7"/>
  <c r="Q27" i="7"/>
  <c r="Q26" i="7"/>
  <c r="P27" i="7"/>
  <c r="P26" i="7"/>
  <c r="O27" i="7"/>
  <c r="O26" i="7"/>
  <c r="N27" i="7"/>
  <c r="N26" i="7"/>
  <c r="M27" i="7"/>
  <c r="M26" i="7"/>
  <c r="L27" i="7"/>
  <c r="L26" i="7"/>
  <c r="K27" i="7"/>
  <c r="K26" i="7"/>
  <c r="J27" i="7"/>
  <c r="J26" i="7"/>
  <c r="I27" i="7"/>
  <c r="I26" i="7"/>
  <c r="H27" i="7"/>
  <c r="H26" i="7"/>
  <c r="G27" i="7"/>
  <c r="G26" i="7"/>
  <c r="F27" i="7"/>
  <c r="F26" i="7"/>
  <c r="BE62" i="4" l="1"/>
  <c r="CG42" i="16"/>
  <c r="AM41" i="16"/>
  <c r="AM40" i="16"/>
  <c r="AM39" i="16"/>
  <c r="AM38" i="16"/>
  <c r="AM37" i="16"/>
  <c r="AM36" i="16"/>
  <c r="AM35" i="16"/>
  <c r="AM34" i="16"/>
  <c r="AM33" i="16"/>
  <c r="AM32" i="16"/>
  <c r="AM31" i="16"/>
  <c r="AM30" i="16"/>
  <c r="AM29" i="16"/>
  <c r="AM28" i="16"/>
  <c r="AM27" i="16"/>
  <c r="AM26" i="16"/>
  <c r="AM25" i="16"/>
  <c r="AM24" i="16"/>
  <c r="AM23" i="16"/>
  <c r="AM22" i="16"/>
  <c r="AM21" i="16"/>
  <c r="AM20" i="16"/>
  <c r="AM19" i="16"/>
  <c r="AM18" i="16"/>
  <c r="AM17" i="16"/>
  <c r="AM16" i="16"/>
  <c r="AM15" i="16"/>
  <c r="AM14" i="16"/>
  <c r="AM13" i="16"/>
  <c r="AM12" i="16"/>
  <c r="AM11" i="16"/>
  <c r="AM10" i="16"/>
  <c r="AR41" i="16"/>
  <c r="AW41" i="16"/>
  <c r="BB41" i="16"/>
  <c r="BG41" i="16"/>
  <c r="BL41" i="16"/>
  <c r="BQ41" i="16"/>
  <c r="BV41" i="16"/>
  <c r="CA41" i="16"/>
  <c r="CF41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N42" i="16"/>
  <c r="AO42" i="16"/>
  <c r="AP42" i="16"/>
  <c r="AQ42" i="16"/>
  <c r="AS42" i="16"/>
  <c r="AT42" i="16"/>
  <c r="AU42" i="16"/>
  <c r="AV42" i="16"/>
  <c r="AX42" i="16"/>
  <c r="AY42" i="16"/>
  <c r="AZ42" i="16"/>
  <c r="BA42" i="16"/>
  <c r="BC42" i="16"/>
  <c r="BD42" i="16"/>
  <c r="BE42" i="16"/>
  <c r="BF42" i="16"/>
  <c r="BH42" i="16"/>
  <c r="BI42" i="16"/>
  <c r="BJ42" i="16"/>
  <c r="BK42" i="16"/>
  <c r="BM42" i="16"/>
  <c r="BN42" i="16"/>
  <c r="BO42" i="16"/>
  <c r="BP42" i="16"/>
  <c r="BR42" i="16"/>
  <c r="BS42" i="16"/>
  <c r="BT42" i="16"/>
  <c r="BU42" i="16"/>
  <c r="BW42" i="16"/>
  <c r="BX42" i="16"/>
  <c r="BY42" i="16"/>
  <c r="BZ42" i="16"/>
  <c r="CB42" i="16"/>
  <c r="CC42" i="16"/>
  <c r="CD42" i="16"/>
  <c r="CE42" i="16"/>
  <c r="J42" i="16"/>
  <c r="R33" i="7"/>
  <c r="R31" i="7"/>
  <c r="R30" i="7"/>
  <c r="R29" i="7"/>
  <c r="R27" i="7"/>
  <c r="R26" i="7"/>
  <c r="AM42" i="16" l="1"/>
  <c r="CG41" i="16"/>
  <c r="CH41" i="16"/>
  <c r="D58" i="4" l="1"/>
  <c r="E58" i="4"/>
  <c r="F58" i="4" s="1"/>
  <c r="H58" i="4"/>
  <c r="I58" i="4"/>
  <c r="L58" i="4"/>
  <c r="M58" i="4"/>
  <c r="P58" i="4"/>
  <c r="Q58" i="4"/>
  <c r="T58" i="4"/>
  <c r="U58" i="4"/>
  <c r="X58" i="4"/>
  <c r="Y58" i="4"/>
  <c r="AB58" i="4"/>
  <c r="AC58" i="4"/>
  <c r="AD58" i="4" s="1"/>
  <c r="AF58" i="4"/>
  <c r="AG58" i="4"/>
  <c r="AJ58" i="4"/>
  <c r="AK58" i="4"/>
  <c r="AL58" i="4" s="1"/>
  <c r="AM58" i="4"/>
  <c r="AN58" i="4"/>
  <c r="AO58" i="4"/>
  <c r="AQ58" i="4"/>
  <c r="AR58" i="4"/>
  <c r="AS58" i="4"/>
  <c r="AT58" i="4" s="1"/>
  <c r="AU58" i="4"/>
  <c r="AV58" i="4"/>
  <c r="AW58" i="4"/>
  <c r="R58" i="4" l="1"/>
  <c r="V58" i="4"/>
  <c r="AP58" i="4"/>
  <c r="AH58" i="4"/>
  <c r="Z58" i="4"/>
  <c r="J58" i="4"/>
  <c r="N58" i="4"/>
  <c r="S33" i="7" l="1"/>
  <c r="S31" i="7"/>
  <c r="S30" i="7"/>
  <c r="R32" i="7"/>
  <c r="S29" i="7"/>
  <c r="S27" i="7"/>
  <c r="S26" i="7"/>
  <c r="S32" i="7" l="1"/>
  <c r="S34" i="7"/>
  <c r="R34" i="7"/>
  <c r="R28" i="7"/>
  <c r="R35" i="7" s="1"/>
  <c r="S28" i="7"/>
  <c r="S35" i="7" l="1"/>
  <c r="CF50" i="16"/>
  <c r="CA50" i="16"/>
  <c r="BV50" i="16"/>
  <c r="BB50" i="16"/>
  <c r="AW50" i="16"/>
  <c r="AR50" i="16"/>
  <c r="AM50" i="16"/>
  <c r="AH50" i="16"/>
  <c r="AC50" i="16"/>
  <c r="X50" i="16"/>
  <c r="S50" i="16"/>
  <c r="N50" i="16"/>
  <c r="B50" i="16"/>
  <c r="B51" i="16"/>
  <c r="B49" i="16"/>
  <c r="B48" i="16"/>
  <c r="CE52" i="16"/>
  <c r="CD52" i="16"/>
  <c r="CC52" i="16"/>
  <c r="CB52" i="16"/>
  <c r="BZ52" i="16"/>
  <c r="BY52" i="16"/>
  <c r="BX52" i="16"/>
  <c r="BW52" i="16"/>
  <c r="BU52" i="16"/>
  <c r="BT52" i="16"/>
  <c r="BS52" i="16"/>
  <c r="BR52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A52" i="16"/>
  <c r="AZ52" i="16"/>
  <c r="AY52" i="16"/>
  <c r="AX52" i="16"/>
  <c r="AV52" i="16"/>
  <c r="AU52" i="16"/>
  <c r="AT52" i="16"/>
  <c r="AS52" i="16"/>
  <c r="AQ52" i="16"/>
  <c r="AP52" i="16"/>
  <c r="AO52" i="16"/>
  <c r="AN52" i="16"/>
  <c r="AL52" i="16"/>
  <c r="AK52" i="16"/>
  <c r="AJ52" i="16"/>
  <c r="AI52" i="16"/>
  <c r="AG52" i="16"/>
  <c r="AF52" i="16"/>
  <c r="AE52" i="16"/>
  <c r="AD52" i="16"/>
  <c r="AB52" i="16"/>
  <c r="AA52" i="16"/>
  <c r="Z52" i="16"/>
  <c r="Y52" i="16"/>
  <c r="W52" i="16"/>
  <c r="V52" i="16"/>
  <c r="U52" i="16"/>
  <c r="T52" i="16"/>
  <c r="R52" i="16"/>
  <c r="Q52" i="16"/>
  <c r="P52" i="16"/>
  <c r="O52" i="16"/>
  <c r="M52" i="16"/>
  <c r="L52" i="16"/>
  <c r="K52" i="16"/>
  <c r="J52" i="16"/>
  <c r="CF51" i="16"/>
  <c r="CA51" i="16"/>
  <c r="BV51" i="16"/>
  <c r="BB51" i="16"/>
  <c r="AW51" i="16"/>
  <c r="AR51" i="16"/>
  <c r="AM51" i="16"/>
  <c r="AH51" i="16"/>
  <c r="AC51" i="16"/>
  <c r="X51" i="16"/>
  <c r="S51" i="16"/>
  <c r="N51" i="16"/>
  <c r="CF49" i="16"/>
  <c r="CA49" i="16"/>
  <c r="BV49" i="16"/>
  <c r="BB49" i="16"/>
  <c r="AW49" i="16"/>
  <c r="AR49" i="16"/>
  <c r="AM49" i="16"/>
  <c r="AH49" i="16"/>
  <c r="AC49" i="16"/>
  <c r="X49" i="16"/>
  <c r="S49" i="16"/>
  <c r="N49" i="16"/>
  <c r="CF48" i="16"/>
  <c r="CA48" i="16"/>
  <c r="BV48" i="16"/>
  <c r="BB48" i="16"/>
  <c r="AW48" i="16"/>
  <c r="AR48" i="16"/>
  <c r="AM48" i="16"/>
  <c r="AH48" i="16"/>
  <c r="AC48" i="16"/>
  <c r="X48" i="16"/>
  <c r="S48" i="16"/>
  <c r="N48" i="16"/>
  <c r="CH50" i="16" l="1"/>
  <c r="CG50" i="16"/>
  <c r="AH52" i="16"/>
  <c r="CF52" i="16"/>
  <c r="CH51" i="16"/>
  <c r="AR52" i="16"/>
  <c r="AW52" i="16"/>
  <c r="CA52" i="16"/>
  <c r="CH48" i="16"/>
  <c r="AC52" i="16"/>
  <c r="BB52" i="16"/>
  <c r="S52" i="16"/>
  <c r="BV52" i="16"/>
  <c r="CG49" i="16"/>
  <c r="N52" i="16"/>
  <c r="X52" i="16"/>
  <c r="CG51" i="16"/>
  <c r="AM52" i="16"/>
  <c r="CG48" i="16"/>
  <c r="CH49" i="16"/>
  <c r="CG52" i="16" l="1"/>
  <c r="CH52" i="16"/>
  <c r="P83" i="7" l="1"/>
  <c r="O83" i="7"/>
  <c r="N83" i="7"/>
  <c r="M83" i="7"/>
  <c r="L83" i="7"/>
  <c r="K83" i="7"/>
  <c r="J83" i="7"/>
  <c r="I83" i="7"/>
  <c r="H83" i="7"/>
  <c r="G83" i="7"/>
  <c r="F83" i="7"/>
  <c r="E83" i="7"/>
  <c r="Q34" i="7"/>
  <c r="P34" i="7"/>
  <c r="O34" i="7"/>
  <c r="N34" i="7"/>
  <c r="M34" i="7"/>
  <c r="L34" i="7"/>
  <c r="K34" i="7"/>
  <c r="J34" i="7"/>
  <c r="I34" i="7"/>
  <c r="H34" i="7"/>
  <c r="G34" i="7"/>
  <c r="F34" i="7"/>
  <c r="Q32" i="7"/>
  <c r="P32" i="7"/>
  <c r="O32" i="7"/>
  <c r="N32" i="7"/>
  <c r="M32" i="7"/>
  <c r="L32" i="7"/>
  <c r="K32" i="7"/>
  <c r="J32" i="7"/>
  <c r="I32" i="7"/>
  <c r="H32" i="7"/>
  <c r="G32" i="7"/>
  <c r="F32" i="7"/>
  <c r="CF40" i="16"/>
  <c r="CA40" i="16"/>
  <c r="BV40" i="16"/>
  <c r="BQ40" i="16"/>
  <c r="BL40" i="16"/>
  <c r="BG40" i="16"/>
  <c r="BB40" i="16"/>
  <c r="AW40" i="16"/>
  <c r="AR40" i="16"/>
  <c r="B40" i="16"/>
  <c r="CF39" i="16"/>
  <c r="CA39" i="16"/>
  <c r="BV39" i="16"/>
  <c r="BQ39" i="16"/>
  <c r="BL39" i="16"/>
  <c r="BG39" i="16"/>
  <c r="BB39" i="16"/>
  <c r="AW39" i="16"/>
  <c r="AR39" i="16"/>
  <c r="B39" i="16"/>
  <c r="CF38" i="16"/>
  <c r="CA38" i="16"/>
  <c r="BV38" i="16"/>
  <c r="BQ38" i="16"/>
  <c r="BL38" i="16"/>
  <c r="BG38" i="16"/>
  <c r="BB38" i="16"/>
  <c r="AW38" i="16"/>
  <c r="AR38" i="16"/>
  <c r="B38" i="16"/>
  <c r="CF37" i="16"/>
  <c r="CA37" i="16"/>
  <c r="BV37" i="16"/>
  <c r="BQ37" i="16"/>
  <c r="BL37" i="16"/>
  <c r="BG37" i="16"/>
  <c r="BB37" i="16"/>
  <c r="AW37" i="16"/>
  <c r="AR37" i="16"/>
  <c r="B37" i="16"/>
  <c r="CF36" i="16"/>
  <c r="CA36" i="16"/>
  <c r="BV36" i="16"/>
  <c r="BQ36" i="16"/>
  <c r="BL36" i="16"/>
  <c r="BG36" i="16"/>
  <c r="BB36" i="16"/>
  <c r="AW36" i="16"/>
  <c r="AR36" i="16"/>
  <c r="B36" i="16"/>
  <c r="CF35" i="16"/>
  <c r="CA35" i="16"/>
  <c r="BV35" i="16"/>
  <c r="BQ35" i="16"/>
  <c r="BL35" i="16"/>
  <c r="BG35" i="16"/>
  <c r="BB35" i="16"/>
  <c r="AW35" i="16"/>
  <c r="AR35" i="16"/>
  <c r="B35" i="16"/>
  <c r="CF34" i="16"/>
  <c r="CA34" i="16"/>
  <c r="BV34" i="16"/>
  <c r="BQ34" i="16"/>
  <c r="BL34" i="16"/>
  <c r="BG34" i="16"/>
  <c r="BB34" i="16"/>
  <c r="AW34" i="16"/>
  <c r="AR34" i="16"/>
  <c r="B34" i="16"/>
  <c r="CF33" i="16"/>
  <c r="CA33" i="16"/>
  <c r="BV33" i="16"/>
  <c r="BQ33" i="16"/>
  <c r="BL33" i="16"/>
  <c r="BG33" i="16"/>
  <c r="BB33" i="16"/>
  <c r="AW33" i="16"/>
  <c r="AR33" i="16"/>
  <c r="B33" i="16"/>
  <c r="CF32" i="16"/>
  <c r="CA32" i="16"/>
  <c r="BV32" i="16"/>
  <c r="BQ32" i="16"/>
  <c r="BL32" i="16"/>
  <c r="BG32" i="16"/>
  <c r="BB32" i="16"/>
  <c r="AW32" i="16"/>
  <c r="AR32" i="16"/>
  <c r="B32" i="16"/>
  <c r="CF31" i="16"/>
  <c r="CA31" i="16"/>
  <c r="BV31" i="16"/>
  <c r="BQ31" i="16"/>
  <c r="BL31" i="16"/>
  <c r="BG31" i="16"/>
  <c r="BB31" i="16"/>
  <c r="AW31" i="16"/>
  <c r="AR31" i="16"/>
  <c r="B31" i="16"/>
  <c r="CF30" i="16"/>
  <c r="CA30" i="16"/>
  <c r="BV30" i="16"/>
  <c r="BQ30" i="16"/>
  <c r="BL30" i="16"/>
  <c r="BG30" i="16"/>
  <c r="BB30" i="16"/>
  <c r="AW30" i="16"/>
  <c r="AR30" i="16"/>
  <c r="B30" i="16"/>
  <c r="CF29" i="16"/>
  <c r="CA29" i="16"/>
  <c r="BV29" i="16"/>
  <c r="BQ29" i="16"/>
  <c r="BL29" i="16"/>
  <c r="BG29" i="16"/>
  <c r="BB29" i="16"/>
  <c r="AW29" i="16"/>
  <c r="AR29" i="16"/>
  <c r="B29" i="16"/>
  <c r="CF28" i="16"/>
  <c r="CA28" i="16"/>
  <c r="BV28" i="16"/>
  <c r="BQ28" i="16"/>
  <c r="BL28" i="16"/>
  <c r="BG28" i="16"/>
  <c r="BB28" i="16"/>
  <c r="AW28" i="16"/>
  <c r="AR28" i="16"/>
  <c r="B28" i="16"/>
  <c r="CF27" i="16"/>
  <c r="CA27" i="16"/>
  <c r="BV27" i="16"/>
  <c r="BQ27" i="16"/>
  <c r="BL27" i="16"/>
  <c r="BG27" i="16"/>
  <c r="BB27" i="16"/>
  <c r="AW27" i="16"/>
  <c r="AR27" i="16"/>
  <c r="B27" i="16"/>
  <c r="CF26" i="16"/>
  <c r="CA26" i="16"/>
  <c r="BV26" i="16"/>
  <c r="BQ26" i="16"/>
  <c r="BL26" i="16"/>
  <c r="BG26" i="16"/>
  <c r="BB26" i="16"/>
  <c r="AW26" i="16"/>
  <c r="AR26" i="16"/>
  <c r="B26" i="16"/>
  <c r="CF25" i="16"/>
  <c r="CA25" i="16"/>
  <c r="BV25" i="16"/>
  <c r="BQ25" i="16"/>
  <c r="BL25" i="16"/>
  <c r="BG25" i="16"/>
  <c r="BB25" i="16"/>
  <c r="AW25" i="16"/>
  <c r="AR25" i="16"/>
  <c r="B25" i="16"/>
  <c r="CF24" i="16"/>
  <c r="CA24" i="16"/>
  <c r="BV24" i="16"/>
  <c r="BQ24" i="16"/>
  <c r="BL24" i="16"/>
  <c r="BG24" i="16"/>
  <c r="BB24" i="16"/>
  <c r="AW24" i="16"/>
  <c r="AR24" i="16"/>
  <c r="B24" i="16"/>
  <c r="CF23" i="16"/>
  <c r="CA23" i="16"/>
  <c r="BV23" i="16"/>
  <c r="BQ23" i="16"/>
  <c r="BL23" i="16"/>
  <c r="BG23" i="16"/>
  <c r="BB23" i="16"/>
  <c r="AW23" i="16"/>
  <c r="AR23" i="16"/>
  <c r="B23" i="16"/>
  <c r="CF22" i="16"/>
  <c r="CA22" i="16"/>
  <c r="BV22" i="16"/>
  <c r="BQ22" i="16"/>
  <c r="BL22" i="16"/>
  <c r="BG22" i="16"/>
  <c r="BB22" i="16"/>
  <c r="AW22" i="16"/>
  <c r="AR22" i="16"/>
  <c r="B22" i="16"/>
  <c r="CF21" i="16"/>
  <c r="CA21" i="16"/>
  <c r="BV21" i="16"/>
  <c r="BQ21" i="16"/>
  <c r="BL21" i="16"/>
  <c r="BG21" i="16"/>
  <c r="BB21" i="16"/>
  <c r="AW21" i="16"/>
  <c r="AR21" i="16"/>
  <c r="B21" i="16"/>
  <c r="CF20" i="16"/>
  <c r="CA20" i="16"/>
  <c r="BV20" i="16"/>
  <c r="BQ20" i="16"/>
  <c r="BL20" i="16"/>
  <c r="BG20" i="16"/>
  <c r="BB20" i="16"/>
  <c r="AW20" i="16"/>
  <c r="AR20" i="16"/>
  <c r="B20" i="16"/>
  <c r="B19" i="16"/>
  <c r="CF18" i="16"/>
  <c r="CA18" i="16"/>
  <c r="BV18" i="16"/>
  <c r="BQ18" i="16"/>
  <c r="BL18" i="16"/>
  <c r="BG18" i="16"/>
  <c r="BB18" i="16"/>
  <c r="AW18" i="16"/>
  <c r="AR18" i="16"/>
  <c r="B18" i="16"/>
  <c r="CF17" i="16"/>
  <c r="CA17" i="16"/>
  <c r="BV17" i="16"/>
  <c r="BQ17" i="16"/>
  <c r="BL17" i="16"/>
  <c r="BG17" i="16"/>
  <c r="BB17" i="16"/>
  <c r="AW17" i="16"/>
  <c r="AR17" i="16"/>
  <c r="B17" i="16"/>
  <c r="CF16" i="16"/>
  <c r="CA16" i="16"/>
  <c r="BV16" i="16"/>
  <c r="BQ16" i="16"/>
  <c r="BL16" i="16"/>
  <c r="BG16" i="16"/>
  <c r="BB16" i="16"/>
  <c r="AW16" i="16"/>
  <c r="AR16" i="16"/>
  <c r="B16" i="16"/>
  <c r="CF15" i="16"/>
  <c r="CA15" i="16"/>
  <c r="BV15" i="16"/>
  <c r="BQ15" i="16"/>
  <c r="BL15" i="16"/>
  <c r="BG15" i="16"/>
  <c r="BB15" i="16"/>
  <c r="AW15" i="16"/>
  <c r="AR15" i="16"/>
  <c r="B15" i="16"/>
  <c r="CF14" i="16"/>
  <c r="CA14" i="16"/>
  <c r="BV14" i="16"/>
  <c r="BQ14" i="16"/>
  <c r="BL14" i="16"/>
  <c r="BG14" i="16"/>
  <c r="BB14" i="16"/>
  <c r="AW14" i="16"/>
  <c r="AR14" i="16"/>
  <c r="B14" i="16"/>
  <c r="CF13" i="16"/>
  <c r="CA13" i="16"/>
  <c r="BV13" i="16"/>
  <c r="BQ13" i="16"/>
  <c r="BL13" i="16"/>
  <c r="BG13" i="16"/>
  <c r="BB13" i="16"/>
  <c r="AW13" i="16"/>
  <c r="AR13" i="16"/>
  <c r="B13" i="16"/>
  <c r="CF12" i="16"/>
  <c r="CA12" i="16"/>
  <c r="BV12" i="16"/>
  <c r="BQ12" i="16"/>
  <c r="BL12" i="16"/>
  <c r="BG12" i="16"/>
  <c r="BB12" i="16"/>
  <c r="AW12" i="16"/>
  <c r="AR12" i="16"/>
  <c r="B12" i="16"/>
  <c r="CF11" i="16"/>
  <c r="CA11" i="16"/>
  <c r="BV11" i="16"/>
  <c r="BQ11" i="16"/>
  <c r="BL11" i="16"/>
  <c r="BG11" i="16"/>
  <c r="BB11" i="16"/>
  <c r="AW11" i="16"/>
  <c r="AR11" i="16"/>
  <c r="B11" i="16"/>
  <c r="CF10" i="16"/>
  <c r="CF42" i="16" s="1"/>
  <c r="CA10" i="16"/>
  <c r="BV10" i="16"/>
  <c r="BQ10" i="16"/>
  <c r="BL10" i="16"/>
  <c r="BG10" i="16"/>
  <c r="BB10" i="16"/>
  <c r="AW10" i="16"/>
  <c r="AR10" i="16"/>
  <c r="AR42" i="16" s="1"/>
  <c r="B10" i="16"/>
  <c r="AX50" i="4"/>
  <c r="AX71" i="4" s="1"/>
  <c r="AT50" i="4"/>
  <c r="AP50" i="4"/>
  <c r="AL50" i="4"/>
  <c r="AH50" i="4"/>
  <c r="AD50" i="4"/>
  <c r="Z50" i="4"/>
  <c r="V50" i="4"/>
  <c r="R50" i="4"/>
  <c r="N50" i="4"/>
  <c r="J50" i="4"/>
  <c r="F50" i="4"/>
  <c r="AX49" i="4"/>
  <c r="AX70" i="4" s="1"/>
  <c r="AT49" i="4"/>
  <c r="AP49" i="4"/>
  <c r="AL49" i="4"/>
  <c r="AH49" i="4"/>
  <c r="AD49" i="4"/>
  <c r="Z49" i="4"/>
  <c r="V49" i="4"/>
  <c r="R49" i="4"/>
  <c r="N49" i="4"/>
  <c r="J49" i="4"/>
  <c r="F49" i="4"/>
  <c r="AX48" i="4"/>
  <c r="AX69" i="4" s="1"/>
  <c r="AT48" i="4"/>
  <c r="AP48" i="4"/>
  <c r="AL48" i="4"/>
  <c r="AH48" i="4"/>
  <c r="AD48" i="4"/>
  <c r="Z48" i="4"/>
  <c r="V48" i="4"/>
  <c r="R48" i="4"/>
  <c r="N48" i="4"/>
  <c r="J48" i="4"/>
  <c r="F48" i="4"/>
  <c r="AW47" i="4"/>
  <c r="AV47" i="4"/>
  <c r="AU47" i="4"/>
  <c r="AS47" i="4"/>
  <c r="AR47" i="4"/>
  <c r="AQ47" i="4"/>
  <c r="AO47" i="4"/>
  <c r="AN47" i="4"/>
  <c r="AM47" i="4"/>
  <c r="AK47" i="4"/>
  <c r="AJ47" i="4"/>
  <c r="AI47" i="4"/>
  <c r="AI68" i="4" s="1"/>
  <c r="AI72" i="4" s="1"/>
  <c r="AG47" i="4"/>
  <c r="AF47" i="4"/>
  <c r="AE47" i="4"/>
  <c r="AE68" i="4" s="1"/>
  <c r="AE72" i="4" s="1"/>
  <c r="AC47" i="4"/>
  <c r="AB47" i="4"/>
  <c r="AA47" i="4"/>
  <c r="Y47" i="4"/>
  <c r="X47" i="4"/>
  <c r="W47" i="4"/>
  <c r="W68" i="4" s="1"/>
  <c r="W72" i="4" s="1"/>
  <c r="U47" i="4"/>
  <c r="T47" i="4"/>
  <c r="S47" i="4"/>
  <c r="S68" i="4" s="1"/>
  <c r="S72" i="4" s="1"/>
  <c r="Q47" i="4"/>
  <c r="P47" i="4"/>
  <c r="P68" i="4" s="1"/>
  <c r="P72" i="4" s="1"/>
  <c r="O47" i="4"/>
  <c r="O68" i="4" s="1"/>
  <c r="O72" i="4" s="1"/>
  <c r="M47" i="4"/>
  <c r="L47" i="4"/>
  <c r="K47" i="4"/>
  <c r="I47" i="4"/>
  <c r="H47" i="4"/>
  <c r="G47" i="4"/>
  <c r="E47" i="4"/>
  <c r="D47" i="4"/>
  <c r="C47" i="4"/>
  <c r="C68" i="4" s="1"/>
  <c r="C72" i="4" s="1"/>
  <c r="AX17" i="4"/>
  <c r="AT17" i="4"/>
  <c r="AP17" i="4"/>
  <c r="AL17" i="4"/>
  <c r="AH17" i="4"/>
  <c r="AD17" i="4"/>
  <c r="Z17" i="4"/>
  <c r="V17" i="4"/>
  <c r="R17" i="4"/>
  <c r="N17" i="4"/>
  <c r="J17" i="4"/>
  <c r="F17" i="4"/>
  <c r="AX16" i="4"/>
  <c r="AT16" i="4"/>
  <c r="AP16" i="4"/>
  <c r="AL16" i="4"/>
  <c r="AH16" i="4"/>
  <c r="AD16" i="4"/>
  <c r="Z16" i="4"/>
  <c r="V16" i="4"/>
  <c r="R16" i="4"/>
  <c r="N16" i="4"/>
  <c r="J16" i="4"/>
  <c r="F16" i="4"/>
  <c r="AX15" i="4"/>
  <c r="AT15" i="4"/>
  <c r="AP15" i="4"/>
  <c r="AL15" i="4"/>
  <c r="AH15" i="4"/>
  <c r="AD15" i="4"/>
  <c r="Z15" i="4"/>
  <c r="V15" i="4"/>
  <c r="R15" i="4"/>
  <c r="N15" i="4"/>
  <c r="J15" i="4"/>
  <c r="F15" i="4"/>
  <c r="AW14" i="4"/>
  <c r="AV14" i="4"/>
  <c r="AU14" i="4"/>
  <c r="AS14" i="4"/>
  <c r="AR14" i="4"/>
  <c r="AQ14" i="4"/>
  <c r="AO14" i="4"/>
  <c r="AN14" i="4"/>
  <c r="AM14" i="4"/>
  <c r="AK14" i="4"/>
  <c r="AJ14" i="4"/>
  <c r="AI14" i="4"/>
  <c r="AG14" i="4"/>
  <c r="AF14" i="4"/>
  <c r="AE14" i="4"/>
  <c r="AC14" i="4"/>
  <c r="AB14" i="4"/>
  <c r="AA14" i="4"/>
  <c r="Y14" i="4"/>
  <c r="X14" i="4"/>
  <c r="W14" i="4"/>
  <c r="U14" i="4"/>
  <c r="T14" i="4"/>
  <c r="S14" i="4"/>
  <c r="Q14" i="4"/>
  <c r="P14" i="4"/>
  <c r="O14" i="4"/>
  <c r="M14" i="4"/>
  <c r="L14" i="4"/>
  <c r="K14" i="4"/>
  <c r="I14" i="4"/>
  <c r="H14" i="4"/>
  <c r="G14" i="4"/>
  <c r="E14" i="4"/>
  <c r="D14" i="4"/>
  <c r="C14" i="4"/>
  <c r="AW71" i="4"/>
  <c r="AV71" i="4"/>
  <c r="AU71" i="4"/>
  <c r="AS71" i="4"/>
  <c r="AR71" i="4"/>
  <c r="AQ71" i="4"/>
  <c r="AO71" i="4"/>
  <c r="AN71" i="4"/>
  <c r="AM71" i="4"/>
  <c r="AK71" i="4"/>
  <c r="AJ71" i="4"/>
  <c r="AI71" i="4"/>
  <c r="AG71" i="4"/>
  <c r="AF71" i="4"/>
  <c r="AE71" i="4"/>
  <c r="AC71" i="4"/>
  <c r="AB71" i="4"/>
  <c r="AA71" i="4"/>
  <c r="Y71" i="4"/>
  <c r="X71" i="4"/>
  <c r="W71" i="4"/>
  <c r="U71" i="4"/>
  <c r="T71" i="4"/>
  <c r="S71" i="4"/>
  <c r="Q71" i="4"/>
  <c r="P71" i="4"/>
  <c r="O71" i="4"/>
  <c r="M71" i="4"/>
  <c r="L71" i="4"/>
  <c r="K71" i="4"/>
  <c r="I71" i="4"/>
  <c r="H71" i="4"/>
  <c r="G71" i="4"/>
  <c r="E71" i="4"/>
  <c r="D71" i="4"/>
  <c r="C71" i="4"/>
  <c r="AW70" i="4"/>
  <c r="AV70" i="4"/>
  <c r="AU70" i="4"/>
  <c r="AS70" i="4"/>
  <c r="AR70" i="4"/>
  <c r="AQ70" i="4"/>
  <c r="AO70" i="4"/>
  <c r="AN70" i="4"/>
  <c r="AM70" i="4"/>
  <c r="AK70" i="4"/>
  <c r="AJ70" i="4"/>
  <c r="AI70" i="4"/>
  <c r="AG70" i="4"/>
  <c r="AF70" i="4"/>
  <c r="AE70" i="4"/>
  <c r="AC70" i="4"/>
  <c r="AB70" i="4"/>
  <c r="AA70" i="4"/>
  <c r="Y70" i="4"/>
  <c r="X70" i="4"/>
  <c r="W70" i="4"/>
  <c r="U70" i="4"/>
  <c r="T70" i="4"/>
  <c r="S70" i="4"/>
  <c r="Q70" i="4"/>
  <c r="P70" i="4"/>
  <c r="O70" i="4"/>
  <c r="M70" i="4"/>
  <c r="L70" i="4"/>
  <c r="K70" i="4"/>
  <c r="I70" i="4"/>
  <c r="H70" i="4"/>
  <c r="G70" i="4"/>
  <c r="E70" i="4"/>
  <c r="D70" i="4"/>
  <c r="C70" i="4"/>
  <c r="AW69" i="4"/>
  <c r="AV69" i="4"/>
  <c r="AU69" i="4"/>
  <c r="AS69" i="4"/>
  <c r="AR69" i="4"/>
  <c r="AQ69" i="4"/>
  <c r="AO69" i="4"/>
  <c r="AN69" i="4"/>
  <c r="AM69" i="4"/>
  <c r="AK69" i="4"/>
  <c r="AJ69" i="4"/>
  <c r="AI69" i="4"/>
  <c r="AG69" i="4"/>
  <c r="AF69" i="4"/>
  <c r="AE69" i="4"/>
  <c r="AC69" i="4"/>
  <c r="AB69" i="4"/>
  <c r="AA69" i="4"/>
  <c r="Y69" i="4"/>
  <c r="X69" i="4"/>
  <c r="W69" i="4"/>
  <c r="U69" i="4"/>
  <c r="T69" i="4"/>
  <c r="S69" i="4"/>
  <c r="Q69" i="4"/>
  <c r="P69" i="4"/>
  <c r="O69" i="4"/>
  <c r="M69" i="4"/>
  <c r="L69" i="4"/>
  <c r="K69" i="4"/>
  <c r="I69" i="4"/>
  <c r="H69" i="4"/>
  <c r="G69" i="4"/>
  <c r="E69" i="4"/>
  <c r="D69" i="4"/>
  <c r="C69" i="4"/>
  <c r="AA68" i="4"/>
  <c r="AA72" i="4" s="1"/>
  <c r="K68" i="4"/>
  <c r="K72" i="4" s="1"/>
  <c r="G68" i="4"/>
  <c r="G72" i="4" s="1"/>
  <c r="AX62" i="4"/>
  <c r="AI62" i="4"/>
  <c r="AE62" i="4"/>
  <c r="AA62" i="4"/>
  <c r="W62" i="4"/>
  <c r="S62" i="4"/>
  <c r="O62" i="4"/>
  <c r="K62" i="4"/>
  <c r="G62" i="4"/>
  <c r="C62" i="4"/>
  <c r="AY71" i="4"/>
  <c r="AT61" i="4"/>
  <c r="AP61" i="4"/>
  <c r="AL61" i="4"/>
  <c r="AH61" i="4"/>
  <c r="AD61" i="4"/>
  <c r="Z61" i="4"/>
  <c r="V61" i="4"/>
  <c r="V71" i="4" s="1"/>
  <c r="R61" i="4"/>
  <c r="N61" i="4"/>
  <c r="J61" i="4"/>
  <c r="F61" i="4"/>
  <c r="AT60" i="4"/>
  <c r="AP60" i="4"/>
  <c r="AL60" i="4"/>
  <c r="AH60" i="4"/>
  <c r="AD60" i="4"/>
  <c r="Z60" i="4"/>
  <c r="V60" i="4"/>
  <c r="R60" i="4"/>
  <c r="N60" i="4"/>
  <c r="J60" i="4"/>
  <c r="F60" i="4"/>
  <c r="AT59" i="4"/>
  <c r="AP59" i="4"/>
  <c r="AL59" i="4"/>
  <c r="AH59" i="4"/>
  <c r="AD59" i="4"/>
  <c r="Z59" i="4"/>
  <c r="V59" i="4"/>
  <c r="R59" i="4"/>
  <c r="N59" i="4"/>
  <c r="J59" i="4"/>
  <c r="F59" i="4"/>
  <c r="AW62" i="4"/>
  <c r="AV62" i="4"/>
  <c r="AU62" i="4"/>
  <c r="AR62" i="4"/>
  <c r="AQ62" i="4"/>
  <c r="AN62" i="4"/>
  <c r="AM62" i="4"/>
  <c r="AJ62" i="4"/>
  <c r="AF68" i="4"/>
  <c r="AF72" i="4" s="1"/>
  <c r="AC62" i="4"/>
  <c r="AB62" i="4"/>
  <c r="X62" i="4"/>
  <c r="T62" i="4"/>
  <c r="Q62" i="4"/>
  <c r="M62" i="4"/>
  <c r="L62" i="4"/>
  <c r="H62" i="4"/>
  <c r="D62" i="4"/>
  <c r="AX28" i="4"/>
  <c r="AT28" i="4"/>
  <c r="AP28" i="4"/>
  <c r="AJ28" i="4"/>
  <c r="AL28" i="4" s="1"/>
  <c r="AH28" i="4"/>
  <c r="AD28" i="4"/>
  <c r="Z28" i="4"/>
  <c r="V28" i="4"/>
  <c r="R28" i="4"/>
  <c r="L28" i="4"/>
  <c r="N28" i="4" s="1"/>
  <c r="H28" i="4"/>
  <c r="J28" i="4" s="1"/>
  <c r="D28" i="4"/>
  <c r="AX27" i="4"/>
  <c r="AT27" i="4"/>
  <c r="AP27" i="4"/>
  <c r="AJ27" i="4"/>
  <c r="AL27" i="4" s="1"/>
  <c r="AH27" i="4"/>
  <c r="AD27" i="4"/>
  <c r="Z27" i="4"/>
  <c r="V27" i="4"/>
  <c r="R27" i="4"/>
  <c r="L27" i="4"/>
  <c r="N27" i="4" s="1"/>
  <c r="H27" i="4"/>
  <c r="J27" i="4" s="1"/>
  <c r="D27" i="4"/>
  <c r="AX26" i="4"/>
  <c r="AT26" i="4"/>
  <c r="AP26" i="4"/>
  <c r="AJ26" i="4"/>
  <c r="AH26" i="4"/>
  <c r="AC26" i="4"/>
  <c r="AC25" i="4" s="1"/>
  <c r="Z26" i="4"/>
  <c r="U26" i="4"/>
  <c r="U25" i="4" s="1"/>
  <c r="U29" i="4" s="1"/>
  <c r="R26" i="4"/>
  <c r="L26" i="4"/>
  <c r="N26" i="4" s="1"/>
  <c r="H26" i="4"/>
  <c r="J26" i="4" s="1"/>
  <c r="D26" i="4"/>
  <c r="AW25" i="4"/>
  <c r="AW29" i="4" s="1"/>
  <c r="AV25" i="4"/>
  <c r="AV29" i="4" s="1"/>
  <c r="AU25" i="4"/>
  <c r="AU29" i="4" s="1"/>
  <c r="AS25" i="4"/>
  <c r="AS29" i="4" s="1"/>
  <c r="AR25" i="4"/>
  <c r="AR29" i="4" s="1"/>
  <c r="AQ25" i="4"/>
  <c r="AQ29" i="4" s="1"/>
  <c r="AO25" i="4"/>
  <c r="AO29" i="4" s="1"/>
  <c r="AN25" i="4"/>
  <c r="AN29" i="4" s="1"/>
  <c r="AM25" i="4"/>
  <c r="AM29" i="4" s="1"/>
  <c r="AK25" i="4"/>
  <c r="AK29" i="4" s="1"/>
  <c r="AI25" i="4"/>
  <c r="AI29" i="4" s="1"/>
  <c r="AG25" i="4"/>
  <c r="AG29" i="4" s="1"/>
  <c r="AF25" i="4"/>
  <c r="AF29" i="4" s="1"/>
  <c r="AE25" i="4"/>
  <c r="AE29" i="4" s="1"/>
  <c r="AB25" i="4"/>
  <c r="AB29" i="4" s="1"/>
  <c r="AA25" i="4"/>
  <c r="AA29" i="4" s="1"/>
  <c r="Y25" i="4"/>
  <c r="Y29" i="4" s="1"/>
  <c r="X25" i="4"/>
  <c r="X29" i="4" s="1"/>
  <c r="W25" i="4"/>
  <c r="W29" i="4" s="1"/>
  <c r="T25" i="4"/>
  <c r="T29" i="4" s="1"/>
  <c r="S25" i="4"/>
  <c r="S29" i="4" s="1"/>
  <c r="Q25" i="4"/>
  <c r="Q29" i="4" s="1"/>
  <c r="P25" i="4"/>
  <c r="P29" i="4" s="1"/>
  <c r="O25" i="4"/>
  <c r="O29" i="4" s="1"/>
  <c r="M25" i="4"/>
  <c r="M29" i="4" s="1"/>
  <c r="K25" i="4"/>
  <c r="K29" i="4" s="1"/>
  <c r="I25" i="4"/>
  <c r="I29" i="4" s="1"/>
  <c r="G25" i="4"/>
  <c r="G29" i="4" s="1"/>
  <c r="E25" i="4"/>
  <c r="E29" i="4" s="1"/>
  <c r="C25" i="4"/>
  <c r="C29" i="4" s="1"/>
  <c r="AW42" i="16" l="1"/>
  <c r="BB42" i="16"/>
  <c r="AH14" i="4"/>
  <c r="BG42" i="16"/>
  <c r="BL42" i="16"/>
  <c r="BQ42" i="16"/>
  <c r="F71" i="4"/>
  <c r="AL71" i="4"/>
  <c r="BV42" i="16"/>
  <c r="R14" i="4"/>
  <c r="CA42" i="16"/>
  <c r="BB17" i="4"/>
  <c r="AY70" i="4"/>
  <c r="AP71" i="4"/>
  <c r="F70" i="4"/>
  <c r="AL70" i="4"/>
  <c r="R69" i="4"/>
  <c r="AH69" i="4"/>
  <c r="Z69" i="4"/>
  <c r="AH71" i="4"/>
  <c r="AX25" i="4"/>
  <c r="AX29" i="4" s="1"/>
  <c r="Z70" i="4"/>
  <c r="L68" i="4"/>
  <c r="L72" i="4" s="1"/>
  <c r="V26" i="4"/>
  <c r="AN68" i="4"/>
  <c r="AN72" i="4" s="1"/>
  <c r="H68" i="4"/>
  <c r="H72" i="4" s="1"/>
  <c r="X68" i="4"/>
  <c r="X72" i="4" s="1"/>
  <c r="AD47" i="4"/>
  <c r="F69" i="4"/>
  <c r="AL69" i="4"/>
  <c r="R71" i="4"/>
  <c r="V62" i="4"/>
  <c r="AL62" i="4"/>
  <c r="AB68" i="4"/>
  <c r="AB72" i="4" s="1"/>
  <c r="BB15" i="4"/>
  <c r="BB16" i="4"/>
  <c r="AJ25" i="4"/>
  <c r="AJ29" i="4" s="1"/>
  <c r="AF62" i="4"/>
  <c r="AR68" i="4"/>
  <c r="AR72" i="4" s="1"/>
  <c r="J14" i="4"/>
  <c r="AP14" i="4"/>
  <c r="AP70" i="4"/>
  <c r="N71" i="4"/>
  <c r="AT71" i="4"/>
  <c r="V14" i="4"/>
  <c r="Z62" i="4"/>
  <c r="J70" i="4"/>
  <c r="AP62" i="4"/>
  <c r="J69" i="4"/>
  <c r="AP69" i="4"/>
  <c r="AM68" i="4"/>
  <c r="AM72" i="4" s="1"/>
  <c r="V70" i="4"/>
  <c r="Z71" i="4"/>
  <c r="BB71" i="4"/>
  <c r="BB70" i="4"/>
  <c r="R62" i="4"/>
  <c r="AH62" i="4"/>
  <c r="AT62" i="4"/>
  <c r="V69" i="4"/>
  <c r="AQ68" i="4"/>
  <c r="AQ72" i="4" s="1"/>
  <c r="N14" i="4"/>
  <c r="Z14" i="4"/>
  <c r="AT14" i="4"/>
  <c r="V47" i="4"/>
  <c r="V68" i="4" s="1"/>
  <c r="V72" i="4" s="1"/>
  <c r="N69" i="4"/>
  <c r="AT69" i="4"/>
  <c r="R70" i="4"/>
  <c r="AG68" i="4"/>
  <c r="AG72" i="4" s="1"/>
  <c r="F62" i="4"/>
  <c r="AU68" i="4"/>
  <c r="AU72" i="4" s="1"/>
  <c r="F14" i="4"/>
  <c r="AL14" i="4"/>
  <c r="AX14" i="4"/>
  <c r="N47" i="4"/>
  <c r="AT47" i="4"/>
  <c r="AY69" i="4"/>
  <c r="AZ70" i="4"/>
  <c r="AD71" i="4"/>
  <c r="P62" i="4"/>
  <c r="AV68" i="4"/>
  <c r="AV72" i="4" s="1"/>
  <c r="Y68" i="4"/>
  <c r="Y72" i="4" s="1"/>
  <c r="AZ69" i="4"/>
  <c r="AD70" i="4"/>
  <c r="J62" i="4"/>
  <c r="AD14" i="4"/>
  <c r="F47" i="4"/>
  <c r="AL47" i="4"/>
  <c r="AL68" i="4" s="1"/>
  <c r="AL72" i="4" s="1"/>
  <c r="AD69" i="4"/>
  <c r="AH70" i="4"/>
  <c r="D68" i="4"/>
  <c r="D72" i="4" s="1"/>
  <c r="T68" i="4"/>
  <c r="T72" i="4" s="1"/>
  <c r="AJ68" i="4"/>
  <c r="AJ72" i="4" s="1"/>
  <c r="R47" i="4"/>
  <c r="AW68" i="4"/>
  <c r="AW72" i="4" s="1"/>
  <c r="J71" i="4"/>
  <c r="AZ71" i="4"/>
  <c r="I68" i="4"/>
  <c r="I72" i="4" s="1"/>
  <c r="AP47" i="4"/>
  <c r="AP68" i="4" s="1"/>
  <c r="AP72" i="4" s="1"/>
  <c r="N70" i="4"/>
  <c r="AT70" i="4"/>
  <c r="BB69" i="4"/>
  <c r="F26" i="4"/>
  <c r="H25" i="4"/>
  <c r="H29" i="4" s="1"/>
  <c r="BB27" i="4"/>
  <c r="D25" i="4"/>
  <c r="D29" i="4" s="1"/>
  <c r="CH32" i="16"/>
  <c r="CG35" i="16"/>
  <c r="CG40" i="16"/>
  <c r="CG24" i="16"/>
  <c r="CG25" i="16"/>
  <c r="CG26" i="16"/>
  <c r="CG27" i="16"/>
  <c r="CG28" i="16"/>
  <c r="CG22" i="16"/>
  <c r="CG29" i="16"/>
  <c r="CG30" i="16"/>
  <c r="CG33" i="16"/>
  <c r="CG34" i="16"/>
  <c r="CH20" i="16"/>
  <c r="CH21" i="16"/>
  <c r="CH15" i="16"/>
  <c r="CH12" i="16"/>
  <c r="CH13" i="16"/>
  <c r="CH14" i="16"/>
  <c r="CH16" i="16"/>
  <c r="CH33" i="16"/>
  <c r="CG10" i="16"/>
  <c r="CG15" i="16"/>
  <c r="CH18" i="16"/>
  <c r="CG38" i="16"/>
  <c r="CG11" i="16"/>
  <c r="CG12" i="16"/>
  <c r="CG13" i="16"/>
  <c r="CG14" i="16"/>
  <c r="CG19" i="16"/>
  <c r="CH19" i="16"/>
  <c r="CG36" i="16"/>
  <c r="CG39" i="16"/>
  <c r="CG37" i="16"/>
  <c r="CH34" i="16"/>
  <c r="CH38" i="16"/>
  <c r="CG18" i="16"/>
  <c r="CH36" i="16"/>
  <c r="CH11" i="16"/>
  <c r="CH10" i="16"/>
  <c r="CG17" i="16"/>
  <c r="CG16" i="16"/>
  <c r="CH17" i="16"/>
  <c r="CG20" i="16"/>
  <c r="CG21" i="16"/>
  <c r="CH23" i="16"/>
  <c r="CH22" i="16"/>
  <c r="CG23" i="16"/>
  <c r="CG31" i="16"/>
  <c r="CH24" i="16"/>
  <c r="CH27" i="16"/>
  <c r="CH28" i="16"/>
  <c r="CH29" i="16"/>
  <c r="CH30" i="16"/>
  <c r="CH31" i="16"/>
  <c r="CH25" i="16"/>
  <c r="CH26" i="16"/>
  <c r="CH35" i="16"/>
  <c r="CG32" i="16"/>
  <c r="CH37" i="16"/>
  <c r="CH40" i="16"/>
  <c r="CH39" i="16"/>
  <c r="E68" i="4"/>
  <c r="E72" i="4" s="1"/>
  <c r="M68" i="4"/>
  <c r="M72" i="4" s="1"/>
  <c r="U68" i="4"/>
  <c r="U72" i="4" s="1"/>
  <c r="AC68" i="4"/>
  <c r="AC72" i="4" s="1"/>
  <c r="AK68" i="4"/>
  <c r="AK72" i="4" s="1"/>
  <c r="AS68" i="4"/>
  <c r="AS72" i="4" s="1"/>
  <c r="AH47" i="4"/>
  <c r="BA71" i="4"/>
  <c r="BA69" i="4"/>
  <c r="J47" i="4"/>
  <c r="Z47" i="4"/>
  <c r="AX47" i="4"/>
  <c r="AX68" i="4" s="1"/>
  <c r="AX72" i="4" s="1"/>
  <c r="Q68" i="4"/>
  <c r="Q72" i="4" s="1"/>
  <c r="AO68" i="4"/>
  <c r="AO72" i="4" s="1"/>
  <c r="BA70" i="4"/>
  <c r="I62" i="4"/>
  <c r="Y62" i="4"/>
  <c r="AG62" i="4"/>
  <c r="AO62" i="4"/>
  <c r="AY62" i="4"/>
  <c r="AZ62" i="4"/>
  <c r="AD62" i="4"/>
  <c r="N62" i="4"/>
  <c r="E62" i="4"/>
  <c r="U62" i="4"/>
  <c r="AK62" i="4"/>
  <c r="AS62" i="4"/>
  <c r="AC29" i="4"/>
  <c r="AD25" i="4"/>
  <c r="AD29" i="4" s="1"/>
  <c r="R25" i="4"/>
  <c r="R29" i="4" s="1"/>
  <c r="Z25" i="4"/>
  <c r="Z29" i="4" s="1"/>
  <c r="AH25" i="4"/>
  <c r="AH29" i="4" s="1"/>
  <c r="AP25" i="4"/>
  <c r="AP29" i="4" s="1"/>
  <c r="AD26" i="4"/>
  <c r="F28" i="4"/>
  <c r="BB28" i="4"/>
  <c r="AY29" i="4"/>
  <c r="BB26" i="4"/>
  <c r="AL26" i="4"/>
  <c r="L25" i="4"/>
  <c r="L29" i="4" s="1"/>
  <c r="V25" i="4"/>
  <c r="V29" i="4" s="1"/>
  <c r="AT25" i="4"/>
  <c r="AT29" i="4" s="1"/>
  <c r="F27" i="4"/>
  <c r="CH42" i="16" l="1"/>
  <c r="AL25" i="4"/>
  <c r="AL29" i="4" s="1"/>
  <c r="BB14" i="4"/>
  <c r="BB18" i="4" s="1"/>
  <c r="AT68" i="4"/>
  <c r="AT72" i="4" s="1"/>
  <c r="J25" i="4"/>
  <c r="J29" i="4" s="1"/>
  <c r="AH68" i="4"/>
  <c r="AH72" i="4" s="1"/>
  <c r="Z68" i="4"/>
  <c r="Z72" i="4" s="1"/>
  <c r="R68" i="4"/>
  <c r="R72" i="4" s="1"/>
  <c r="AD68" i="4"/>
  <c r="AD72" i="4" s="1"/>
  <c r="N68" i="4"/>
  <c r="N72" i="4" s="1"/>
  <c r="J68" i="4"/>
  <c r="J72" i="4" s="1"/>
  <c r="AZ68" i="4"/>
  <c r="AZ72" i="4" s="1"/>
  <c r="AY68" i="4"/>
  <c r="AY72" i="4" s="1"/>
  <c r="F68" i="4"/>
  <c r="F72" i="4" s="1"/>
  <c r="F25" i="4"/>
  <c r="F29" i="4" s="1"/>
  <c r="BA68" i="4"/>
  <c r="BA72" i="4" s="1"/>
  <c r="BA62" i="4"/>
  <c r="N25" i="4"/>
  <c r="N29" i="4" s="1"/>
  <c r="BB25" i="4"/>
  <c r="BB29" i="4" s="1"/>
  <c r="BA29" i="4"/>
  <c r="BB68" i="4" l="1"/>
  <c r="BB72" i="4" s="1"/>
  <c r="BB62" i="4"/>
  <c r="AZ29" i="4"/>
  <c r="BA9" i="4" l="1"/>
  <c r="Q86" i="7" l="1"/>
  <c r="Q84" i="7"/>
  <c r="AI51" i="4" l="1"/>
  <c r="AE51" i="4"/>
  <c r="AA51" i="4"/>
  <c r="W51" i="4"/>
  <c r="S51" i="4"/>
  <c r="O51" i="4"/>
  <c r="K51" i="4"/>
  <c r="G51" i="4"/>
  <c r="C51" i="4"/>
  <c r="D51" i="4"/>
  <c r="E51" i="4"/>
  <c r="F51" i="4" l="1"/>
  <c r="Q28" i="7" l="1"/>
  <c r="Q35" i="7" s="1"/>
  <c r="P28" i="7"/>
  <c r="P35" i="7" s="1"/>
  <c r="O28" i="7"/>
  <c r="O35" i="7" s="1"/>
  <c r="N28" i="7"/>
  <c r="N35" i="7" s="1"/>
  <c r="M28" i="7"/>
  <c r="M35" i="7" s="1"/>
  <c r="L28" i="7"/>
  <c r="L35" i="7" s="1"/>
  <c r="K28" i="7"/>
  <c r="K35" i="7" s="1"/>
  <c r="J28" i="7"/>
  <c r="J35" i="7" s="1"/>
  <c r="I28" i="7"/>
  <c r="I35" i="7" s="1"/>
  <c r="H28" i="7"/>
  <c r="H35" i="7" s="1"/>
  <c r="G28" i="7"/>
  <c r="G35" i="7" s="1"/>
  <c r="F28" i="7"/>
  <c r="F35" i="7" s="1"/>
  <c r="AS18" i="4" l="1"/>
  <c r="AR18" i="4"/>
  <c r="AQ18" i="4"/>
  <c r="AT18" i="4" l="1"/>
  <c r="AW51" i="4" l="1"/>
  <c r="AV51" i="4"/>
  <c r="AU51" i="4"/>
  <c r="AS51" i="4"/>
  <c r="AR51" i="4"/>
  <c r="AQ51" i="4"/>
  <c r="AO51" i="4"/>
  <c r="AN51" i="4"/>
  <c r="AM51" i="4"/>
  <c r="AK51" i="4"/>
  <c r="AJ51" i="4"/>
  <c r="AG51" i="4"/>
  <c r="AF51" i="4"/>
  <c r="AC51" i="4"/>
  <c r="AB51" i="4"/>
  <c r="Y51" i="4"/>
  <c r="X51" i="4"/>
  <c r="U51" i="4"/>
  <c r="T51" i="4"/>
  <c r="Q51" i="4"/>
  <c r="P51" i="4"/>
  <c r="M51" i="4"/>
  <c r="L51" i="4"/>
  <c r="I51" i="4"/>
  <c r="H51" i="4"/>
  <c r="AW38" i="4"/>
  <c r="AV38" i="4"/>
  <c r="AU38" i="4"/>
  <c r="AS38" i="4"/>
  <c r="AR38" i="4"/>
  <c r="AQ38" i="4"/>
  <c r="AO38" i="4"/>
  <c r="AN38" i="4"/>
  <c r="AM38" i="4"/>
  <c r="AK38" i="4"/>
  <c r="AI38" i="4"/>
  <c r="AG38" i="4"/>
  <c r="AF38" i="4"/>
  <c r="AE38" i="4"/>
  <c r="AC38" i="4"/>
  <c r="AB38" i="4"/>
  <c r="AA38" i="4"/>
  <c r="Y38" i="4"/>
  <c r="X38" i="4"/>
  <c r="W38" i="4"/>
  <c r="U38" i="4"/>
  <c r="T38" i="4"/>
  <c r="S38" i="4"/>
  <c r="Q38" i="4"/>
  <c r="P38" i="4"/>
  <c r="O38" i="4"/>
  <c r="M38" i="4"/>
  <c r="K38" i="4"/>
  <c r="I38" i="4"/>
  <c r="G38" i="4"/>
  <c r="AW37" i="4"/>
  <c r="AV37" i="4"/>
  <c r="AU37" i="4"/>
  <c r="AS37" i="4"/>
  <c r="AR37" i="4"/>
  <c r="AQ37" i="4"/>
  <c r="AO37" i="4"/>
  <c r="AN37" i="4"/>
  <c r="AM37" i="4"/>
  <c r="AK37" i="4"/>
  <c r="AI37" i="4"/>
  <c r="AG37" i="4"/>
  <c r="AF37" i="4"/>
  <c r="AE37" i="4"/>
  <c r="AC37" i="4"/>
  <c r="AB37" i="4"/>
  <c r="AA37" i="4"/>
  <c r="Y37" i="4"/>
  <c r="X37" i="4"/>
  <c r="W37" i="4"/>
  <c r="U37" i="4"/>
  <c r="T37" i="4"/>
  <c r="S37" i="4"/>
  <c r="Q37" i="4"/>
  <c r="P37" i="4"/>
  <c r="O37" i="4"/>
  <c r="M37" i="4"/>
  <c r="K37" i="4"/>
  <c r="I37" i="4"/>
  <c r="G37" i="4"/>
  <c r="AW36" i="4"/>
  <c r="AV36" i="4"/>
  <c r="AU36" i="4"/>
  <c r="AS36" i="4"/>
  <c r="AR36" i="4"/>
  <c r="AQ36" i="4"/>
  <c r="AO36" i="4"/>
  <c r="AN36" i="4"/>
  <c r="AM36" i="4"/>
  <c r="AK36" i="4"/>
  <c r="AI36" i="4"/>
  <c r="AG36" i="4"/>
  <c r="AF36" i="4"/>
  <c r="AE36" i="4"/>
  <c r="AC36" i="4"/>
  <c r="AB36" i="4"/>
  <c r="AA36" i="4"/>
  <c r="Y36" i="4"/>
  <c r="X36" i="4"/>
  <c r="W36" i="4"/>
  <c r="T36" i="4"/>
  <c r="S36" i="4"/>
  <c r="Q36" i="4"/>
  <c r="P36" i="4"/>
  <c r="O36" i="4"/>
  <c r="M36" i="4"/>
  <c r="K36" i="4"/>
  <c r="I36" i="4"/>
  <c r="G36" i="4"/>
  <c r="E38" i="4"/>
  <c r="E37" i="4"/>
  <c r="E36" i="4"/>
  <c r="C38" i="4"/>
  <c r="C37" i="4"/>
  <c r="C36" i="4"/>
  <c r="N17" i="7"/>
  <c r="M15" i="14" s="1"/>
  <c r="M17" i="7"/>
  <c r="L15" i="14" s="1"/>
  <c r="L17" i="7"/>
  <c r="K15" i="14" s="1"/>
  <c r="K17" i="7"/>
  <c r="J15" i="14" s="1"/>
  <c r="J17" i="7"/>
  <c r="I15" i="14" s="1"/>
  <c r="I17" i="7"/>
  <c r="H15" i="14" s="1"/>
  <c r="AT38" i="4"/>
  <c r="AT36" i="4"/>
  <c r="AJ38" i="4"/>
  <c r="H38" i="4"/>
  <c r="AW18" i="4"/>
  <c r="AV18" i="4"/>
  <c r="AU18" i="4"/>
  <c r="AO18" i="4"/>
  <c r="AN18" i="4"/>
  <c r="AM18" i="4"/>
  <c r="AK18" i="4"/>
  <c r="AI18" i="4"/>
  <c r="AG18" i="4"/>
  <c r="AF18" i="4"/>
  <c r="AE18" i="4"/>
  <c r="AC18" i="4"/>
  <c r="AB18" i="4"/>
  <c r="AA18" i="4"/>
  <c r="Y18" i="4"/>
  <c r="X18" i="4"/>
  <c r="W18" i="4"/>
  <c r="T18" i="4"/>
  <c r="S18" i="4"/>
  <c r="Q18" i="4"/>
  <c r="P18" i="4"/>
  <c r="O18" i="4"/>
  <c r="M18" i="4"/>
  <c r="K18" i="4"/>
  <c r="I18" i="4"/>
  <c r="G18" i="4"/>
  <c r="F17" i="7" l="1"/>
  <c r="E18" i="4"/>
  <c r="C18" i="4"/>
  <c r="F19" i="7"/>
  <c r="G19" i="7"/>
  <c r="N19" i="7"/>
  <c r="O19" i="7"/>
  <c r="H19" i="7"/>
  <c r="AS35" i="4"/>
  <c r="AS39" i="4" s="1"/>
  <c r="AQ35" i="4"/>
  <c r="AQ39" i="4" s="1"/>
  <c r="AC35" i="4"/>
  <c r="AC39" i="4" s="1"/>
  <c r="AF35" i="4"/>
  <c r="AF39" i="4" s="1"/>
  <c r="AM35" i="4"/>
  <c r="AM39" i="4" s="1"/>
  <c r="E35" i="4"/>
  <c r="E39" i="4" s="1"/>
  <c r="AD38" i="4"/>
  <c r="V37" i="4"/>
  <c r="Z37" i="4"/>
  <c r="AP38" i="4"/>
  <c r="AY36" i="4"/>
  <c r="S35" i="4"/>
  <c r="S39" i="4" s="1"/>
  <c r="AY37" i="4"/>
  <c r="AT51" i="4"/>
  <c r="BA38" i="4"/>
  <c r="AP37" i="4"/>
  <c r="K35" i="4"/>
  <c r="K39" i="4" s="1"/>
  <c r="AH36" i="4"/>
  <c r="R51" i="4"/>
  <c r="AX51" i="4"/>
  <c r="AP36" i="4"/>
  <c r="M35" i="4"/>
  <c r="M39" i="4" s="1"/>
  <c r="AX37" i="4"/>
  <c r="AL51" i="4"/>
  <c r="R37" i="4"/>
  <c r="AH51" i="4"/>
  <c r="R38" i="4"/>
  <c r="AX38" i="4"/>
  <c r="O35" i="4"/>
  <c r="O39" i="4" s="1"/>
  <c r="AT37" i="4"/>
  <c r="V38" i="4"/>
  <c r="AY38" i="4"/>
  <c r="AR35" i="4"/>
  <c r="AR39" i="4" s="1"/>
  <c r="R36" i="4"/>
  <c r="AX36" i="4"/>
  <c r="Z51" i="4"/>
  <c r="F38" i="4"/>
  <c r="I35" i="4"/>
  <c r="I39" i="4" s="1"/>
  <c r="AG35" i="4"/>
  <c r="AG39" i="4" s="1"/>
  <c r="BA36" i="4"/>
  <c r="AH37" i="4"/>
  <c r="AK35" i="4"/>
  <c r="AK39" i="4" s="1"/>
  <c r="AV35" i="4"/>
  <c r="AV39" i="4" s="1"/>
  <c r="AD36" i="4"/>
  <c r="J51" i="4"/>
  <c r="AP51" i="4"/>
  <c r="Z38" i="4"/>
  <c r="AI35" i="4"/>
  <c r="AI39" i="4" s="1"/>
  <c r="AU35" i="4"/>
  <c r="AU39" i="4" s="1"/>
  <c r="BA51" i="4"/>
  <c r="N51" i="4"/>
  <c r="V51" i="4"/>
  <c r="AD51" i="4"/>
  <c r="BA37" i="4"/>
  <c r="AH38" i="4"/>
  <c r="AD37" i="4"/>
  <c r="AY51" i="4"/>
  <c r="AZ51" i="4"/>
  <c r="AN35" i="4"/>
  <c r="AN39" i="4" s="1"/>
  <c r="T35" i="4"/>
  <c r="T39" i="4" s="1"/>
  <c r="U18" i="4"/>
  <c r="N36" i="4"/>
  <c r="L36" i="4"/>
  <c r="H17" i="7"/>
  <c r="AE35" i="4"/>
  <c r="AE39" i="4" s="1"/>
  <c r="F36" i="4"/>
  <c r="D36" i="4"/>
  <c r="AP18" i="4"/>
  <c r="AO35" i="4"/>
  <c r="AO39" i="4" s="1"/>
  <c r="Q19" i="7"/>
  <c r="G35" i="4"/>
  <c r="G39" i="4" s="1"/>
  <c r="X35" i="4"/>
  <c r="X39" i="4" s="1"/>
  <c r="AH18" i="4"/>
  <c r="Y35" i="4"/>
  <c r="Y39" i="4" s="1"/>
  <c r="F37" i="4"/>
  <c r="D37" i="4"/>
  <c r="AL37" i="4"/>
  <c r="AJ37" i="4"/>
  <c r="J38" i="4"/>
  <c r="AL38" i="4"/>
  <c r="L19" i="7"/>
  <c r="W35" i="4"/>
  <c r="W39" i="4" s="1"/>
  <c r="J36" i="4"/>
  <c r="H36" i="4"/>
  <c r="Z36" i="4"/>
  <c r="P35" i="4"/>
  <c r="P39" i="4" s="1"/>
  <c r="J37" i="4"/>
  <c r="H37" i="4"/>
  <c r="N38" i="4"/>
  <c r="L38" i="4"/>
  <c r="D38" i="4"/>
  <c r="AY18" i="4"/>
  <c r="C35" i="4"/>
  <c r="C39" i="4" s="1"/>
  <c r="R18" i="4"/>
  <c r="Q35" i="4"/>
  <c r="Q39" i="4" s="1"/>
  <c r="AB35" i="4"/>
  <c r="AB39" i="4" s="1"/>
  <c r="AX18" i="4"/>
  <c r="AW35" i="4"/>
  <c r="AW39" i="4" s="1"/>
  <c r="N37" i="4"/>
  <c r="L37" i="4"/>
  <c r="AA35" i="4"/>
  <c r="AA39" i="4" s="1"/>
  <c r="AL36" i="4"/>
  <c r="AJ36" i="4"/>
  <c r="U36" i="4"/>
  <c r="G16" i="7"/>
  <c r="F14" i="14" s="1"/>
  <c r="P19" i="7"/>
  <c r="V36" i="4"/>
  <c r="M19" i="7"/>
  <c r="G17" i="7"/>
  <c r="F15" i="14" s="1"/>
  <c r="Z18" i="4"/>
  <c r="AJ18" i="4"/>
  <c r="I19" i="7"/>
  <c r="L18" i="4"/>
  <c r="H18" i="4"/>
  <c r="AD18" i="4"/>
  <c r="R19" i="7" l="1"/>
  <c r="R17" i="7"/>
  <c r="G15" i="14"/>
  <c r="E15" i="14"/>
  <c r="D18" i="4"/>
  <c r="P17" i="7"/>
  <c r="O15" i="14" s="1"/>
  <c r="O17" i="7"/>
  <c r="N15" i="14" s="1"/>
  <c r="M16" i="7"/>
  <c r="L14" i="14" s="1"/>
  <c r="Q17" i="7"/>
  <c r="P15" i="14" s="1"/>
  <c r="AH35" i="4"/>
  <c r="AH39" i="4" s="1"/>
  <c r="Z35" i="4"/>
  <c r="Z39" i="4" s="1"/>
  <c r="AD35" i="4"/>
  <c r="AD39" i="4" s="1"/>
  <c r="R35" i="4"/>
  <c r="R39" i="4" s="1"/>
  <c r="D35" i="4"/>
  <c r="D39" i="4" s="1"/>
  <c r="F16" i="14"/>
  <c r="M13" i="7"/>
  <c r="L12" i="14" s="1"/>
  <c r="AP35" i="4"/>
  <c r="AP39" i="4" s="1"/>
  <c r="AX35" i="4"/>
  <c r="AX39" i="4" s="1"/>
  <c r="G12" i="7"/>
  <c r="G15" i="7"/>
  <c r="M12" i="7"/>
  <c r="M15" i="7"/>
  <c r="I15" i="7"/>
  <c r="I12" i="7"/>
  <c r="P12" i="7"/>
  <c r="AT35" i="4"/>
  <c r="AT39" i="4" s="1"/>
  <c r="BB51" i="4"/>
  <c r="BB37" i="4"/>
  <c r="AZ37" i="4"/>
  <c r="H35" i="4"/>
  <c r="H39" i="4" s="1"/>
  <c r="L35" i="4"/>
  <c r="L39" i="4" s="1"/>
  <c r="U35" i="4"/>
  <c r="U39" i="4" s="1"/>
  <c r="AJ35" i="4"/>
  <c r="AJ39" i="4" s="1"/>
  <c r="BB38" i="4"/>
  <c r="AZ38" i="4"/>
  <c r="BA18" i="4"/>
  <c r="BB36" i="4"/>
  <c r="AZ36" i="4"/>
  <c r="AY35" i="4"/>
  <c r="AY39" i="4" s="1"/>
  <c r="AZ18" i="4"/>
  <c r="P16" i="7"/>
  <c r="O14" i="14" s="1"/>
  <c r="H16" i="7"/>
  <c r="L16" i="7"/>
  <c r="K14" i="14" s="1"/>
  <c r="K16" i="7"/>
  <c r="J14" i="14" s="1"/>
  <c r="J16" i="7"/>
  <c r="I16" i="7"/>
  <c r="H14" i="14" s="1"/>
  <c r="O16" i="7"/>
  <c r="N14" i="14" s="1"/>
  <c r="N16" i="7"/>
  <c r="M14" i="14" s="1"/>
  <c r="S17" i="7" l="1"/>
  <c r="G14" i="14"/>
  <c r="V35" i="4"/>
  <c r="V39" i="4" s="1"/>
  <c r="V18" i="4"/>
  <c r="J35" i="4"/>
  <c r="J39" i="4" s="1"/>
  <c r="J18" i="4"/>
  <c r="N35" i="4"/>
  <c r="N39" i="4" s="1"/>
  <c r="N18" i="4"/>
  <c r="AL35" i="4"/>
  <c r="AL39" i="4" s="1"/>
  <c r="AL18" i="4"/>
  <c r="F35" i="4"/>
  <c r="F39" i="4" s="1"/>
  <c r="F18" i="4"/>
  <c r="Q15" i="14"/>
  <c r="BA35" i="4"/>
  <c r="BA39" i="4" s="1"/>
  <c r="F11" i="14"/>
  <c r="F17" i="14" s="1"/>
  <c r="G20" i="7"/>
  <c r="P20" i="7"/>
  <c r="O11" i="14"/>
  <c r="O17" i="14" s="1"/>
  <c r="M20" i="7"/>
  <c r="L11" i="14"/>
  <c r="L17" i="14" s="1"/>
  <c r="I20" i="7"/>
  <c r="H11" i="14"/>
  <c r="H17" i="14" s="1"/>
  <c r="J18" i="7"/>
  <c r="I14" i="14"/>
  <c r="L12" i="7"/>
  <c r="L13" i="7"/>
  <c r="K12" i="14" s="1"/>
  <c r="I13" i="7"/>
  <c r="H12" i="14" s="1"/>
  <c r="F12" i="7"/>
  <c r="O15" i="7"/>
  <c r="H15" i="7"/>
  <c r="K15" i="7"/>
  <c r="Q15" i="7"/>
  <c r="J13" i="7"/>
  <c r="I12" i="14" s="1"/>
  <c r="L15" i="7"/>
  <c r="O13" i="7"/>
  <c r="N12" i="14" s="1"/>
  <c r="J15" i="7"/>
  <c r="K13" i="7"/>
  <c r="J12" i="14" s="1"/>
  <c r="P13" i="7"/>
  <c r="O12" i="14" s="1"/>
  <c r="F15" i="7"/>
  <c r="P15" i="7"/>
  <c r="N15" i="7"/>
  <c r="N12" i="7"/>
  <c r="O12" i="7"/>
  <c r="K12" i="7"/>
  <c r="Q16" i="7"/>
  <c r="P14" i="14" s="1"/>
  <c r="Q12" i="7"/>
  <c r="P12" i="14"/>
  <c r="Q13" i="7"/>
  <c r="AZ35" i="4"/>
  <c r="AZ39" i="4" s="1"/>
  <c r="Q90" i="7"/>
  <c r="Q89" i="7"/>
  <c r="Q88" i="7"/>
  <c r="Q87" i="7"/>
  <c r="Q85" i="7"/>
  <c r="Q83" i="7"/>
  <c r="R15" i="7" l="1"/>
  <c r="S15" i="7"/>
  <c r="BB35" i="4"/>
  <c r="BB39" i="4" s="1"/>
  <c r="J11" i="14"/>
  <c r="J17" i="14" s="1"/>
  <c r="K20" i="7"/>
  <c r="N11" i="14"/>
  <c r="N17" i="14" s="1"/>
  <c r="O20" i="7"/>
  <c r="N20" i="7"/>
  <c r="M11" i="14"/>
  <c r="M17" i="14" s="1"/>
  <c r="K11" i="14"/>
  <c r="K17" i="14" s="1"/>
  <c r="L20" i="7"/>
  <c r="E11" i="14"/>
  <c r="Q20" i="7"/>
  <c r="P11" i="14"/>
  <c r="P17" i="14" s="1"/>
  <c r="F13" i="7"/>
  <c r="J12" i="7"/>
  <c r="N13" i="7"/>
  <c r="M12" i="14" s="1"/>
  <c r="G13" i="7"/>
  <c r="F12" i="14" s="1"/>
  <c r="H12" i="7"/>
  <c r="R12" i="7" s="1"/>
  <c r="H13" i="7"/>
  <c r="R13" i="7" l="1"/>
  <c r="R14" i="7" s="1"/>
  <c r="S12" i="7"/>
  <c r="S13" i="7"/>
  <c r="E12" i="14"/>
  <c r="E13" i="14" s="1"/>
  <c r="G12" i="14"/>
  <c r="I11" i="14"/>
  <c r="I17" i="14" s="1"/>
  <c r="J20" i="7"/>
  <c r="H20" i="7"/>
  <c r="G11" i="14"/>
  <c r="G17" i="14" s="1"/>
  <c r="S14" i="7" l="1"/>
  <c r="Q12" i="14"/>
  <c r="Q11" i="14"/>
  <c r="C109" i="7"/>
  <c r="C110" i="7" s="1"/>
  <c r="C102" i="7"/>
  <c r="C99" i="7"/>
  <c r="C103" i="7" l="1"/>
  <c r="C98" i="14" l="1"/>
  <c r="C91" i="14"/>
  <c r="C83" i="14"/>
  <c r="C80" i="14"/>
  <c r="Q71" i="14"/>
  <c r="Q70" i="14"/>
  <c r="C387" i="14"/>
  <c r="C84" i="14" l="1"/>
  <c r="P64" i="14"/>
  <c r="O64" i="14"/>
  <c r="N64" i="14"/>
  <c r="M64" i="14"/>
  <c r="L64" i="14"/>
  <c r="K64" i="14"/>
  <c r="I64" i="14" l="1"/>
  <c r="J64" i="14"/>
  <c r="E64" i="14"/>
  <c r="F64" i="14"/>
  <c r="G64" i="14"/>
  <c r="H64" i="14"/>
  <c r="P67" i="14"/>
  <c r="I65" i="14"/>
  <c r="J66" i="14"/>
  <c r="K66" i="14"/>
  <c r="L66" i="14"/>
  <c r="M66" i="14"/>
  <c r="N66" i="14"/>
  <c r="O66" i="14"/>
  <c r="P66" i="14"/>
  <c r="J68" i="14"/>
  <c r="K68" i="14"/>
  <c r="L68" i="14"/>
  <c r="M68" i="14"/>
  <c r="N68" i="14"/>
  <c r="O68" i="14"/>
  <c r="P68" i="14"/>
  <c r="H69" i="14"/>
  <c r="I68" i="14" l="1"/>
  <c r="Q64" i="14"/>
  <c r="I66" i="14"/>
  <c r="I69" i="14"/>
  <c r="P69" i="14"/>
  <c r="L69" i="14"/>
  <c r="E68" i="14"/>
  <c r="F66" i="14"/>
  <c r="G65" i="14"/>
  <c r="K65" i="14"/>
  <c r="O65" i="14"/>
  <c r="F67" i="14"/>
  <c r="J67" i="14"/>
  <c r="N67" i="14"/>
  <c r="K69" i="14"/>
  <c r="H68" i="14"/>
  <c r="E66" i="14"/>
  <c r="H65" i="14"/>
  <c r="L65" i="14"/>
  <c r="P65" i="14"/>
  <c r="G67" i="14"/>
  <c r="K67" i="14"/>
  <c r="O67" i="14"/>
  <c r="O69" i="14"/>
  <c r="G69" i="14"/>
  <c r="N69" i="14"/>
  <c r="J69" i="14"/>
  <c r="F69" i="14"/>
  <c r="G68" i="14"/>
  <c r="H66" i="14"/>
  <c r="M65" i="14"/>
  <c r="E65" i="14"/>
  <c r="H67" i="14"/>
  <c r="L67" i="14"/>
  <c r="M69" i="14"/>
  <c r="F68" i="14"/>
  <c r="G66" i="14"/>
  <c r="F65" i="14"/>
  <c r="J65" i="14"/>
  <c r="N65" i="14"/>
  <c r="E67" i="14"/>
  <c r="I67" i="14"/>
  <c r="M67" i="14"/>
  <c r="E69" i="14"/>
  <c r="Q68" i="14" l="1"/>
  <c r="Q66" i="14"/>
  <c r="Q69" i="14"/>
  <c r="Q67" i="14"/>
  <c r="Q65" i="14"/>
  <c r="J16" i="14" l="1"/>
  <c r="H16" i="14"/>
  <c r="L16" i="14"/>
  <c r="I16" i="14"/>
  <c r="K16" i="14"/>
  <c r="M16" i="14"/>
  <c r="G13" i="14" l="1"/>
  <c r="H14" i="7" l="1"/>
  <c r="G16" i="14" l="1"/>
  <c r="G18" i="14" s="1"/>
  <c r="J19" i="7"/>
  <c r="K19" i="7"/>
  <c r="S19" i="7" l="1"/>
  <c r="O16" i="14"/>
  <c r="R15" i="14"/>
  <c r="N16" i="14"/>
  <c r="P16" i="14"/>
  <c r="M18" i="7" l="1"/>
  <c r="I18" i="7"/>
  <c r="O18" i="7"/>
  <c r="Q18" i="7"/>
  <c r="K18" i="7"/>
  <c r="N18" i="7"/>
  <c r="L18" i="7"/>
  <c r="P18" i="7"/>
  <c r="H18" i="7" l="1"/>
  <c r="H21" i="7" s="1"/>
  <c r="F13" i="14" l="1"/>
  <c r="F18" i="14" s="1"/>
  <c r="Q13" i="14" l="1"/>
  <c r="L13" i="14" l="1"/>
  <c r="L18" i="14" s="1"/>
  <c r="P13" i="14"/>
  <c r="P18" i="14" s="1"/>
  <c r="O13" i="14"/>
  <c r="O18" i="14" s="1"/>
  <c r="J13" i="14"/>
  <c r="J18" i="14" s="1"/>
  <c r="N13" i="14"/>
  <c r="N18" i="14" s="1"/>
  <c r="I13" i="14"/>
  <c r="I18" i="14" s="1"/>
  <c r="R12" i="14" l="1"/>
  <c r="H13" i="14"/>
  <c r="H18" i="14" s="1"/>
  <c r="M13" i="14"/>
  <c r="M18" i="14" s="1"/>
  <c r="K13" i="14"/>
  <c r="K18" i="14" s="1"/>
  <c r="R11" i="14"/>
  <c r="G14" i="7"/>
  <c r="R13" i="14" l="1"/>
  <c r="K14" i="7" l="1"/>
  <c r="K21" i="7" s="1"/>
  <c r="L14" i="7"/>
  <c r="L21" i="7" s="1"/>
  <c r="O14" i="7"/>
  <c r="O21" i="7" s="1"/>
  <c r="P14" i="7"/>
  <c r="P21" i="7" s="1"/>
  <c r="M14" i="7"/>
  <c r="M21" i="7" s="1"/>
  <c r="N14" i="7"/>
  <c r="N21" i="7" s="1"/>
  <c r="J14" i="7"/>
  <c r="J21" i="7" s="1"/>
  <c r="I14" i="7"/>
  <c r="I21" i="7" s="1"/>
  <c r="Q14" i="7"/>
  <c r="Q21" i="7" s="1"/>
  <c r="F14" i="7" l="1"/>
  <c r="F16" i="7"/>
  <c r="R16" i="7" s="1"/>
  <c r="R18" i="7" s="1"/>
  <c r="S16" i="7" l="1"/>
  <c r="S18" i="7" s="1"/>
  <c r="E14" i="14"/>
  <c r="F20" i="7"/>
  <c r="F18" i="7"/>
  <c r="F21" i="7" s="1"/>
  <c r="G18" i="7"/>
  <c r="G21" i="7" s="1"/>
  <c r="R21" i="7" l="1"/>
  <c r="R20" i="7"/>
  <c r="S21" i="7"/>
  <c r="S20" i="7"/>
  <c r="E16" i="14"/>
  <c r="E18" i="14" s="1"/>
  <c r="Q14" i="14"/>
  <c r="E17" i="14"/>
  <c r="R14" i="14"/>
  <c r="R16" i="14" l="1"/>
  <c r="R18" i="14" s="1"/>
  <c r="R17" i="14"/>
  <c r="Q17" i="14"/>
  <c r="Q16" i="14"/>
  <c r="Q18" i="14" s="1"/>
</calcChain>
</file>

<file path=xl/comments1.xml><?xml version="1.0" encoding="utf-8"?>
<comments xmlns="http://schemas.openxmlformats.org/spreadsheetml/2006/main">
  <authors>
    <author>Do Thi Phuong Thuy</author>
  </authors>
  <commentList>
    <comment ref="U26" authorId="0" shapeId="0">
      <text>
        <r>
          <rPr>
            <sz val="9"/>
            <color indexed="81"/>
            <rFont val="Tahoma"/>
            <family val="2"/>
          </rPr>
          <t xml:space="preserve">
There is an adjustment for the increase of 1.5 overtime hours worked in 08.2020. They were settled in 09.2020 payroll</t>
        </r>
      </text>
    </comment>
    <comment ref="AC26" authorId="0" shapeId="0">
      <text>
        <r>
          <rPr>
            <sz val="9"/>
            <color indexed="81"/>
            <rFont val="Tahoma"/>
            <family val="2"/>
          </rPr>
          <t>There is an adjustment for the decrease of 4 overtime hours worked in 10.2020. They were settled in 03.2021 payroll.</t>
        </r>
      </text>
    </comment>
  </commentList>
</comments>
</file>

<file path=xl/sharedStrings.xml><?xml version="1.0" encoding="utf-8"?>
<sst xmlns="http://schemas.openxmlformats.org/spreadsheetml/2006/main" count="1165" uniqueCount="259">
  <si>
    <t>Ajinomoto Vietnam Co., Ltd</t>
  </si>
  <si>
    <t>HR Department</t>
  </si>
  <si>
    <t>1. OVERTIME INFORMATION: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</si>
  <si>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</si>
  <si>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</si>
  <si>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</si>
  <si>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</si>
  <si>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</si>
  <si>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</si>
  <si>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</si>
  <si>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</si>
  <si>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</si>
  <si>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</si>
  <si>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</si>
  <si>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</si>
  <si>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</si>
  <si>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FY2020</t>
  </si>
  <si>
    <t>3. OVERTIME VIOLATION:</t>
  </si>
  <si>
    <t>a. By day (4h/week-day; 12h/off-day)</t>
  </si>
  <si>
    <t>b. By month (30h/month)</t>
  </si>
  <si>
    <t>Month</t>
  </si>
  <si>
    <t>Date</t>
  </si>
  <si>
    <t>Full name</t>
  </si>
  <si>
    <t>Division</t>
  </si>
  <si>
    <t>Department</t>
  </si>
  <si>
    <t>Section</t>
  </si>
  <si>
    <t>Position</t>
  </si>
  <si>
    <t>OT/day</t>
  </si>
  <si>
    <t>Working day</t>
  </si>
  <si>
    <t>OT reason (Provided by each Dept)</t>
  </si>
  <si>
    <t>Total 04/2020</t>
  </si>
  <si>
    <t>Total 05/2020</t>
  </si>
  <si>
    <t>Grand Total</t>
  </si>
  <si>
    <t>Ord</t>
  </si>
  <si>
    <t>OT/year</t>
  </si>
  <si>
    <t>(a) BY DAY
      (4h/week-day; 12h/off-day)</t>
  </si>
  <si>
    <t>(b) BY MONTH
      (30h/month)</t>
  </si>
  <si>
    <t>Remarks</t>
  </si>
  <si>
    <t>2. OVERTIME COMPARISION</t>
  </si>
  <si>
    <t>Unit: Case</t>
  </si>
  <si>
    <t>OVERTIME REPORT FY2020</t>
  </si>
  <si>
    <t>Employee Code</t>
  </si>
  <si>
    <t>Overtime (hrs)</t>
  </si>
  <si>
    <t>Avg (hrs/per)</t>
  </si>
  <si>
    <t xml:space="preserve">a. Comparison by Actual OT Hrs </t>
  </si>
  <si>
    <t>b. Comparison by OT Hrs/person</t>
  </si>
  <si>
    <t>FINANCIAL &amp; ACCOUNTING</t>
  </si>
  <si>
    <t>Violated OT hrs</t>
  </si>
  <si>
    <t>TOTAL</t>
  </si>
  <si>
    <t>AVG</t>
  </si>
  <si>
    <t>OT</t>
  </si>
  <si>
    <t>HC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</si>
  <si>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</si>
  <si>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</si>
  <si>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</si>
  <si>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</si>
  <si>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</si>
  <si>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</si>
  <si>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</si>
  <si>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</si>
  <si>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</si>
  <si>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DIVISION/ DEPARTMENT</t>
  </si>
  <si>
    <t>TAX &amp; TREASURY</t>
  </si>
  <si>
    <t>ACCOUNTING</t>
  </si>
  <si>
    <t>SALES ACCOUNTING</t>
  </si>
  <si>
    <t>01/2021</t>
  </si>
  <si>
    <t>02/2021</t>
  </si>
  <si>
    <t>03/2021</t>
  </si>
  <si>
    <t>(*) List of violation FY2020 is attached</t>
  </si>
  <si>
    <t>Accumulated (Apr-Jun)</t>
  </si>
  <si>
    <t>Total
Fiscal year</t>
  </si>
  <si>
    <t>c. By Other (Female employee is pregnancy from the 7th month and up or has child under 12-month-old)</t>
  </si>
  <si>
    <t>d. By year (200h/year [Jan-Dec])</t>
  </si>
  <si>
    <r>
      <t xml:space="preserve">(c) BY OTHER
     </t>
    </r>
    <r>
      <rPr>
        <b/>
        <sz val="10"/>
        <color theme="1"/>
        <rFont val="Arial"/>
        <family val="2"/>
      </rPr>
      <t>(pregnancy from the 7th month and up
     /having child under 12-month-old)</t>
    </r>
  </si>
  <si>
    <t>(d) BY YEAR
     (200h/year)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</si>
  <si>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10.08.2020</t>
    </r>
  </si>
  <si>
    <t>OT/month</t>
  </si>
  <si>
    <t>Total 08/2020</t>
  </si>
  <si>
    <t>2. OVERTIME OF MANAGERS AND UPPER LEVELS:</t>
  </si>
  <si>
    <t>Headcount worked OT (pers)</t>
  </si>
  <si>
    <t>A. OVERTIME INFORMATION</t>
  </si>
  <si>
    <t>1. OVERTIME OF EMPLOYEES FROM WORKERS TO SENIOR SUPERVISORS:</t>
  </si>
  <si>
    <t>B. OVERTIME COMPARISION</t>
  </si>
  <si>
    <t>1. FROM WORKERS TO SENIOR SUPPERVISORS</t>
  </si>
  <si>
    <t>C. OVERTIME VIOLATION:</t>
  </si>
  <si>
    <t>(b) BY MONTH 
      (40h/month from 01 Jan 2021)</t>
  </si>
  <si>
    <r>
      <t xml:space="preserve">(c) BY OTHER
</t>
    </r>
    <r>
      <rPr>
        <b/>
        <sz val="10.5"/>
        <color theme="1"/>
        <rFont val="Arial"/>
        <family val="2"/>
      </rPr>
      <t>- Employee having pregnancy from the 7th month up
- Female employee having child(s) with under 12-month-old</t>
    </r>
  </si>
  <si>
    <t>Overtime (OT)</t>
  </si>
  <si>
    <t>Headcount worked overtime (HC-OT)</t>
  </si>
  <si>
    <t>AVG (OT/ HC-OT)</t>
  </si>
  <si>
    <t>Total Headcount</t>
  </si>
  <si>
    <t>Unit</t>
  </si>
  <si>
    <t>hour</t>
  </si>
  <si>
    <t>person</t>
  </si>
  <si>
    <t>%</t>
  </si>
  <si>
    <t>HC-OT</t>
  </si>
  <si>
    <t>a. Comparison OT</t>
  </si>
  <si>
    <t>b. Comparison AVG</t>
  </si>
  <si>
    <r>
      <rPr>
        <b/>
        <sz val="12"/>
        <color theme="5"/>
        <rFont val="Arial"/>
        <family val="2"/>
      </rPr>
      <t>Department</t>
    </r>
    <r>
      <rPr>
        <b/>
        <sz val="12"/>
        <color theme="1"/>
        <rFont val="Arial"/>
        <family val="2"/>
      </rPr>
      <t>: Financial &amp; Accounting</t>
    </r>
  </si>
  <si>
    <t>No.</t>
  </si>
  <si>
    <t>Empl.Code</t>
  </si>
  <si>
    <t>Empl.Name</t>
  </si>
  <si>
    <t>Div.</t>
  </si>
  <si>
    <t>Dept.</t>
  </si>
  <si>
    <t>Sec.</t>
  </si>
  <si>
    <t>Grade</t>
  </si>
  <si>
    <t>Total Overtime</t>
  </si>
  <si>
    <t>Note</t>
  </si>
  <si>
    <t>OT payment</t>
  </si>
  <si>
    <t>OTC</t>
  </si>
  <si>
    <t>OT adjusted</t>
  </si>
  <si>
    <t>Remark</t>
  </si>
  <si>
    <t>Total
02/2020</t>
  </si>
  <si>
    <t>Total
03/2020</t>
  </si>
  <si>
    <t>Total
01/2021</t>
  </si>
  <si>
    <t>20050102006</t>
  </si>
  <si>
    <t>HOÀNG THU THẢO</t>
  </si>
  <si>
    <t xml:space="preserve">CORPORATE 1 DIVISION </t>
  </si>
  <si>
    <t/>
  </si>
  <si>
    <t>SENIOR SUPERVISOR</t>
  </si>
  <si>
    <t>20090321004</t>
  </si>
  <si>
    <t>PHẠM THỊ THÚY VÂN</t>
  </si>
  <si>
    <t>SUPERVISOR</t>
  </si>
  <si>
    <t>20170306001</t>
  </si>
  <si>
    <t>HỒ THỊ MỸ HƯƠNG</t>
  </si>
  <si>
    <t>20100802002</t>
  </si>
  <si>
    <t>NGUYỄN NHA TRANG</t>
  </si>
  <si>
    <t>SENIOR STAFF</t>
  </si>
  <si>
    <t>20190903001</t>
  </si>
  <si>
    <t>NGUYỄN THỊ HẰNG</t>
  </si>
  <si>
    <t>ORDINARY STAFF</t>
  </si>
  <si>
    <t>20160516013</t>
  </si>
  <si>
    <t>PHẠM THỊ DUNG</t>
  </si>
  <si>
    <t>20051001004</t>
  </si>
  <si>
    <t>NGUYỄN THỊ TƯỜNG VY</t>
  </si>
  <si>
    <t>20051101005</t>
  </si>
  <si>
    <t>VÕ THỊ KIM HỒNG</t>
  </si>
  <si>
    <t>20191014001</t>
  </si>
  <si>
    <t>HOÀNG THẾ DUY</t>
  </si>
  <si>
    <t>20120423001</t>
  </si>
  <si>
    <t>NGUYỄN TRÍ NGHỊ</t>
  </si>
  <si>
    <t>20120706001P</t>
  </si>
  <si>
    <t>PHẠM XUÂN THƯƠNG</t>
  </si>
  <si>
    <t>20070401002</t>
  </si>
  <si>
    <t>NGUYỄN PHƯƠNG THẢO</t>
  </si>
  <si>
    <t>20120701005P</t>
  </si>
  <si>
    <t>NGUYỄN NGỌC NGUYỆT THƯƠNG</t>
  </si>
  <si>
    <t>20101101001</t>
  </si>
  <si>
    <t>NGUYỄN THỊ NGỌC TRÚC</t>
  </si>
  <si>
    <t>20160721010</t>
  </si>
  <si>
    <t>VƯƠNG TẤN THÀNH</t>
  </si>
  <si>
    <t>20180502002</t>
  </si>
  <si>
    <t>ĐỒNG THỊ THANH XUÂN</t>
  </si>
  <si>
    <t>20100701132</t>
  </si>
  <si>
    <t>VŨ TRỊNH HOÀI THANH</t>
  </si>
  <si>
    <t>20120701003P</t>
  </si>
  <si>
    <t>ĐẶNG NGỌC SƯƠNG</t>
  </si>
  <si>
    <t>20040701002</t>
  </si>
  <si>
    <t>LÊ THỊ MINH GIANG</t>
  </si>
  <si>
    <t>20190805001</t>
  </si>
  <si>
    <t>LÊ THỊ KIM NGÂN</t>
  </si>
  <si>
    <t>20080225002</t>
  </si>
  <si>
    <t>NGUYỄN THỊ BÍCH HIỀN</t>
  </si>
  <si>
    <t>20080218004</t>
  </si>
  <si>
    <t>LÊ THỊ MỸ TRANG</t>
  </si>
  <si>
    <t>20040701001</t>
  </si>
  <si>
    <t>ĐOÀN NGỌC DUNG</t>
  </si>
  <si>
    <t>20150513001</t>
  </si>
  <si>
    <t>NGUYỄN THỊ OANH THỦY</t>
  </si>
  <si>
    <t>STAFF</t>
  </si>
  <si>
    <t>20080218003</t>
  </si>
  <si>
    <t>NGUYỄN THỊ THU HỮU</t>
  </si>
  <si>
    <t>20051001002</t>
  </si>
  <si>
    <t>HỨA THỊ KIM LOAN</t>
  </si>
  <si>
    <t>20070815001</t>
  </si>
  <si>
    <t>NGUYỄN THỊ HƯƠNG GIANG</t>
  </si>
  <si>
    <t>20160516014</t>
  </si>
  <si>
    <t>NGUYỄN THỊ LÊ HÀ</t>
  </si>
  <si>
    <t>20080225001</t>
  </si>
  <si>
    <t>HỒ THỊ HOÀNG ANH</t>
  </si>
  <si>
    <t>20120307001</t>
  </si>
  <si>
    <t>NGUYỄN THỊ LÊ HẠ</t>
  </si>
  <si>
    <t>20050102001</t>
  </si>
  <si>
    <t>TRẦN SƠN LÂM</t>
  </si>
  <si>
    <t>FY2020 OVERVIEW [Apr-Mar]</t>
  </si>
  <si>
    <t>Accumulate HC</t>
  </si>
  <si>
    <t>Accumulate HC-OT</t>
  </si>
  <si>
    <t>Accumulate OT</t>
  </si>
  <si>
    <t>04/2021 vs 04/2020</t>
  </si>
  <si>
    <t>05/2021 vs 05/2020</t>
  </si>
  <si>
    <t>06/2021 vs 06/2020</t>
  </si>
  <si>
    <t>07/2021 vs 07/2020</t>
  </si>
  <si>
    <t>08/2021 vs 08/2020</t>
  </si>
  <si>
    <t>09/2021 vs 09/2020</t>
  </si>
  <si>
    <t>10/2021 vs 10/2020</t>
  </si>
  <si>
    <t>11/2021 vs 11/2020</t>
  </si>
  <si>
    <t>12/2021 vs 12/2020</t>
  </si>
  <si>
    <t>01/2022 vs 01/2021</t>
  </si>
  <si>
    <t>02/2022 vs 02/2021</t>
  </si>
  <si>
    <t>03/2022 vs 03/2021</t>
  </si>
  <si>
    <t>a. OVERTIME INFORMATION BY DIVISION/DEPARTMENT FY2021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</si>
  <si>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</si>
  <si>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</si>
  <si>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</si>
  <si>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</si>
  <si>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</si>
  <si>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</si>
  <si>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</si>
  <si>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</si>
  <si>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</si>
  <si>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</si>
  <si>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</si>
  <si>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</si>
  <si>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b. OVERTIME INFORMATION BY DIVISION/DEPARTMENT FY2020</t>
  </si>
  <si>
    <t>c. OVERTIME COMPARISION BY DIVISION/DEPARMENT (FY2021 VS FY2020)</t>
  </si>
  <si>
    <t>OVERTIME DETAIL REPORT FY2021 VS FY2020</t>
  </si>
  <si>
    <t>OVERTIME DETAIL REPORT Y2021</t>
  </si>
  <si>
    <t>Total
04/2021</t>
  </si>
  <si>
    <t>Total
05/2021</t>
  </si>
  <si>
    <t>Total
06/2021</t>
  </si>
  <si>
    <t>Total
07/2021</t>
  </si>
  <si>
    <t>Total
08/2021</t>
  </si>
  <si>
    <t>Total
09/2021</t>
  </si>
  <si>
    <t>Total
10/2021</t>
  </si>
  <si>
    <t>Total
11/2021</t>
  </si>
  <si>
    <t>Total
12/2021</t>
  </si>
  <si>
    <t>Total
01/2022</t>
  </si>
  <si>
    <t>Total
02/2022</t>
  </si>
  <si>
    <t>Total
03/2022</t>
  </si>
  <si>
    <t>Y2021
(Jan.21-Dec.21)</t>
  </si>
  <si>
    <t>FY2021
(Apr.21-Mar.22)</t>
  </si>
  <si>
    <t>OVERTIME REPORT FY2021</t>
  </si>
  <si>
    <t>FY2021</t>
  </si>
  <si>
    <t>Comparison OT  
(FY2021 vs FY2020)</t>
  </si>
  <si>
    <t>Comparison AVG 
(FY2021 vs FY2020)</t>
  </si>
  <si>
    <t>Comparison Ratio by Actual OT Hrs 
(FY21 vs FY20)</t>
  </si>
  <si>
    <t>Comparison Ratio by Hrs/person
(FY21 vs FY20)</t>
  </si>
  <si>
    <t>B. OVERTIME INFORMATION BY DIVISION/DEPARTMENT FY2020</t>
  </si>
  <si>
    <t>MANAGER</t>
  </si>
  <si>
    <t>20180313001</t>
  </si>
  <si>
    <t>CHÂU THỊ LAM</t>
  </si>
  <si>
    <t>20080526002</t>
  </si>
  <si>
    <t>NGUYỄN THỊ NGỌC MAI</t>
  </si>
  <si>
    <t>19990111001</t>
  </si>
  <si>
    <t>PHAN THỊ KIM LOAN</t>
  </si>
  <si>
    <t>20200622003</t>
  </si>
  <si>
    <t>TRỊNH THỊ HOÀI THU</t>
  </si>
  <si>
    <t>AVG OT hrs of a HC worked OT</t>
  </si>
  <si>
    <t>(1)</t>
  </si>
  <si>
    <t>(2)</t>
  </si>
  <si>
    <t>(3)</t>
  </si>
  <si>
    <t>(4) = (3) / (2)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</si>
  <si>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09.07.2021</t>
    </r>
  </si>
  <si>
    <t>20210521003</t>
  </si>
  <si>
    <t>TRẦN THỊ KIM PHƯỢNG</t>
  </si>
  <si>
    <t>Resign on 01/06/2021</t>
  </si>
  <si>
    <t>FY2021 OVERVIEW [Apr-Jun]</t>
  </si>
  <si>
    <t>FY2020 OVERVIEW [Apr-Jun]</t>
  </si>
  <si>
    <t>FY2021 VS FY2020 OVERVIEW [Apr-Jun]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</si>
</sst>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mmm\-yy;@"/>
    <numFmt numFmtId="166" formatCode="_(* #,##0.0_);_(* \(#,##0.0\);_(* &quot;-&quot;??_);_(@_)"/>
    <numFmt numFmtId="167" formatCode="0.0%"/>
    <numFmt numFmtId="168" formatCode="_(* #,##0.0_);_(* \(#,##0.0\);_(* &quot;-&quot;?_);_(@_)"/>
    <numFmt numFmtId="169" formatCode="_(* #,##0.000_);_(* \(#,##0.000\);_(* &quot;-&quot;??_);_(@_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u/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0" tint="-0.1499984740745262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3"/>
      <charset val="128"/>
      <scheme val="minor"/>
    </font>
    <font>
      <b/>
      <sz val="11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rgb="FF0070C0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rgb="FFFF0000"/>
      <name val="Arial"/>
      <family val="2"/>
    </font>
    <font>
      <u/>
      <sz val="11"/>
      <name val="Arial"/>
      <family val="2"/>
    </font>
    <font>
      <sz val="8"/>
      <color theme="1"/>
      <name val="Arial"/>
      <family val="2"/>
    </font>
    <font>
      <b/>
      <sz val="11"/>
      <color rgb="FF002060"/>
      <name val="Arial"/>
      <family val="2"/>
    </font>
    <font>
      <b/>
      <sz val="11"/>
      <color theme="5"/>
      <name val="Arial"/>
      <family val="2"/>
    </font>
    <font>
      <sz val="11"/>
      <color theme="5"/>
      <name val="Arial"/>
      <family val="2"/>
    </font>
    <font>
      <sz val="11"/>
      <color rgb="FF002060"/>
      <name val="Arial"/>
      <family val="2"/>
    </font>
    <font>
      <b/>
      <sz val="18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B050"/>
      <name val="Arial"/>
      <family val="2"/>
    </font>
    <font>
      <b/>
      <sz val="11"/>
      <color theme="7" tint="-0.249977111117893"/>
      <name val="Arial"/>
      <family val="2"/>
    </font>
    <font>
      <sz val="11"/>
      <color theme="7" tint="-0.249977111117893"/>
      <name val="Arial"/>
      <family val="2"/>
    </font>
    <font>
      <i/>
      <sz val="11"/>
      <color rgb="FFFF0000"/>
      <name val="Arial"/>
      <family val="2"/>
    </font>
    <font>
      <sz val="9"/>
      <color indexed="81"/>
      <name val="Tahoma"/>
      <family val="2"/>
    </font>
    <font>
      <b/>
      <sz val="10.5"/>
      <color theme="1"/>
      <name val="Arial"/>
      <family val="2"/>
    </font>
    <font>
      <b/>
      <sz val="11"/>
      <color theme="0" tint="-0.499984740745262"/>
      <name val="Arial"/>
      <family val="2"/>
    </font>
    <font>
      <sz val="11"/>
      <color rgb="FF0070C0"/>
      <name val="Arial"/>
      <family val="2"/>
    </font>
    <font>
      <sz val="11"/>
      <color theme="0" tint="-0.499984740745262"/>
      <name val="Arial"/>
      <family val="2"/>
    </font>
    <font>
      <i/>
      <sz val="11"/>
      <name val="Arial"/>
      <family val="2"/>
    </font>
    <font>
      <b/>
      <sz val="12"/>
      <color theme="9"/>
      <name val="Arial"/>
      <family val="2"/>
    </font>
    <font>
      <b/>
      <sz val="12"/>
      <color rgb="FF00B050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i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i/>
      <sz val="9"/>
      <color indexed="8"/>
      <name val="Arial"/>
      <family val="2"/>
    </font>
    <font>
      <i/>
      <sz val="10"/>
      <color indexed="8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theme="7" tint="-0.249977111117893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/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hair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thin">
        <color theme="0" tint="-0.14993743705557422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auto="1"/>
      </bottom>
      <diagonal/>
    </border>
    <border>
      <left style="thick">
        <color auto="1"/>
      </left>
      <right style="thin">
        <color theme="0" tint="-0.34998626667073579"/>
      </right>
      <top style="thin">
        <color auto="1"/>
      </top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</borders>
  <cellStyleXfs count="18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0" fillId="0" borderId="0"/>
    <xf numFmtId="0" fontId="12" fillId="0" borderId="0"/>
    <xf numFmtId="9" fontId="22" fillId="0" borderId="0" applyFont="0" applyFill="0" applyBorder="0" applyAlignment="0" applyProtection="0"/>
    <xf numFmtId="0" fontId="24" fillId="0" borderId="0"/>
    <xf numFmtId="0" fontId="12" fillId="0" borderId="0"/>
    <xf numFmtId="43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" fillId="0" borderId="0"/>
    <xf numFmtId="43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/>
  </cellStyleXfs>
  <cellXfs count="536">
    <xf numFmtId="0" fontId="0" fillId="0" borderId="0" xfId="0"/>
    <xf numFmtId="0" fontId="2" fillId="2" borderId="0" xfId="2" applyFont="1" applyFill="1"/>
    <xf numFmtId="0" fontId="3" fillId="0" borderId="0" xfId="0" applyFont="1"/>
    <xf numFmtId="0" fontId="4" fillId="2" borderId="0" xfId="2" applyFont="1" applyFill="1"/>
    <xf numFmtId="0" fontId="6" fillId="0" borderId="0" xfId="3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1" fillId="0" borderId="0" xfId="4" applyNumberFormat="1" applyFont="1" applyFill="1" applyBorder="1" applyAlignment="1" applyProtection="1">
      <alignment horizontal="center" vertical="center"/>
    </xf>
    <xf numFmtId="49" fontId="11" fillId="0" borderId="0" xfId="4" applyNumberFormat="1" applyFont="1" applyFill="1" applyBorder="1" applyAlignment="1" applyProtection="1">
      <alignment horizontal="center" vertical="center"/>
    </xf>
    <xf numFmtId="0" fontId="11" fillId="0" borderId="0" xfId="4" applyNumberFormat="1" applyFont="1" applyFill="1" applyBorder="1" applyAlignment="1" applyProtection="1">
      <alignment horizontal="left" vertical="center"/>
    </xf>
    <xf numFmtId="49" fontId="11" fillId="0" borderId="0" xfId="4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5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4" fillId="0" borderId="0" xfId="0" applyFont="1"/>
    <xf numFmtId="164" fontId="21" fillId="0" borderId="7" xfId="1" applyNumberFormat="1" applyFont="1" applyBorder="1" applyAlignment="1">
      <alignment vertical="center"/>
    </xf>
    <xf numFmtId="164" fontId="21" fillId="0" borderId="11" xfId="1" applyNumberFormat="1" applyFont="1" applyBorder="1" applyAlignment="1">
      <alignment vertical="center"/>
    </xf>
    <xf numFmtId="164" fontId="21" fillId="0" borderId="16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29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64" fontId="19" fillId="0" borderId="0" xfId="1" applyNumberFormat="1" applyFont="1" applyBorder="1" applyAlignment="1">
      <alignment vertical="center"/>
    </xf>
    <xf numFmtId="164" fontId="21" fillId="0" borderId="0" xfId="1" applyNumberFormat="1" applyFont="1" applyBorder="1" applyAlignment="1">
      <alignment vertical="center"/>
    </xf>
    <xf numFmtId="0" fontId="19" fillId="4" borderId="2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32" xfId="0" applyFont="1" applyFill="1" applyBorder="1" applyAlignment="1">
      <alignment horizontal="center" vertical="center"/>
    </xf>
    <xf numFmtId="0" fontId="19" fillId="6" borderId="36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17" fontId="13" fillId="2" borderId="20" xfId="3" applyNumberFormat="1" applyFont="1" applyFill="1" applyBorder="1" applyAlignment="1">
      <alignment horizontal="center" vertical="center"/>
    </xf>
    <xf numFmtId="0" fontId="16" fillId="2" borderId="20" xfId="0" quotePrefix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3" fillId="2" borderId="20" xfId="0" quotePrefix="1" applyFont="1" applyFill="1" applyBorder="1" applyAlignment="1">
      <alignment horizontal="center" vertical="center"/>
    </xf>
    <xf numFmtId="0" fontId="11" fillId="2" borderId="20" xfId="4" applyNumberFormat="1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>
      <alignment vertical="center"/>
    </xf>
    <xf numFmtId="49" fontId="11" fillId="2" borderId="22" xfId="4" applyNumberFormat="1" applyFont="1" applyFill="1" applyBorder="1" applyAlignment="1" applyProtection="1">
      <alignment horizontal="center" vertical="center"/>
    </xf>
    <xf numFmtId="0" fontId="18" fillId="2" borderId="20" xfId="4" applyNumberFormat="1" applyFont="1" applyFill="1" applyBorder="1" applyAlignment="1" applyProtection="1">
      <alignment horizontal="center" vertical="center"/>
    </xf>
    <xf numFmtId="49" fontId="11" fillId="2" borderId="0" xfId="4" applyNumberFormat="1" applyFont="1" applyFill="1" applyBorder="1" applyAlignment="1" applyProtection="1">
      <alignment horizontal="center" vertical="center"/>
    </xf>
    <xf numFmtId="0" fontId="11" fillId="2" borderId="0" xfId="4" applyNumberFormat="1" applyFont="1" applyFill="1" applyBorder="1" applyAlignment="1" applyProtection="1">
      <alignment horizontal="left" vertical="center"/>
    </xf>
    <xf numFmtId="49" fontId="11" fillId="2" borderId="0" xfId="4" applyNumberFormat="1" applyFont="1" applyFill="1" applyBorder="1" applyAlignment="1" applyProtection="1">
      <alignment horizontal="center" vertical="center" wrapText="1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5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0" fontId="11" fillId="2" borderId="0" xfId="4" applyNumberFormat="1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49" fontId="20" fillId="2" borderId="0" xfId="4" applyNumberFormat="1" applyFont="1" applyFill="1" applyBorder="1" applyAlignment="1" applyProtection="1">
      <alignment horizontal="left" vertical="center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4" fillId="2" borderId="0" xfId="3" applyFont="1" applyFill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/>
    <xf numFmtId="0" fontId="14" fillId="2" borderId="20" xfId="0" applyFont="1" applyFill="1" applyBorder="1" applyAlignment="1">
      <alignment vertical="center" wrapText="1"/>
    </xf>
    <xf numFmtId="0" fontId="29" fillId="0" borderId="0" xfId="0" applyFont="1" applyAlignment="1">
      <alignment horizontal="left" vertical="center"/>
    </xf>
    <xf numFmtId="0" fontId="30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31" fillId="2" borderId="0" xfId="3" applyFont="1" applyFill="1"/>
    <xf numFmtId="9" fontId="31" fillId="2" borderId="0" xfId="10" applyFont="1" applyFill="1"/>
    <xf numFmtId="166" fontId="31" fillId="2" borderId="0" xfId="11" applyNumberFormat="1" applyFont="1" applyFill="1"/>
    <xf numFmtId="0" fontId="31" fillId="2" borderId="0" xfId="3" applyFont="1" applyFill="1" applyAlignment="1">
      <alignment horizontal="center" vertical="center" wrapText="1"/>
    </xf>
    <xf numFmtId="0" fontId="31" fillId="2" borderId="0" xfId="3" applyFont="1" applyFill="1" applyAlignment="1">
      <alignment wrapText="1"/>
    </xf>
    <xf numFmtId="0" fontId="33" fillId="2" borderId="0" xfId="14" applyFont="1" applyFill="1" applyAlignment="1">
      <alignment vertical="center"/>
    </xf>
    <xf numFmtId="164" fontId="33" fillId="2" borderId="0" xfId="14" applyNumberFormat="1" applyFont="1" applyFill="1" applyAlignment="1">
      <alignment vertical="center"/>
    </xf>
    <xf numFmtId="0" fontId="33" fillId="0" borderId="0" xfId="3" applyFont="1" applyBorder="1"/>
    <xf numFmtId="0" fontId="23" fillId="0" borderId="0" xfId="3" applyFont="1"/>
    <xf numFmtId="166" fontId="23" fillId="2" borderId="0" xfId="3" quotePrefix="1" applyNumberFormat="1" applyFont="1" applyFill="1" applyBorder="1" applyAlignment="1">
      <alignment horizontal="left" vertical="top" wrapText="1"/>
    </xf>
    <xf numFmtId="0" fontId="34" fillId="2" borderId="0" xfId="3" quotePrefix="1" applyFont="1" applyFill="1" applyBorder="1" applyAlignment="1">
      <alignment horizontal="right" vertical="top" wrapText="1"/>
    </xf>
    <xf numFmtId="0" fontId="23" fillId="2" borderId="0" xfId="3" quotePrefix="1" applyFont="1" applyFill="1" applyBorder="1" applyAlignment="1">
      <alignment vertical="top"/>
    </xf>
    <xf numFmtId="0" fontId="23" fillId="2" borderId="0" xfId="3" quotePrefix="1" applyFont="1" applyFill="1" applyBorder="1" applyAlignment="1">
      <alignment horizontal="left" vertical="top" wrapText="1"/>
    </xf>
    <xf numFmtId="0" fontId="35" fillId="0" borderId="0" xfId="0" applyFont="1" applyAlignment="1">
      <alignment vertical="center"/>
    </xf>
    <xf numFmtId="0" fontId="14" fillId="0" borderId="29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/>
    </xf>
    <xf numFmtId="165" fontId="19" fillId="0" borderId="28" xfId="0" applyNumberFormat="1" applyFont="1" applyBorder="1" applyAlignment="1">
      <alignment horizontal="center" vertical="center"/>
    </xf>
    <xf numFmtId="0" fontId="18" fillId="2" borderId="49" xfId="4" applyNumberFormat="1" applyFont="1" applyFill="1" applyBorder="1" applyAlignment="1" applyProtection="1">
      <alignment horizontal="center" vertical="center"/>
    </xf>
    <xf numFmtId="0" fontId="18" fillId="2" borderId="0" xfId="4" applyNumberFormat="1" applyFont="1" applyFill="1" applyBorder="1" applyAlignment="1" applyProtection="1">
      <alignment horizontal="center" vertical="center"/>
    </xf>
    <xf numFmtId="166" fontId="33" fillId="2" borderId="0" xfId="14" applyNumberFormat="1" applyFont="1" applyFill="1" applyAlignment="1">
      <alignment vertical="center"/>
    </xf>
    <xf numFmtId="166" fontId="19" fillId="4" borderId="16" xfId="1" applyNumberFormat="1" applyFont="1" applyFill="1" applyBorder="1" applyAlignment="1">
      <alignment vertical="center"/>
    </xf>
    <xf numFmtId="167" fontId="14" fillId="0" borderId="14" xfId="6" applyNumberFormat="1" applyFont="1" applyBorder="1" applyAlignment="1">
      <alignment vertical="center"/>
    </xf>
    <xf numFmtId="167" fontId="19" fillId="3" borderId="13" xfId="6" applyNumberFormat="1" applyFont="1" applyFill="1" applyBorder="1" applyAlignment="1">
      <alignment vertical="center"/>
    </xf>
    <xf numFmtId="167" fontId="19" fillId="4" borderId="16" xfId="6" applyNumberFormat="1" applyFont="1" applyFill="1" applyBorder="1" applyAlignment="1">
      <alignment vertical="center"/>
    </xf>
    <xf numFmtId="166" fontId="38" fillId="0" borderId="39" xfId="1" applyNumberFormat="1" applyFont="1" applyFill="1" applyBorder="1" applyAlignment="1">
      <alignment vertical="center"/>
    </xf>
    <xf numFmtId="166" fontId="38" fillId="0" borderId="1" xfId="1" applyNumberFormat="1" applyFont="1" applyFill="1" applyBorder="1" applyAlignment="1">
      <alignment vertical="center"/>
    </xf>
    <xf numFmtId="166" fontId="14" fillId="0" borderId="41" xfId="1" applyNumberFormat="1" applyFont="1" applyFill="1" applyBorder="1" applyAlignment="1">
      <alignment vertical="center"/>
    </xf>
    <xf numFmtId="166" fontId="14" fillId="0" borderId="15" xfId="1" applyNumberFormat="1" applyFont="1" applyFill="1" applyBorder="1" applyAlignment="1">
      <alignment vertical="center"/>
    </xf>
    <xf numFmtId="166" fontId="7" fillId="0" borderId="0" xfId="0" applyNumberFormat="1" applyFont="1" applyFill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6" xfId="1" applyNumberFormat="1" applyFont="1" applyBorder="1" applyAlignment="1">
      <alignment vertical="center"/>
    </xf>
    <xf numFmtId="164" fontId="23" fillId="0" borderId="9" xfId="1" applyNumberFormat="1" applyFont="1" applyBorder="1" applyAlignment="1">
      <alignment vertical="center"/>
    </xf>
    <xf numFmtId="164" fontId="23" fillId="0" borderId="10" xfId="1" applyNumberFormat="1" applyFont="1" applyBorder="1" applyAlignment="1">
      <alignment vertical="center"/>
    </xf>
    <xf numFmtId="164" fontId="14" fillId="0" borderId="18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9" fillId="3" borderId="4" xfId="1" applyNumberFormat="1" applyFont="1" applyFill="1" applyBorder="1" applyAlignment="1">
      <alignment vertical="center"/>
    </xf>
    <xf numFmtId="164" fontId="19" fillId="4" borderId="7" xfId="1" applyNumberFormat="1" applyFont="1" applyFill="1" applyBorder="1" applyAlignment="1">
      <alignment vertical="center"/>
    </xf>
    <xf numFmtId="164" fontId="19" fillId="4" borderId="11" xfId="1" applyNumberFormat="1" applyFont="1" applyFill="1" applyBorder="1" applyAlignment="1">
      <alignment vertical="center"/>
    </xf>
    <xf numFmtId="0" fontId="14" fillId="8" borderId="0" xfId="0" applyFont="1" applyFill="1"/>
    <xf numFmtId="0" fontId="36" fillId="2" borderId="0" xfId="3" applyFont="1" applyFill="1"/>
    <xf numFmtId="0" fontId="39" fillId="2" borderId="0" xfId="3" applyFont="1" applyFill="1"/>
    <xf numFmtId="166" fontId="4" fillId="0" borderId="0" xfId="0" applyNumberFormat="1" applyFont="1"/>
    <xf numFmtId="166" fontId="40" fillId="0" borderId="0" xfId="0" applyNumberFormat="1" applyFont="1" applyAlignment="1">
      <alignment vertical="center"/>
    </xf>
    <xf numFmtId="166" fontId="19" fillId="0" borderId="0" xfId="0" applyNumberFormat="1" applyFont="1"/>
    <xf numFmtId="166" fontId="28" fillId="0" borderId="0" xfId="3" applyNumberFormat="1" applyFont="1"/>
    <xf numFmtId="166" fontId="32" fillId="2" borderId="0" xfId="10" applyNumberFormat="1" applyFont="1" applyFill="1"/>
    <xf numFmtId="166" fontId="32" fillId="2" borderId="0" xfId="3" applyNumberFormat="1" applyFont="1" applyFill="1"/>
    <xf numFmtId="0" fontId="19" fillId="6" borderId="2" xfId="0" applyFont="1" applyFill="1" applyBorder="1" applyAlignment="1">
      <alignment horizontal="center" vertical="center" wrapText="1"/>
    </xf>
    <xf numFmtId="166" fontId="36" fillId="2" borderId="38" xfId="1" applyNumberFormat="1" applyFont="1" applyFill="1" applyBorder="1"/>
    <xf numFmtId="166" fontId="31" fillId="2" borderId="38" xfId="1" applyNumberFormat="1" applyFont="1" applyFill="1" applyBorder="1"/>
    <xf numFmtId="0" fontId="13" fillId="2" borderId="0" xfId="0" quotePrefix="1" applyFont="1" applyFill="1" applyBorder="1" applyAlignment="1">
      <alignment horizontal="center" vertical="center"/>
    </xf>
    <xf numFmtId="166" fontId="37" fillId="4" borderId="2" xfId="1" applyNumberFormat="1" applyFont="1" applyFill="1" applyBorder="1" applyAlignment="1">
      <alignment vertical="center"/>
    </xf>
    <xf numFmtId="0" fontId="38" fillId="0" borderId="0" xfId="0" applyFont="1" applyAlignment="1">
      <alignment vertical="center"/>
    </xf>
    <xf numFmtId="43" fontId="31" fillId="2" borderId="0" xfId="1" applyFont="1" applyFill="1"/>
    <xf numFmtId="166" fontId="14" fillId="0" borderId="14" xfId="1" applyNumberFormat="1" applyFont="1" applyBorder="1" applyAlignment="1">
      <alignment vertical="center"/>
    </xf>
    <xf numFmtId="166" fontId="14" fillId="0" borderId="15" xfId="1" applyNumberFormat="1" applyFont="1" applyBorder="1" applyAlignment="1">
      <alignment vertical="center"/>
    </xf>
    <xf numFmtId="166" fontId="14" fillId="0" borderId="34" xfId="1" applyNumberFormat="1" applyFont="1" applyBorder="1" applyAlignment="1">
      <alignment vertical="center"/>
    </xf>
    <xf numFmtId="166" fontId="19" fillId="3" borderId="13" xfId="1" applyNumberFormat="1" applyFont="1" applyFill="1" applyBorder="1" applyAlignment="1">
      <alignment vertical="center"/>
    </xf>
    <xf numFmtId="167" fontId="36" fillId="2" borderId="10" xfId="6" applyNumberFormat="1" applyFont="1" applyFill="1" applyBorder="1" applyAlignment="1">
      <alignment horizontal="right"/>
    </xf>
    <xf numFmtId="167" fontId="31" fillId="2" borderId="10" xfId="6" applyNumberFormat="1" applyFont="1" applyFill="1" applyBorder="1" applyAlignment="1">
      <alignment horizontal="right"/>
    </xf>
    <xf numFmtId="0" fontId="14" fillId="2" borderId="0" xfId="0" quotePrefix="1" applyFont="1" applyFill="1" applyAlignment="1">
      <alignment horizontal="right" vertical="center"/>
    </xf>
    <xf numFmtId="0" fontId="41" fillId="2" borderId="0" xfId="0" applyFont="1" applyFill="1" applyAlignment="1">
      <alignment horizontal="left" vertical="center"/>
    </xf>
    <xf numFmtId="0" fontId="14" fillId="2" borderId="0" xfId="0" quotePrefix="1" applyFont="1" applyFill="1" applyAlignment="1">
      <alignment horizontal="right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2" fillId="0" borderId="44" xfId="1" applyNumberFormat="1" applyFont="1" applyFill="1" applyBorder="1" applyAlignment="1">
      <alignment horizontal="left" vertical="center"/>
    </xf>
    <xf numFmtId="0" fontId="43" fillId="0" borderId="12" xfId="1" applyNumberFormat="1" applyFont="1" applyFill="1" applyBorder="1" applyAlignment="1">
      <alignment horizontal="left" vertical="center"/>
    </xf>
    <xf numFmtId="164" fontId="21" fillId="0" borderId="50" xfId="1" applyNumberFormat="1" applyFont="1" applyBorder="1" applyAlignment="1">
      <alignment vertical="center"/>
    </xf>
    <xf numFmtId="164" fontId="21" fillId="0" borderId="13" xfId="1" applyNumberFormat="1" applyFont="1" applyBorder="1" applyAlignment="1">
      <alignment vertical="center"/>
    </xf>
    <xf numFmtId="167" fontId="19" fillId="9" borderId="13" xfId="6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9" fillId="5" borderId="36" xfId="0" applyFont="1" applyFill="1" applyBorder="1" applyAlignment="1">
      <alignment horizontal="center" vertical="center"/>
    </xf>
    <xf numFmtId="0" fontId="19" fillId="9" borderId="36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4" fillId="0" borderId="44" xfId="1" applyNumberFormat="1" applyFont="1" applyFill="1" applyBorder="1" applyAlignment="1">
      <alignment horizontal="left" vertical="center"/>
    </xf>
    <xf numFmtId="164" fontId="23" fillId="2" borderId="5" xfId="1" applyNumberFormat="1" applyFont="1" applyFill="1" applyBorder="1" applyAlignment="1">
      <alignment vertical="center"/>
    </xf>
    <xf numFmtId="164" fontId="23" fillId="2" borderId="6" xfId="1" applyNumberFormat="1" applyFont="1" applyFill="1" applyBorder="1" applyAlignment="1">
      <alignment vertical="center"/>
    </xf>
    <xf numFmtId="166" fontId="14" fillId="2" borderId="15" xfId="1" applyNumberFormat="1" applyFont="1" applyFill="1" applyBorder="1" applyAlignment="1">
      <alignment vertical="center"/>
    </xf>
    <xf numFmtId="167" fontId="14" fillId="2" borderId="14" xfId="6" applyNumberFormat="1" applyFont="1" applyFill="1" applyBorder="1" applyAlignment="1">
      <alignment vertical="center"/>
    </xf>
    <xf numFmtId="166" fontId="23" fillId="2" borderId="1" xfId="1" applyNumberFormat="1" applyFont="1" applyFill="1" applyBorder="1" applyAlignment="1">
      <alignment vertical="center"/>
    </xf>
    <xf numFmtId="166" fontId="23" fillId="2" borderId="15" xfId="1" applyNumberFormat="1" applyFont="1" applyFill="1" applyBorder="1" applyAlignment="1">
      <alignment vertical="center"/>
    </xf>
    <xf numFmtId="166" fontId="23" fillId="2" borderId="6" xfId="1" applyNumberFormat="1" applyFont="1" applyFill="1" applyBorder="1" applyAlignment="1">
      <alignment vertical="center"/>
    </xf>
    <xf numFmtId="166" fontId="14" fillId="2" borderId="54" xfId="1" applyNumberFormat="1" applyFont="1" applyFill="1" applyBorder="1" applyAlignment="1">
      <alignment vertical="center"/>
    </xf>
    <xf numFmtId="17" fontId="16" fillId="2" borderId="20" xfId="0" quotePrefix="1" applyNumberFormat="1" applyFont="1" applyFill="1" applyBorder="1" applyAlignment="1">
      <alignment horizontal="center" vertical="center"/>
    </xf>
    <xf numFmtId="164" fontId="46" fillId="0" borderId="0" xfId="1" applyNumberFormat="1" applyFont="1" applyBorder="1" applyAlignment="1">
      <alignment vertical="center"/>
    </xf>
    <xf numFmtId="0" fontId="19" fillId="5" borderId="42" xfId="0" applyFont="1" applyFill="1" applyBorder="1" applyAlignment="1">
      <alignment horizontal="center" vertical="center"/>
    </xf>
    <xf numFmtId="164" fontId="46" fillId="0" borderId="0" xfId="1" quotePrefix="1" applyNumberFormat="1" applyFont="1" applyBorder="1" applyAlignment="1">
      <alignment vertical="center"/>
    </xf>
    <xf numFmtId="164" fontId="30" fillId="0" borderId="4" xfId="1" applyNumberFormat="1" applyFont="1" applyBorder="1" applyAlignment="1">
      <alignment horizontal="left" vertical="center" wrapText="1"/>
    </xf>
    <xf numFmtId="0" fontId="19" fillId="9" borderId="36" xfId="0" applyFont="1" applyFill="1" applyBorder="1" applyAlignment="1">
      <alignment horizontal="center" vertical="center" wrapText="1"/>
    </xf>
    <xf numFmtId="43" fontId="16" fillId="0" borderId="0" xfId="0" applyNumberFormat="1" applyFont="1"/>
    <xf numFmtId="164" fontId="4" fillId="0" borderId="0" xfId="0" applyNumberFormat="1" applyFont="1"/>
    <xf numFmtId="0" fontId="19" fillId="4" borderId="36" xfId="0" applyFont="1" applyFill="1" applyBorder="1" applyAlignment="1">
      <alignment horizontal="center" vertical="center" wrapText="1"/>
    </xf>
    <xf numFmtId="0" fontId="19" fillId="9" borderId="53" xfId="0" applyFont="1" applyFill="1" applyBorder="1" applyAlignment="1">
      <alignment horizontal="center" vertical="center" wrapText="1"/>
    </xf>
    <xf numFmtId="164" fontId="23" fillId="0" borderId="7" xfId="1" applyNumberFormat="1" applyFont="1" applyBorder="1" applyAlignment="1">
      <alignment vertical="center"/>
    </xf>
    <xf numFmtId="0" fontId="33" fillId="0" borderId="0" xfId="0" applyFont="1"/>
    <xf numFmtId="167" fontId="19" fillId="4" borderId="53" xfId="6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2" fillId="0" borderId="3" xfId="0" applyFont="1" applyBorder="1" applyAlignment="1">
      <alignment vertical="center"/>
    </xf>
    <xf numFmtId="0" fontId="43" fillId="0" borderId="17" xfId="0" applyFont="1" applyBorder="1" applyAlignment="1">
      <alignment vertical="center"/>
    </xf>
    <xf numFmtId="0" fontId="50" fillId="0" borderId="4" xfId="0" applyFont="1" applyBorder="1" applyAlignment="1">
      <alignment horizontal="left" vertical="center"/>
    </xf>
    <xf numFmtId="0" fontId="50" fillId="0" borderId="50" xfId="0" applyFont="1" applyBorder="1" applyAlignment="1">
      <alignment horizontal="left" vertical="center"/>
    </xf>
    <xf numFmtId="0" fontId="51" fillId="0" borderId="13" xfId="0" applyFont="1" applyBorder="1" applyAlignment="1">
      <alignment horizontal="left" vertical="center"/>
    </xf>
    <xf numFmtId="0" fontId="50" fillId="0" borderId="53" xfId="0" applyFont="1" applyBorder="1" applyAlignment="1">
      <alignment horizontal="left" vertical="center"/>
    </xf>
    <xf numFmtId="164" fontId="28" fillId="4" borderId="4" xfId="1" applyNumberFormat="1" applyFont="1" applyFill="1" applyBorder="1" applyAlignment="1">
      <alignment vertical="center"/>
    </xf>
    <xf numFmtId="164" fontId="28" fillId="9" borderId="4" xfId="1" applyNumberFormat="1" applyFont="1" applyFill="1" applyBorder="1" applyAlignment="1">
      <alignment vertical="center"/>
    </xf>
    <xf numFmtId="164" fontId="23" fillId="0" borderId="60" xfId="1" applyNumberFormat="1" applyFont="1" applyBorder="1" applyAlignment="1">
      <alignment vertical="center"/>
    </xf>
    <xf numFmtId="164" fontId="28" fillId="9" borderId="50" xfId="1" applyNumberFormat="1" applyFont="1" applyFill="1" applyBorder="1" applyAlignment="1">
      <alignment vertical="center"/>
    </xf>
    <xf numFmtId="164" fontId="30" fillId="0" borderId="56" xfId="1" applyNumberFormat="1" applyFont="1" applyBorder="1" applyAlignment="1">
      <alignment horizontal="left" vertical="center" wrapText="1"/>
    </xf>
    <xf numFmtId="166" fontId="23" fillId="2" borderId="9" xfId="1" applyNumberFormat="1" applyFont="1" applyFill="1" applyBorder="1" applyAlignment="1">
      <alignment vertical="center"/>
    </xf>
    <xf numFmtId="166" fontId="23" fillId="2" borderId="10" xfId="1" applyNumberFormat="1" applyFont="1" applyFill="1" applyBorder="1" applyAlignment="1">
      <alignment vertical="center"/>
    </xf>
    <xf numFmtId="166" fontId="23" fillId="0" borderId="10" xfId="1" applyNumberFormat="1" applyFont="1" applyBorder="1" applyAlignment="1">
      <alignment vertical="center"/>
    </xf>
    <xf numFmtId="166" fontId="23" fillId="0" borderId="11" xfId="1" applyNumberFormat="1" applyFont="1" applyBorder="1" applyAlignment="1">
      <alignment vertical="center"/>
    </xf>
    <xf numFmtId="166" fontId="28" fillId="4" borderId="50" xfId="1" applyNumberFormat="1" applyFont="1" applyFill="1" applyBorder="1" applyAlignment="1">
      <alignment vertical="center"/>
    </xf>
    <xf numFmtId="166" fontId="28" fillId="9" borderId="50" xfId="1" applyNumberFormat="1" applyFont="1" applyFill="1" applyBorder="1" applyAlignment="1">
      <alignment vertical="center"/>
    </xf>
    <xf numFmtId="164" fontId="51" fillId="2" borderId="14" xfId="1" applyNumberFormat="1" applyFont="1" applyFill="1" applyBorder="1" applyAlignment="1">
      <alignment vertical="center"/>
    </xf>
    <xf numFmtId="164" fontId="51" fillId="2" borderId="15" xfId="1" applyNumberFormat="1" applyFont="1" applyFill="1" applyBorder="1" applyAlignment="1">
      <alignment vertical="center"/>
    </xf>
    <xf numFmtId="164" fontId="51" fillId="0" borderId="15" xfId="1" applyNumberFormat="1" applyFont="1" applyBorder="1" applyAlignment="1">
      <alignment vertical="center"/>
    </xf>
    <xf numFmtId="164" fontId="49" fillId="4" borderId="13" xfId="1" applyNumberFormat="1" applyFont="1" applyFill="1" applyBorder="1" applyAlignment="1">
      <alignment vertical="center"/>
    </xf>
    <xf numFmtId="164" fontId="49" fillId="9" borderId="13" xfId="1" applyNumberFormat="1" applyFont="1" applyFill="1" applyBorder="1" applyAlignment="1">
      <alignment vertical="center"/>
    </xf>
    <xf numFmtId="164" fontId="23" fillId="2" borderId="18" xfId="0" applyNumberFormat="1" applyFont="1" applyFill="1" applyBorder="1" applyAlignment="1">
      <alignment vertical="center"/>
    </xf>
    <xf numFmtId="164" fontId="23" fillId="2" borderId="19" xfId="0" applyNumberFormat="1" applyFont="1" applyFill="1" applyBorder="1" applyAlignment="1">
      <alignment vertical="center"/>
    </xf>
    <xf numFmtId="164" fontId="23" fillId="0" borderId="19" xfId="0" applyNumberFormat="1" applyFont="1" applyBorder="1" applyAlignment="1">
      <alignment vertical="center"/>
    </xf>
    <xf numFmtId="164" fontId="23" fillId="0" borderId="35" xfId="0" applyNumberFormat="1" applyFont="1" applyBorder="1" applyAlignment="1">
      <alignment vertical="center"/>
    </xf>
    <xf numFmtId="164" fontId="52" fillId="0" borderId="55" xfId="1" applyNumberFormat="1" applyFont="1" applyBorder="1" applyAlignment="1">
      <alignment vertical="center"/>
    </xf>
    <xf numFmtId="164" fontId="23" fillId="2" borderId="57" xfId="1" applyNumberFormat="1" applyFont="1" applyFill="1" applyBorder="1" applyAlignment="1">
      <alignment vertical="center"/>
    </xf>
    <xf numFmtId="164" fontId="23" fillId="2" borderId="58" xfId="1" applyNumberFormat="1" applyFont="1" applyFill="1" applyBorder="1" applyAlignment="1">
      <alignment vertical="center"/>
    </xf>
    <xf numFmtId="164" fontId="23" fillId="0" borderId="58" xfId="1" applyNumberFormat="1" applyFont="1" applyBorder="1" applyAlignment="1">
      <alignment vertical="center"/>
    </xf>
    <xf numFmtId="164" fontId="23" fillId="0" borderId="56" xfId="1" applyNumberFormat="1" applyFont="1" applyBorder="1" applyAlignment="1">
      <alignment horizontal="left" vertical="center" wrapText="1"/>
    </xf>
    <xf numFmtId="164" fontId="52" fillId="0" borderId="50" xfId="1" applyNumberFormat="1" applyFont="1" applyBorder="1" applyAlignment="1">
      <alignment vertical="center"/>
    </xf>
    <xf numFmtId="164" fontId="51" fillId="2" borderId="14" xfId="0" applyNumberFormat="1" applyFont="1" applyFill="1" applyBorder="1" applyAlignment="1">
      <alignment vertical="center"/>
    </xf>
    <xf numFmtId="164" fontId="51" fillId="2" borderId="15" xfId="0" applyNumberFormat="1" applyFont="1" applyFill="1" applyBorder="1" applyAlignment="1">
      <alignment vertical="center"/>
    </xf>
    <xf numFmtId="164" fontId="51" fillId="0" borderId="15" xfId="0" applyNumberFormat="1" applyFont="1" applyBorder="1" applyAlignment="1">
      <alignment vertical="center"/>
    </xf>
    <xf numFmtId="164" fontId="51" fillId="0" borderId="34" xfId="0" applyNumberFormat="1" applyFont="1" applyBorder="1" applyAlignment="1">
      <alignment vertical="center"/>
    </xf>
    <xf numFmtId="0" fontId="53" fillId="0" borderId="0" xfId="0" applyFont="1" applyAlignment="1">
      <alignment horizontal="left" vertical="center"/>
    </xf>
    <xf numFmtId="166" fontId="36" fillId="6" borderId="68" xfId="12" applyNumberFormat="1" applyFont="1" applyFill="1" applyBorder="1" applyAlignment="1">
      <alignment horizontal="center"/>
    </xf>
    <xf numFmtId="166" fontId="36" fillId="6" borderId="69" xfId="12" applyNumberFormat="1" applyFont="1" applyFill="1" applyBorder="1" applyAlignment="1">
      <alignment horizontal="center"/>
    </xf>
    <xf numFmtId="166" fontId="36" fillId="6" borderId="70" xfId="12" applyNumberFormat="1" applyFont="1" applyFill="1" applyBorder="1" applyAlignment="1">
      <alignment horizontal="center"/>
    </xf>
    <xf numFmtId="166" fontId="36" fillId="6" borderId="71" xfId="12" applyNumberFormat="1" applyFont="1" applyFill="1" applyBorder="1" applyAlignment="1">
      <alignment horizontal="center"/>
    </xf>
    <xf numFmtId="166" fontId="36" fillId="2" borderId="72" xfId="1" applyNumberFormat="1" applyFont="1" applyFill="1" applyBorder="1"/>
    <xf numFmtId="166" fontId="36" fillId="2" borderId="73" xfId="1" applyNumberFormat="1" applyFont="1" applyFill="1" applyBorder="1"/>
    <xf numFmtId="166" fontId="36" fillId="2" borderId="74" xfId="1" applyNumberFormat="1" applyFont="1" applyFill="1" applyBorder="1"/>
    <xf numFmtId="166" fontId="31" fillId="2" borderId="72" xfId="1" applyNumberFormat="1" applyFont="1" applyFill="1" applyBorder="1"/>
    <xf numFmtId="166" fontId="31" fillId="2" borderId="73" xfId="1" applyNumberFormat="1" applyFont="1" applyFill="1" applyBorder="1"/>
    <xf numFmtId="166" fontId="31" fillId="2" borderId="74" xfId="1" applyNumberFormat="1" applyFont="1" applyFill="1" applyBorder="1"/>
    <xf numFmtId="164" fontId="36" fillId="5" borderId="68" xfId="12" applyNumberFormat="1" applyFont="1" applyFill="1" applyBorder="1"/>
    <xf numFmtId="164" fontId="36" fillId="5" borderId="75" xfId="12" applyNumberFormat="1" applyFont="1" applyFill="1" applyBorder="1"/>
    <xf numFmtId="164" fontId="36" fillId="5" borderId="69" xfId="12" applyNumberFormat="1" applyFont="1" applyFill="1" applyBorder="1"/>
    <xf numFmtId="166" fontId="36" fillId="5" borderId="70" xfId="12" applyNumberFormat="1" applyFont="1" applyFill="1" applyBorder="1"/>
    <xf numFmtId="43" fontId="36" fillId="2" borderId="0" xfId="3" applyNumberFormat="1" applyFont="1" applyFill="1"/>
    <xf numFmtId="168" fontId="45" fillId="2" borderId="0" xfId="3" applyNumberFormat="1" applyFont="1" applyFill="1"/>
    <xf numFmtId="167" fontId="36" fillId="2" borderId="76" xfId="6" applyNumberFormat="1" applyFont="1" applyFill="1" applyBorder="1" applyAlignment="1">
      <alignment horizontal="right"/>
    </xf>
    <xf numFmtId="167" fontId="36" fillId="2" borderId="77" xfId="6" applyNumberFormat="1" applyFont="1" applyFill="1" applyBorder="1" applyAlignment="1">
      <alignment horizontal="right"/>
    </xf>
    <xf numFmtId="167" fontId="36" fillId="2" borderId="33" xfId="6" applyNumberFormat="1" applyFont="1" applyFill="1" applyBorder="1" applyAlignment="1">
      <alignment horizontal="right"/>
    </xf>
    <xf numFmtId="167" fontId="31" fillId="2" borderId="76" xfId="6" applyNumberFormat="1" applyFont="1" applyFill="1" applyBorder="1" applyAlignment="1">
      <alignment horizontal="right"/>
    </xf>
    <xf numFmtId="167" fontId="31" fillId="2" borderId="77" xfId="6" applyNumberFormat="1" applyFont="1" applyFill="1" applyBorder="1" applyAlignment="1">
      <alignment horizontal="right"/>
    </xf>
    <xf numFmtId="167" fontId="31" fillId="2" borderId="33" xfId="6" applyNumberFormat="1" applyFont="1" applyFill="1" applyBorder="1" applyAlignment="1">
      <alignment horizontal="right"/>
    </xf>
    <xf numFmtId="167" fontId="36" fillId="5" borderId="68" xfId="6" applyNumberFormat="1" applyFont="1" applyFill="1" applyBorder="1"/>
    <xf numFmtId="167" fontId="36" fillId="5" borderId="75" xfId="6" applyNumberFormat="1" applyFont="1" applyFill="1" applyBorder="1"/>
    <xf numFmtId="167" fontId="36" fillId="5" borderId="69" xfId="6" applyNumberFormat="1" applyFont="1" applyFill="1" applyBorder="1"/>
    <xf numFmtId="167" fontId="36" fillId="5" borderId="70" xfId="6" applyNumberFormat="1" applyFont="1" applyFill="1" applyBorder="1"/>
    <xf numFmtId="0" fontId="26" fillId="0" borderId="0" xfId="3" quotePrefix="1" applyFont="1" applyBorder="1" applyAlignment="1">
      <alignment horizontal="left"/>
    </xf>
    <xf numFmtId="166" fontId="36" fillId="2" borderId="80" xfId="1" applyNumberFormat="1" applyFont="1" applyFill="1" applyBorder="1"/>
    <xf numFmtId="166" fontId="31" fillId="2" borderId="80" xfId="1" applyNumberFormat="1" applyFont="1" applyFill="1" applyBorder="1"/>
    <xf numFmtId="0" fontId="54" fillId="0" borderId="0" xfId="0" applyFont="1" applyAlignment="1">
      <alignment horizontal="left" vertical="center"/>
    </xf>
    <xf numFmtId="166" fontId="13" fillId="0" borderId="0" xfId="0" applyNumberFormat="1" applyFont="1"/>
    <xf numFmtId="166" fontId="36" fillId="2" borderId="81" xfId="1" applyNumberFormat="1" applyFont="1" applyFill="1" applyBorder="1"/>
    <xf numFmtId="166" fontId="36" fillId="2" borderId="82" xfId="1" applyNumberFormat="1" applyFont="1" applyFill="1" applyBorder="1"/>
    <xf numFmtId="0" fontId="55" fillId="2" borderId="0" xfId="2" applyFont="1" applyFill="1"/>
    <xf numFmtId="0" fontId="56" fillId="2" borderId="0" xfId="8" applyFont="1" applyFill="1"/>
    <xf numFmtId="0" fontId="56" fillId="0" borderId="0" xfId="8" applyFont="1"/>
    <xf numFmtId="0" fontId="56" fillId="0" borderId="0" xfId="8" applyFont="1" applyAlignment="1">
      <alignment wrapText="1"/>
    </xf>
    <xf numFmtId="0" fontId="57" fillId="0" borderId="0" xfId="8" applyFont="1" applyAlignment="1">
      <alignment wrapText="1"/>
    </xf>
    <xf numFmtId="0" fontId="58" fillId="0" borderId="0" xfId="8" applyFont="1" applyAlignment="1">
      <alignment horizontal="left"/>
    </xf>
    <xf numFmtId="0" fontId="58" fillId="0" borderId="0" xfId="8" applyFont="1"/>
    <xf numFmtId="0" fontId="59" fillId="0" borderId="0" xfId="8" applyFont="1"/>
    <xf numFmtId="0" fontId="60" fillId="2" borderId="0" xfId="8" applyFont="1" applyFill="1"/>
    <xf numFmtId="0" fontId="60" fillId="0" borderId="0" xfId="8" applyFont="1"/>
    <xf numFmtId="0" fontId="60" fillId="0" borderId="0" xfId="8" applyFont="1" applyAlignment="1">
      <alignment wrapText="1"/>
    </xf>
    <xf numFmtId="0" fontId="61" fillId="0" borderId="0" xfId="8" applyFont="1" applyAlignment="1">
      <alignment wrapText="1"/>
    </xf>
    <xf numFmtId="0" fontId="62" fillId="0" borderId="0" xfId="8" applyFont="1" applyAlignment="1">
      <alignment horizontal="left"/>
    </xf>
    <xf numFmtId="0" fontId="62" fillId="0" borderId="0" xfId="8" applyFont="1"/>
    <xf numFmtId="43" fontId="60" fillId="0" borderId="0" xfId="15" applyFont="1"/>
    <xf numFmtId="168" fontId="60" fillId="0" borderId="0" xfId="8" applyNumberFormat="1" applyFont="1"/>
    <xf numFmtId="0" fontId="63" fillId="2" borderId="0" xfId="8" applyFont="1" applyFill="1"/>
    <xf numFmtId="0" fontId="63" fillId="0" borderId="0" xfId="8" applyFont="1"/>
    <xf numFmtId="0" fontId="63" fillId="0" borderId="0" xfId="8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0" applyFont="1"/>
    <xf numFmtId="166" fontId="14" fillId="0" borderId="0" xfId="0" applyNumberFormat="1" applyFont="1" applyAlignment="1">
      <alignment vertical="center"/>
    </xf>
    <xf numFmtId="0" fontId="56" fillId="2" borderId="0" xfId="8" applyFont="1" applyFill="1" applyAlignment="1">
      <alignment horizontal="center" vertical="center" wrapText="1"/>
    </xf>
    <xf numFmtId="166" fontId="66" fillId="4" borderId="83" xfId="16" quotePrefix="1" applyNumberFormat="1" applyFont="1" applyFill="1" applyBorder="1" applyAlignment="1">
      <alignment horizontal="center" vertical="center" wrapText="1"/>
    </xf>
    <xf numFmtId="166" fontId="66" fillId="5" borderId="83" xfId="16" quotePrefix="1" applyNumberFormat="1" applyFont="1" applyFill="1" applyBorder="1" applyAlignment="1">
      <alignment horizontal="left" vertical="center" wrapText="1"/>
    </xf>
    <xf numFmtId="166" fontId="67" fillId="0" borderId="83" xfId="15" applyNumberFormat="1" applyFont="1" applyFill="1" applyBorder="1" applyAlignment="1">
      <alignment horizontal="center" vertical="center"/>
    </xf>
    <xf numFmtId="166" fontId="69" fillId="0" borderId="83" xfId="15" applyNumberFormat="1" applyFont="1" applyFill="1" applyBorder="1" applyAlignment="1">
      <alignment horizontal="center" vertical="center"/>
    </xf>
    <xf numFmtId="166" fontId="68" fillId="0" borderId="83" xfId="15" applyNumberFormat="1" applyFont="1" applyFill="1" applyBorder="1" applyAlignment="1">
      <alignment horizontal="left" vertical="center"/>
    </xf>
    <xf numFmtId="166" fontId="69" fillId="3" borderId="83" xfId="15" applyNumberFormat="1" applyFont="1" applyFill="1" applyBorder="1" applyAlignment="1">
      <alignment horizontal="center" vertical="center"/>
    </xf>
    <xf numFmtId="166" fontId="69" fillId="4" borderId="83" xfId="15" applyNumberFormat="1" applyFont="1" applyFill="1" applyBorder="1" applyAlignment="1">
      <alignment horizontal="center" vertical="center"/>
    </xf>
    <xf numFmtId="0" fontId="67" fillId="2" borderId="0" xfId="8" applyFont="1" applyFill="1"/>
    <xf numFmtId="0" fontId="70" fillId="5" borderId="83" xfId="8" applyFont="1" applyFill="1" applyBorder="1"/>
    <xf numFmtId="166" fontId="69" fillId="5" borderId="83" xfId="8" applyNumberFormat="1" applyFont="1" applyFill="1" applyBorder="1"/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vertical="center"/>
    </xf>
    <xf numFmtId="166" fontId="23" fillId="2" borderId="3" xfId="1" applyNumberFormat="1" applyFont="1" applyFill="1" applyBorder="1" applyAlignment="1">
      <alignment vertical="center"/>
    </xf>
    <xf numFmtId="166" fontId="14" fillId="2" borderId="12" xfId="1" applyNumberFormat="1" applyFont="1" applyFill="1" applyBorder="1" applyAlignment="1">
      <alignment vertical="center"/>
    </xf>
    <xf numFmtId="164" fontId="30" fillId="0" borderId="4" xfId="1" applyNumberFormat="1" applyFont="1" applyBorder="1" applyAlignment="1">
      <alignment horizontal="left" vertical="top" wrapText="1"/>
    </xf>
    <xf numFmtId="166" fontId="31" fillId="10" borderId="38" xfId="1" applyNumberFormat="1" applyFont="1" applyFill="1" applyBorder="1"/>
    <xf numFmtId="164" fontId="30" fillId="0" borderId="6" xfId="1" applyNumberFormat="1" applyFont="1" applyBorder="1" applyAlignment="1">
      <alignment vertical="center"/>
    </xf>
    <xf numFmtId="164" fontId="28" fillId="4" borderId="50" xfId="1" applyNumberFormat="1" applyFont="1" applyFill="1" applyBorder="1" applyAlignment="1">
      <alignment vertical="center"/>
    </xf>
    <xf numFmtId="167" fontId="19" fillId="4" borderId="59" xfId="6" applyNumberFormat="1" applyFont="1" applyFill="1" applyBorder="1" applyAlignment="1">
      <alignment vertical="center"/>
    </xf>
    <xf numFmtId="167" fontId="19" fillId="9" borderId="59" xfId="6" applyNumberFormat="1" applyFont="1" applyFill="1" applyBorder="1" applyAlignment="1">
      <alignment vertical="center"/>
    </xf>
    <xf numFmtId="166" fontId="28" fillId="9" borderId="4" xfId="1" applyNumberFormat="1" applyFont="1" applyFill="1" applyBorder="1" applyAlignment="1">
      <alignment vertical="center"/>
    </xf>
    <xf numFmtId="166" fontId="28" fillId="9" borderId="13" xfId="1" applyNumberFormat="1" applyFont="1" applyFill="1" applyBorder="1" applyAlignment="1">
      <alignment vertical="center"/>
    </xf>
    <xf numFmtId="166" fontId="65" fillId="4" borderId="83" xfId="16" quotePrefix="1" applyNumberFormat="1" applyFont="1" applyFill="1" applyBorder="1" applyAlignment="1">
      <alignment horizontal="center" vertical="center" wrapText="1"/>
    </xf>
    <xf numFmtId="166" fontId="65" fillId="5" borderId="83" xfId="16" quotePrefix="1" applyNumberFormat="1" applyFont="1" applyFill="1" applyBorder="1" applyAlignment="1">
      <alignment horizontal="center" vertical="center" wrapText="1"/>
    </xf>
    <xf numFmtId="166" fontId="65" fillId="6" borderId="83" xfId="16" quotePrefix="1" applyNumberFormat="1" applyFont="1" applyFill="1" applyBorder="1" applyAlignment="1">
      <alignment horizontal="center" vertical="center" wrapText="1"/>
    </xf>
    <xf numFmtId="166" fontId="66" fillId="5" borderId="83" xfId="16" quotePrefix="1" applyNumberFormat="1" applyFont="1" applyFill="1" applyBorder="1" applyAlignment="1">
      <alignment horizontal="center" vertical="center" wrapText="1"/>
    </xf>
    <xf numFmtId="0" fontId="36" fillId="0" borderId="86" xfId="3" applyFont="1" applyBorder="1" applyAlignment="1">
      <alignment horizontal="left" indent="1"/>
    </xf>
    <xf numFmtId="0" fontId="14" fillId="0" borderId="86" xfId="3" applyFont="1" applyBorder="1" applyAlignment="1">
      <alignment horizontal="left" indent="2"/>
    </xf>
    <xf numFmtId="166" fontId="36" fillId="5" borderId="87" xfId="3" applyNumberFormat="1" applyFont="1" applyFill="1" applyBorder="1"/>
    <xf numFmtId="0" fontId="36" fillId="0" borderId="90" xfId="3" applyFont="1" applyBorder="1" applyAlignment="1">
      <alignment horizontal="left" indent="1"/>
    </xf>
    <xf numFmtId="0" fontId="14" fillId="0" borderId="90" xfId="3" applyFont="1" applyBorder="1" applyAlignment="1">
      <alignment horizontal="left" indent="2"/>
    </xf>
    <xf numFmtId="166" fontId="36" fillId="4" borderId="91" xfId="12" applyNumberFormat="1" applyFont="1" applyFill="1" applyBorder="1" applyAlignment="1">
      <alignment horizontal="center" vertical="center" wrapText="1"/>
    </xf>
    <xf numFmtId="166" fontId="36" fillId="4" borderId="69" xfId="12" applyNumberFormat="1" applyFont="1" applyFill="1" applyBorder="1" applyAlignment="1">
      <alignment horizontal="center" vertical="center" wrapText="1"/>
    </xf>
    <xf numFmtId="166" fontId="36" fillId="4" borderId="92" xfId="12" applyNumberFormat="1" applyFont="1" applyFill="1" applyBorder="1" applyAlignment="1">
      <alignment horizontal="center" vertical="center" wrapText="1"/>
    </xf>
    <xf numFmtId="166" fontId="39" fillId="4" borderId="93" xfId="1" applyNumberFormat="1" applyFont="1" applyFill="1" applyBorder="1"/>
    <xf numFmtId="166" fontId="36" fillId="4" borderId="38" xfId="1" applyNumberFormat="1" applyFont="1" applyFill="1" applyBorder="1"/>
    <xf numFmtId="166" fontId="31" fillId="4" borderId="38" xfId="1" applyNumberFormat="1" applyFont="1" applyFill="1" applyBorder="1"/>
    <xf numFmtId="167" fontId="36" fillId="4" borderId="97" xfId="6" applyNumberFormat="1" applyFont="1" applyFill="1" applyBorder="1" applyAlignment="1">
      <alignment horizontal="right"/>
    </xf>
    <xf numFmtId="167" fontId="36" fillId="4" borderId="98" xfId="6" applyNumberFormat="1" applyFont="1" applyFill="1" applyBorder="1" applyAlignment="1">
      <alignment horizontal="right"/>
    </xf>
    <xf numFmtId="167" fontId="36" fillId="4" borderId="99" xfId="6" applyNumberFormat="1" applyFont="1" applyFill="1" applyBorder="1" applyAlignment="1">
      <alignment horizontal="right"/>
    </xf>
    <xf numFmtId="167" fontId="36" fillId="4" borderId="78" xfId="6" applyNumberFormat="1" applyFont="1" applyFill="1" applyBorder="1" applyAlignment="1">
      <alignment horizontal="right"/>
    </xf>
    <xf numFmtId="167" fontId="36" fillId="4" borderId="10" xfId="6" applyNumberFormat="1" applyFont="1" applyFill="1" applyBorder="1" applyAlignment="1">
      <alignment horizontal="right"/>
    </xf>
    <xf numFmtId="167" fontId="36" fillId="4" borderId="79" xfId="6" applyNumberFormat="1" applyFont="1" applyFill="1" applyBorder="1" applyAlignment="1">
      <alignment horizontal="right"/>
    </xf>
    <xf numFmtId="167" fontId="31" fillId="4" borderId="78" xfId="6" applyNumberFormat="1" applyFont="1" applyFill="1" applyBorder="1" applyAlignment="1">
      <alignment horizontal="right"/>
    </xf>
    <xf numFmtId="167" fontId="31" fillId="4" borderId="10" xfId="6" applyNumberFormat="1" applyFont="1" applyFill="1" applyBorder="1" applyAlignment="1">
      <alignment horizontal="right"/>
    </xf>
    <xf numFmtId="167" fontId="31" fillId="4" borderId="79" xfId="6" applyNumberFormat="1" applyFont="1" applyFill="1" applyBorder="1" applyAlignment="1">
      <alignment horizontal="right"/>
    </xf>
    <xf numFmtId="167" fontId="39" fillId="4" borderId="94" xfId="6" applyNumberFormat="1" applyFont="1" applyFill="1" applyBorder="1" applyAlignment="1">
      <alignment horizontal="right"/>
    </xf>
    <xf numFmtId="167" fontId="39" fillId="4" borderId="95" xfId="6" applyNumberFormat="1" applyFont="1" applyFill="1" applyBorder="1" applyAlignment="1">
      <alignment horizontal="right"/>
    </xf>
    <xf numFmtId="167" fontId="39" fillId="4" borderId="96" xfId="6" applyNumberFormat="1" applyFont="1" applyFill="1" applyBorder="1" applyAlignment="1">
      <alignment horizontal="right"/>
    </xf>
    <xf numFmtId="166" fontId="36" fillId="5" borderId="71" xfId="12" applyNumberFormat="1" applyFont="1" applyFill="1" applyBorder="1"/>
    <xf numFmtId="0" fontId="3" fillId="0" borderId="0" xfId="0" applyFont="1" applyAlignment="1">
      <alignment horizontal="right"/>
    </xf>
    <xf numFmtId="0" fontId="26" fillId="0" borderId="0" xfId="3" quotePrefix="1" applyFont="1"/>
    <xf numFmtId="168" fontId="71" fillId="0" borderId="0" xfId="0" applyNumberFormat="1" applyFont="1"/>
    <xf numFmtId="168" fontId="3" fillId="0" borderId="0" xfId="0" applyNumberFormat="1" applyFont="1"/>
    <xf numFmtId="0" fontId="71" fillId="0" borderId="0" xfId="0" applyFont="1"/>
    <xf numFmtId="43" fontId="3" fillId="0" borderId="0" xfId="1" applyFont="1"/>
    <xf numFmtId="164" fontId="3" fillId="0" borderId="0" xfId="0" applyNumberFormat="1" applyFont="1"/>
    <xf numFmtId="0" fontId="6" fillId="0" borderId="0" xfId="3" applyFont="1" applyAlignment="1">
      <alignment vertical="center"/>
    </xf>
    <xf numFmtId="168" fontId="36" fillId="2" borderId="0" xfId="3" applyNumberFormat="1" applyFont="1" applyFill="1"/>
    <xf numFmtId="169" fontId="3" fillId="0" borderId="0" xfId="0" applyNumberFormat="1" applyFont="1"/>
    <xf numFmtId="166" fontId="3" fillId="0" borderId="0" xfId="0" applyNumberFormat="1" applyFont="1"/>
    <xf numFmtId="14" fontId="3" fillId="0" borderId="0" xfId="0" applyNumberFormat="1" applyFont="1" applyAlignment="1">
      <alignment horizontal="left"/>
    </xf>
    <xf numFmtId="169" fontId="56" fillId="0" borderId="0" xfId="8" applyNumberFormat="1" applyFont="1"/>
    <xf numFmtId="166" fontId="56" fillId="0" borderId="0" xfId="8" applyNumberFormat="1" applyFont="1"/>
    <xf numFmtId="14" fontId="56" fillId="2" borderId="0" xfId="8" applyNumberFormat="1" applyFont="1" applyFill="1" applyAlignment="1">
      <alignment horizontal="left"/>
    </xf>
    <xf numFmtId="0" fontId="57" fillId="0" borderId="0" xfId="8" applyFont="1"/>
    <xf numFmtId="169" fontId="60" fillId="0" borderId="0" xfId="8" applyNumberFormat="1" applyFont="1"/>
    <xf numFmtId="166" fontId="60" fillId="0" borderId="0" xfId="8" applyNumberFormat="1" applyFont="1"/>
    <xf numFmtId="14" fontId="60" fillId="2" borderId="0" xfId="8" applyNumberFormat="1" applyFont="1" applyFill="1" applyAlignment="1">
      <alignment horizontal="left"/>
    </xf>
    <xf numFmtId="0" fontId="64" fillId="0" borderId="0" xfId="0" applyFont="1" applyAlignment="1">
      <alignment horizontal="right"/>
    </xf>
    <xf numFmtId="14" fontId="56" fillId="2" borderId="0" xfId="8" applyNumberFormat="1" applyFont="1" applyFill="1" applyAlignment="1">
      <alignment horizontal="left" vertical="center" wrapText="1"/>
    </xf>
    <xf numFmtId="169" fontId="65" fillId="5" borderId="83" xfId="16" quotePrefix="1" applyNumberFormat="1" applyFont="1" applyFill="1" applyBorder="1" applyAlignment="1">
      <alignment horizontal="center" vertical="center" wrapText="1"/>
    </xf>
    <xf numFmtId="0" fontId="67" fillId="0" borderId="101" xfId="8" applyFont="1" applyBorder="1" applyAlignment="1">
      <alignment horizontal="center" vertical="center"/>
    </xf>
    <xf numFmtId="49" fontId="67" fillId="0" borderId="20" xfId="8" applyNumberFormat="1" applyFont="1" applyBorder="1" applyAlignment="1">
      <alignment vertical="center" wrapText="1"/>
    </xf>
    <xf numFmtId="0" fontId="67" fillId="0" borderId="20" xfId="8" applyFont="1" applyBorder="1" applyAlignment="1">
      <alignment vertical="center" wrapText="1"/>
    </xf>
    <xf numFmtId="0" fontId="67" fillId="0" borderId="20" xfId="8" applyFont="1" applyBorder="1" applyAlignment="1">
      <alignment horizontal="left" vertical="center" wrapText="1"/>
    </xf>
    <xf numFmtId="166" fontId="67" fillId="0" borderId="102" xfId="15" applyNumberFormat="1" applyFont="1" applyFill="1" applyBorder="1" applyAlignment="1">
      <alignment horizontal="center" vertical="center"/>
    </xf>
    <xf numFmtId="0" fontId="67" fillId="0" borderId="83" xfId="8" applyFont="1" applyBorder="1"/>
    <xf numFmtId="14" fontId="67" fillId="2" borderId="0" xfId="8" applyNumberFormat="1" applyFont="1" applyFill="1"/>
    <xf numFmtId="0" fontId="70" fillId="2" borderId="0" xfId="8" applyFont="1" applyFill="1"/>
    <xf numFmtId="49" fontId="67" fillId="0" borderId="20" xfId="0" applyNumberFormat="1" applyFont="1" applyBorder="1" applyAlignment="1">
      <alignment vertical="center"/>
    </xf>
    <xf numFmtId="0" fontId="67" fillId="0" borderId="20" xfId="0" applyFont="1" applyBorder="1" applyAlignment="1">
      <alignment vertical="center"/>
    </xf>
    <xf numFmtId="0" fontId="59" fillId="5" borderId="103" xfId="8" applyFont="1" applyFill="1" applyBorder="1" applyAlignment="1">
      <alignment wrapText="1"/>
    </xf>
    <xf numFmtId="0" fontId="70" fillId="5" borderId="103" xfId="8" applyFont="1" applyFill="1" applyBorder="1"/>
    <xf numFmtId="0" fontId="70" fillId="5" borderId="103" xfId="8" applyFont="1" applyFill="1" applyBorder="1" applyAlignment="1">
      <alignment wrapText="1"/>
    </xf>
    <xf numFmtId="14" fontId="70" fillId="2" borderId="0" xfId="8" applyNumberFormat="1" applyFont="1" applyFill="1"/>
    <xf numFmtId="0" fontId="31" fillId="0" borderId="0" xfId="8" applyFont="1"/>
    <xf numFmtId="0" fontId="31" fillId="0" borderId="0" xfId="8" applyFont="1" applyAlignment="1">
      <alignment wrapText="1"/>
    </xf>
    <xf numFmtId="0" fontId="23" fillId="0" borderId="0" xfId="8" applyFont="1"/>
    <xf numFmtId="0" fontId="52" fillId="0" borderId="0" xfId="8" applyFont="1" applyAlignment="1">
      <alignment horizontal="left"/>
    </xf>
    <xf numFmtId="0" fontId="52" fillId="0" borderId="0" xfId="8" applyFont="1"/>
    <xf numFmtId="169" fontId="23" fillId="0" borderId="0" xfId="8" applyNumberFormat="1" applyFont="1"/>
    <xf numFmtId="166" fontId="23" fillId="0" borderId="0" xfId="8" applyNumberFormat="1" applyFont="1"/>
    <xf numFmtId="0" fontId="28" fillId="0" borderId="0" xfId="8" applyFont="1"/>
    <xf numFmtId="0" fontId="70" fillId="0" borderId="0" xfId="8" applyFont="1"/>
    <xf numFmtId="14" fontId="31" fillId="2" borderId="0" xfId="8" applyNumberFormat="1" applyFont="1" applyFill="1" applyAlignment="1">
      <alignment horizontal="left"/>
    </xf>
    <xf numFmtId="0" fontId="31" fillId="2" borderId="0" xfId="8" applyFont="1" applyFill="1"/>
    <xf numFmtId="14" fontId="31" fillId="0" borderId="0" xfId="8" applyNumberFormat="1" applyFont="1" applyAlignment="1">
      <alignment horizontal="left"/>
    </xf>
    <xf numFmtId="166" fontId="14" fillId="2" borderId="48" xfId="1" applyNumberFormat="1" applyFont="1" applyFill="1" applyBorder="1" applyAlignment="1">
      <alignment vertical="center"/>
    </xf>
    <xf numFmtId="166" fontId="23" fillId="2" borderId="12" xfId="1" applyNumberFormat="1" applyFont="1" applyFill="1" applyBorder="1" applyAlignment="1">
      <alignment vertical="center"/>
    </xf>
    <xf numFmtId="166" fontId="65" fillId="5" borderId="83" xfId="16" quotePrefix="1" applyNumberFormat="1" applyFont="1" applyFill="1" applyBorder="1" applyAlignment="1">
      <alignment horizontal="center" vertical="center" wrapText="1"/>
    </xf>
    <xf numFmtId="166" fontId="65" fillId="4" borderId="83" xfId="16" quotePrefix="1" applyNumberFormat="1" applyFont="1" applyFill="1" applyBorder="1" applyAlignment="1">
      <alignment horizontal="center" vertical="center" wrapText="1"/>
    </xf>
    <xf numFmtId="166" fontId="66" fillId="5" borderId="83" xfId="16" quotePrefix="1" applyNumberFormat="1" applyFont="1" applyFill="1" applyBorder="1" applyAlignment="1">
      <alignment horizontal="center" vertical="center" wrapText="1"/>
    </xf>
    <xf numFmtId="166" fontId="36" fillId="5" borderId="68" xfId="12" applyNumberFormat="1" applyFont="1" applyFill="1" applyBorder="1"/>
    <xf numFmtId="166" fontId="36" fillId="5" borderId="75" xfId="12" applyNumberFormat="1" applyFont="1" applyFill="1" applyBorder="1"/>
    <xf numFmtId="166" fontId="36" fillId="5" borderId="69" xfId="12" applyNumberFormat="1" applyFont="1" applyFill="1" applyBorder="1"/>
    <xf numFmtId="43" fontId="72" fillId="0" borderId="0" xfId="8" applyNumberFormat="1" applyFont="1"/>
    <xf numFmtId="43" fontId="73" fillId="0" borderId="0" xfId="8" applyNumberFormat="1" applyFont="1"/>
    <xf numFmtId="43" fontId="28" fillId="0" borderId="0" xfId="8" applyNumberFormat="1" applyFont="1"/>
    <xf numFmtId="0" fontId="59" fillId="12" borderId="104" xfId="8" applyFont="1" applyFill="1" applyBorder="1" applyAlignment="1">
      <alignment horizontal="center" vertical="center" wrapText="1"/>
    </xf>
    <xf numFmtId="49" fontId="59" fillId="12" borderId="105" xfId="8" applyNumberFormat="1" applyFont="1" applyFill="1" applyBorder="1" applyAlignment="1">
      <alignment horizontal="center" vertical="center" wrapText="1"/>
    </xf>
    <xf numFmtId="0" fontId="59" fillId="12" borderId="105" xfId="8" applyFont="1" applyFill="1" applyBorder="1" applyAlignment="1">
      <alignment horizontal="center" vertical="center" wrapText="1"/>
    </xf>
    <xf numFmtId="0" fontId="59" fillId="12" borderId="105" xfId="5" applyFont="1" applyFill="1" applyBorder="1" applyAlignment="1">
      <alignment horizontal="center" vertical="center" wrapText="1"/>
    </xf>
    <xf numFmtId="0" fontId="59" fillId="12" borderId="107" xfId="8" applyFont="1" applyFill="1" applyBorder="1" applyAlignment="1">
      <alignment horizontal="center" vertical="center" wrapText="1"/>
    </xf>
    <xf numFmtId="0" fontId="59" fillId="12" borderId="108" xfId="8" applyFont="1" applyFill="1" applyBorder="1" applyAlignment="1">
      <alignment horizontal="center" vertical="center" wrapText="1"/>
    </xf>
    <xf numFmtId="0" fontId="59" fillId="12" borderId="108" xfId="5" applyFont="1" applyFill="1" applyBorder="1" applyAlignment="1">
      <alignment horizontal="center" vertical="center" wrapText="1"/>
    </xf>
    <xf numFmtId="166" fontId="65" fillId="12" borderId="108" xfId="16" quotePrefix="1" applyNumberFormat="1" applyFont="1" applyFill="1" applyBorder="1" applyAlignment="1">
      <alignment horizontal="center" vertical="center" wrapText="1"/>
    </xf>
    <xf numFmtId="0" fontId="67" fillId="0" borderId="110" xfId="8" applyFont="1" applyBorder="1" applyAlignment="1">
      <alignment horizontal="center" vertical="center"/>
    </xf>
    <xf numFmtId="49" fontId="67" fillId="0" borderId="83" xfId="8" applyNumberFormat="1" applyFont="1" applyBorder="1" applyAlignment="1">
      <alignment vertical="center" wrapText="1"/>
    </xf>
    <xf numFmtId="0" fontId="67" fillId="0" borderId="83" xfId="8" applyFont="1" applyBorder="1" applyAlignment="1">
      <alignment vertical="center" wrapText="1"/>
    </xf>
    <xf numFmtId="0" fontId="67" fillId="0" borderId="83" xfId="8" applyFont="1" applyBorder="1" applyAlignment="1">
      <alignment horizontal="left" vertical="center" wrapText="1"/>
    </xf>
    <xf numFmtId="166" fontId="68" fillId="0" borderId="83" xfId="15" applyNumberFormat="1" applyFont="1" applyFill="1" applyBorder="1" applyAlignment="1">
      <alignment horizontal="center" vertical="center"/>
    </xf>
    <xf numFmtId="166" fontId="69" fillId="0" borderId="103" xfId="15" applyNumberFormat="1" applyFont="1" applyFill="1" applyBorder="1" applyAlignment="1">
      <alignment horizontal="center" vertical="center"/>
    </xf>
    <xf numFmtId="166" fontId="67" fillId="0" borderId="103" xfId="15" applyNumberFormat="1" applyFont="1" applyFill="1" applyBorder="1" applyAlignment="1">
      <alignment horizontal="center" vertical="center"/>
    </xf>
    <xf numFmtId="166" fontId="69" fillId="3" borderId="103" xfId="15" applyNumberFormat="1" applyFont="1" applyFill="1" applyBorder="1" applyAlignment="1">
      <alignment horizontal="center" vertical="center"/>
    </xf>
    <xf numFmtId="166" fontId="69" fillId="4" borderId="103" xfId="15" applyNumberFormat="1" applyFont="1" applyFill="1" applyBorder="1" applyAlignment="1">
      <alignment horizontal="center" vertical="center"/>
    </xf>
    <xf numFmtId="0" fontId="67" fillId="0" borderId="111" xfId="8" applyFont="1" applyBorder="1"/>
    <xf numFmtId="0" fontId="70" fillId="5" borderId="107" xfId="8" applyFont="1" applyFill="1" applyBorder="1"/>
    <xf numFmtId="49" fontId="59" fillId="5" borderId="108" xfId="8" applyNumberFormat="1" applyFont="1" applyFill="1" applyBorder="1" applyAlignment="1">
      <alignment wrapText="1"/>
    </xf>
    <xf numFmtId="0" fontId="70" fillId="5" borderId="108" xfId="8" applyFont="1" applyFill="1" applyBorder="1"/>
    <xf numFmtId="0" fontId="70" fillId="5" borderId="108" xfId="8" applyFont="1" applyFill="1" applyBorder="1" applyAlignment="1">
      <alignment wrapText="1"/>
    </xf>
    <xf numFmtId="166" fontId="69" fillId="5" borderId="108" xfId="8" applyNumberFormat="1" applyFont="1" applyFill="1" applyBorder="1"/>
    <xf numFmtId="166" fontId="69" fillId="3" borderId="108" xfId="8" applyNumberFormat="1" applyFont="1" applyFill="1" applyBorder="1"/>
    <xf numFmtId="166" fontId="69" fillId="4" borderId="108" xfId="8" applyNumberFormat="1" applyFont="1" applyFill="1" applyBorder="1"/>
    <xf numFmtId="0" fontId="70" fillId="5" borderId="109" xfId="8" applyFont="1" applyFill="1" applyBorder="1"/>
    <xf numFmtId="166" fontId="36" fillId="4" borderId="113" xfId="12" applyNumberFormat="1" applyFont="1" applyFill="1" applyBorder="1" applyAlignment="1">
      <alignment horizontal="center" vertical="center" wrapText="1"/>
    </xf>
    <xf numFmtId="166" fontId="36" fillId="4" borderId="114" xfId="12" applyNumberFormat="1" applyFont="1" applyFill="1" applyBorder="1" applyAlignment="1">
      <alignment horizontal="center" vertical="center" wrapText="1"/>
    </xf>
    <xf numFmtId="1" fontId="36" fillId="4" borderId="115" xfId="12" quotePrefix="1" applyNumberFormat="1" applyFont="1" applyFill="1" applyBorder="1" applyAlignment="1">
      <alignment horizontal="center" vertical="center" wrapText="1"/>
    </xf>
    <xf numFmtId="166" fontId="36" fillId="4" borderId="116" xfId="12" quotePrefix="1" applyNumberFormat="1" applyFont="1" applyFill="1" applyBorder="1" applyAlignment="1">
      <alignment horizontal="center" vertical="center" wrapText="1"/>
    </xf>
    <xf numFmtId="164" fontId="28" fillId="6" borderId="117" xfId="13" quotePrefix="1" applyNumberFormat="1" applyFont="1" applyFill="1" applyBorder="1" applyAlignment="1">
      <alignment horizontal="center" vertical="center" wrapText="1"/>
    </xf>
    <xf numFmtId="166" fontId="36" fillId="6" borderId="118" xfId="12" applyNumberFormat="1" applyFont="1" applyFill="1" applyBorder="1" applyAlignment="1">
      <alignment horizontal="center"/>
    </xf>
    <xf numFmtId="166" fontId="36" fillId="6" borderId="113" xfId="12" applyNumberFormat="1" applyFont="1" applyFill="1" applyBorder="1" applyAlignment="1">
      <alignment horizontal="center"/>
    </xf>
    <xf numFmtId="166" fontId="36" fillId="6" borderId="114" xfId="12" applyNumberFormat="1" applyFont="1" applyFill="1" applyBorder="1" applyAlignment="1">
      <alignment horizontal="center"/>
    </xf>
    <xf numFmtId="166" fontId="36" fillId="6" borderId="119" xfId="12" applyNumberFormat="1" applyFont="1" applyFill="1" applyBorder="1" applyAlignment="1">
      <alignment horizontal="center"/>
    </xf>
    <xf numFmtId="166" fontId="36" fillId="6" borderId="120" xfId="12" applyNumberFormat="1" applyFont="1" applyFill="1" applyBorder="1" applyAlignment="1">
      <alignment horizontal="center"/>
    </xf>
    <xf numFmtId="166" fontId="36" fillId="6" borderId="121" xfId="12" applyNumberFormat="1" applyFont="1" applyFill="1" applyBorder="1" applyAlignment="1">
      <alignment horizontal="center"/>
    </xf>
    <xf numFmtId="166" fontId="36" fillId="6" borderId="115" xfId="12" applyNumberFormat="1" applyFont="1" applyFill="1" applyBorder="1" applyAlignment="1">
      <alignment horizontal="center"/>
    </xf>
    <xf numFmtId="166" fontId="36" fillId="6" borderId="116" xfId="12" applyNumberFormat="1" applyFont="1" applyFill="1" applyBorder="1" applyAlignment="1">
      <alignment horizontal="center"/>
    </xf>
    <xf numFmtId="166" fontId="36" fillId="6" borderId="122" xfId="12" applyNumberFormat="1" applyFont="1" applyFill="1" applyBorder="1" applyAlignment="1">
      <alignment horizontal="center"/>
    </xf>
    <xf numFmtId="166" fontId="36" fillId="4" borderId="118" xfId="12" applyNumberFormat="1" applyFont="1" applyFill="1" applyBorder="1" applyAlignment="1">
      <alignment horizontal="center" vertical="center" wrapText="1"/>
    </xf>
    <xf numFmtId="1" fontId="36" fillId="4" borderId="120" xfId="12" quotePrefix="1" applyNumberFormat="1" applyFont="1" applyFill="1" applyBorder="1" applyAlignment="1">
      <alignment horizontal="center" vertical="center" wrapText="1"/>
    </xf>
    <xf numFmtId="166" fontId="36" fillId="4" borderId="72" xfId="1" applyNumberFormat="1" applyFont="1" applyFill="1" applyBorder="1"/>
    <xf numFmtId="166" fontId="36" fillId="4" borderId="74" xfId="1" applyNumberFormat="1" applyFont="1" applyFill="1" applyBorder="1"/>
    <xf numFmtId="166" fontId="31" fillId="4" borderId="72" xfId="1" applyNumberFormat="1" applyFont="1" applyFill="1" applyBorder="1"/>
    <xf numFmtId="166" fontId="31" fillId="4" borderId="74" xfId="1" applyNumberFormat="1" applyFont="1" applyFill="1" applyBorder="1"/>
    <xf numFmtId="166" fontId="36" fillId="4" borderId="68" xfId="12" applyNumberFormat="1" applyFont="1" applyFill="1" applyBorder="1"/>
    <xf numFmtId="166" fontId="36" fillId="4" borderId="69" xfId="12" applyNumberFormat="1" applyFont="1" applyFill="1" applyBorder="1"/>
    <xf numFmtId="166" fontId="36" fillId="4" borderId="70" xfId="12" applyNumberFormat="1" applyFont="1" applyFill="1" applyBorder="1"/>
    <xf numFmtId="166" fontId="39" fillId="4" borderId="123" xfId="1" applyNumberFormat="1" applyFont="1" applyFill="1" applyBorder="1"/>
    <xf numFmtId="166" fontId="39" fillId="4" borderId="124" xfId="1" applyNumberFormat="1" applyFont="1" applyFill="1" applyBorder="1"/>
    <xf numFmtId="0" fontId="16" fillId="2" borderId="20" xfId="0" quotePrefix="1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/>
    </xf>
    <xf numFmtId="49" fontId="17" fillId="2" borderId="23" xfId="4" applyNumberFormat="1" applyFont="1" applyFill="1" applyBorder="1" applyAlignment="1" applyProtection="1">
      <alignment horizontal="center" vertical="center"/>
    </xf>
    <xf numFmtId="49" fontId="17" fillId="2" borderId="37" xfId="4" applyNumberFormat="1" applyFont="1" applyFill="1" applyBorder="1" applyAlignment="1" applyProtection="1">
      <alignment horizontal="center" vertical="center"/>
    </xf>
    <xf numFmtId="49" fontId="17" fillId="2" borderId="24" xfId="4" applyNumberFormat="1" applyFont="1" applyFill="1" applyBorder="1" applyAlignment="1" applyProtection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1" fillId="2" borderId="21" xfId="4" applyNumberFormat="1" applyFont="1" applyFill="1" applyBorder="1" applyAlignment="1" applyProtection="1">
      <alignment horizontal="center" vertical="center"/>
    </xf>
    <xf numFmtId="0" fontId="11" fillId="2" borderId="22" xfId="4" applyNumberFormat="1" applyFont="1" applyFill="1" applyBorder="1" applyAlignment="1" applyProtection="1">
      <alignment horizontal="center" vertical="center"/>
    </xf>
    <xf numFmtId="0" fontId="13" fillId="2" borderId="23" xfId="3" applyFont="1" applyFill="1" applyBorder="1" applyAlignment="1">
      <alignment horizontal="center" vertical="center"/>
    </xf>
    <xf numFmtId="0" fontId="13" fillId="2" borderId="37" xfId="3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1" fillId="2" borderId="23" xfId="4" applyNumberFormat="1" applyFont="1" applyFill="1" applyBorder="1" applyAlignment="1" applyProtection="1">
      <alignment horizontal="center" vertical="center"/>
    </xf>
    <xf numFmtId="0" fontId="11" fillId="2" borderId="37" xfId="4" applyNumberFormat="1" applyFont="1" applyFill="1" applyBorder="1" applyAlignment="1" applyProtection="1">
      <alignment horizontal="center" vertical="center"/>
    </xf>
    <xf numFmtId="0" fontId="19" fillId="0" borderId="51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45" xfId="0" applyFont="1" applyBorder="1" applyAlignment="1">
      <alignment horizontal="left" vertical="center" wrapText="1"/>
    </xf>
    <xf numFmtId="0" fontId="19" fillId="0" borderId="46" xfId="0" applyFont="1" applyBorder="1" applyAlignment="1">
      <alignment vertical="center" wrapText="1"/>
    </xf>
    <xf numFmtId="0" fontId="19" fillId="0" borderId="47" xfId="0" applyFont="1" applyBorder="1" applyAlignment="1">
      <alignment vertical="center" wrapText="1"/>
    </xf>
    <xf numFmtId="0" fontId="19" fillId="0" borderId="48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19" fillId="2" borderId="44" xfId="0" applyFont="1" applyFill="1" applyBorder="1" applyAlignment="1">
      <alignment vertical="center" wrapText="1"/>
    </xf>
    <xf numFmtId="0" fontId="19" fillId="2" borderId="40" xfId="0" applyFont="1" applyFill="1" applyBorder="1" applyAlignment="1">
      <alignment vertical="center" wrapText="1"/>
    </xf>
    <xf numFmtId="0" fontId="19" fillId="2" borderId="48" xfId="0" applyFont="1" applyFill="1" applyBorder="1" applyAlignment="1">
      <alignment vertical="center" wrapText="1"/>
    </xf>
    <xf numFmtId="0" fontId="19" fillId="2" borderId="28" xfId="0" applyFont="1" applyFill="1" applyBorder="1" applyAlignment="1">
      <alignment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56" xfId="0" applyFont="1" applyBorder="1" applyAlignment="1">
      <alignment horizontal="center" vertical="center"/>
    </xf>
    <xf numFmtId="0" fontId="44" fillId="0" borderId="59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0" fontId="25" fillId="0" borderId="8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49" fillId="0" borderId="12" xfId="0" applyFont="1" applyBorder="1" applyAlignment="1">
      <alignment vertical="center"/>
    </xf>
    <xf numFmtId="0" fontId="49" fillId="0" borderId="27" xfId="0" applyFont="1" applyBorder="1" applyAlignment="1">
      <alignment vertical="center"/>
    </xf>
    <xf numFmtId="0" fontId="43" fillId="0" borderId="36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3" fillId="0" borderId="59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19" fillId="0" borderId="44" xfId="0" applyFont="1" applyBorder="1" applyAlignment="1">
      <alignment vertical="center" wrapText="1"/>
    </xf>
    <xf numFmtId="0" fontId="19" fillId="0" borderId="40" xfId="0" applyFont="1" applyBorder="1" applyAlignment="1">
      <alignment vertical="center" wrapText="1"/>
    </xf>
    <xf numFmtId="166" fontId="37" fillId="11" borderId="61" xfId="13" quotePrefix="1" applyNumberFormat="1" applyFont="1" applyFill="1" applyBorder="1" applyAlignment="1">
      <alignment horizontal="center" vertical="center" wrapText="1"/>
    </xf>
    <xf numFmtId="166" fontId="37" fillId="11" borderId="62" xfId="13" quotePrefix="1" applyNumberFormat="1" applyFont="1" applyFill="1" applyBorder="1" applyAlignment="1">
      <alignment horizontal="center" vertical="center" wrapText="1"/>
    </xf>
    <xf numFmtId="166" fontId="37" fillId="11" borderId="63" xfId="13" quotePrefix="1" applyNumberFormat="1" applyFont="1" applyFill="1" applyBorder="1" applyAlignment="1">
      <alignment horizontal="center" vertical="center" wrapText="1"/>
    </xf>
    <xf numFmtId="164" fontId="28" fillId="7" borderId="61" xfId="13" quotePrefix="1" applyNumberFormat="1" applyFont="1" applyFill="1" applyBorder="1" applyAlignment="1">
      <alignment horizontal="center" vertical="center" wrapText="1"/>
    </xf>
    <xf numFmtId="164" fontId="28" fillId="7" borderId="62" xfId="13" quotePrefix="1" applyNumberFormat="1" applyFont="1" applyFill="1" applyBorder="1" applyAlignment="1">
      <alignment horizontal="center" vertical="center" wrapText="1"/>
    </xf>
    <xf numFmtId="164" fontId="28" fillId="7" borderId="64" xfId="13" quotePrefix="1" applyNumberFormat="1" applyFont="1" applyFill="1" applyBorder="1" applyAlignment="1">
      <alignment horizontal="center" vertical="center" wrapText="1"/>
    </xf>
    <xf numFmtId="164" fontId="28" fillId="7" borderId="63" xfId="13" quotePrefix="1" applyNumberFormat="1" applyFont="1" applyFill="1" applyBorder="1" applyAlignment="1">
      <alignment horizontal="center" vertical="center" wrapText="1"/>
    </xf>
    <xf numFmtId="164" fontId="28" fillId="6" borderId="84" xfId="13" quotePrefix="1" applyNumberFormat="1" applyFont="1" applyFill="1" applyBorder="1" applyAlignment="1">
      <alignment horizontal="center" vertical="center" wrapText="1"/>
    </xf>
    <xf numFmtId="164" fontId="28" fillId="6" borderId="85" xfId="13" quotePrefix="1" applyNumberFormat="1" applyFont="1" applyFill="1" applyBorder="1" applyAlignment="1">
      <alignment horizontal="center" vertical="center" wrapText="1"/>
    </xf>
    <xf numFmtId="166" fontId="37" fillId="11" borderId="65" xfId="13" quotePrefix="1" applyNumberFormat="1" applyFont="1" applyFill="1" applyBorder="1" applyAlignment="1">
      <alignment horizontal="center" vertical="center" wrapText="1"/>
    </xf>
    <xf numFmtId="166" fontId="37" fillId="11" borderId="66" xfId="13" quotePrefix="1" applyNumberFormat="1" applyFont="1" applyFill="1" applyBorder="1" applyAlignment="1">
      <alignment horizontal="center" vertical="center" wrapText="1"/>
    </xf>
    <xf numFmtId="166" fontId="37" fillId="11" borderId="67" xfId="13" quotePrefix="1" applyNumberFormat="1" applyFont="1" applyFill="1" applyBorder="1" applyAlignment="1">
      <alignment horizontal="center" vertical="center" wrapText="1"/>
    </xf>
    <xf numFmtId="164" fontId="28" fillId="6" borderId="88" xfId="13" quotePrefix="1" applyNumberFormat="1" applyFont="1" applyFill="1" applyBorder="1" applyAlignment="1">
      <alignment horizontal="center" vertical="center" wrapText="1"/>
    </xf>
    <xf numFmtId="164" fontId="28" fillId="6" borderId="89" xfId="13" quotePrefix="1" applyNumberFormat="1" applyFont="1" applyFill="1" applyBorder="1" applyAlignment="1">
      <alignment horizontal="center" vertical="center" wrapText="1"/>
    </xf>
    <xf numFmtId="166" fontId="65" fillId="5" borderId="101" xfId="16" quotePrefix="1" applyNumberFormat="1" applyFont="1" applyFill="1" applyBorder="1" applyAlignment="1">
      <alignment horizontal="center" vertical="center" wrapText="1"/>
    </xf>
    <xf numFmtId="166" fontId="65" fillId="5" borderId="112" xfId="16" quotePrefix="1" applyNumberFormat="1" applyFont="1" applyFill="1" applyBorder="1" applyAlignment="1">
      <alignment horizontal="center" vertical="center" wrapText="1"/>
    </xf>
    <xf numFmtId="166" fontId="65" fillId="5" borderId="102" xfId="16" quotePrefix="1" applyNumberFormat="1" applyFont="1" applyFill="1" applyBorder="1" applyAlignment="1">
      <alignment horizontal="center" vertical="center" wrapText="1"/>
    </xf>
    <xf numFmtId="166" fontId="65" fillId="4" borderId="101" xfId="16" quotePrefix="1" applyNumberFormat="1" applyFont="1" applyFill="1" applyBorder="1" applyAlignment="1">
      <alignment horizontal="center" vertical="center" wrapText="1"/>
    </xf>
    <xf numFmtId="166" fontId="65" fillId="4" borderId="112" xfId="16" quotePrefix="1" applyNumberFormat="1" applyFont="1" applyFill="1" applyBorder="1" applyAlignment="1">
      <alignment horizontal="center" vertical="center" wrapText="1"/>
    </xf>
    <xf numFmtId="166" fontId="65" fillId="4" borderId="102" xfId="16" quotePrefix="1" applyNumberFormat="1" applyFont="1" applyFill="1" applyBorder="1" applyAlignment="1">
      <alignment horizontal="center" vertical="center" wrapText="1"/>
    </xf>
    <xf numFmtId="166" fontId="65" fillId="5" borderId="83" xfId="16" quotePrefix="1" applyNumberFormat="1" applyFont="1" applyFill="1" applyBorder="1" applyAlignment="1">
      <alignment horizontal="center" vertical="center" wrapText="1"/>
    </xf>
    <xf numFmtId="166" fontId="65" fillId="4" borderId="83" xfId="16" quotePrefix="1" applyNumberFormat="1" applyFont="1" applyFill="1" applyBorder="1" applyAlignment="1">
      <alignment horizontal="center" vertical="center" wrapText="1"/>
    </xf>
    <xf numFmtId="166" fontId="65" fillId="5" borderId="83" xfId="16" quotePrefix="1" applyNumberFormat="1" applyFont="1" applyFill="1" applyBorder="1" applyAlignment="1">
      <alignment horizontal="left" vertical="center" wrapText="1"/>
    </xf>
    <xf numFmtId="166" fontId="65" fillId="12" borderId="105" xfId="16" quotePrefix="1" applyNumberFormat="1" applyFont="1" applyFill="1" applyBorder="1" applyAlignment="1">
      <alignment horizontal="center" vertical="center" wrapText="1"/>
    </xf>
    <xf numFmtId="0" fontId="59" fillId="12" borderId="106" xfId="8" applyFont="1" applyFill="1" applyBorder="1" applyAlignment="1">
      <alignment horizontal="center" vertical="center" wrapText="1"/>
    </xf>
    <xf numFmtId="0" fontId="59" fillId="12" borderId="109" xfId="8" applyFont="1" applyFill="1" applyBorder="1" applyAlignment="1">
      <alignment horizontal="center" vertical="center" wrapText="1"/>
    </xf>
    <xf numFmtId="0" fontId="59" fillId="6" borderId="83" xfId="8" applyFont="1" applyFill="1" applyBorder="1" applyAlignment="1">
      <alignment horizontal="center" vertical="center" wrapText="1"/>
    </xf>
    <xf numFmtId="0" fontId="59" fillId="5" borderId="83" xfId="8" applyFont="1" applyFill="1" applyBorder="1" applyAlignment="1">
      <alignment horizontal="center" vertical="center" wrapText="1"/>
    </xf>
    <xf numFmtId="0" fontId="59" fillId="5" borderId="100" xfId="8" applyFont="1" applyFill="1" applyBorder="1" applyAlignment="1">
      <alignment horizontal="center" vertical="center" wrapText="1"/>
    </xf>
    <xf numFmtId="49" fontId="69" fillId="5" borderId="83" xfId="8" applyNumberFormat="1" applyFont="1" applyFill="1" applyBorder="1" applyAlignment="1">
      <alignment horizontal="center" vertical="center" wrapText="1"/>
    </xf>
    <xf numFmtId="0" fontId="69" fillId="5" borderId="100" xfId="8" applyFont="1" applyFill="1" applyBorder="1" applyAlignment="1">
      <alignment horizontal="center" vertical="center" wrapText="1"/>
    </xf>
    <xf numFmtId="0" fontId="69" fillId="5" borderId="83" xfId="8" applyFont="1" applyFill="1" applyBorder="1" applyAlignment="1">
      <alignment horizontal="center" vertical="center" wrapText="1"/>
    </xf>
    <xf numFmtId="0" fontId="59" fillId="5" borderId="83" xfId="5" applyFont="1" applyFill="1" applyBorder="1" applyAlignment="1">
      <alignment horizontal="center" vertical="center" wrapText="1"/>
    </xf>
    <xf numFmtId="0" fontId="59" fillId="5" borderId="100" xfId="5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25" fillId="0" borderId="8" xfId="0" applyFont="1" applyBorder="1" applyAlignment="1">
      <alignment vertical="center"/>
    </xf>
    <xf numFmtId="0" fontId="25" fillId="0" borderId="26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0" fontId="19" fillId="0" borderId="17" xfId="0" applyFont="1" applyBorder="1" applyAlignment="1">
      <alignment vertical="center" wrapText="1"/>
    </xf>
    <xf numFmtId="0" fontId="19" fillId="0" borderId="45" xfId="0" applyFont="1" applyBorder="1" applyAlignment="1">
      <alignment vertical="center" wrapText="1"/>
    </xf>
    <xf numFmtId="0" fontId="19" fillId="0" borderId="46" xfId="0" applyFont="1" applyBorder="1" applyAlignment="1">
      <alignment horizontal="left" vertical="center" wrapText="1"/>
    </xf>
    <xf numFmtId="0" fontId="19" fillId="0" borderId="47" xfId="0" applyFont="1" applyBorder="1" applyAlignment="1">
      <alignment horizontal="left" vertical="center" wrapText="1"/>
    </xf>
    <xf numFmtId="166" fontId="37" fillId="13" borderId="61" xfId="13" quotePrefix="1" applyNumberFormat="1" applyFont="1" applyFill="1" applyBorder="1" applyAlignment="1">
      <alignment horizontal="center" vertical="center" wrapText="1"/>
    </xf>
    <xf numFmtId="166" fontId="37" fillId="13" borderId="62" xfId="13" quotePrefix="1" applyNumberFormat="1" applyFont="1" applyFill="1" applyBorder="1" applyAlignment="1">
      <alignment horizontal="center" vertical="center" wrapText="1"/>
    </xf>
    <xf numFmtId="166" fontId="37" fillId="13" borderId="63" xfId="13" quotePrefix="1" applyNumberFormat="1" applyFont="1" applyFill="1" applyBorder="1" applyAlignment="1">
      <alignment horizontal="center" vertical="center" wrapText="1"/>
    </xf>
    <xf numFmtId="166" fontId="36" fillId="14" borderId="118" xfId="12" applyNumberFormat="1" applyFont="1" applyFill="1" applyBorder="1" applyAlignment="1">
      <alignment horizontal="center" vertical="center" wrapText="1"/>
    </xf>
    <xf numFmtId="166" fontId="36" fillId="14" borderId="113" xfId="12" applyNumberFormat="1" applyFont="1" applyFill="1" applyBorder="1" applyAlignment="1">
      <alignment horizontal="center" vertical="center" wrapText="1"/>
    </xf>
    <xf numFmtId="166" fontId="36" fillId="14" borderId="114" xfId="12" applyNumberFormat="1" applyFont="1" applyFill="1" applyBorder="1" applyAlignment="1">
      <alignment horizontal="center" vertical="center" wrapText="1"/>
    </xf>
    <xf numFmtId="1" fontId="36" fillId="14" borderId="120" xfId="12" quotePrefix="1" applyNumberFormat="1" applyFont="1" applyFill="1" applyBorder="1" applyAlignment="1">
      <alignment horizontal="center" vertical="center" wrapText="1"/>
    </xf>
    <xf numFmtId="1" fontId="36" fillId="14" borderId="115" xfId="12" quotePrefix="1" applyNumberFormat="1" applyFont="1" applyFill="1" applyBorder="1" applyAlignment="1">
      <alignment horizontal="center" vertical="center" wrapText="1"/>
    </xf>
    <xf numFmtId="166" fontId="36" fillId="14" borderId="116" xfId="12" quotePrefix="1" applyNumberFormat="1" applyFont="1" applyFill="1" applyBorder="1" applyAlignment="1">
      <alignment horizontal="center" vertical="center" wrapText="1"/>
    </xf>
    <xf numFmtId="166" fontId="36" fillId="14" borderId="72" xfId="1" applyNumberFormat="1" applyFont="1" applyFill="1" applyBorder="1"/>
    <xf numFmtId="166" fontId="36" fillId="14" borderId="38" xfId="1" applyNumberFormat="1" applyFont="1" applyFill="1" applyBorder="1"/>
    <xf numFmtId="166" fontId="36" fillId="14" borderId="74" xfId="1" applyNumberFormat="1" applyFont="1" applyFill="1" applyBorder="1"/>
    <xf numFmtId="166" fontId="31" fillId="14" borderId="72" xfId="1" applyNumberFormat="1" applyFont="1" applyFill="1" applyBorder="1"/>
    <xf numFmtId="166" fontId="31" fillId="14" borderId="38" xfId="1" applyNumberFormat="1" applyFont="1" applyFill="1" applyBorder="1"/>
    <xf numFmtId="166" fontId="31" fillId="14" borderId="74" xfId="1" applyNumberFormat="1" applyFont="1" applyFill="1" applyBorder="1"/>
    <xf numFmtId="166" fontId="39" fillId="14" borderId="123" xfId="1" applyNumberFormat="1" applyFont="1" applyFill="1" applyBorder="1"/>
    <xf numFmtId="166" fontId="39" fillId="14" borderId="93" xfId="1" applyNumberFormat="1" applyFont="1" applyFill="1" applyBorder="1"/>
    <xf numFmtId="166" fontId="39" fillId="14" borderId="124" xfId="1" applyNumberFormat="1" applyFont="1" applyFill="1" applyBorder="1"/>
    <xf numFmtId="166" fontId="36" fillId="14" borderId="68" xfId="12" applyNumberFormat="1" applyFont="1" applyFill="1" applyBorder="1"/>
    <xf numFmtId="166" fontId="36" fillId="14" borderId="69" xfId="12" applyNumberFormat="1" applyFont="1" applyFill="1" applyBorder="1"/>
    <xf numFmtId="166" fontId="36" fillId="14" borderId="70" xfId="12" applyNumberFormat="1" applyFont="1" applyFill="1" applyBorder="1"/>
  </cellXfs>
  <cellStyles count="18">
    <cellStyle name="Comma" xfId="1" builtinId="3"/>
    <cellStyle name="Comma 2" xfId="9"/>
    <cellStyle name="Comma 2 2" xfId="15"/>
    <cellStyle name="Comma 2 2 2" xfId="16"/>
    <cellStyle name="Comma 2 7" xfId="12"/>
    <cellStyle name="Comma 3 2" xfId="11"/>
    <cellStyle name="Normal" xfId="0" builtinId="0"/>
    <cellStyle name="Normal 2" xfId="7"/>
    <cellStyle name="Normal 2 2" xfId="17"/>
    <cellStyle name="Normal 2 2 2" xfId="5"/>
    <cellStyle name="Normal 2 3" xfId="8"/>
    <cellStyle name="Normal 2 3 2 2" xfId="14"/>
    <cellStyle name="Normal 2 4" xfId="2"/>
    <cellStyle name="Normal 2 5" xfId="3"/>
    <cellStyle name="Normal_2010 Evaluation Final Report_V4" xfId="13"/>
    <cellStyle name="Normal_HongTrang042005" xfId="4"/>
    <cellStyle name="Percent" xfId="6" builtinId="5"/>
    <cellStyle name="Percent 2 5" xfId="1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OT 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2864499723934379"/>
          <c:y val="1.98150615062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chart'!$B$11:$C$11</c:f>
              <c:strCache>
                <c:ptCount val="2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>
                  <a:lumMod val="75000"/>
                </a:srgbClr>
              </a:solidFill>
              <a:ln w="9525" cap="flat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</c:marker>
          <c:dLbls>
            <c:dLbl>
              <c:idx val="8"/>
              <c:layout>
                <c:manualLayout>
                  <c:x val="-2.0768878292030835E-2"/>
                  <c:y val="4.7199476507918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CFA-4F9E-8414-0B8F67529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chart'!$E$10:$R$10</c:f>
              <c:strCache>
                <c:ptCount val="14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f>'Data chart'!$E$11:$P$11</c:f>
              <c:numCache>
                <c:formatCode>_(* #,##0_);_(* \(#,##0\);_(* "-"??_);_(@_)</c:formatCode>
                <c:ptCount val="12"/>
                <c:pt idx="0">
                  <c:v>216</c:v>
                </c:pt>
                <c:pt idx="1">
                  <c:v>178.5</c:v>
                </c:pt>
                <c:pt idx="2">
                  <c:v>157.5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4-43F5-A4C8-47869532D6E9}"/>
            </c:ext>
          </c:extLst>
        </c:ser>
        <c:ser>
          <c:idx val="3"/>
          <c:order val="3"/>
          <c:tx>
            <c:strRef>
              <c:f>'Data chart'!$B$14:$D$14</c:f>
              <c:strCache>
                <c:ptCount val="3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8"/>
              <c:layout>
                <c:manualLayout>
                  <c:x val="-1.0487255375183887E-2"/>
                  <c:y val="-7.0977550315434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CFA-4F9E-8414-0B8F67529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'Data chart'!$E$10:$R$10</c:f>
              <c:strCache>
                <c:ptCount val="14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f>'Data chart'!$E$14:$P$14</c:f>
              <c:numCache>
                <c:formatCode>_(* #,##0_);_(* \(#,##0\);_(* "-"??_);_(@_)</c:formatCode>
                <c:ptCount val="12"/>
                <c:pt idx="0">
                  <c:v>316</c:v>
                </c:pt>
                <c:pt idx="1">
                  <c:v>196</c:v>
                </c:pt>
                <c:pt idx="2">
                  <c:v>192</c:v>
                </c:pt>
                <c:pt idx="3">
                  <c:v>248</c:v>
                </c:pt>
                <c:pt idx="4">
                  <c:v>168</c:v>
                </c:pt>
                <c:pt idx="5">
                  <c:v>270.5</c:v>
                </c:pt>
                <c:pt idx="6">
                  <c:v>285</c:v>
                </c:pt>
                <c:pt idx="7">
                  <c:v>192</c:v>
                </c:pt>
                <c:pt idx="8">
                  <c:v>281.5</c:v>
                </c:pt>
                <c:pt idx="9">
                  <c:v>216.5</c:v>
                </c:pt>
                <c:pt idx="10">
                  <c:v>163.5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4-43F5-A4C8-47869532D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888980336"/>
        <c:axId val="1002047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C000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FFC000">
                        <a:lumMod val="75000"/>
                      </a:srgbClr>
                    </a:solidFill>
                    <a:ln w="9525" cap="flat" cmpd="sng" algn="ctr">
                      <a:solidFill>
                        <a:srgbClr val="FFC000">
                          <a:lumMod val="75000"/>
                        </a:srgbClr>
                      </a:solidFill>
                      <a:round/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2.5266642709859993E-2"/>
                        <c:y val="-5.5838843324649029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A223-4A26-9F4C-418E5852E2E7}"/>
                      </c:ext>
                    </c:extLst>
                  </c:dLbl>
                  <c:dLbl>
                    <c:idx val="10"/>
                    <c:layout>
                      <c:manualLayout>
                        <c:x val="-3.9039341907503959E-2"/>
                        <c:y val="4.323646420666578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A223-4A26-9F4C-418E5852E2E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 chart'!$E$10:$R$10</c15:sqref>
                        </c15:formulaRef>
                      </c:ext>
                    </c:extLst>
                    <c:strCache>
                      <c:ptCount val="14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chart'!$E$12:$R$12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24</c:v>
                      </c:pt>
                      <c:pt idx="1">
                        <c:v>20</c:v>
                      </c:pt>
                      <c:pt idx="2">
                        <c:v>17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61</c:v>
                      </c:pt>
                      <c:pt idx="13">
                        <c:v>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64-43F5-A4C8-47869532D6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chart'!$E$10:$R$10</c15:sqref>
                        </c15:formulaRef>
                      </c:ext>
                    </c:extLst>
                    <c:strCache>
                      <c:ptCount val="14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chart'!$E$13:$R$13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4"/>
                      <c:pt idx="0">
                        <c:v>9</c:v>
                      </c:pt>
                      <c:pt idx="1">
                        <c:v>8.9250000000000007</c:v>
                      </c:pt>
                      <c:pt idx="2">
                        <c:v>9.264705882352942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9.0491803278688518</c:v>
                      </c:pt>
                      <c:pt idx="13">
                        <c:v>9.0491803278688518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64-43F5-A4C8-47869532D6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chart'!$E$10:$R$10</c15:sqref>
                        </c15:formulaRef>
                      </c:ext>
                    </c:extLst>
                    <c:strCache>
                      <c:ptCount val="14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chart'!$E$15:$R$15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28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26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23</c:v>
                      </c:pt>
                      <c:pt idx="12">
                        <c:v>314</c:v>
                      </c:pt>
                      <c:pt idx="13">
                        <c:v>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64-43F5-A4C8-47869532D6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00B050"/>
                    </a:solidFill>
                    <a:ln w="9525" cap="flat" cmpd="sng" algn="ctr">
                      <a:solidFill>
                        <a:srgbClr val="00B050"/>
                      </a:solidFill>
                      <a:round/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2.5266642709859993E-2"/>
                        <c:y val="5.187583102339644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A223-4A26-9F4C-418E5852E2E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chart'!$E$10:$R$10</c15:sqref>
                        </c15:formulaRef>
                      </c:ext>
                    </c:extLst>
                    <c:strCache>
                      <c:ptCount val="14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chart'!$E$16:$R$16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4"/>
                      <c:pt idx="0">
                        <c:v>11.285714285714286</c:v>
                      </c:pt>
                      <c:pt idx="1">
                        <c:v>7.2592592592592595</c:v>
                      </c:pt>
                      <c:pt idx="2">
                        <c:v>7.1111111111111107</c:v>
                      </c:pt>
                      <c:pt idx="3">
                        <c:v>9.1851851851851851</c:v>
                      </c:pt>
                      <c:pt idx="4">
                        <c:v>6.4615384615384617</c:v>
                      </c:pt>
                      <c:pt idx="5">
                        <c:v>10.403846153846153</c:v>
                      </c:pt>
                      <c:pt idx="6">
                        <c:v>10.555555555555555</c:v>
                      </c:pt>
                      <c:pt idx="7">
                        <c:v>7.384615384615385</c:v>
                      </c:pt>
                      <c:pt idx="8">
                        <c:v>10.826923076923077</c:v>
                      </c:pt>
                      <c:pt idx="9">
                        <c:v>8.3269230769230766</c:v>
                      </c:pt>
                      <c:pt idx="10">
                        <c:v>6.54</c:v>
                      </c:pt>
                      <c:pt idx="11">
                        <c:v>4.8260869565217392</c:v>
                      </c:pt>
                      <c:pt idx="12">
                        <c:v>8.4076433121019107</c:v>
                      </c:pt>
                      <c:pt idx="13">
                        <c:v>8.4076433121019107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64-43F5-A4C8-47869532D6E9}"/>
                  </c:ext>
                </c:extLst>
              </c15:ser>
            </c15:filteredLineSeries>
          </c:ext>
        </c:extLst>
      </c:lineChart>
      <c:catAx>
        <c:axId val="88898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047184"/>
        <c:crosses val="autoZero"/>
        <c:auto val="1"/>
        <c:lblAlgn val="ctr"/>
        <c:lblOffset val="100"/>
        <c:noMultiLvlLbl val="0"/>
      </c:catAx>
      <c:valAx>
        <c:axId val="100204718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80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AVG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33216176621658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chart'!$B$13:$D$13</c:f>
              <c:strCache>
                <c:ptCount val="3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2225" cap="rnd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6-4CC2-B638-57C6C0D9B83A}"/>
              </c:ext>
            </c:extLst>
          </c:dPt>
          <c:dLbls>
            <c:dLbl>
              <c:idx val="8"/>
              <c:layout>
                <c:manualLayout>
                  <c:x val="-1.0093531615634661E-2"/>
                  <c:y val="-4.9057710408937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E6-4CC2-B638-57C6C0D9B83A}"/>
                </c:ext>
              </c:extLst>
            </c:dLbl>
            <c:dLbl>
              <c:idx val="10"/>
              <c:layout>
                <c:manualLayout>
                  <c:x val="-3.383853567063852E-2"/>
                  <c:y val="5.5064776989624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E6-4CC2-B638-57C6C0D9B8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chart'!$E$13:$P$13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9</c:v>
                </c:pt>
                <c:pt idx="1">
                  <c:v>8.9250000000000007</c:v>
                </c:pt>
                <c:pt idx="2">
                  <c:v>9.264705882352942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9-40CB-9387-ECE7B89AB5C1}"/>
            </c:ext>
          </c:extLst>
        </c:ser>
        <c:ser>
          <c:idx val="5"/>
          <c:order val="5"/>
          <c:tx>
            <c:strRef>
              <c:f>'Data chart'!$B$16:$D$16</c:f>
              <c:strCache>
                <c:ptCount val="3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2.0129473278752554E-2"/>
                  <c:y val="2.5029444086192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E6-4CC2-B638-57C6C0D9B8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chart'!$E$16:$P$16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11.285714285714286</c:v>
                </c:pt>
                <c:pt idx="1">
                  <c:v>7.2592592592592595</c:v>
                </c:pt>
                <c:pt idx="2">
                  <c:v>7.1111111111111107</c:v>
                </c:pt>
                <c:pt idx="3">
                  <c:v>9.1851851851851851</c:v>
                </c:pt>
                <c:pt idx="4">
                  <c:v>6.4615384615384617</c:v>
                </c:pt>
                <c:pt idx="5">
                  <c:v>10.403846153846153</c:v>
                </c:pt>
                <c:pt idx="6">
                  <c:v>10.555555555555555</c:v>
                </c:pt>
                <c:pt idx="7">
                  <c:v>7.384615384615385</c:v>
                </c:pt>
                <c:pt idx="8">
                  <c:v>10.826923076923077</c:v>
                </c:pt>
                <c:pt idx="9">
                  <c:v>8.3269230769230766</c:v>
                </c:pt>
                <c:pt idx="10">
                  <c:v>6.54</c:v>
                </c:pt>
                <c:pt idx="11">
                  <c:v>4.8260869565217392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9-40CB-9387-ECE7B89AB5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2048272"/>
        <c:axId val="1002052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216</c:v>
                      </c:pt>
                      <c:pt idx="1">
                        <c:v>178.5</c:v>
                      </c:pt>
                      <c:pt idx="2">
                        <c:v>157.5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FA9-40CB-9387-ECE7B89AB5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24</c:v>
                      </c:pt>
                      <c:pt idx="1">
                        <c:v>20</c:v>
                      </c:pt>
                      <c:pt idx="2">
                        <c:v>17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A9-40CB-9387-ECE7B89AB5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316</c:v>
                      </c:pt>
                      <c:pt idx="1">
                        <c:v>196</c:v>
                      </c:pt>
                      <c:pt idx="2">
                        <c:v>192</c:v>
                      </c:pt>
                      <c:pt idx="3">
                        <c:v>248</c:v>
                      </c:pt>
                      <c:pt idx="4">
                        <c:v>168</c:v>
                      </c:pt>
                      <c:pt idx="5">
                        <c:v>270.5</c:v>
                      </c:pt>
                      <c:pt idx="6">
                        <c:v>285</c:v>
                      </c:pt>
                      <c:pt idx="7">
                        <c:v>192</c:v>
                      </c:pt>
                      <c:pt idx="8">
                        <c:v>281.5</c:v>
                      </c:pt>
                      <c:pt idx="9">
                        <c:v>216.5</c:v>
                      </c:pt>
                      <c:pt idx="10">
                        <c:v>163.5</c:v>
                      </c:pt>
                      <c:pt idx="11">
                        <c:v>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A9-40CB-9387-ECE7B89AB5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28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26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A9-40CB-9387-ECE7B89AB5C1}"/>
                  </c:ext>
                </c:extLst>
              </c15:ser>
            </c15:filteredLineSeries>
          </c:ext>
        </c:extLst>
      </c:lineChart>
      <c:catAx>
        <c:axId val="100204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052080"/>
        <c:crosses val="autoZero"/>
        <c:auto val="1"/>
        <c:lblAlgn val="ctr"/>
        <c:lblOffset val="100"/>
        <c:noMultiLvlLbl val="0"/>
      </c:catAx>
      <c:valAx>
        <c:axId val="1002052080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48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OT Hrs/person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chart'!$B$13:$C$13</c:f>
              <c:strCache>
                <c:ptCount val="2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chart'!$E$13:$R$13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9</c:v>
                </c:pt>
                <c:pt idx="1">
                  <c:v>8.9250000000000007</c:v>
                </c:pt>
                <c:pt idx="2">
                  <c:v>9.264705882352942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E9A-A0CE-85D4C9966D42}"/>
            </c:ext>
          </c:extLst>
        </c:ser>
        <c:ser>
          <c:idx val="5"/>
          <c:order val="5"/>
          <c:tx>
            <c:strRef>
              <c:f>'Data chart'!$B$16:$C$16</c:f>
              <c:strCache>
                <c:ptCount val="2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chart'!$E$16:$R$16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11.285714285714286</c:v>
                </c:pt>
                <c:pt idx="1">
                  <c:v>7.2592592592592595</c:v>
                </c:pt>
                <c:pt idx="2">
                  <c:v>7.1111111111111107</c:v>
                </c:pt>
                <c:pt idx="3">
                  <c:v>9.1851851851851851</c:v>
                </c:pt>
                <c:pt idx="4">
                  <c:v>6.4615384615384617</c:v>
                </c:pt>
                <c:pt idx="5">
                  <c:v>10.403846153846153</c:v>
                </c:pt>
                <c:pt idx="6">
                  <c:v>10.555555555555555</c:v>
                </c:pt>
                <c:pt idx="7">
                  <c:v>7.384615384615385</c:v>
                </c:pt>
                <c:pt idx="8">
                  <c:v>10.826923076923077</c:v>
                </c:pt>
                <c:pt idx="9">
                  <c:v>8.3269230769230766</c:v>
                </c:pt>
                <c:pt idx="10">
                  <c:v>6.54</c:v>
                </c:pt>
                <c:pt idx="11">
                  <c:v>4.8260869565217392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C-4E9A-A0CE-85D4C9966D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2052624"/>
        <c:axId val="1002053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216</c:v>
                      </c:pt>
                      <c:pt idx="1">
                        <c:v>178.5</c:v>
                      </c:pt>
                      <c:pt idx="2">
                        <c:v>157.5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0C-4E9A-A0CE-85D4C9966D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24</c:v>
                      </c:pt>
                      <c:pt idx="1">
                        <c:v>20</c:v>
                      </c:pt>
                      <c:pt idx="2">
                        <c:v>17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0C-4E9A-A0CE-85D4C9966D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316</c:v>
                      </c:pt>
                      <c:pt idx="1">
                        <c:v>196</c:v>
                      </c:pt>
                      <c:pt idx="2">
                        <c:v>192</c:v>
                      </c:pt>
                      <c:pt idx="3">
                        <c:v>248</c:v>
                      </c:pt>
                      <c:pt idx="4">
                        <c:v>168</c:v>
                      </c:pt>
                      <c:pt idx="5">
                        <c:v>270.5</c:v>
                      </c:pt>
                      <c:pt idx="6">
                        <c:v>285</c:v>
                      </c:pt>
                      <c:pt idx="7">
                        <c:v>192</c:v>
                      </c:pt>
                      <c:pt idx="8">
                        <c:v>281.5</c:v>
                      </c:pt>
                      <c:pt idx="9">
                        <c:v>216.5</c:v>
                      </c:pt>
                      <c:pt idx="10">
                        <c:v>163.5</c:v>
                      </c:pt>
                      <c:pt idx="11">
                        <c:v>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0C-4E9A-A0CE-85D4C9966D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28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26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0C-4E9A-A0CE-85D4C9966D42}"/>
                  </c:ext>
                </c:extLst>
              </c15:ser>
            </c15:filteredLineSeries>
          </c:ext>
        </c:extLst>
      </c:lineChart>
      <c:catAx>
        <c:axId val="100205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053168"/>
        <c:crosses val="autoZero"/>
        <c:auto val="1"/>
        <c:lblAlgn val="ctr"/>
        <c:lblOffset val="100"/>
        <c:noMultiLvlLbl val="0"/>
      </c:catAx>
      <c:valAx>
        <c:axId val="1002053168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52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Actual OT Hrs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chart'!$B$11:$C$11</c:f>
              <c:strCache>
                <c:ptCount val="2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chart'!$E$11:$R$11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216</c:v>
                </c:pt>
                <c:pt idx="1">
                  <c:v>178.5</c:v>
                </c:pt>
                <c:pt idx="2">
                  <c:v>157.5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3-4528-BB6A-A12ED854AC07}"/>
            </c:ext>
          </c:extLst>
        </c:ser>
        <c:ser>
          <c:idx val="3"/>
          <c:order val="3"/>
          <c:tx>
            <c:strRef>
              <c:f>'Data chart'!$B$14:$C$14</c:f>
              <c:strCache>
                <c:ptCount val="2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chart'!$E$14:$R$14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316</c:v>
                </c:pt>
                <c:pt idx="1">
                  <c:v>196</c:v>
                </c:pt>
                <c:pt idx="2">
                  <c:v>192</c:v>
                </c:pt>
                <c:pt idx="3">
                  <c:v>248</c:v>
                </c:pt>
                <c:pt idx="4">
                  <c:v>168</c:v>
                </c:pt>
                <c:pt idx="5">
                  <c:v>270.5</c:v>
                </c:pt>
                <c:pt idx="6">
                  <c:v>285</c:v>
                </c:pt>
                <c:pt idx="7">
                  <c:v>192</c:v>
                </c:pt>
                <c:pt idx="8">
                  <c:v>281.5</c:v>
                </c:pt>
                <c:pt idx="9">
                  <c:v>216.5</c:v>
                </c:pt>
                <c:pt idx="10">
                  <c:v>163.5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3-4528-BB6A-A12ED854A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1002053712"/>
        <c:axId val="1002050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24</c:v>
                      </c:pt>
                      <c:pt idx="1">
                        <c:v>20</c:v>
                      </c:pt>
                      <c:pt idx="2">
                        <c:v>17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13-4528-BB6A-A12ED854AC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chart'!$E$13:$P$13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9</c:v>
                      </c:pt>
                      <c:pt idx="1">
                        <c:v>8.9250000000000007</c:v>
                      </c:pt>
                      <c:pt idx="2">
                        <c:v>9.264705882352942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13-4528-BB6A-A12ED854AC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28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26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13-4528-BB6A-A12ED854AC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chart'!$E$16:$P$16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11.285714285714286</c:v>
                      </c:pt>
                      <c:pt idx="1">
                        <c:v>7.2592592592592595</c:v>
                      </c:pt>
                      <c:pt idx="2">
                        <c:v>7.1111111111111107</c:v>
                      </c:pt>
                      <c:pt idx="3">
                        <c:v>9.1851851851851851</c:v>
                      </c:pt>
                      <c:pt idx="4">
                        <c:v>6.4615384615384617</c:v>
                      </c:pt>
                      <c:pt idx="5">
                        <c:v>10.403846153846153</c:v>
                      </c:pt>
                      <c:pt idx="6">
                        <c:v>10.555555555555555</c:v>
                      </c:pt>
                      <c:pt idx="7">
                        <c:v>7.384615384615385</c:v>
                      </c:pt>
                      <c:pt idx="8">
                        <c:v>10.826923076923077</c:v>
                      </c:pt>
                      <c:pt idx="9">
                        <c:v>8.3269230769230766</c:v>
                      </c:pt>
                      <c:pt idx="10">
                        <c:v>6.54</c:v>
                      </c:pt>
                      <c:pt idx="11">
                        <c:v>4.8260869565217392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13-4528-BB6A-A12ED854AC07}"/>
                  </c:ext>
                </c:extLst>
              </c15:ser>
            </c15:filteredLineSeries>
          </c:ext>
        </c:extLst>
      </c:lineChart>
      <c:catAx>
        <c:axId val="100205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050448"/>
        <c:crosses val="autoZero"/>
        <c:auto val="1"/>
        <c:lblAlgn val="ctr"/>
        <c:lblOffset val="100"/>
        <c:noMultiLvlLbl val="0"/>
      </c:catAx>
      <c:valAx>
        <c:axId val="1002050448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53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14</xdr:col>
      <xdr:colOff>188</xdr:colOff>
      <xdr:row>56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14</xdr:col>
      <xdr:colOff>0</xdr:colOff>
      <xdr:row>76</xdr:row>
      <xdr:rowOff>148665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440765</xdr:colOff>
      <xdr:row>8</xdr:row>
      <xdr:rowOff>59765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970059" y="582706"/>
          <a:ext cx="4699000" cy="96370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 u="sng">
              <a:latin typeface="Arial" panose="020B0604020202020204" pitchFamily="34" charset="0"/>
              <a:cs typeface="Arial" panose="020B0604020202020204" pitchFamily="34" charset="0"/>
            </a:rPr>
            <a:t>Remark: 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  Total headcount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HC-OT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Headcount worked overtime</a:t>
          </a:r>
        </a:p>
        <a:p>
          <a:pPr algn="l"/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     Total overtime hours</a:t>
          </a:r>
          <a:endParaRPr lang="en-US" sz="10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AVG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Average overtime hours per Headcount worked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overtime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 a month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1273173</xdr:colOff>
      <xdr:row>0</xdr:row>
      <xdr:rowOff>31750</xdr:rowOff>
    </xdr:from>
    <xdr:to>
      <xdr:col>8</xdr:col>
      <xdr:colOff>1473200</xdr:colOff>
      <xdr:row>4</xdr:row>
      <xdr:rowOff>31750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69B328-68F7-4F76-A78B-62B0EAF697C2}"/>
            </a:ext>
          </a:extLst>
        </xdr:cNvPr>
        <xdr:cNvSpPr/>
      </xdr:nvSpPr>
      <xdr:spPr>
        <a:xfrm>
          <a:off x="5464173" y="31750"/>
          <a:ext cx="3990977" cy="7683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 u="sng"/>
            <a:t>Note: </a:t>
          </a:r>
        </a:p>
        <a:p>
          <a:pPr algn="l"/>
          <a:r>
            <a:rPr lang="en-US" sz="1000" i="1"/>
            <a:t>- </a:t>
          </a:r>
          <a:r>
            <a:rPr lang="en-US" sz="1000" b="1" i="1"/>
            <a:t>OT payment: </a:t>
          </a:r>
          <a:r>
            <a:rPr lang="en-US" sz="1000" i="1"/>
            <a:t>Overtime hour is</a:t>
          </a:r>
          <a:r>
            <a:rPr lang="en-US" sz="1000" i="1" baseline="0"/>
            <a:t> </a:t>
          </a:r>
          <a:r>
            <a:rPr lang="en-US" sz="1000" i="1"/>
            <a:t>paid in this</a:t>
          </a:r>
          <a:r>
            <a:rPr lang="en-US" sz="1000" i="1" baseline="0"/>
            <a:t> payroll</a:t>
          </a:r>
          <a:endParaRPr lang="en-US" sz="1000" i="1"/>
        </a:p>
        <a:p>
          <a:pPr algn="l"/>
          <a:r>
            <a:rPr lang="en-US" sz="1000" i="1"/>
            <a:t>- </a:t>
          </a:r>
          <a:r>
            <a:rPr lang="en-US" sz="1000" b="1" i="1"/>
            <a:t>OTC: </a:t>
          </a:r>
          <a:r>
            <a:rPr lang="en-US" sz="1000" i="1"/>
            <a:t>Overtime hour is</a:t>
          </a:r>
          <a:r>
            <a:rPr lang="en-US" sz="1000" i="1" baseline="0"/>
            <a:t> </a:t>
          </a:r>
          <a:r>
            <a:rPr lang="en-US" sz="1000" i="1"/>
            <a:t>exchanged</a:t>
          </a:r>
          <a:r>
            <a:rPr lang="en-US" sz="1000" i="1" baseline="0"/>
            <a:t> to </a:t>
          </a:r>
          <a:r>
            <a:rPr lang="en-US" sz="1000" i="1"/>
            <a:t>Compensation Leave</a:t>
          </a:r>
        </a:p>
        <a:p>
          <a:pPr algn="l"/>
          <a:r>
            <a:rPr lang="en-US" sz="1000" i="1"/>
            <a:t>- </a:t>
          </a:r>
          <a:r>
            <a:rPr lang="en-US" sz="1000" b="1" i="1"/>
            <a:t>OT adjusted: </a:t>
          </a:r>
          <a:r>
            <a:rPr lang="en-US" sz="1000" i="1"/>
            <a:t>Overtime hour is adjusted in following payrolls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40</xdr:row>
      <xdr:rowOff>165100</xdr:rowOff>
    </xdr:from>
    <xdr:to>
      <xdr:col>13</xdr:col>
      <xdr:colOff>22412</xdr:colOff>
      <xdr:row>58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13</xdr:col>
      <xdr:colOff>188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jinomoto.com.vn\avn\Users\lieu_ntt\AppData\Local\Microsoft\Windows\Temporary%20Internet%20Files\Content.IE5\5T5GZN20\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eu_ntt/AppData/Local/Microsoft/Windows/Temporary%20Internet%20Files/Content.IE5/5T5GZN20/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n\d\CONG-TRINH\BAO-GIA\QUOC-DAI\CT-LE-MINH-XUAN\BGIA-DAT-THAN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_Human_Resources\04_Public\02_Compensation_Benefit\02_Overtime_Report\OT_Report_New_Sample\2021\2021.04\Company%20Overtime%20Report%20in%20Apr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5_OT/1.OT%20MONTHLY%20REPORT/02.2021/HC-OT_1.2020-1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-so"/>
      <sheetName val="bao-gia"/>
      <sheetName val="XL4Poppy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Summary Report"/>
      <sheetName val="Sheet2_Detail Report"/>
      <sheetName val="Sheet3_OT of Emp"/>
      <sheetName val="Data chart"/>
      <sheetName val="Sheet4_OT of Managers"/>
      <sheetName val="Sheet5_Violation Report"/>
    </sheetNames>
    <sheetDataSet>
      <sheetData sheetId="0">
        <row r="7">
          <cell r="T7" t="str">
            <v>Reported date: 10.05.2021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1.2020"/>
      <sheetName val="2.2020"/>
      <sheetName val="3.2020"/>
      <sheetName val="4.2020"/>
      <sheetName val="5.2020"/>
      <sheetName val="6.2020"/>
      <sheetName val="7.2020"/>
      <sheetName val="8.2020"/>
      <sheetName val="9.2020"/>
      <sheetName val="10.2020"/>
      <sheetName val="11.2020"/>
      <sheetName val="12.2020"/>
      <sheetName val="01.2021"/>
    </sheetNames>
    <sheetDataSet>
      <sheetData sheetId="0">
        <row r="4">
          <cell r="B4" t="str">
            <v>CORPORATE 1 DIVISION</v>
          </cell>
          <cell r="C4">
            <v>1559.5</v>
          </cell>
          <cell r="D4">
            <v>0</v>
          </cell>
          <cell r="E4">
            <v>1082.0033333333333</v>
          </cell>
          <cell r="F4"/>
          <cell r="G4">
            <v>634</v>
          </cell>
          <cell r="H4"/>
          <cell r="I4">
            <v>830.5</v>
          </cell>
          <cell r="J4"/>
          <cell r="K4">
            <v>672.5</v>
          </cell>
          <cell r="L4"/>
          <cell r="M4">
            <v>485.5</v>
          </cell>
          <cell r="N4"/>
          <cell r="O4">
            <v>551</v>
          </cell>
          <cell r="P4"/>
          <cell r="Q4">
            <v>462</v>
          </cell>
          <cell r="R4"/>
          <cell r="S4">
            <v>704</v>
          </cell>
          <cell r="T4"/>
          <cell r="U4">
            <v>916</v>
          </cell>
          <cell r="W4">
            <v>1023</v>
          </cell>
          <cell r="Y4">
            <v>1465</v>
          </cell>
        </row>
        <row r="5">
          <cell r="B5" t="str">
            <v>FINANCIAL &amp; ACCOUNTING</v>
          </cell>
          <cell r="C5">
            <v>366.5</v>
          </cell>
          <cell r="D5">
            <v>0</v>
          </cell>
          <cell r="E5">
            <v>230</v>
          </cell>
          <cell r="F5"/>
          <cell r="G5">
            <v>198.5</v>
          </cell>
          <cell r="H5"/>
          <cell r="I5">
            <v>316</v>
          </cell>
          <cell r="J5"/>
          <cell r="K5">
            <v>196</v>
          </cell>
          <cell r="L5"/>
          <cell r="M5">
            <v>192</v>
          </cell>
          <cell r="N5"/>
          <cell r="O5">
            <v>248</v>
          </cell>
          <cell r="P5"/>
          <cell r="Q5">
            <v>168</v>
          </cell>
          <cell r="R5"/>
          <cell r="S5">
            <v>270.5</v>
          </cell>
          <cell r="T5"/>
          <cell r="U5">
            <v>289</v>
          </cell>
          <cell r="W5">
            <v>192</v>
          </cell>
          <cell r="Y5">
            <v>281.5</v>
          </cell>
        </row>
        <row r="6">
          <cell r="B6" t="str">
            <v>ACCOUNTING</v>
          </cell>
          <cell r="C6">
            <v>129</v>
          </cell>
          <cell r="D6">
            <v>10</v>
          </cell>
          <cell r="E6">
            <v>92</v>
          </cell>
          <cell r="F6">
            <v>10</v>
          </cell>
          <cell r="G6">
            <v>102</v>
          </cell>
          <cell r="H6">
            <v>11</v>
          </cell>
          <cell r="I6">
            <v>135</v>
          </cell>
          <cell r="J6">
            <v>11</v>
          </cell>
          <cell r="K6">
            <v>100</v>
          </cell>
          <cell r="L6">
            <v>10</v>
          </cell>
          <cell r="M6">
            <v>112</v>
          </cell>
          <cell r="N6">
            <v>11</v>
          </cell>
          <cell r="O6">
            <v>129</v>
          </cell>
          <cell r="P6">
            <v>11</v>
          </cell>
          <cell r="Q6">
            <v>105</v>
          </cell>
          <cell r="R6">
            <v>11</v>
          </cell>
          <cell r="S6">
            <v>183</v>
          </cell>
          <cell r="T6">
            <v>11</v>
          </cell>
          <cell r="U6">
            <v>193.5</v>
          </cell>
          <cell r="V6">
            <v>11</v>
          </cell>
          <cell r="W6">
            <v>119</v>
          </cell>
          <cell r="X6">
            <v>11</v>
          </cell>
          <cell r="Y6">
            <v>196.5</v>
          </cell>
          <cell r="Z6">
            <v>11</v>
          </cell>
        </row>
        <row r="7">
          <cell r="B7" t="str">
            <v>SALES ACCOUNTING</v>
          </cell>
          <cell r="C7">
            <v>155.5</v>
          </cell>
          <cell r="D7">
            <v>14</v>
          </cell>
          <cell r="E7">
            <v>84.5</v>
          </cell>
          <cell r="F7">
            <v>13</v>
          </cell>
          <cell r="G7">
            <v>55</v>
          </cell>
          <cell r="H7">
            <v>12</v>
          </cell>
          <cell r="I7">
            <v>139</v>
          </cell>
          <cell r="J7">
            <v>12</v>
          </cell>
          <cell r="K7">
            <v>65</v>
          </cell>
          <cell r="L7">
            <v>12</v>
          </cell>
          <cell r="M7">
            <v>44</v>
          </cell>
          <cell r="N7">
            <v>11</v>
          </cell>
          <cell r="O7">
            <v>78</v>
          </cell>
          <cell r="P7">
            <v>11</v>
          </cell>
          <cell r="Q7">
            <v>42</v>
          </cell>
          <cell r="R7">
            <v>11</v>
          </cell>
          <cell r="S7">
            <v>60.5</v>
          </cell>
          <cell r="T7">
            <v>11</v>
          </cell>
          <cell r="U7">
            <v>66.5</v>
          </cell>
          <cell r="V7">
            <v>11</v>
          </cell>
          <cell r="W7">
            <v>42</v>
          </cell>
          <cell r="X7">
            <v>10</v>
          </cell>
          <cell r="Y7">
            <v>52</v>
          </cell>
          <cell r="Z7">
            <v>10</v>
          </cell>
        </row>
        <row r="8">
          <cell r="B8" t="str">
            <v>TAX &amp; TREASURY</v>
          </cell>
          <cell r="C8">
            <v>82</v>
          </cell>
          <cell r="D8">
            <v>5</v>
          </cell>
          <cell r="E8">
            <v>53.5</v>
          </cell>
          <cell r="F8">
            <v>5</v>
          </cell>
          <cell r="G8">
            <v>41.5</v>
          </cell>
          <cell r="H8">
            <v>5</v>
          </cell>
          <cell r="I8">
            <v>42</v>
          </cell>
          <cell r="J8">
            <v>5</v>
          </cell>
          <cell r="K8">
            <v>31</v>
          </cell>
          <cell r="L8">
            <v>5</v>
          </cell>
          <cell r="M8">
            <v>36</v>
          </cell>
          <cell r="N8">
            <v>5</v>
          </cell>
          <cell r="O8">
            <v>41</v>
          </cell>
          <cell r="P8">
            <v>5</v>
          </cell>
          <cell r="Q8">
            <v>21</v>
          </cell>
          <cell r="R8">
            <v>4</v>
          </cell>
          <cell r="S8">
            <v>27</v>
          </cell>
          <cell r="T8">
            <v>4</v>
          </cell>
          <cell r="U8">
            <v>29</v>
          </cell>
          <cell r="V8">
            <v>5</v>
          </cell>
          <cell r="W8">
            <v>31</v>
          </cell>
          <cell r="X8">
            <v>5</v>
          </cell>
          <cell r="Y8">
            <v>33</v>
          </cell>
          <cell r="Z8">
            <v>5</v>
          </cell>
        </row>
        <row r="9">
          <cell r="B9" t="str">
            <v>INFORMATION &amp; TECHNOLOGY</v>
          </cell>
          <cell r="C9">
            <v>55.5</v>
          </cell>
          <cell r="D9">
            <v>0</v>
          </cell>
          <cell r="E9">
            <v>67.5</v>
          </cell>
          <cell r="F9"/>
          <cell r="G9">
            <v>94.5</v>
          </cell>
          <cell r="H9"/>
          <cell r="I9">
            <v>110</v>
          </cell>
          <cell r="J9"/>
          <cell r="K9">
            <v>64.5</v>
          </cell>
          <cell r="L9"/>
          <cell r="M9">
            <v>99.5</v>
          </cell>
          <cell r="N9"/>
          <cell r="O9">
            <v>34</v>
          </cell>
          <cell r="P9"/>
          <cell r="Q9">
            <v>51</v>
          </cell>
          <cell r="R9"/>
          <cell r="S9">
            <v>36</v>
          </cell>
          <cell r="T9"/>
          <cell r="U9">
            <v>61.5</v>
          </cell>
          <cell r="V9"/>
          <cell r="W9">
            <v>17.5</v>
          </cell>
          <cell r="X9"/>
          <cell r="Y9">
            <v>40</v>
          </cell>
          <cell r="Z9"/>
        </row>
        <row r="10">
          <cell r="B10" t="str">
            <v>IT APPLICATION</v>
          </cell>
          <cell r="C10">
            <v>36</v>
          </cell>
          <cell r="D10">
            <v>6</v>
          </cell>
          <cell r="E10">
            <v>13</v>
          </cell>
          <cell r="F10">
            <v>2</v>
          </cell>
          <cell r="G10">
            <v>32</v>
          </cell>
          <cell r="H10">
            <v>3</v>
          </cell>
          <cell r="I10">
            <v>16</v>
          </cell>
          <cell r="J10">
            <v>3</v>
          </cell>
          <cell r="K10">
            <v>20.5</v>
          </cell>
          <cell r="L10">
            <v>4</v>
          </cell>
          <cell r="M10">
            <v>33</v>
          </cell>
          <cell r="N10">
            <v>4</v>
          </cell>
          <cell r="O10">
            <v>14</v>
          </cell>
          <cell r="P10">
            <v>4</v>
          </cell>
          <cell r="Q10">
            <v>11.5</v>
          </cell>
          <cell r="R10">
            <v>2</v>
          </cell>
          <cell r="S10">
            <v>11</v>
          </cell>
          <cell r="T10">
            <v>3</v>
          </cell>
          <cell r="U10">
            <v>50</v>
          </cell>
          <cell r="V10">
            <v>6</v>
          </cell>
          <cell r="W10">
            <v>17.5</v>
          </cell>
          <cell r="X10">
            <v>3</v>
          </cell>
          <cell r="Y10">
            <v>24</v>
          </cell>
          <cell r="Z10">
            <v>4</v>
          </cell>
        </row>
        <row r="11">
          <cell r="B11" t="str">
            <v>IT INFRASTRUCTURE</v>
          </cell>
          <cell r="C11">
            <v>19.5</v>
          </cell>
          <cell r="D11">
            <v>2</v>
          </cell>
          <cell r="E11">
            <v>54.5</v>
          </cell>
          <cell r="F11">
            <v>4</v>
          </cell>
          <cell r="G11">
            <v>62.5</v>
          </cell>
          <cell r="H11">
            <v>4</v>
          </cell>
          <cell r="I11">
            <v>94</v>
          </cell>
          <cell r="J11">
            <v>5</v>
          </cell>
          <cell r="K11">
            <v>44</v>
          </cell>
          <cell r="L11">
            <v>3</v>
          </cell>
          <cell r="M11">
            <v>66.5</v>
          </cell>
          <cell r="N11">
            <v>4</v>
          </cell>
          <cell r="O11">
            <v>20</v>
          </cell>
          <cell r="P11">
            <v>3</v>
          </cell>
          <cell r="Q11">
            <v>39.5</v>
          </cell>
          <cell r="R11">
            <v>2</v>
          </cell>
          <cell r="S11">
            <v>25</v>
          </cell>
          <cell r="T11">
            <v>4</v>
          </cell>
          <cell r="U11">
            <v>11.5</v>
          </cell>
          <cell r="V11">
            <v>2</v>
          </cell>
          <cell r="W11">
            <v>0</v>
          </cell>
          <cell r="X11">
            <v>0</v>
          </cell>
          <cell r="Y11">
            <v>16</v>
          </cell>
          <cell r="Z11">
            <v>2</v>
          </cell>
        </row>
        <row r="12">
          <cell r="B12" t="str">
            <v>LOGISTICS &amp; BUSINESS FOUNDATION</v>
          </cell>
          <cell r="C12">
            <v>1109.5</v>
          </cell>
          <cell r="D12">
            <v>0</v>
          </cell>
          <cell r="E12">
            <v>750.50333333333333</v>
          </cell>
          <cell r="F12"/>
          <cell r="G12">
            <v>330.5</v>
          </cell>
          <cell r="H12"/>
          <cell r="I12">
            <v>399</v>
          </cell>
          <cell r="J12"/>
          <cell r="K12">
            <v>386.5</v>
          </cell>
          <cell r="L12"/>
          <cell r="M12">
            <v>176.5</v>
          </cell>
          <cell r="N12"/>
          <cell r="O12">
            <v>245.5</v>
          </cell>
          <cell r="P12"/>
          <cell r="Q12">
            <v>214.5</v>
          </cell>
          <cell r="R12"/>
          <cell r="S12">
            <v>389.5</v>
          </cell>
          <cell r="T12"/>
          <cell r="U12">
            <v>538</v>
          </cell>
          <cell r="V12"/>
          <cell r="W12">
            <v>773</v>
          </cell>
          <cell r="X12"/>
          <cell r="Y12">
            <v>1136</v>
          </cell>
          <cell r="Z12"/>
        </row>
        <row r="13">
          <cell r="B13" t="str">
            <v>LOGISTICS</v>
          </cell>
          <cell r="C13">
            <v>1081.5</v>
          </cell>
          <cell r="D13">
            <v>52</v>
          </cell>
          <cell r="E13">
            <v>707.5</v>
          </cell>
          <cell r="F13">
            <v>44</v>
          </cell>
          <cell r="G13">
            <v>290.5</v>
          </cell>
          <cell r="H13">
            <v>42</v>
          </cell>
          <cell r="I13">
            <v>366</v>
          </cell>
          <cell r="J13">
            <v>42</v>
          </cell>
          <cell r="K13">
            <v>358</v>
          </cell>
          <cell r="L13">
            <v>35</v>
          </cell>
          <cell r="M13">
            <v>165.5</v>
          </cell>
          <cell r="N13">
            <v>30</v>
          </cell>
          <cell r="O13">
            <v>235</v>
          </cell>
          <cell r="P13">
            <v>37</v>
          </cell>
          <cell r="Q13">
            <v>196</v>
          </cell>
          <cell r="R13">
            <v>35</v>
          </cell>
          <cell r="S13">
            <v>375</v>
          </cell>
          <cell r="T13">
            <v>40</v>
          </cell>
          <cell r="U13">
            <v>524.5</v>
          </cell>
          <cell r="V13">
            <v>52</v>
          </cell>
          <cell r="W13">
            <v>739.5</v>
          </cell>
          <cell r="X13">
            <v>44</v>
          </cell>
          <cell r="Y13">
            <v>1113.5</v>
          </cell>
          <cell r="Z13">
            <v>49</v>
          </cell>
        </row>
        <row r="14">
          <cell r="B14" t="str">
            <v>PRODUCTION SALES INVENTORYCONTROL</v>
          </cell>
          <cell r="C14">
            <v>28</v>
          </cell>
          <cell r="D14">
            <v>5</v>
          </cell>
          <cell r="E14">
            <v>43.00333333333333</v>
          </cell>
          <cell r="F14">
            <v>6</v>
          </cell>
          <cell r="G14">
            <v>40</v>
          </cell>
          <cell r="H14">
            <v>6</v>
          </cell>
          <cell r="I14">
            <v>33</v>
          </cell>
          <cell r="J14">
            <v>6</v>
          </cell>
          <cell r="K14">
            <v>28.5</v>
          </cell>
          <cell r="L14">
            <v>5</v>
          </cell>
          <cell r="M14">
            <v>11</v>
          </cell>
          <cell r="N14">
            <v>4</v>
          </cell>
          <cell r="O14">
            <v>10.5</v>
          </cell>
          <cell r="P14">
            <v>4</v>
          </cell>
          <cell r="Q14">
            <v>18.5</v>
          </cell>
          <cell r="R14">
            <v>4</v>
          </cell>
          <cell r="S14">
            <v>14.5</v>
          </cell>
          <cell r="T14">
            <v>4</v>
          </cell>
          <cell r="U14">
            <v>13.5</v>
          </cell>
          <cell r="V14">
            <v>3</v>
          </cell>
          <cell r="W14">
            <v>33.5</v>
          </cell>
          <cell r="X14">
            <v>5</v>
          </cell>
          <cell r="Y14">
            <v>22.5</v>
          </cell>
          <cell r="Z14">
            <v>5</v>
          </cell>
        </row>
        <row r="15">
          <cell r="B15" t="str">
            <v>STRATEGIC PROCUREMENT</v>
          </cell>
          <cell r="C15">
            <v>28</v>
          </cell>
          <cell r="D15">
            <v>0</v>
          </cell>
          <cell r="E15">
            <v>34</v>
          </cell>
          <cell r="F15"/>
          <cell r="G15">
            <v>10.5</v>
          </cell>
          <cell r="H15"/>
          <cell r="I15">
            <v>5.5</v>
          </cell>
          <cell r="J15"/>
          <cell r="K15">
            <v>25.5</v>
          </cell>
          <cell r="L15"/>
          <cell r="M15">
            <v>17.5</v>
          </cell>
          <cell r="N15"/>
          <cell r="O15">
            <v>23.5</v>
          </cell>
          <cell r="P15"/>
          <cell r="Q15">
            <v>28.5</v>
          </cell>
          <cell r="R15"/>
          <cell r="S15">
            <v>8</v>
          </cell>
          <cell r="T15"/>
          <cell r="U15">
            <v>27.5</v>
          </cell>
          <cell r="V15"/>
          <cell r="W15">
            <v>40.5</v>
          </cell>
          <cell r="X15"/>
          <cell r="Y15">
            <v>7.5</v>
          </cell>
          <cell r="Z15"/>
        </row>
        <row r="16">
          <cell r="B16" t="str">
            <v>FOOD</v>
          </cell>
          <cell r="C16">
            <v>15.5</v>
          </cell>
          <cell r="D16">
            <v>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10</v>
          </cell>
          <cell r="L16">
            <v>2</v>
          </cell>
          <cell r="M16">
            <v>0</v>
          </cell>
          <cell r="N16">
            <v>0</v>
          </cell>
          <cell r="O16">
            <v>20</v>
          </cell>
          <cell r="P16">
            <v>5</v>
          </cell>
          <cell r="Q16">
            <v>19</v>
          </cell>
          <cell r="R16">
            <v>5</v>
          </cell>
          <cell r="S16">
            <v>3.5</v>
          </cell>
          <cell r="T16">
            <v>1</v>
          </cell>
          <cell r="U16">
            <v>8</v>
          </cell>
          <cell r="V16">
            <v>1</v>
          </cell>
          <cell r="W16">
            <v>1.5</v>
          </cell>
          <cell r="X16">
            <v>1</v>
          </cell>
          <cell r="Y16">
            <v>4</v>
          </cell>
          <cell r="Z16">
            <v>2</v>
          </cell>
        </row>
        <row r="17">
          <cell r="B17" t="str">
            <v>IMPORT AND EXPORT</v>
          </cell>
          <cell r="C17">
            <v>6.5</v>
          </cell>
          <cell r="D17">
            <v>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 t="str">
            <v>MSG</v>
          </cell>
          <cell r="C18">
            <v>6</v>
          </cell>
          <cell r="D18">
            <v>1</v>
          </cell>
          <cell r="E18">
            <v>25.5</v>
          </cell>
          <cell r="F18">
            <v>4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4</v>
          </cell>
          <cell r="V18">
            <v>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 t="str">
            <v>PACKAGING &amp; INDIRECT</v>
          </cell>
          <cell r="C19">
            <v>0</v>
          </cell>
          <cell r="D19">
            <v>0</v>
          </cell>
          <cell r="E19">
            <v>8.5</v>
          </cell>
          <cell r="F19">
            <v>2</v>
          </cell>
          <cell r="G19">
            <v>10.5</v>
          </cell>
          <cell r="H19">
            <v>2</v>
          </cell>
          <cell r="I19">
            <v>5.5</v>
          </cell>
          <cell r="J19">
            <v>3</v>
          </cell>
          <cell r="K19">
            <v>15.5</v>
          </cell>
          <cell r="L19">
            <v>2</v>
          </cell>
          <cell r="M19">
            <v>17.5</v>
          </cell>
          <cell r="N19">
            <v>2</v>
          </cell>
          <cell r="O19">
            <v>3.5</v>
          </cell>
          <cell r="P19">
            <v>2</v>
          </cell>
          <cell r="Q19">
            <v>9.5</v>
          </cell>
          <cell r="R19">
            <v>2</v>
          </cell>
          <cell r="S19">
            <v>4.5</v>
          </cell>
          <cell r="T19">
            <v>1</v>
          </cell>
          <cell r="U19">
            <v>15.5</v>
          </cell>
          <cell r="V19">
            <v>4</v>
          </cell>
          <cell r="W19">
            <v>39</v>
          </cell>
          <cell r="X19">
            <v>5</v>
          </cell>
          <cell r="Y19">
            <v>3.5</v>
          </cell>
          <cell r="Z19">
            <v>1</v>
          </cell>
        </row>
        <row r="20">
          <cell r="B20" t="str">
            <v>CORPORATE 2 DIVISION</v>
          </cell>
          <cell r="C20">
            <v>427</v>
          </cell>
          <cell r="D20">
            <v>0</v>
          </cell>
          <cell r="E20">
            <v>202</v>
          </cell>
          <cell r="F20"/>
          <cell r="G20">
            <v>598.49666666666667</v>
          </cell>
          <cell r="H20"/>
          <cell r="I20">
            <v>130.5</v>
          </cell>
          <cell r="J20"/>
          <cell r="K20">
            <v>520</v>
          </cell>
          <cell r="L20"/>
          <cell r="M20">
            <v>622.99666666666667</v>
          </cell>
          <cell r="N20"/>
          <cell r="O20">
            <v>402</v>
          </cell>
          <cell r="P20"/>
          <cell r="Q20">
            <v>183</v>
          </cell>
          <cell r="R20"/>
          <cell r="S20">
            <v>235</v>
          </cell>
          <cell r="T20"/>
          <cell r="U20">
            <v>422</v>
          </cell>
          <cell r="V20"/>
          <cell r="W20">
            <v>578.5</v>
          </cell>
          <cell r="X20"/>
          <cell r="Y20">
            <v>654.5</v>
          </cell>
          <cell r="Z20"/>
        </row>
        <row r="21">
          <cell r="B21" t="str">
            <v>GENERAL AFFAIRS</v>
          </cell>
          <cell r="C21">
            <v>53</v>
          </cell>
          <cell r="D21">
            <v>0</v>
          </cell>
          <cell r="E21">
            <v>20</v>
          </cell>
          <cell r="F21"/>
          <cell r="G21">
            <v>24</v>
          </cell>
          <cell r="H21"/>
          <cell r="I21">
            <v>22</v>
          </cell>
          <cell r="J21"/>
          <cell r="K21">
            <v>39.5</v>
          </cell>
          <cell r="L21"/>
          <cell r="M21">
            <v>40</v>
          </cell>
          <cell r="N21"/>
          <cell r="O21">
            <v>54.5</v>
          </cell>
          <cell r="P21"/>
          <cell r="Q21">
            <v>31.5</v>
          </cell>
          <cell r="R21"/>
          <cell r="S21">
            <v>28.5</v>
          </cell>
          <cell r="T21"/>
          <cell r="U21">
            <v>14</v>
          </cell>
          <cell r="V21"/>
          <cell r="W21">
            <v>14.5</v>
          </cell>
          <cell r="X21"/>
          <cell r="Y21">
            <v>4</v>
          </cell>
          <cell r="Z21"/>
        </row>
        <row r="22">
          <cell r="B22" t="str">
            <v>GA &amp; RISK MANAGEMENT</v>
          </cell>
          <cell r="C22">
            <v>53</v>
          </cell>
          <cell r="D22">
            <v>4</v>
          </cell>
          <cell r="E22">
            <v>20</v>
          </cell>
          <cell r="F22">
            <v>5</v>
          </cell>
          <cell r="G22">
            <v>18</v>
          </cell>
          <cell r="H22">
            <v>4</v>
          </cell>
          <cell r="I22">
            <v>22</v>
          </cell>
          <cell r="J22">
            <v>3</v>
          </cell>
          <cell r="K22">
            <v>39.5</v>
          </cell>
          <cell r="L22">
            <v>6</v>
          </cell>
          <cell r="M22">
            <v>40</v>
          </cell>
          <cell r="N22">
            <v>6</v>
          </cell>
          <cell r="O22">
            <v>54.5</v>
          </cell>
          <cell r="P22">
            <v>5</v>
          </cell>
          <cell r="Q22">
            <v>31.5</v>
          </cell>
          <cell r="R22">
            <v>3</v>
          </cell>
          <cell r="S22">
            <v>28.5</v>
          </cell>
          <cell r="T22">
            <v>4</v>
          </cell>
          <cell r="U22">
            <v>14</v>
          </cell>
          <cell r="V22">
            <v>4</v>
          </cell>
          <cell r="W22">
            <v>14.5</v>
          </cell>
          <cell r="X22">
            <v>5</v>
          </cell>
          <cell r="Y22">
            <v>4</v>
          </cell>
          <cell r="Z22">
            <v>3</v>
          </cell>
        </row>
        <row r="23">
          <cell r="B23" t="str">
            <v>LEGAL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6</v>
          </cell>
          <cell r="H23">
            <v>2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 t="str">
            <v>HUMAN RESOURCES</v>
          </cell>
          <cell r="C24">
            <v>69.5</v>
          </cell>
          <cell r="D24">
            <v>0</v>
          </cell>
          <cell r="E24">
            <v>31.5</v>
          </cell>
          <cell r="F24"/>
          <cell r="G24">
            <v>79.49666666666667</v>
          </cell>
          <cell r="H24"/>
          <cell r="I24">
            <v>29</v>
          </cell>
          <cell r="J24"/>
          <cell r="K24">
            <v>68.5</v>
          </cell>
          <cell r="L24"/>
          <cell r="M24">
            <v>99</v>
          </cell>
          <cell r="N24"/>
          <cell r="O24">
            <v>41</v>
          </cell>
          <cell r="P24"/>
          <cell r="Q24">
            <v>8</v>
          </cell>
          <cell r="R24"/>
          <cell r="S24">
            <v>14.5</v>
          </cell>
          <cell r="T24"/>
          <cell r="U24">
            <v>168</v>
          </cell>
          <cell r="V24"/>
          <cell r="W24">
            <v>187</v>
          </cell>
          <cell r="X24"/>
          <cell r="Y24">
            <v>182</v>
          </cell>
          <cell r="Z24"/>
        </row>
        <row r="25">
          <cell r="B25" t="str">
            <v>COMPENSATION &amp; BENEFITS SECTION</v>
          </cell>
          <cell r="C25">
            <v>68.5</v>
          </cell>
          <cell r="D25">
            <v>6</v>
          </cell>
          <cell r="E25">
            <v>26.5</v>
          </cell>
          <cell r="F25">
            <v>4</v>
          </cell>
          <cell r="G25">
            <v>66.49666666666667</v>
          </cell>
          <cell r="H25">
            <v>5</v>
          </cell>
          <cell r="I25">
            <v>29</v>
          </cell>
          <cell r="J25">
            <v>5</v>
          </cell>
          <cell r="K25">
            <v>52</v>
          </cell>
          <cell r="L25">
            <v>5</v>
          </cell>
          <cell r="M25">
            <v>25</v>
          </cell>
          <cell r="N25">
            <v>5</v>
          </cell>
          <cell r="O25">
            <v>13.5</v>
          </cell>
          <cell r="P25">
            <v>3</v>
          </cell>
          <cell r="Q25">
            <v>8</v>
          </cell>
          <cell r="R25">
            <v>2</v>
          </cell>
          <cell r="S25">
            <v>14.5</v>
          </cell>
          <cell r="T25">
            <v>5</v>
          </cell>
          <cell r="U25">
            <v>105</v>
          </cell>
          <cell r="V25">
            <v>5</v>
          </cell>
          <cell r="W25">
            <v>145</v>
          </cell>
          <cell r="X25">
            <v>5</v>
          </cell>
          <cell r="Y25">
            <v>119.5</v>
          </cell>
          <cell r="Z25">
            <v>4</v>
          </cell>
        </row>
        <row r="26">
          <cell r="B26" t="str">
            <v>HR DEVELOPMENT SECTION</v>
          </cell>
          <cell r="C26">
            <v>1</v>
          </cell>
          <cell r="D26">
            <v>1</v>
          </cell>
          <cell r="E26">
            <v>5</v>
          </cell>
          <cell r="F26">
            <v>3</v>
          </cell>
          <cell r="G26">
            <v>13</v>
          </cell>
          <cell r="H26">
            <v>3</v>
          </cell>
          <cell r="I26">
            <v>0</v>
          </cell>
          <cell r="J26">
            <v>0</v>
          </cell>
          <cell r="K26">
            <v>16.5</v>
          </cell>
          <cell r="L26">
            <v>4</v>
          </cell>
          <cell r="M26">
            <v>74</v>
          </cell>
          <cell r="N26">
            <v>4</v>
          </cell>
          <cell r="O26">
            <v>27.5</v>
          </cell>
          <cell r="P26">
            <v>4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63</v>
          </cell>
          <cell r="V26">
            <v>3</v>
          </cell>
          <cell r="W26">
            <v>42</v>
          </cell>
          <cell r="X26">
            <v>3</v>
          </cell>
          <cell r="Y26">
            <v>62.5</v>
          </cell>
          <cell r="Z26">
            <v>3</v>
          </cell>
        </row>
        <row r="27">
          <cell r="B27" t="str">
            <v>PUBLIC RELATION</v>
          </cell>
          <cell r="C27">
            <v>304.5</v>
          </cell>
          <cell r="D27">
            <v>0</v>
          </cell>
          <cell r="E27">
            <v>150.5</v>
          </cell>
          <cell r="F27"/>
          <cell r="G27">
            <v>495</v>
          </cell>
          <cell r="H27"/>
          <cell r="I27">
            <v>79.5</v>
          </cell>
          <cell r="J27"/>
          <cell r="K27">
            <v>412</v>
          </cell>
          <cell r="L27"/>
          <cell r="M27">
            <v>483.99666666666667</v>
          </cell>
          <cell r="N27"/>
          <cell r="O27">
            <v>306.5</v>
          </cell>
          <cell r="P27"/>
          <cell r="Q27">
            <v>143.5</v>
          </cell>
          <cell r="R27"/>
          <cell r="S27">
            <v>192</v>
          </cell>
          <cell r="T27"/>
          <cell r="U27">
            <v>240</v>
          </cell>
          <cell r="V27"/>
          <cell r="W27">
            <v>377</v>
          </cell>
          <cell r="X27"/>
          <cell r="Y27">
            <v>468.5</v>
          </cell>
          <cell r="Z27"/>
        </row>
        <row r="28">
          <cell r="B28" t="str">
            <v>INTERNAL COMMUNICATION &amp; PLANT TOUR</v>
          </cell>
          <cell r="C28">
            <v>173.5</v>
          </cell>
          <cell r="D28">
            <v>7</v>
          </cell>
          <cell r="E28">
            <v>103.5</v>
          </cell>
          <cell r="F28">
            <v>10</v>
          </cell>
          <cell r="G28">
            <v>182</v>
          </cell>
          <cell r="H28">
            <v>9</v>
          </cell>
          <cell r="I28">
            <v>42.5</v>
          </cell>
          <cell r="J28">
            <v>9</v>
          </cell>
          <cell r="K28">
            <v>160.5</v>
          </cell>
          <cell r="L28">
            <v>8</v>
          </cell>
          <cell r="M28">
            <v>204.5</v>
          </cell>
          <cell r="N28">
            <v>9</v>
          </cell>
          <cell r="O28">
            <v>93</v>
          </cell>
          <cell r="P28">
            <v>9</v>
          </cell>
          <cell r="Q28">
            <v>52.5</v>
          </cell>
          <cell r="R28">
            <v>8</v>
          </cell>
          <cell r="S28">
            <v>76</v>
          </cell>
          <cell r="T28">
            <v>9</v>
          </cell>
          <cell r="U28">
            <v>39.5</v>
          </cell>
          <cell r="V28">
            <v>9</v>
          </cell>
          <cell r="W28">
            <v>123.5</v>
          </cell>
          <cell r="X28">
            <v>9</v>
          </cell>
          <cell r="Y28">
            <v>140</v>
          </cell>
          <cell r="Z28">
            <v>10</v>
          </cell>
        </row>
        <row r="29">
          <cell r="B29" t="str">
            <v>MASS MEDIA &amp; EXTERNAL RELATION</v>
          </cell>
          <cell r="C29">
            <v>64.5</v>
          </cell>
          <cell r="D29">
            <v>7</v>
          </cell>
          <cell r="E29">
            <v>19</v>
          </cell>
          <cell r="F29">
            <v>3</v>
          </cell>
          <cell r="G29">
            <v>49</v>
          </cell>
          <cell r="H29">
            <v>7</v>
          </cell>
          <cell r="I29">
            <v>8.5</v>
          </cell>
          <cell r="J29">
            <v>2</v>
          </cell>
          <cell r="K29">
            <v>58</v>
          </cell>
          <cell r="L29">
            <v>5</v>
          </cell>
          <cell r="M29">
            <v>63</v>
          </cell>
          <cell r="N29">
            <v>7</v>
          </cell>
          <cell r="O29">
            <v>39</v>
          </cell>
          <cell r="P29">
            <v>5</v>
          </cell>
          <cell r="Q29">
            <v>24</v>
          </cell>
          <cell r="R29">
            <v>3</v>
          </cell>
          <cell r="S29">
            <v>37</v>
          </cell>
          <cell r="T29">
            <v>6</v>
          </cell>
          <cell r="U29">
            <v>35</v>
          </cell>
          <cell r="V29">
            <v>5</v>
          </cell>
          <cell r="W29">
            <v>45</v>
          </cell>
          <cell r="X29">
            <v>6</v>
          </cell>
          <cell r="Y29">
            <v>102.5</v>
          </cell>
          <cell r="Z29">
            <v>7</v>
          </cell>
        </row>
        <row r="30">
          <cell r="B30" t="str">
            <v>NUTRITION COMMUNICATION &amp; CSR</v>
          </cell>
          <cell r="C30">
            <v>0</v>
          </cell>
          <cell r="D30">
            <v>7</v>
          </cell>
          <cell r="E30">
            <v>0</v>
          </cell>
          <cell r="F30">
            <v>7</v>
          </cell>
          <cell r="G30">
            <v>82</v>
          </cell>
          <cell r="H30">
            <v>6</v>
          </cell>
          <cell r="I30">
            <v>22</v>
          </cell>
          <cell r="J30">
            <v>4</v>
          </cell>
          <cell r="K30">
            <v>95</v>
          </cell>
          <cell r="L30">
            <v>6</v>
          </cell>
          <cell r="M30">
            <v>108.49666666666667</v>
          </cell>
          <cell r="N30">
            <v>6</v>
          </cell>
          <cell r="O30">
            <v>51.5</v>
          </cell>
          <cell r="P30">
            <v>6</v>
          </cell>
          <cell r="Q30">
            <v>18.5</v>
          </cell>
          <cell r="R30">
            <v>1</v>
          </cell>
          <cell r="S30">
            <v>13.5</v>
          </cell>
          <cell r="T30">
            <v>4</v>
          </cell>
          <cell r="U30">
            <v>29.5</v>
          </cell>
          <cell r="V30">
            <v>3</v>
          </cell>
          <cell r="W30">
            <v>43</v>
          </cell>
          <cell r="X30">
            <v>3</v>
          </cell>
          <cell r="Y30">
            <v>82.5</v>
          </cell>
          <cell r="Z30">
            <v>4</v>
          </cell>
        </row>
        <row r="31">
          <cell r="B31" t="str">
            <v>SCIENTIFIC AFFAIRS &amp; HANOI COMMUNICATION CENTER</v>
          </cell>
          <cell r="C31">
            <v>66.5</v>
          </cell>
          <cell r="D31">
            <v>11</v>
          </cell>
          <cell r="E31">
            <v>28</v>
          </cell>
          <cell r="F31">
            <v>7</v>
          </cell>
          <cell r="G31">
            <v>182</v>
          </cell>
          <cell r="H31">
            <v>11</v>
          </cell>
          <cell r="I31">
            <v>6.5</v>
          </cell>
          <cell r="J31">
            <v>3</v>
          </cell>
          <cell r="K31">
            <v>98.5</v>
          </cell>
          <cell r="L31">
            <v>8</v>
          </cell>
          <cell r="M31">
            <v>108</v>
          </cell>
          <cell r="N31">
            <v>10</v>
          </cell>
          <cell r="O31">
            <v>123</v>
          </cell>
          <cell r="P31">
            <v>11</v>
          </cell>
          <cell r="Q31">
            <v>48.5</v>
          </cell>
          <cell r="R31">
            <v>8</v>
          </cell>
          <cell r="S31">
            <v>65.5</v>
          </cell>
          <cell r="T31">
            <v>6</v>
          </cell>
          <cell r="U31">
            <v>136</v>
          </cell>
          <cell r="V31">
            <v>10</v>
          </cell>
          <cell r="W31">
            <v>165.5</v>
          </cell>
          <cell r="X31">
            <v>10</v>
          </cell>
          <cell r="Y31">
            <v>143.5</v>
          </cell>
          <cell r="Z31">
            <v>10</v>
          </cell>
        </row>
        <row r="32">
          <cell r="B32" t="str">
            <v>PRODUCTION 1 DIVISION</v>
          </cell>
          <cell r="C32">
            <v>8543.02</v>
          </cell>
          <cell r="D32">
            <v>0</v>
          </cell>
          <cell r="E32">
            <v>11078.503333333334</v>
          </cell>
          <cell r="F32"/>
          <cell r="G32">
            <v>5263.9866666666676</v>
          </cell>
          <cell r="H32"/>
          <cell r="I32">
            <v>6507</v>
          </cell>
          <cell r="J32"/>
          <cell r="K32">
            <v>6907.4966666666669</v>
          </cell>
          <cell r="L32"/>
          <cell r="M32">
            <v>3144.5</v>
          </cell>
          <cell r="N32"/>
          <cell r="O32">
            <v>3452</v>
          </cell>
          <cell r="P32"/>
          <cell r="Q32">
            <v>4731.0166666666664</v>
          </cell>
          <cell r="R32"/>
          <cell r="S32">
            <v>8108</v>
          </cell>
          <cell r="T32"/>
          <cell r="U32">
            <v>3792</v>
          </cell>
          <cell r="V32"/>
          <cell r="W32">
            <v>4654</v>
          </cell>
          <cell r="X32"/>
          <cell r="Y32">
            <v>6257.5</v>
          </cell>
          <cell r="Z32"/>
        </row>
        <row r="33">
          <cell r="B33" t="str">
            <v>AGRICULTURE DEVELOPMENT.</v>
          </cell>
          <cell r="C33">
            <v>274.52</v>
          </cell>
          <cell r="D33">
            <v>0</v>
          </cell>
          <cell r="E33">
            <v>155.99333333333334</v>
          </cell>
          <cell r="F33"/>
          <cell r="G33">
            <v>144.48666666666668</v>
          </cell>
          <cell r="H33"/>
          <cell r="I33">
            <v>140.5</v>
          </cell>
          <cell r="J33"/>
          <cell r="K33">
            <v>180.49666666666667</v>
          </cell>
          <cell r="L33"/>
          <cell r="M33">
            <v>210</v>
          </cell>
          <cell r="N33"/>
          <cell r="O33">
            <v>225.5</v>
          </cell>
          <cell r="P33"/>
          <cell r="Q33">
            <v>187.51333333333332</v>
          </cell>
          <cell r="R33"/>
          <cell r="S33">
            <v>283</v>
          </cell>
          <cell r="T33"/>
          <cell r="U33">
            <v>240</v>
          </cell>
          <cell r="V33"/>
          <cell r="W33">
            <v>66</v>
          </cell>
          <cell r="X33"/>
          <cell r="Y33">
            <v>66</v>
          </cell>
          <cell r="Z33"/>
        </row>
        <row r="34">
          <cell r="B34" t="str">
            <v>AGRICULTURE AFFAIRS</v>
          </cell>
          <cell r="C34">
            <v>162.51999999999998</v>
          </cell>
          <cell r="D34">
            <v>16</v>
          </cell>
          <cell r="E34">
            <v>130.49333333333334</v>
          </cell>
          <cell r="F34">
            <v>14</v>
          </cell>
          <cell r="G34">
            <v>144.48666666666668</v>
          </cell>
          <cell r="H34">
            <v>13</v>
          </cell>
          <cell r="I34">
            <v>106.50666666666666</v>
          </cell>
          <cell r="J34">
            <v>13</v>
          </cell>
          <cell r="K34">
            <v>180.49666666666667</v>
          </cell>
          <cell r="L34">
            <v>16</v>
          </cell>
          <cell r="M34">
            <v>210</v>
          </cell>
          <cell r="N34">
            <v>13</v>
          </cell>
          <cell r="O34">
            <v>212.5</v>
          </cell>
          <cell r="P34">
            <v>13</v>
          </cell>
          <cell r="Q34">
            <v>178.51333333333332</v>
          </cell>
          <cell r="R34">
            <v>15</v>
          </cell>
          <cell r="S34">
            <v>184</v>
          </cell>
          <cell r="T34">
            <v>14</v>
          </cell>
          <cell r="U34">
            <v>194</v>
          </cell>
          <cell r="V34">
            <v>16</v>
          </cell>
          <cell r="W34">
            <v>51</v>
          </cell>
          <cell r="X34">
            <v>10</v>
          </cell>
          <cell r="Y34">
            <v>59.5</v>
          </cell>
          <cell r="Z34">
            <v>7</v>
          </cell>
        </row>
        <row r="35">
          <cell r="B35" t="str">
            <v>AGRICULTURE DEVELOPMENT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3</v>
          </cell>
          <cell r="P35">
            <v>1</v>
          </cell>
          <cell r="Q35">
            <v>4</v>
          </cell>
          <cell r="R35">
            <v>1</v>
          </cell>
          <cell r="S35">
            <v>25.5</v>
          </cell>
          <cell r="T35">
            <v>1</v>
          </cell>
          <cell r="U35">
            <v>14</v>
          </cell>
          <cell r="V35">
            <v>1</v>
          </cell>
          <cell r="W35">
            <v>11</v>
          </cell>
          <cell r="X35">
            <v>1</v>
          </cell>
          <cell r="Y35">
            <v>0</v>
          </cell>
          <cell r="Z35">
            <v>1</v>
          </cell>
        </row>
        <row r="36">
          <cell r="B36" t="str">
            <v>CO-PRODUCT SALES</v>
          </cell>
          <cell r="C36">
            <v>112</v>
          </cell>
          <cell r="D36">
            <v>7</v>
          </cell>
          <cell r="E36">
            <v>25.5</v>
          </cell>
          <cell r="F36">
            <v>2</v>
          </cell>
          <cell r="G36">
            <v>0</v>
          </cell>
          <cell r="H36">
            <v>0</v>
          </cell>
          <cell r="I36">
            <v>33.993333333333332</v>
          </cell>
          <cell r="J36">
            <v>5</v>
          </cell>
          <cell r="K36">
            <v>0</v>
          </cell>
          <cell r="L36">
            <v>3</v>
          </cell>
          <cell r="M36">
            <v>0</v>
          </cell>
          <cell r="N36">
            <v>2</v>
          </cell>
          <cell r="O36">
            <v>10</v>
          </cell>
          <cell r="P36">
            <v>2</v>
          </cell>
          <cell r="Q36">
            <v>5</v>
          </cell>
          <cell r="R36">
            <v>1</v>
          </cell>
          <cell r="S36">
            <v>73.5</v>
          </cell>
          <cell r="T36">
            <v>4</v>
          </cell>
          <cell r="U36">
            <v>32</v>
          </cell>
          <cell r="V36">
            <v>3</v>
          </cell>
          <cell r="W36">
            <v>4</v>
          </cell>
          <cell r="X36">
            <v>1</v>
          </cell>
          <cell r="Y36">
            <v>6.5</v>
          </cell>
          <cell r="Z36">
            <v>1</v>
          </cell>
        </row>
        <row r="37">
          <cell r="B37" t="str">
            <v>BIEN HOA ADMINISTRATION</v>
          </cell>
          <cell r="C37">
            <v>1493.0033333333333</v>
          </cell>
          <cell r="D37">
            <v>0</v>
          </cell>
          <cell r="E37">
            <v>1707.5033333333333</v>
          </cell>
          <cell r="F37"/>
          <cell r="G37">
            <v>841</v>
          </cell>
          <cell r="H37"/>
          <cell r="I37">
            <v>1042.5</v>
          </cell>
          <cell r="J37"/>
          <cell r="K37">
            <v>924</v>
          </cell>
          <cell r="L37"/>
          <cell r="M37">
            <v>150</v>
          </cell>
          <cell r="N37"/>
          <cell r="O37">
            <v>322.5</v>
          </cell>
          <cell r="P37"/>
          <cell r="Q37">
            <v>618</v>
          </cell>
          <cell r="R37"/>
          <cell r="S37">
            <v>1418</v>
          </cell>
          <cell r="T37"/>
          <cell r="U37">
            <v>902</v>
          </cell>
          <cell r="V37"/>
          <cell r="W37">
            <v>904.5</v>
          </cell>
          <cell r="X37"/>
          <cell r="Y37">
            <v>840</v>
          </cell>
          <cell r="Z37"/>
        </row>
        <row r="38">
          <cell r="B38" t="str">
            <v>BIEN HOA GENERAL ADMINISTRATION</v>
          </cell>
          <cell r="C38">
            <v>70</v>
          </cell>
          <cell r="D38">
            <v>7</v>
          </cell>
          <cell r="E38">
            <v>58</v>
          </cell>
          <cell r="F38">
            <v>8</v>
          </cell>
          <cell r="G38">
            <v>27</v>
          </cell>
          <cell r="H38">
            <v>6</v>
          </cell>
          <cell r="I38">
            <v>32</v>
          </cell>
          <cell r="J38">
            <v>7</v>
          </cell>
          <cell r="K38">
            <v>15</v>
          </cell>
          <cell r="L38">
            <v>4</v>
          </cell>
          <cell r="M38">
            <v>15.5</v>
          </cell>
          <cell r="N38">
            <v>4</v>
          </cell>
          <cell r="O38">
            <v>33.5</v>
          </cell>
          <cell r="P38">
            <v>8</v>
          </cell>
          <cell r="Q38">
            <v>14</v>
          </cell>
          <cell r="R38">
            <v>3</v>
          </cell>
          <cell r="S38">
            <v>42.5</v>
          </cell>
          <cell r="T38">
            <v>6</v>
          </cell>
          <cell r="U38">
            <v>77.5</v>
          </cell>
          <cell r="V38">
            <v>10</v>
          </cell>
          <cell r="W38">
            <v>80</v>
          </cell>
          <cell r="X38">
            <v>9</v>
          </cell>
          <cell r="Y38">
            <v>121.5</v>
          </cell>
          <cell r="Z38">
            <v>12</v>
          </cell>
        </row>
        <row r="39">
          <cell r="B39" t="str">
            <v>BIEN HOA PRODUCTION CONTROL</v>
          </cell>
          <cell r="C39">
            <v>606.00333333333333</v>
          </cell>
          <cell r="D39">
            <v>41</v>
          </cell>
          <cell r="E39">
            <v>812.50333333333333</v>
          </cell>
          <cell r="F39">
            <v>45</v>
          </cell>
          <cell r="G39">
            <v>424</v>
          </cell>
          <cell r="H39">
            <v>36</v>
          </cell>
          <cell r="I39">
            <v>497.5</v>
          </cell>
          <cell r="J39">
            <v>40</v>
          </cell>
          <cell r="K39">
            <v>505.5</v>
          </cell>
          <cell r="L39">
            <v>44</v>
          </cell>
          <cell r="M39">
            <v>36</v>
          </cell>
          <cell r="N39">
            <v>10</v>
          </cell>
          <cell r="O39">
            <v>141.5</v>
          </cell>
          <cell r="P39">
            <v>15</v>
          </cell>
          <cell r="Q39">
            <v>170.5</v>
          </cell>
          <cell r="R39">
            <v>22</v>
          </cell>
          <cell r="S39">
            <v>529</v>
          </cell>
          <cell r="T39">
            <v>40</v>
          </cell>
          <cell r="U39">
            <v>227.5</v>
          </cell>
          <cell r="V39">
            <v>33</v>
          </cell>
          <cell r="W39">
            <v>349.5</v>
          </cell>
          <cell r="X39">
            <v>33</v>
          </cell>
          <cell r="Y39">
            <v>376</v>
          </cell>
          <cell r="Z39">
            <v>38</v>
          </cell>
        </row>
        <row r="40">
          <cell r="B40" t="str">
            <v>BIEN HOA QUALITY CONTROL</v>
          </cell>
          <cell r="C40">
            <v>817</v>
          </cell>
          <cell r="D40">
            <v>39</v>
          </cell>
          <cell r="E40">
            <v>837</v>
          </cell>
          <cell r="F40">
            <v>37</v>
          </cell>
          <cell r="G40">
            <v>390</v>
          </cell>
          <cell r="H40">
            <v>31</v>
          </cell>
          <cell r="I40">
            <v>513</v>
          </cell>
          <cell r="J40">
            <v>34</v>
          </cell>
          <cell r="K40">
            <v>403.5</v>
          </cell>
          <cell r="L40">
            <v>35</v>
          </cell>
          <cell r="M40">
            <v>98.5</v>
          </cell>
          <cell r="N40">
            <v>15</v>
          </cell>
          <cell r="O40">
            <v>147.5</v>
          </cell>
          <cell r="P40">
            <v>17</v>
          </cell>
          <cell r="Q40">
            <v>433.5</v>
          </cell>
          <cell r="R40">
            <v>33</v>
          </cell>
          <cell r="S40">
            <v>846.5</v>
          </cell>
          <cell r="T40">
            <v>39</v>
          </cell>
          <cell r="U40">
            <v>597</v>
          </cell>
          <cell r="V40">
            <v>39</v>
          </cell>
          <cell r="W40">
            <v>475</v>
          </cell>
          <cell r="X40">
            <v>40</v>
          </cell>
          <cell r="Y40">
            <v>342.5</v>
          </cell>
          <cell r="Z40">
            <v>34</v>
          </cell>
        </row>
        <row r="41">
          <cell r="B41" t="str">
            <v>BIEN HOA PRODUCTION ASSURANCE</v>
          </cell>
          <cell r="C41">
            <v>587</v>
          </cell>
          <cell r="D41">
            <v>0</v>
          </cell>
          <cell r="E41">
            <v>1223.0066666666667</v>
          </cell>
          <cell r="F41"/>
          <cell r="G41">
            <v>341.50333333333333</v>
          </cell>
          <cell r="H41"/>
          <cell r="I41">
            <v>486</v>
          </cell>
          <cell r="J41"/>
          <cell r="K41">
            <v>665.5</v>
          </cell>
          <cell r="L41"/>
          <cell r="M41">
            <v>741.5</v>
          </cell>
          <cell r="N41"/>
          <cell r="O41">
            <v>666.5</v>
          </cell>
          <cell r="P41"/>
          <cell r="Q41">
            <v>735.50333333333333</v>
          </cell>
          <cell r="R41"/>
          <cell r="S41">
            <v>1030.5</v>
          </cell>
          <cell r="T41"/>
          <cell r="U41">
            <v>570.5</v>
          </cell>
          <cell r="V41"/>
          <cell r="W41">
            <v>513.5</v>
          </cell>
          <cell r="X41"/>
          <cell r="Y41">
            <v>527</v>
          </cell>
          <cell r="Z41"/>
        </row>
        <row r="42">
          <cell r="B42" t="str">
            <v>BIEN HOA MAINTENANCE</v>
          </cell>
          <cell r="C42">
            <v>233.5</v>
          </cell>
          <cell r="D42">
            <v>25</v>
          </cell>
          <cell r="E42">
            <v>349.50666666666666</v>
          </cell>
          <cell r="F42">
            <v>22</v>
          </cell>
          <cell r="G42">
            <v>209.50333333333333</v>
          </cell>
          <cell r="H42">
            <v>24</v>
          </cell>
          <cell r="I42">
            <v>152.5</v>
          </cell>
          <cell r="J42">
            <v>12</v>
          </cell>
          <cell r="K42">
            <v>219.5</v>
          </cell>
          <cell r="L42">
            <v>22</v>
          </cell>
          <cell r="M42">
            <v>316.5</v>
          </cell>
          <cell r="N42">
            <v>13</v>
          </cell>
          <cell r="O42">
            <v>274.5</v>
          </cell>
          <cell r="P42">
            <v>13</v>
          </cell>
          <cell r="Q42">
            <v>254.00333333333333</v>
          </cell>
          <cell r="R42">
            <v>11</v>
          </cell>
          <cell r="S42">
            <v>284.5</v>
          </cell>
          <cell r="T42">
            <v>22</v>
          </cell>
          <cell r="U42">
            <v>196.5</v>
          </cell>
          <cell r="V42">
            <v>13</v>
          </cell>
          <cell r="W42">
            <v>156</v>
          </cell>
          <cell r="X42">
            <v>20</v>
          </cell>
          <cell r="Y42">
            <v>161</v>
          </cell>
          <cell r="Z42">
            <v>22</v>
          </cell>
        </row>
        <row r="43">
          <cell r="B43" t="str">
            <v>ENVIRONMENT</v>
          </cell>
          <cell r="C43">
            <v>219</v>
          </cell>
          <cell r="D43">
            <v>13</v>
          </cell>
          <cell r="E43">
            <v>474</v>
          </cell>
          <cell r="F43">
            <v>21</v>
          </cell>
          <cell r="G43">
            <v>83.5</v>
          </cell>
          <cell r="H43">
            <v>12</v>
          </cell>
          <cell r="I43">
            <v>175</v>
          </cell>
          <cell r="J43">
            <v>12</v>
          </cell>
          <cell r="K43">
            <v>204</v>
          </cell>
          <cell r="L43">
            <v>16</v>
          </cell>
          <cell r="M43">
            <v>212</v>
          </cell>
          <cell r="N43">
            <v>15</v>
          </cell>
          <cell r="O43">
            <v>137</v>
          </cell>
          <cell r="P43">
            <v>13</v>
          </cell>
          <cell r="Q43">
            <v>377</v>
          </cell>
          <cell r="R43">
            <v>19</v>
          </cell>
          <cell r="S43">
            <v>512.5</v>
          </cell>
          <cell r="T43">
            <v>21</v>
          </cell>
          <cell r="U43">
            <v>320</v>
          </cell>
          <cell r="V43">
            <v>18</v>
          </cell>
          <cell r="W43">
            <v>309.5</v>
          </cell>
          <cell r="X43">
            <v>17</v>
          </cell>
          <cell r="Y43">
            <v>245</v>
          </cell>
          <cell r="Z43">
            <v>16</v>
          </cell>
        </row>
        <row r="44">
          <cell r="B44" t="str">
            <v>UTILITY</v>
          </cell>
          <cell r="C44">
            <v>134.5</v>
          </cell>
          <cell r="D44">
            <v>16</v>
          </cell>
          <cell r="E44">
            <v>399.5</v>
          </cell>
          <cell r="F44">
            <v>18</v>
          </cell>
          <cell r="G44">
            <v>48.5</v>
          </cell>
          <cell r="H44">
            <v>6</v>
          </cell>
          <cell r="I44">
            <v>158.5</v>
          </cell>
          <cell r="J44">
            <v>16</v>
          </cell>
          <cell r="K44">
            <v>242</v>
          </cell>
          <cell r="L44">
            <v>15</v>
          </cell>
          <cell r="M44">
            <v>213</v>
          </cell>
          <cell r="N44">
            <v>14</v>
          </cell>
          <cell r="O44">
            <v>255</v>
          </cell>
          <cell r="P44">
            <v>17</v>
          </cell>
          <cell r="Q44">
            <v>104.5</v>
          </cell>
          <cell r="R44">
            <v>10</v>
          </cell>
          <cell r="S44">
            <v>233.5</v>
          </cell>
          <cell r="T44">
            <v>16</v>
          </cell>
          <cell r="U44">
            <v>54</v>
          </cell>
          <cell r="V44">
            <v>12</v>
          </cell>
          <cell r="W44">
            <v>48</v>
          </cell>
          <cell r="X44">
            <v>11</v>
          </cell>
          <cell r="Y44">
            <v>121</v>
          </cell>
          <cell r="Z44">
            <v>15</v>
          </cell>
        </row>
        <row r="45">
          <cell r="B45" t="str">
            <v>LIQUID SEASONINGS</v>
          </cell>
          <cell r="C45">
            <v>771.5</v>
          </cell>
          <cell r="D45">
            <v>0</v>
          </cell>
          <cell r="E45">
            <v>867.00666666666666</v>
          </cell>
          <cell r="F45"/>
          <cell r="G45">
            <v>863.49666666666667</v>
          </cell>
          <cell r="H45"/>
          <cell r="I45">
            <v>621</v>
          </cell>
          <cell r="J45"/>
          <cell r="K45">
            <v>615.5</v>
          </cell>
          <cell r="L45"/>
          <cell r="M45">
            <v>511</v>
          </cell>
          <cell r="N45"/>
          <cell r="O45">
            <v>526</v>
          </cell>
          <cell r="P45"/>
          <cell r="Q45">
            <v>944.5</v>
          </cell>
          <cell r="R45"/>
          <cell r="S45">
            <v>990</v>
          </cell>
          <cell r="T45"/>
          <cell r="U45">
            <v>619</v>
          </cell>
          <cell r="V45"/>
          <cell r="W45">
            <v>1262</v>
          </cell>
          <cell r="X45"/>
          <cell r="Y45">
            <v>1874.5</v>
          </cell>
          <cell r="Z45"/>
        </row>
        <row r="46">
          <cell r="B46" t="str">
            <v>PLANNING</v>
          </cell>
          <cell r="C46">
            <v>20.5</v>
          </cell>
          <cell r="D46">
            <v>6</v>
          </cell>
          <cell r="E46">
            <v>37.49666666666667</v>
          </cell>
          <cell r="F46">
            <v>9</v>
          </cell>
          <cell r="G46">
            <v>42.5</v>
          </cell>
          <cell r="H46">
            <v>17</v>
          </cell>
          <cell r="I46">
            <v>40.5</v>
          </cell>
          <cell r="J46">
            <v>7</v>
          </cell>
          <cell r="K46">
            <v>41.5</v>
          </cell>
          <cell r="L46">
            <v>6</v>
          </cell>
          <cell r="M46">
            <v>25</v>
          </cell>
          <cell r="N46">
            <v>8</v>
          </cell>
          <cell r="O46">
            <v>53.5</v>
          </cell>
          <cell r="P46">
            <v>7</v>
          </cell>
          <cell r="Q46">
            <v>34</v>
          </cell>
          <cell r="R46">
            <v>8</v>
          </cell>
          <cell r="S46">
            <v>20</v>
          </cell>
          <cell r="T46">
            <v>7</v>
          </cell>
          <cell r="U46">
            <v>18.5</v>
          </cell>
          <cell r="V46">
            <v>5</v>
          </cell>
          <cell r="W46">
            <v>19.5</v>
          </cell>
          <cell r="X46">
            <v>6</v>
          </cell>
          <cell r="Y46">
            <v>90</v>
          </cell>
          <cell r="Z46">
            <v>9</v>
          </cell>
        </row>
        <row r="47">
          <cell r="B47" t="str">
            <v>LIQUID SEASONINGS 1</v>
          </cell>
          <cell r="C47">
            <v>436</v>
          </cell>
          <cell r="D47">
            <v>50</v>
          </cell>
          <cell r="E47">
            <v>603.50333333333333</v>
          </cell>
          <cell r="F47">
            <v>46</v>
          </cell>
          <cell r="G47">
            <v>603.49666666666667</v>
          </cell>
          <cell r="H47">
            <v>46</v>
          </cell>
          <cell r="I47">
            <v>473.5</v>
          </cell>
          <cell r="J47">
            <v>50</v>
          </cell>
          <cell r="K47">
            <v>405</v>
          </cell>
          <cell r="L47">
            <v>48</v>
          </cell>
          <cell r="M47">
            <v>228</v>
          </cell>
          <cell r="N47">
            <v>29</v>
          </cell>
          <cell r="O47">
            <v>231.5</v>
          </cell>
          <cell r="P47">
            <v>37</v>
          </cell>
          <cell r="Q47">
            <v>361</v>
          </cell>
          <cell r="R47">
            <v>47</v>
          </cell>
          <cell r="S47">
            <v>595.5</v>
          </cell>
          <cell r="T47">
            <v>54</v>
          </cell>
          <cell r="U47">
            <v>407</v>
          </cell>
          <cell r="V47">
            <v>55</v>
          </cell>
          <cell r="W47">
            <v>965.5</v>
          </cell>
          <cell r="X47">
            <v>58</v>
          </cell>
          <cell r="Y47">
            <v>1145.5</v>
          </cell>
          <cell r="Z47">
            <v>63</v>
          </cell>
        </row>
        <row r="48">
          <cell r="B48" t="str">
            <v>LIQUID SEASONINGS 2</v>
          </cell>
          <cell r="C48">
            <v>315</v>
          </cell>
          <cell r="D48">
            <v>51</v>
          </cell>
          <cell r="E48">
            <v>226.00666666666666</v>
          </cell>
          <cell r="F48">
            <v>29</v>
          </cell>
          <cell r="G48">
            <v>217.5</v>
          </cell>
          <cell r="H48">
            <v>31</v>
          </cell>
          <cell r="I48">
            <v>107</v>
          </cell>
          <cell r="J48">
            <v>16</v>
          </cell>
          <cell r="K48">
            <v>169</v>
          </cell>
          <cell r="L48">
            <v>26</v>
          </cell>
          <cell r="M48">
            <v>258</v>
          </cell>
          <cell r="N48">
            <v>40</v>
          </cell>
          <cell r="O48">
            <v>241</v>
          </cell>
          <cell r="P48">
            <v>31</v>
          </cell>
          <cell r="Q48">
            <v>549.5</v>
          </cell>
          <cell r="R48">
            <v>60</v>
          </cell>
          <cell r="S48">
            <v>374.5</v>
          </cell>
          <cell r="T48">
            <v>39</v>
          </cell>
          <cell r="U48">
            <v>193.5</v>
          </cell>
          <cell r="V48">
            <v>24</v>
          </cell>
          <cell r="W48">
            <v>277</v>
          </cell>
          <cell r="X48">
            <v>33</v>
          </cell>
          <cell r="Y48">
            <v>639</v>
          </cell>
          <cell r="Z48">
            <v>50</v>
          </cell>
        </row>
        <row r="49">
          <cell r="B49" t="str">
            <v>MSG PRODUCTION</v>
          </cell>
          <cell r="C49">
            <v>5416.9966666666669</v>
          </cell>
          <cell r="D49">
            <v>0</v>
          </cell>
          <cell r="E49">
            <v>7124.9933333333338</v>
          </cell>
          <cell r="F49"/>
          <cell r="G49">
            <v>3073.5000000000005</v>
          </cell>
          <cell r="H49"/>
          <cell r="I49">
            <v>4217</v>
          </cell>
          <cell r="J49"/>
          <cell r="K49">
            <v>4522</v>
          </cell>
          <cell r="L49"/>
          <cell r="M49">
            <v>1532</v>
          </cell>
          <cell r="N49"/>
          <cell r="O49">
            <v>1711.5</v>
          </cell>
          <cell r="P49"/>
          <cell r="Q49">
            <v>2245.5</v>
          </cell>
          <cell r="R49"/>
          <cell r="S49">
            <v>4386.5</v>
          </cell>
          <cell r="T49"/>
          <cell r="U49">
            <v>1460.5</v>
          </cell>
          <cell r="V49"/>
          <cell r="W49">
            <v>1908</v>
          </cell>
          <cell r="X49"/>
          <cell r="Y49">
            <v>2950</v>
          </cell>
          <cell r="Z49"/>
        </row>
        <row r="50">
          <cell r="B50" t="str">
            <v>CO-PRODUCTION</v>
          </cell>
          <cell r="C50">
            <v>478</v>
          </cell>
          <cell r="D50">
            <v>34</v>
          </cell>
          <cell r="E50">
            <v>559.99333333333334</v>
          </cell>
          <cell r="F50">
            <v>32</v>
          </cell>
          <cell r="G50">
            <v>285.50333333333333</v>
          </cell>
          <cell r="H50">
            <v>30</v>
          </cell>
          <cell r="I50">
            <v>473</v>
          </cell>
          <cell r="J50">
            <v>35</v>
          </cell>
          <cell r="K50">
            <v>446</v>
          </cell>
          <cell r="L50">
            <v>32</v>
          </cell>
          <cell r="M50">
            <v>179.5</v>
          </cell>
          <cell r="N50">
            <v>20</v>
          </cell>
          <cell r="O50">
            <v>134.5</v>
          </cell>
          <cell r="P50">
            <v>15</v>
          </cell>
          <cell r="Q50">
            <v>669.5</v>
          </cell>
          <cell r="R50">
            <v>38</v>
          </cell>
          <cell r="S50">
            <v>672</v>
          </cell>
          <cell r="T50">
            <v>38</v>
          </cell>
          <cell r="U50">
            <v>334.5</v>
          </cell>
          <cell r="V50">
            <v>30</v>
          </cell>
          <cell r="W50">
            <v>240.5</v>
          </cell>
          <cell r="X50">
            <v>23</v>
          </cell>
          <cell r="Y50">
            <v>311</v>
          </cell>
          <cell r="Z50">
            <v>34</v>
          </cell>
        </row>
        <row r="51">
          <cell r="B51" t="str">
            <v>FERMENTATION &amp; ISOLATION</v>
          </cell>
          <cell r="C51">
            <v>1035.4966666666667</v>
          </cell>
          <cell r="D51">
            <v>68</v>
          </cell>
          <cell r="E51">
            <v>1736</v>
          </cell>
          <cell r="F51">
            <v>76</v>
          </cell>
          <cell r="G51">
            <v>687.49666666666701</v>
          </cell>
          <cell r="H51">
            <v>55</v>
          </cell>
          <cell r="I51">
            <v>845</v>
          </cell>
          <cell r="J51">
            <v>74</v>
          </cell>
          <cell r="K51">
            <v>1208.5</v>
          </cell>
          <cell r="L51">
            <v>78</v>
          </cell>
          <cell r="M51">
            <v>1161.5</v>
          </cell>
          <cell r="N51">
            <v>68</v>
          </cell>
          <cell r="O51">
            <v>1448</v>
          </cell>
          <cell r="P51">
            <v>71</v>
          </cell>
          <cell r="Q51">
            <v>876.5</v>
          </cell>
          <cell r="R51">
            <v>60</v>
          </cell>
          <cell r="S51">
            <v>1083</v>
          </cell>
          <cell r="T51">
            <v>65</v>
          </cell>
          <cell r="U51">
            <v>533</v>
          </cell>
          <cell r="V51">
            <v>51</v>
          </cell>
          <cell r="W51">
            <v>617</v>
          </cell>
          <cell r="X51">
            <v>58</v>
          </cell>
          <cell r="Y51">
            <v>986</v>
          </cell>
          <cell r="Z51">
            <v>65</v>
          </cell>
        </row>
        <row r="52">
          <cell r="B52" t="str">
            <v>PACKING</v>
          </cell>
          <cell r="C52">
            <v>3432.5</v>
          </cell>
          <cell r="D52">
            <v>170</v>
          </cell>
          <cell r="E52">
            <v>4117.0000000000009</v>
          </cell>
          <cell r="F52">
            <v>173</v>
          </cell>
          <cell r="G52">
            <v>1783.5</v>
          </cell>
          <cell r="H52">
            <v>115</v>
          </cell>
          <cell r="I52">
            <v>2646</v>
          </cell>
          <cell r="J52">
            <v>161</v>
          </cell>
          <cell r="K52">
            <v>2336.5</v>
          </cell>
          <cell r="L52">
            <v>168</v>
          </cell>
          <cell r="M52">
            <v>14</v>
          </cell>
          <cell r="N52">
            <v>4</v>
          </cell>
          <cell r="O52">
            <v>49.5</v>
          </cell>
          <cell r="P52">
            <v>11</v>
          </cell>
          <cell r="Q52">
            <v>71</v>
          </cell>
          <cell r="R52">
            <v>25</v>
          </cell>
          <cell r="S52">
            <v>1901</v>
          </cell>
          <cell r="T52">
            <v>152</v>
          </cell>
          <cell r="U52">
            <v>285.5</v>
          </cell>
          <cell r="V52">
            <v>59</v>
          </cell>
          <cell r="W52">
            <v>759</v>
          </cell>
          <cell r="X52">
            <v>106</v>
          </cell>
          <cell r="Y52">
            <v>1237</v>
          </cell>
          <cell r="Z52">
            <v>105</v>
          </cell>
        </row>
        <row r="53">
          <cell r="B53" t="str">
            <v>PURIFICATION</v>
          </cell>
          <cell r="C53">
            <v>471</v>
          </cell>
          <cell r="D53">
            <v>26</v>
          </cell>
          <cell r="E53">
            <v>712</v>
          </cell>
          <cell r="F53">
            <v>29</v>
          </cell>
          <cell r="G53">
            <v>317</v>
          </cell>
          <cell r="H53">
            <v>21</v>
          </cell>
          <cell r="I53">
            <v>253</v>
          </cell>
          <cell r="J53">
            <v>23</v>
          </cell>
          <cell r="K53">
            <v>531</v>
          </cell>
          <cell r="L53">
            <v>26</v>
          </cell>
          <cell r="M53">
            <v>177</v>
          </cell>
          <cell r="N53">
            <v>22</v>
          </cell>
          <cell r="O53">
            <v>79.5</v>
          </cell>
          <cell r="P53">
            <v>10</v>
          </cell>
          <cell r="Q53">
            <v>628.5</v>
          </cell>
          <cell r="R53">
            <v>28</v>
          </cell>
          <cell r="S53">
            <v>730.5</v>
          </cell>
          <cell r="T53">
            <v>28</v>
          </cell>
          <cell r="U53">
            <v>307.5</v>
          </cell>
          <cell r="V53">
            <v>25</v>
          </cell>
          <cell r="W53">
            <v>291.5</v>
          </cell>
          <cell r="X53">
            <v>22</v>
          </cell>
          <cell r="Y53">
            <v>416</v>
          </cell>
          <cell r="Z53">
            <v>24</v>
          </cell>
        </row>
        <row r="54">
          <cell r="B54" t="str">
            <v>PRODUCTION 2 DIVISION</v>
          </cell>
          <cell r="C54">
            <v>4190.5033333333331</v>
          </cell>
          <cell r="D54">
            <v>0</v>
          </cell>
          <cell r="E54">
            <v>3212.5066666666662</v>
          </cell>
          <cell r="F54"/>
          <cell r="G54">
            <v>4329.0033333333331</v>
          </cell>
          <cell r="H54"/>
          <cell r="I54">
            <v>3575.0066666666667</v>
          </cell>
          <cell r="J54"/>
          <cell r="K54">
            <v>2656</v>
          </cell>
          <cell r="L54"/>
          <cell r="M54">
            <v>3787.5</v>
          </cell>
          <cell r="N54"/>
          <cell r="O54">
            <v>3314</v>
          </cell>
          <cell r="P54"/>
          <cell r="Q54">
            <v>5270</v>
          </cell>
          <cell r="R54"/>
          <cell r="S54">
            <v>6835</v>
          </cell>
          <cell r="T54"/>
          <cell r="U54">
            <v>4745.5</v>
          </cell>
          <cell r="V54"/>
          <cell r="W54">
            <v>4565.5</v>
          </cell>
          <cell r="X54"/>
          <cell r="Y54">
            <v>6029.5</v>
          </cell>
        </row>
        <row r="55">
          <cell r="B55" t="str">
            <v>UTILITY &amp; ENVIRONMENT</v>
          </cell>
          <cell r="C55">
            <v>164</v>
          </cell>
          <cell r="D55">
            <v>15</v>
          </cell>
          <cell r="E55">
            <v>296.5</v>
          </cell>
          <cell r="F55">
            <v>16</v>
          </cell>
          <cell r="G55">
            <v>170</v>
          </cell>
          <cell r="H55">
            <v>10</v>
          </cell>
          <cell r="I55">
            <v>153.5</v>
          </cell>
          <cell r="J55">
            <v>12</v>
          </cell>
          <cell r="K55">
            <v>150</v>
          </cell>
          <cell r="L55">
            <v>12</v>
          </cell>
          <cell r="M55">
            <v>136.5</v>
          </cell>
          <cell r="N55">
            <v>11</v>
          </cell>
          <cell r="O55">
            <v>184.5</v>
          </cell>
          <cell r="P55">
            <v>12</v>
          </cell>
          <cell r="Q55">
            <v>190</v>
          </cell>
          <cell r="R55">
            <v>15</v>
          </cell>
          <cell r="S55">
            <v>176</v>
          </cell>
          <cell r="T55">
            <v>12</v>
          </cell>
          <cell r="U55">
            <v>78.5</v>
          </cell>
          <cell r="V55">
            <v>8</v>
          </cell>
          <cell r="W55">
            <v>68</v>
          </cell>
          <cell r="X55">
            <v>8</v>
          </cell>
          <cell r="Y55">
            <v>176.5</v>
          </cell>
          <cell r="Z55">
            <v>12</v>
          </cell>
        </row>
        <row r="56">
          <cell r="B56" t="str">
            <v>LONG THANH MAINTENANCE</v>
          </cell>
          <cell r="C56">
            <v>199.50333333333333</v>
          </cell>
          <cell r="D56">
            <v>13</v>
          </cell>
          <cell r="E56">
            <v>57</v>
          </cell>
          <cell r="F56">
            <v>10</v>
          </cell>
          <cell r="G56">
            <v>105</v>
          </cell>
          <cell r="H56">
            <v>9</v>
          </cell>
          <cell r="I56">
            <v>52.5</v>
          </cell>
          <cell r="J56">
            <v>10</v>
          </cell>
          <cell r="K56">
            <v>67.5</v>
          </cell>
          <cell r="L56">
            <v>12</v>
          </cell>
          <cell r="M56">
            <v>153</v>
          </cell>
          <cell r="N56">
            <v>14</v>
          </cell>
          <cell r="O56">
            <v>66.5</v>
          </cell>
          <cell r="P56">
            <v>10</v>
          </cell>
          <cell r="Q56">
            <v>44.5</v>
          </cell>
          <cell r="R56">
            <v>7</v>
          </cell>
          <cell r="S56">
            <v>180.5</v>
          </cell>
          <cell r="T56">
            <v>12</v>
          </cell>
          <cell r="U56">
            <v>103</v>
          </cell>
          <cell r="V56">
            <v>13</v>
          </cell>
          <cell r="W56">
            <v>131.5</v>
          </cell>
          <cell r="X56">
            <v>13</v>
          </cell>
          <cell r="Y56">
            <v>158</v>
          </cell>
          <cell r="Z56">
            <v>12</v>
          </cell>
        </row>
        <row r="57">
          <cell r="B57" t="str">
            <v>ENGINEERING</v>
          </cell>
          <cell r="C57">
            <v>969</v>
          </cell>
          <cell r="D57">
            <v>0</v>
          </cell>
          <cell r="E57">
            <v>531.5</v>
          </cell>
          <cell r="F57"/>
          <cell r="G57">
            <v>905.00666666666666</v>
          </cell>
          <cell r="H57"/>
          <cell r="I57">
            <v>507.00666666666666</v>
          </cell>
          <cell r="J57"/>
          <cell r="K57">
            <v>528.5</v>
          </cell>
          <cell r="L57"/>
          <cell r="M57">
            <v>1094.5</v>
          </cell>
          <cell r="N57"/>
          <cell r="O57">
            <v>735.5</v>
          </cell>
          <cell r="P57"/>
          <cell r="Q57">
            <v>664.5</v>
          </cell>
          <cell r="R57"/>
          <cell r="S57">
            <v>571</v>
          </cell>
          <cell r="T57"/>
          <cell r="U57">
            <v>411.5</v>
          </cell>
          <cell r="V57"/>
          <cell r="W57">
            <v>184.5</v>
          </cell>
          <cell r="X57"/>
          <cell r="Y57">
            <v>291</v>
          </cell>
        </row>
        <row r="58">
          <cell r="B58" t="str">
            <v>BIEN HOA ENGINEERING</v>
          </cell>
          <cell r="C58">
            <v>690.5</v>
          </cell>
          <cell r="D58">
            <v>32</v>
          </cell>
          <cell r="E58">
            <v>476</v>
          </cell>
          <cell r="F58">
            <v>30</v>
          </cell>
          <cell r="G58">
            <v>628.00333333333333</v>
          </cell>
          <cell r="H58">
            <v>32</v>
          </cell>
          <cell r="I58">
            <v>390.50333333333333</v>
          </cell>
          <cell r="J58">
            <v>28</v>
          </cell>
          <cell r="K58">
            <v>340.5</v>
          </cell>
          <cell r="L58">
            <v>30</v>
          </cell>
          <cell r="M58">
            <v>834</v>
          </cell>
          <cell r="N58">
            <v>37</v>
          </cell>
          <cell r="O58">
            <v>673</v>
          </cell>
          <cell r="P58">
            <v>33</v>
          </cell>
          <cell r="Q58">
            <v>483</v>
          </cell>
          <cell r="R58">
            <v>31</v>
          </cell>
          <cell r="S58">
            <v>391</v>
          </cell>
          <cell r="T58">
            <v>23</v>
          </cell>
          <cell r="U58">
            <v>317.5</v>
          </cell>
          <cell r="V58">
            <v>22</v>
          </cell>
          <cell r="W58">
            <v>142.5</v>
          </cell>
          <cell r="X58">
            <v>17</v>
          </cell>
          <cell r="Y58">
            <v>171</v>
          </cell>
          <cell r="Z58">
            <v>18</v>
          </cell>
        </row>
        <row r="59">
          <cell r="B59" t="str">
            <v>LONG THANH ENGINEERING</v>
          </cell>
          <cell r="C59">
            <v>278.5</v>
          </cell>
          <cell r="D59">
            <v>14</v>
          </cell>
          <cell r="E59">
            <v>55.5</v>
          </cell>
          <cell r="F59">
            <v>6</v>
          </cell>
          <cell r="G59">
            <v>277.00333333333333</v>
          </cell>
          <cell r="H59">
            <v>15</v>
          </cell>
          <cell r="I59">
            <v>116.50333333333333</v>
          </cell>
          <cell r="J59">
            <v>9</v>
          </cell>
          <cell r="K59">
            <v>188</v>
          </cell>
          <cell r="L59">
            <v>13</v>
          </cell>
          <cell r="M59">
            <v>260.5</v>
          </cell>
          <cell r="N59">
            <v>14</v>
          </cell>
          <cell r="O59">
            <v>62.5</v>
          </cell>
          <cell r="P59">
            <v>5</v>
          </cell>
          <cell r="Q59">
            <v>181.5</v>
          </cell>
          <cell r="R59">
            <v>11</v>
          </cell>
          <cell r="S59">
            <v>180</v>
          </cell>
          <cell r="T59">
            <v>11</v>
          </cell>
          <cell r="U59">
            <v>94</v>
          </cell>
          <cell r="V59">
            <v>10</v>
          </cell>
          <cell r="W59">
            <v>42</v>
          </cell>
          <cell r="X59">
            <v>8</v>
          </cell>
          <cell r="Y59">
            <v>120</v>
          </cell>
          <cell r="Z59">
            <v>10</v>
          </cell>
        </row>
        <row r="60">
          <cell r="B60" t="str">
            <v>FERMENTATION TECHNOLOGY</v>
          </cell>
          <cell r="C60">
            <v>75.5</v>
          </cell>
          <cell r="D60">
            <v>0</v>
          </cell>
          <cell r="E60">
            <v>258.50333333333333</v>
          </cell>
          <cell r="F60"/>
          <cell r="G60">
            <v>52.5</v>
          </cell>
          <cell r="H60"/>
          <cell r="I60">
            <v>156.5</v>
          </cell>
          <cell r="J60"/>
          <cell r="K60">
            <v>249</v>
          </cell>
          <cell r="L60"/>
          <cell r="M60">
            <v>85.5</v>
          </cell>
          <cell r="N60"/>
          <cell r="O60">
            <v>135</v>
          </cell>
          <cell r="P60"/>
          <cell r="Q60">
            <v>275</v>
          </cell>
          <cell r="R60"/>
          <cell r="S60">
            <v>330.5</v>
          </cell>
          <cell r="T60"/>
          <cell r="U60">
            <v>357.5</v>
          </cell>
          <cell r="V60"/>
          <cell r="W60">
            <v>255</v>
          </cell>
          <cell r="X60"/>
          <cell r="Y60">
            <v>248.5</v>
          </cell>
        </row>
        <row r="61">
          <cell r="B61" t="str">
            <v>LISA 1 TECHNOLOGY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5.5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3.5</v>
          </cell>
          <cell r="N61">
            <v>1</v>
          </cell>
          <cell r="O61">
            <v>0</v>
          </cell>
          <cell r="P61">
            <v>0</v>
          </cell>
          <cell r="Q61">
            <v>4</v>
          </cell>
          <cell r="R61">
            <v>1</v>
          </cell>
          <cell r="S61">
            <v>0</v>
          </cell>
          <cell r="T61">
            <v>0</v>
          </cell>
          <cell r="U61">
            <v>26</v>
          </cell>
          <cell r="V61">
            <v>1</v>
          </cell>
          <cell r="W61">
            <v>11</v>
          </cell>
          <cell r="X61">
            <v>1</v>
          </cell>
          <cell r="Y61">
            <v>9</v>
          </cell>
          <cell r="Z61">
            <v>1</v>
          </cell>
        </row>
        <row r="62">
          <cell r="B62" t="str">
            <v>MSG TECHNOLOGY</v>
          </cell>
          <cell r="C62">
            <v>75.5</v>
          </cell>
          <cell r="D62">
            <v>7</v>
          </cell>
          <cell r="E62">
            <v>258.50333333333333</v>
          </cell>
          <cell r="F62">
            <v>11</v>
          </cell>
          <cell r="G62">
            <v>47</v>
          </cell>
          <cell r="H62">
            <v>6</v>
          </cell>
          <cell r="I62">
            <v>156.5</v>
          </cell>
          <cell r="J62">
            <v>13</v>
          </cell>
          <cell r="K62">
            <v>249</v>
          </cell>
          <cell r="L62">
            <v>13</v>
          </cell>
          <cell r="M62">
            <v>82</v>
          </cell>
          <cell r="N62">
            <v>8</v>
          </cell>
          <cell r="O62">
            <v>135</v>
          </cell>
          <cell r="P62">
            <v>9</v>
          </cell>
          <cell r="Q62">
            <v>271</v>
          </cell>
          <cell r="R62">
            <v>14</v>
          </cell>
          <cell r="S62">
            <v>330.5</v>
          </cell>
          <cell r="T62">
            <v>14</v>
          </cell>
          <cell r="U62">
            <v>331.5</v>
          </cell>
          <cell r="V62">
            <v>14</v>
          </cell>
          <cell r="W62">
            <v>244</v>
          </cell>
          <cell r="X62">
            <v>14</v>
          </cell>
          <cell r="Y62">
            <v>239.5</v>
          </cell>
          <cell r="Z62">
            <v>12</v>
          </cell>
        </row>
        <row r="63">
          <cell r="B63" t="str">
            <v>FOOD PRODUCTION</v>
          </cell>
          <cell r="C63">
            <v>2400</v>
          </cell>
          <cell r="D63">
            <v>0</v>
          </cell>
          <cell r="E63">
            <v>1821.5</v>
          </cell>
          <cell r="F63"/>
          <cell r="G63">
            <v>2728</v>
          </cell>
          <cell r="H63"/>
          <cell r="I63">
            <v>2361.5</v>
          </cell>
          <cell r="J63"/>
          <cell r="K63">
            <v>1442.5</v>
          </cell>
          <cell r="L63"/>
          <cell r="M63">
            <v>1984.5</v>
          </cell>
          <cell r="N63"/>
          <cell r="O63">
            <v>1971</v>
          </cell>
          <cell r="P63"/>
          <cell r="Q63">
            <v>3721</v>
          </cell>
          <cell r="R63"/>
          <cell r="S63">
            <v>4974.5</v>
          </cell>
          <cell r="T63"/>
          <cell r="U63">
            <v>3424</v>
          </cell>
          <cell r="V63"/>
          <cell r="W63">
            <v>3613</v>
          </cell>
          <cell r="X63"/>
          <cell r="Y63">
            <v>4557</v>
          </cell>
        </row>
        <row r="64">
          <cell r="B64" t="str">
            <v>AJI-NGON</v>
          </cell>
          <cell r="C64">
            <v>783.5</v>
          </cell>
          <cell r="D64">
            <v>80</v>
          </cell>
          <cell r="E64">
            <v>662</v>
          </cell>
          <cell r="F64">
            <v>77</v>
          </cell>
          <cell r="G64">
            <v>1146</v>
          </cell>
          <cell r="H64">
            <v>85</v>
          </cell>
          <cell r="I64">
            <v>1235</v>
          </cell>
          <cell r="J64">
            <v>107</v>
          </cell>
          <cell r="K64">
            <v>505</v>
          </cell>
          <cell r="L64">
            <v>69</v>
          </cell>
          <cell r="M64">
            <v>847.5</v>
          </cell>
          <cell r="N64">
            <v>91</v>
          </cell>
          <cell r="O64">
            <v>1089</v>
          </cell>
          <cell r="P64">
            <v>107</v>
          </cell>
          <cell r="Q64">
            <v>2125.5</v>
          </cell>
          <cell r="R64">
            <v>124</v>
          </cell>
          <cell r="S64">
            <v>2715</v>
          </cell>
          <cell r="T64">
            <v>135</v>
          </cell>
          <cell r="U64">
            <v>2067.5</v>
          </cell>
          <cell r="V64">
            <v>125</v>
          </cell>
          <cell r="W64">
            <v>1975.5</v>
          </cell>
          <cell r="X64">
            <v>123</v>
          </cell>
          <cell r="Y64">
            <v>2067</v>
          </cell>
          <cell r="Z64">
            <v>132</v>
          </cell>
        </row>
        <row r="65">
          <cell r="B65" t="str">
            <v>MEAT EXTRACT</v>
          </cell>
          <cell r="C65">
            <v>455</v>
          </cell>
          <cell r="D65">
            <v>25</v>
          </cell>
          <cell r="E65">
            <v>321.5</v>
          </cell>
          <cell r="F65">
            <v>26</v>
          </cell>
          <cell r="G65">
            <v>618</v>
          </cell>
          <cell r="H65">
            <v>25</v>
          </cell>
          <cell r="I65">
            <v>287.5</v>
          </cell>
          <cell r="J65">
            <v>23</v>
          </cell>
          <cell r="K65">
            <v>94</v>
          </cell>
          <cell r="L65">
            <v>11</v>
          </cell>
          <cell r="M65">
            <v>184.5</v>
          </cell>
          <cell r="N65">
            <v>22</v>
          </cell>
          <cell r="O65">
            <v>243</v>
          </cell>
          <cell r="P65">
            <v>18</v>
          </cell>
          <cell r="Q65">
            <v>267.5</v>
          </cell>
          <cell r="R65">
            <v>20</v>
          </cell>
          <cell r="S65">
            <v>505</v>
          </cell>
          <cell r="T65">
            <v>25</v>
          </cell>
          <cell r="U65">
            <v>266.5</v>
          </cell>
          <cell r="V65">
            <v>24</v>
          </cell>
          <cell r="W65">
            <v>104</v>
          </cell>
          <cell r="X65">
            <v>12</v>
          </cell>
          <cell r="Y65">
            <v>260.5</v>
          </cell>
          <cell r="Z65">
            <v>25</v>
          </cell>
        </row>
        <row r="66">
          <cell r="B66" t="str">
            <v>POWDER SEASONING</v>
          </cell>
          <cell r="C66">
            <v>1161.5</v>
          </cell>
          <cell r="D66">
            <v>102</v>
          </cell>
          <cell r="E66">
            <v>838</v>
          </cell>
          <cell r="F66">
            <v>95</v>
          </cell>
          <cell r="G66">
            <v>964</v>
          </cell>
          <cell r="H66">
            <v>101</v>
          </cell>
          <cell r="I66">
            <v>839</v>
          </cell>
          <cell r="J66">
            <v>91</v>
          </cell>
          <cell r="K66">
            <v>843.5</v>
          </cell>
          <cell r="L66">
            <v>99</v>
          </cell>
          <cell r="M66">
            <v>952.5</v>
          </cell>
          <cell r="N66">
            <v>99</v>
          </cell>
          <cell r="O66">
            <v>639</v>
          </cell>
          <cell r="P66">
            <v>89</v>
          </cell>
          <cell r="Q66">
            <v>1328</v>
          </cell>
          <cell r="R66">
            <v>108</v>
          </cell>
          <cell r="S66">
            <v>1754.5</v>
          </cell>
          <cell r="T66">
            <v>123</v>
          </cell>
          <cell r="U66">
            <v>1090</v>
          </cell>
          <cell r="V66">
            <v>109</v>
          </cell>
          <cell r="W66">
            <v>1533.5</v>
          </cell>
          <cell r="X66">
            <v>113</v>
          </cell>
          <cell r="Y66">
            <v>2229.5</v>
          </cell>
          <cell r="Z66">
            <v>118</v>
          </cell>
        </row>
        <row r="67">
          <cell r="B67" t="str">
            <v>FOOD TECHNOLOGY</v>
          </cell>
          <cell r="C67">
            <v>22.5</v>
          </cell>
          <cell r="D67">
            <v>4</v>
          </cell>
          <cell r="E67">
            <v>21</v>
          </cell>
          <cell r="F67">
            <v>2</v>
          </cell>
          <cell r="G67">
            <v>20</v>
          </cell>
          <cell r="H67">
            <v>2</v>
          </cell>
          <cell r="I67">
            <v>0</v>
          </cell>
          <cell r="J67">
            <v>0</v>
          </cell>
          <cell r="K67">
            <v>34</v>
          </cell>
          <cell r="L67">
            <v>3</v>
          </cell>
          <cell r="M67">
            <v>70.5</v>
          </cell>
          <cell r="N67">
            <v>4</v>
          </cell>
          <cell r="O67">
            <v>39.5</v>
          </cell>
          <cell r="P67">
            <v>3</v>
          </cell>
          <cell r="Q67">
            <v>36</v>
          </cell>
          <cell r="R67">
            <v>3</v>
          </cell>
          <cell r="S67">
            <v>21</v>
          </cell>
          <cell r="T67">
            <v>4</v>
          </cell>
          <cell r="U67">
            <v>32</v>
          </cell>
          <cell r="V67">
            <v>3</v>
          </cell>
          <cell r="W67">
            <v>28</v>
          </cell>
          <cell r="X67">
            <v>2</v>
          </cell>
          <cell r="Y67">
            <v>31.5</v>
          </cell>
          <cell r="Z67">
            <v>5</v>
          </cell>
        </row>
        <row r="68">
          <cell r="B68" t="str">
            <v>LONG THANH ADMINISTRATION</v>
          </cell>
          <cell r="C68">
            <v>360</v>
          </cell>
          <cell r="D68">
            <v>0</v>
          </cell>
          <cell r="E68">
            <v>226.50333333333333</v>
          </cell>
          <cell r="F68"/>
          <cell r="G68">
            <v>348.49666666666667</v>
          </cell>
          <cell r="H68"/>
          <cell r="I68">
            <v>344</v>
          </cell>
          <cell r="J68"/>
          <cell r="K68">
            <v>184.5</v>
          </cell>
          <cell r="L68"/>
          <cell r="M68">
            <v>263</v>
          </cell>
          <cell r="N68"/>
          <cell r="O68">
            <v>182</v>
          </cell>
          <cell r="P68"/>
          <cell r="Q68">
            <v>339</v>
          </cell>
          <cell r="R68"/>
          <cell r="S68">
            <v>581.5</v>
          </cell>
          <cell r="T68"/>
          <cell r="U68">
            <v>339</v>
          </cell>
          <cell r="V68"/>
          <cell r="W68">
            <v>285.5</v>
          </cell>
          <cell r="X68"/>
          <cell r="Y68">
            <v>567</v>
          </cell>
        </row>
        <row r="69">
          <cell r="B69" t="str">
            <v>LONG THANH GENERAL ADMINISTRATION</v>
          </cell>
          <cell r="C69">
            <v>15.5</v>
          </cell>
          <cell r="D69">
            <v>5</v>
          </cell>
          <cell r="E69">
            <v>52.5</v>
          </cell>
          <cell r="F69">
            <v>6</v>
          </cell>
          <cell r="G69">
            <v>16</v>
          </cell>
          <cell r="H69">
            <v>4</v>
          </cell>
          <cell r="I69">
            <v>2.5</v>
          </cell>
          <cell r="J69">
            <v>1</v>
          </cell>
          <cell r="K69">
            <v>2.5</v>
          </cell>
          <cell r="L69">
            <v>2</v>
          </cell>
          <cell r="M69">
            <v>7.5</v>
          </cell>
          <cell r="N69">
            <v>2</v>
          </cell>
          <cell r="O69">
            <v>5</v>
          </cell>
          <cell r="P69">
            <v>2</v>
          </cell>
          <cell r="Q69">
            <v>13.5</v>
          </cell>
          <cell r="R69">
            <v>5</v>
          </cell>
          <cell r="S69">
            <v>9</v>
          </cell>
          <cell r="T69">
            <v>3</v>
          </cell>
          <cell r="U69">
            <v>27.5</v>
          </cell>
          <cell r="V69">
            <v>5</v>
          </cell>
          <cell r="W69">
            <v>22.5</v>
          </cell>
          <cell r="X69">
            <v>5</v>
          </cell>
          <cell r="Y69">
            <v>106</v>
          </cell>
          <cell r="Z69">
            <v>8</v>
          </cell>
        </row>
        <row r="70">
          <cell r="B70" t="str">
            <v>LONG THANH PRODUCTION CONTROL</v>
          </cell>
          <cell r="C70">
            <v>158.5</v>
          </cell>
          <cell r="D70">
            <v>19</v>
          </cell>
          <cell r="E70">
            <v>97.00333333333333</v>
          </cell>
          <cell r="F70">
            <v>13</v>
          </cell>
          <cell r="G70">
            <v>199.99666666666667</v>
          </cell>
          <cell r="H70">
            <v>15</v>
          </cell>
          <cell r="I70">
            <v>211.5</v>
          </cell>
          <cell r="J70">
            <v>20</v>
          </cell>
          <cell r="K70">
            <v>54</v>
          </cell>
          <cell r="L70">
            <v>13</v>
          </cell>
          <cell r="M70">
            <v>140.5</v>
          </cell>
          <cell r="N70">
            <v>21</v>
          </cell>
          <cell r="O70">
            <v>47</v>
          </cell>
          <cell r="P70">
            <v>10</v>
          </cell>
          <cell r="Q70">
            <v>165.5</v>
          </cell>
          <cell r="R70">
            <v>20</v>
          </cell>
          <cell r="S70">
            <v>338.5</v>
          </cell>
          <cell r="T70">
            <v>28</v>
          </cell>
          <cell r="U70">
            <v>198</v>
          </cell>
          <cell r="V70">
            <v>27</v>
          </cell>
          <cell r="W70">
            <v>193</v>
          </cell>
          <cell r="X70">
            <v>22</v>
          </cell>
          <cell r="Y70">
            <v>348.5</v>
          </cell>
          <cell r="Z70">
            <v>25</v>
          </cell>
        </row>
        <row r="71">
          <cell r="B71" t="str">
            <v>LONG THANH QUALITY CONTROL</v>
          </cell>
          <cell r="C71">
            <v>186</v>
          </cell>
          <cell r="D71">
            <v>11</v>
          </cell>
          <cell r="E71">
            <v>77</v>
          </cell>
          <cell r="F71">
            <v>7</v>
          </cell>
          <cell r="G71">
            <v>132.5</v>
          </cell>
          <cell r="H71">
            <v>6</v>
          </cell>
          <cell r="I71">
            <v>130</v>
          </cell>
          <cell r="J71">
            <v>7</v>
          </cell>
          <cell r="K71">
            <v>128</v>
          </cell>
          <cell r="L71">
            <v>7</v>
          </cell>
          <cell r="M71">
            <v>115</v>
          </cell>
          <cell r="N71">
            <v>7</v>
          </cell>
          <cell r="O71">
            <v>130</v>
          </cell>
          <cell r="P71">
            <v>9</v>
          </cell>
          <cell r="Q71">
            <v>160</v>
          </cell>
          <cell r="R71">
            <v>11</v>
          </cell>
          <cell r="S71">
            <v>234</v>
          </cell>
          <cell r="T71">
            <v>10</v>
          </cell>
          <cell r="U71">
            <v>113.5</v>
          </cell>
          <cell r="V71">
            <v>7</v>
          </cell>
          <cell r="W71">
            <v>70</v>
          </cell>
          <cell r="X71">
            <v>7</v>
          </cell>
          <cell r="Y71">
            <v>112.5</v>
          </cell>
          <cell r="Z71">
            <v>7</v>
          </cell>
        </row>
        <row r="72">
          <cell r="B72" t="str">
            <v>SALES, MARKETING &amp; DEVELOPMENT DIVISION</v>
          </cell>
          <cell r="C72">
            <v>10393.950000000001</v>
          </cell>
          <cell r="D72">
            <v>0</v>
          </cell>
          <cell r="E72">
            <v>8005.64</v>
          </cell>
          <cell r="F72"/>
          <cell r="G72">
            <v>10402.59</v>
          </cell>
          <cell r="H72"/>
          <cell r="I72">
            <v>9972.4633333333331</v>
          </cell>
          <cell r="J72"/>
          <cell r="K72">
            <v>10546.47</v>
          </cell>
          <cell r="L72"/>
          <cell r="M72">
            <v>11008</v>
          </cell>
          <cell r="N72"/>
          <cell r="O72">
            <v>11162</v>
          </cell>
          <cell r="P72"/>
          <cell r="Q72">
            <v>10584</v>
          </cell>
          <cell r="R72"/>
          <cell r="S72">
            <v>12674</v>
          </cell>
          <cell r="T72"/>
          <cell r="U72">
            <v>13627</v>
          </cell>
          <cell r="V72"/>
          <cell r="W72">
            <v>10869</v>
          </cell>
          <cell r="X72"/>
          <cell r="Y72">
            <v>10544</v>
          </cell>
        </row>
        <row r="73">
          <cell r="B73" t="str">
            <v>SALES ADMINISTRATION</v>
          </cell>
          <cell r="C73">
            <v>26</v>
          </cell>
          <cell r="D73">
            <v>4</v>
          </cell>
          <cell r="E73">
            <v>15</v>
          </cell>
          <cell r="F73">
            <v>3</v>
          </cell>
          <cell r="G73">
            <v>12.5</v>
          </cell>
          <cell r="H73">
            <v>2</v>
          </cell>
          <cell r="I73">
            <v>14</v>
          </cell>
          <cell r="J73">
            <v>2</v>
          </cell>
          <cell r="K73">
            <v>8</v>
          </cell>
          <cell r="L73">
            <v>3</v>
          </cell>
          <cell r="M73">
            <v>12</v>
          </cell>
          <cell r="N73">
            <v>3</v>
          </cell>
          <cell r="O73">
            <v>10</v>
          </cell>
          <cell r="P73">
            <v>3</v>
          </cell>
          <cell r="Q73">
            <v>5</v>
          </cell>
          <cell r="R73">
            <v>1</v>
          </cell>
          <cell r="S73">
            <v>9.5</v>
          </cell>
          <cell r="T73">
            <v>2</v>
          </cell>
          <cell r="U73">
            <v>2</v>
          </cell>
          <cell r="V73">
            <v>1</v>
          </cell>
          <cell r="W73">
            <v>3.5</v>
          </cell>
          <cell r="X73">
            <v>1</v>
          </cell>
          <cell r="Y73">
            <v>3</v>
          </cell>
          <cell r="Z73">
            <v>1</v>
          </cell>
        </row>
        <row r="74">
          <cell r="B74" t="str">
            <v>CENTRAL BRANCH</v>
          </cell>
          <cell r="C74">
            <v>1695.21</v>
          </cell>
          <cell r="D74">
            <v>0</v>
          </cell>
          <cell r="E74">
            <v>1270</v>
          </cell>
          <cell r="F74"/>
          <cell r="G74">
            <v>1699</v>
          </cell>
          <cell r="H74"/>
          <cell r="I74">
            <v>1593.5</v>
          </cell>
          <cell r="J74"/>
          <cell r="K74">
            <v>1659.5</v>
          </cell>
          <cell r="L74"/>
          <cell r="M74">
            <v>1754.5</v>
          </cell>
          <cell r="N74"/>
          <cell r="O74">
            <v>1710.5</v>
          </cell>
          <cell r="P74"/>
          <cell r="Q74">
            <v>1518</v>
          </cell>
          <cell r="R74"/>
          <cell r="S74">
            <v>1380.5</v>
          </cell>
          <cell r="T74"/>
          <cell r="U74">
            <v>2447</v>
          </cell>
          <cell r="V74"/>
          <cell r="W74">
            <v>1551</v>
          </cell>
          <cell r="Y74">
            <v>1548.5</v>
          </cell>
        </row>
        <row r="75">
          <cell r="B75" t="str">
            <v>CENTRAL - SALES GENERAL AFFAIRS</v>
          </cell>
          <cell r="C75">
            <v>14</v>
          </cell>
          <cell r="D75">
            <v>1</v>
          </cell>
          <cell r="E75">
            <v>12</v>
          </cell>
          <cell r="F75">
            <v>1</v>
          </cell>
          <cell r="G75">
            <v>15</v>
          </cell>
          <cell r="H75">
            <v>1</v>
          </cell>
          <cell r="I75">
            <v>15.5</v>
          </cell>
          <cell r="J75">
            <v>1</v>
          </cell>
          <cell r="K75">
            <v>14</v>
          </cell>
          <cell r="L75">
            <v>1</v>
          </cell>
          <cell r="M75">
            <v>15.5</v>
          </cell>
          <cell r="N75">
            <v>1</v>
          </cell>
          <cell r="O75">
            <v>15.5</v>
          </cell>
          <cell r="P75">
            <v>1</v>
          </cell>
          <cell r="Q75">
            <v>12</v>
          </cell>
          <cell r="R75">
            <v>1</v>
          </cell>
          <cell r="S75">
            <v>12</v>
          </cell>
          <cell r="T75">
            <v>1</v>
          </cell>
          <cell r="U75">
            <v>20</v>
          </cell>
          <cell r="V75">
            <v>1</v>
          </cell>
          <cell r="W75">
            <v>12</v>
          </cell>
          <cell r="X75">
            <v>1</v>
          </cell>
          <cell r="Y75">
            <v>12</v>
          </cell>
          <cell r="Z75">
            <v>1</v>
          </cell>
        </row>
        <row r="76">
          <cell r="B76" t="str">
            <v>CENTRAL 1 AREA SALES OFFICES</v>
          </cell>
          <cell r="C76">
            <v>758.21000000000015</v>
          </cell>
          <cell r="D76">
            <v>53</v>
          </cell>
          <cell r="E76">
            <v>566</v>
          </cell>
          <cell r="F76">
            <v>53</v>
          </cell>
          <cell r="G76">
            <v>730.17000000000007</v>
          </cell>
          <cell r="H76">
            <v>54</v>
          </cell>
          <cell r="I76">
            <v>727</v>
          </cell>
          <cell r="J76">
            <v>52</v>
          </cell>
          <cell r="K76">
            <v>755.5</v>
          </cell>
          <cell r="L76">
            <v>54</v>
          </cell>
          <cell r="M76">
            <v>774.5</v>
          </cell>
          <cell r="N76">
            <v>56</v>
          </cell>
          <cell r="O76">
            <v>749.5</v>
          </cell>
          <cell r="P76">
            <v>54</v>
          </cell>
          <cell r="Q76">
            <v>623</v>
          </cell>
          <cell r="R76">
            <v>54</v>
          </cell>
          <cell r="S76">
            <v>505</v>
          </cell>
          <cell r="T76">
            <v>54</v>
          </cell>
          <cell r="U76">
            <v>1014.5</v>
          </cell>
          <cell r="V76">
            <v>53</v>
          </cell>
          <cell r="W76">
            <v>615.5</v>
          </cell>
          <cell r="X76">
            <v>53</v>
          </cell>
          <cell r="Y76">
            <v>611</v>
          </cell>
          <cell r="Z76">
            <v>53</v>
          </cell>
        </row>
        <row r="77">
          <cell r="B77" t="str">
            <v>CENTRAL 2 AREA SALES OFFICES</v>
          </cell>
          <cell r="C77">
            <v>923</v>
          </cell>
          <cell r="D77">
            <v>70</v>
          </cell>
          <cell r="E77">
            <v>692</v>
          </cell>
          <cell r="F77">
            <v>70</v>
          </cell>
          <cell r="G77">
            <v>953.83</v>
          </cell>
          <cell r="H77">
            <v>70</v>
          </cell>
          <cell r="I77">
            <v>851</v>
          </cell>
          <cell r="J77">
            <v>69</v>
          </cell>
          <cell r="K77">
            <v>890</v>
          </cell>
          <cell r="L77">
            <v>70</v>
          </cell>
          <cell r="M77">
            <v>964.5</v>
          </cell>
          <cell r="N77">
            <v>70</v>
          </cell>
          <cell r="O77">
            <v>945.5</v>
          </cell>
          <cell r="P77">
            <v>69</v>
          </cell>
          <cell r="Q77">
            <v>883</v>
          </cell>
          <cell r="R77">
            <v>71</v>
          </cell>
          <cell r="S77">
            <v>863.5</v>
          </cell>
          <cell r="T77">
            <v>70</v>
          </cell>
          <cell r="U77">
            <v>1412.5</v>
          </cell>
          <cell r="V77">
            <v>70</v>
          </cell>
          <cell r="W77">
            <v>923.5</v>
          </cell>
          <cell r="X77">
            <v>73</v>
          </cell>
          <cell r="Y77">
            <v>925.5</v>
          </cell>
          <cell r="Z77">
            <v>73</v>
          </cell>
        </row>
        <row r="78">
          <cell r="B78" t="str">
            <v>CONSUMER COMMUNICATION</v>
          </cell>
          <cell r="C78">
            <v>10</v>
          </cell>
          <cell r="D78">
            <v>3</v>
          </cell>
          <cell r="E78">
            <v>11</v>
          </cell>
          <cell r="F78">
            <v>2</v>
          </cell>
          <cell r="G78">
            <v>6</v>
          </cell>
          <cell r="H78">
            <v>2</v>
          </cell>
          <cell r="I78">
            <v>17</v>
          </cell>
          <cell r="J78">
            <v>1</v>
          </cell>
          <cell r="K78">
            <v>42.5</v>
          </cell>
          <cell r="L78">
            <v>3</v>
          </cell>
          <cell r="M78">
            <v>53</v>
          </cell>
          <cell r="N78">
            <v>3</v>
          </cell>
          <cell r="O78">
            <v>61</v>
          </cell>
          <cell r="P78">
            <v>3</v>
          </cell>
          <cell r="Q78">
            <v>39.97</v>
          </cell>
          <cell r="R78">
            <v>3</v>
          </cell>
          <cell r="S78">
            <v>52.5</v>
          </cell>
          <cell r="T78">
            <v>4</v>
          </cell>
          <cell r="U78">
            <v>90.5</v>
          </cell>
          <cell r="V78">
            <v>4</v>
          </cell>
          <cell r="W78">
            <v>89.5</v>
          </cell>
          <cell r="X78">
            <v>4</v>
          </cell>
          <cell r="Y78">
            <v>62</v>
          </cell>
          <cell r="Z78">
            <v>4</v>
          </cell>
        </row>
        <row r="79">
          <cell r="B79" t="str">
            <v>FOOD PRODUCTS DEVELOPMENT</v>
          </cell>
          <cell r="C79">
            <v>232</v>
          </cell>
          <cell r="D79">
            <v>0</v>
          </cell>
          <cell r="E79">
            <v>217</v>
          </cell>
          <cell r="F79"/>
          <cell r="G79">
            <v>199.5</v>
          </cell>
          <cell r="H79"/>
          <cell r="I79">
            <v>154</v>
          </cell>
          <cell r="J79"/>
          <cell r="K79">
            <v>294</v>
          </cell>
          <cell r="L79"/>
          <cell r="M79">
            <v>344</v>
          </cell>
          <cell r="N79"/>
          <cell r="O79">
            <v>428.5</v>
          </cell>
          <cell r="P79"/>
          <cell r="Q79">
            <v>281</v>
          </cell>
          <cell r="R79"/>
          <cell r="S79">
            <v>231</v>
          </cell>
          <cell r="T79"/>
          <cell r="U79">
            <v>312</v>
          </cell>
          <cell r="V79"/>
          <cell r="W79">
            <v>191.5</v>
          </cell>
          <cell r="Y79">
            <v>186.5</v>
          </cell>
        </row>
        <row r="80">
          <cell r="B80" t="str">
            <v>APPLICATION DEVELOPMENT</v>
          </cell>
          <cell r="C80">
            <v>4</v>
          </cell>
          <cell r="D80">
            <v>2</v>
          </cell>
          <cell r="E80">
            <v>3</v>
          </cell>
          <cell r="F80">
            <v>2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4</v>
          </cell>
          <cell r="L80">
            <v>2</v>
          </cell>
          <cell r="M80">
            <v>13</v>
          </cell>
          <cell r="N80">
            <v>3</v>
          </cell>
          <cell r="O80">
            <v>23.5</v>
          </cell>
          <cell r="P80">
            <v>5</v>
          </cell>
          <cell r="Q80">
            <v>20</v>
          </cell>
          <cell r="R80">
            <v>3</v>
          </cell>
          <cell r="S80">
            <v>15</v>
          </cell>
          <cell r="T80">
            <v>4</v>
          </cell>
          <cell r="U80">
            <v>26</v>
          </cell>
          <cell r="V80">
            <v>6</v>
          </cell>
          <cell r="W80">
            <v>56.5</v>
          </cell>
          <cell r="X80">
            <v>5</v>
          </cell>
          <cell r="Y80">
            <v>28</v>
          </cell>
          <cell r="Z80">
            <v>4</v>
          </cell>
        </row>
        <row r="81">
          <cell r="B81" t="str">
            <v>LIQUID SEASONING DEVELOPMENT</v>
          </cell>
          <cell r="C81">
            <v>63</v>
          </cell>
          <cell r="D81">
            <v>6</v>
          </cell>
          <cell r="E81">
            <v>35</v>
          </cell>
          <cell r="F81">
            <v>5</v>
          </cell>
          <cell r="G81">
            <v>11</v>
          </cell>
          <cell r="H81">
            <v>4</v>
          </cell>
          <cell r="I81">
            <v>9.5</v>
          </cell>
          <cell r="J81">
            <v>2</v>
          </cell>
          <cell r="K81">
            <v>66.5</v>
          </cell>
          <cell r="L81">
            <v>6</v>
          </cell>
          <cell r="M81">
            <v>61.5</v>
          </cell>
          <cell r="N81">
            <v>7</v>
          </cell>
          <cell r="O81">
            <v>72.5</v>
          </cell>
          <cell r="P81">
            <v>6</v>
          </cell>
          <cell r="Q81">
            <v>60.5</v>
          </cell>
          <cell r="R81">
            <v>7</v>
          </cell>
          <cell r="S81">
            <v>27</v>
          </cell>
          <cell r="T81">
            <v>8</v>
          </cell>
          <cell r="U81">
            <v>69.5</v>
          </cell>
          <cell r="V81">
            <v>6</v>
          </cell>
          <cell r="W81">
            <v>10</v>
          </cell>
          <cell r="X81">
            <v>4</v>
          </cell>
          <cell r="Y81">
            <v>94</v>
          </cell>
          <cell r="Z81">
            <v>6</v>
          </cell>
        </row>
        <row r="82">
          <cell r="B82" t="str">
            <v>NEW FOOD CATEGORY DEVELOPMENT</v>
          </cell>
          <cell r="C82">
            <v>20</v>
          </cell>
          <cell r="D82">
            <v>2</v>
          </cell>
          <cell r="E82">
            <v>18</v>
          </cell>
          <cell r="F82">
            <v>2</v>
          </cell>
          <cell r="G82">
            <v>22</v>
          </cell>
          <cell r="H82">
            <v>2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</row>
        <row r="83">
          <cell r="B83" t="str">
            <v>PACKAGE DEVELOPMENT</v>
          </cell>
          <cell r="C83">
            <v>98.5</v>
          </cell>
          <cell r="D83">
            <v>8</v>
          </cell>
          <cell r="E83">
            <v>55.5</v>
          </cell>
          <cell r="F83">
            <v>5</v>
          </cell>
          <cell r="G83">
            <v>70</v>
          </cell>
          <cell r="H83">
            <v>8</v>
          </cell>
          <cell r="I83">
            <v>83</v>
          </cell>
          <cell r="J83">
            <v>6</v>
          </cell>
          <cell r="K83">
            <v>117</v>
          </cell>
          <cell r="L83">
            <v>8</v>
          </cell>
          <cell r="M83">
            <v>158</v>
          </cell>
          <cell r="N83">
            <v>9</v>
          </cell>
          <cell r="O83">
            <v>145.5</v>
          </cell>
          <cell r="P83">
            <v>10</v>
          </cell>
          <cell r="Q83">
            <v>58</v>
          </cell>
          <cell r="R83">
            <v>6</v>
          </cell>
          <cell r="S83">
            <v>56</v>
          </cell>
          <cell r="T83">
            <v>6</v>
          </cell>
          <cell r="U83">
            <v>62.5</v>
          </cell>
          <cell r="V83">
            <v>6</v>
          </cell>
          <cell r="W83">
            <v>26</v>
          </cell>
          <cell r="X83">
            <v>4</v>
          </cell>
          <cell r="Y83">
            <v>18.5</v>
          </cell>
          <cell r="Z83">
            <v>3</v>
          </cell>
        </row>
        <row r="84">
          <cell r="B84" t="str">
            <v>POWDER SEASONING DEVELOPMENT</v>
          </cell>
          <cell r="C84">
            <v>46.5</v>
          </cell>
          <cell r="D84">
            <v>7</v>
          </cell>
          <cell r="E84">
            <v>105.5</v>
          </cell>
          <cell r="F84">
            <v>8</v>
          </cell>
          <cell r="G84">
            <v>93.5</v>
          </cell>
          <cell r="H84">
            <v>8</v>
          </cell>
          <cell r="I84">
            <v>36.5</v>
          </cell>
          <cell r="J84">
            <v>6</v>
          </cell>
          <cell r="K84">
            <v>56</v>
          </cell>
          <cell r="L84">
            <v>6</v>
          </cell>
          <cell r="M84">
            <v>61.5</v>
          </cell>
          <cell r="N84">
            <v>6</v>
          </cell>
          <cell r="O84">
            <v>112.5</v>
          </cell>
          <cell r="P84">
            <v>9</v>
          </cell>
          <cell r="Q84">
            <v>117.5</v>
          </cell>
          <cell r="R84">
            <v>10</v>
          </cell>
          <cell r="S84">
            <v>80.5</v>
          </cell>
          <cell r="T84">
            <v>11</v>
          </cell>
          <cell r="U84">
            <v>90.5</v>
          </cell>
          <cell r="V84">
            <v>10</v>
          </cell>
          <cell r="W84">
            <v>49.5</v>
          </cell>
          <cell r="X84">
            <v>9</v>
          </cell>
          <cell r="Y84">
            <v>8</v>
          </cell>
          <cell r="Z84">
            <v>5</v>
          </cell>
        </row>
        <row r="85">
          <cell r="B85" t="str">
            <v>PROCESSED FOOD DEVELOPMENT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25</v>
          </cell>
          <cell r="J85">
            <v>2</v>
          </cell>
          <cell r="K85">
            <v>50.5</v>
          </cell>
          <cell r="L85">
            <v>2</v>
          </cell>
          <cell r="M85">
            <v>6</v>
          </cell>
          <cell r="N85">
            <v>1</v>
          </cell>
          <cell r="O85">
            <v>35.5</v>
          </cell>
          <cell r="P85">
            <v>2</v>
          </cell>
          <cell r="Q85">
            <v>19</v>
          </cell>
          <cell r="R85">
            <v>2</v>
          </cell>
          <cell r="S85">
            <v>20.5</v>
          </cell>
          <cell r="T85">
            <v>2</v>
          </cell>
          <cell r="U85">
            <v>35</v>
          </cell>
          <cell r="V85">
            <v>2</v>
          </cell>
          <cell r="W85">
            <v>12.5</v>
          </cell>
          <cell r="X85">
            <v>2</v>
          </cell>
          <cell r="Y85">
            <v>5</v>
          </cell>
          <cell r="Z85">
            <v>2</v>
          </cell>
        </row>
        <row r="86">
          <cell r="B86" t="str">
            <v>VIETNAM FOOD CULTURE RESEARCH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3</v>
          </cell>
          <cell r="H86">
            <v>2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44</v>
          </cell>
          <cell r="N86">
            <v>4</v>
          </cell>
          <cell r="O86">
            <v>39</v>
          </cell>
          <cell r="P86">
            <v>3</v>
          </cell>
          <cell r="Q86">
            <v>6</v>
          </cell>
          <cell r="R86">
            <v>3</v>
          </cell>
          <cell r="S86">
            <v>32</v>
          </cell>
          <cell r="T86">
            <v>4</v>
          </cell>
          <cell r="U86">
            <v>28.5</v>
          </cell>
          <cell r="V86">
            <v>3</v>
          </cell>
          <cell r="W86">
            <v>37</v>
          </cell>
          <cell r="X86">
            <v>3</v>
          </cell>
          <cell r="Y86">
            <v>33</v>
          </cell>
          <cell r="Z86">
            <v>3</v>
          </cell>
        </row>
        <row r="87">
          <cell r="B87" t="str">
            <v>FOOD SERVICE &amp; INGREDIENTS</v>
          </cell>
          <cell r="C87">
            <v>89</v>
          </cell>
          <cell r="D87">
            <v>0</v>
          </cell>
          <cell r="E87">
            <v>41</v>
          </cell>
          <cell r="F87"/>
          <cell r="G87">
            <v>83</v>
          </cell>
          <cell r="H87"/>
          <cell r="I87">
            <v>51.5</v>
          </cell>
          <cell r="J87"/>
          <cell r="K87">
            <v>70</v>
          </cell>
          <cell r="L87"/>
          <cell r="M87">
            <v>64</v>
          </cell>
          <cell r="N87"/>
          <cell r="O87">
            <v>74.5</v>
          </cell>
          <cell r="P87"/>
          <cell r="Q87">
            <v>69.53</v>
          </cell>
          <cell r="R87"/>
          <cell r="S87">
            <v>72.5</v>
          </cell>
          <cell r="T87"/>
          <cell r="U87">
            <v>102.5</v>
          </cell>
          <cell r="V87"/>
          <cell r="W87">
            <v>119</v>
          </cell>
          <cell r="Y87">
            <v>108</v>
          </cell>
        </row>
        <row r="88">
          <cell r="B88" t="str">
            <v>FOOD INGREDIENTS</v>
          </cell>
          <cell r="C88">
            <v>32</v>
          </cell>
          <cell r="D88">
            <v>4</v>
          </cell>
          <cell r="E88">
            <v>16</v>
          </cell>
          <cell r="F88">
            <v>2</v>
          </cell>
          <cell r="G88">
            <v>28</v>
          </cell>
          <cell r="H88">
            <v>9</v>
          </cell>
          <cell r="I88">
            <v>11.5</v>
          </cell>
          <cell r="J88">
            <v>2</v>
          </cell>
          <cell r="K88">
            <v>12.5</v>
          </cell>
          <cell r="L88">
            <v>1</v>
          </cell>
          <cell r="M88">
            <v>10</v>
          </cell>
          <cell r="N88">
            <v>1</v>
          </cell>
          <cell r="O88">
            <v>11.5</v>
          </cell>
          <cell r="P88">
            <v>3</v>
          </cell>
          <cell r="Q88">
            <v>4.5</v>
          </cell>
          <cell r="R88">
            <v>1</v>
          </cell>
          <cell r="S88">
            <v>14.5</v>
          </cell>
          <cell r="T88">
            <v>1</v>
          </cell>
          <cell r="U88">
            <v>26</v>
          </cell>
          <cell r="V88">
            <v>4</v>
          </cell>
          <cell r="W88">
            <v>24</v>
          </cell>
          <cell r="X88">
            <v>4</v>
          </cell>
          <cell r="Y88">
            <v>12</v>
          </cell>
          <cell r="Z88">
            <v>3</v>
          </cell>
        </row>
        <row r="89">
          <cell r="B89" t="str">
            <v>FOOD SERVICE</v>
          </cell>
          <cell r="C89">
            <v>57</v>
          </cell>
          <cell r="D89">
            <v>7</v>
          </cell>
          <cell r="E89">
            <v>25</v>
          </cell>
          <cell r="F89">
            <v>6</v>
          </cell>
          <cell r="G89">
            <v>55</v>
          </cell>
          <cell r="H89">
            <v>8</v>
          </cell>
          <cell r="I89">
            <v>40</v>
          </cell>
          <cell r="J89">
            <v>6</v>
          </cell>
          <cell r="K89">
            <v>57.5</v>
          </cell>
          <cell r="L89">
            <v>7</v>
          </cell>
          <cell r="M89">
            <v>54</v>
          </cell>
          <cell r="N89">
            <v>7</v>
          </cell>
          <cell r="O89">
            <v>63</v>
          </cell>
          <cell r="P89">
            <v>7</v>
          </cell>
          <cell r="Q89">
            <v>65.03</v>
          </cell>
          <cell r="R89">
            <v>8</v>
          </cell>
          <cell r="S89">
            <v>54</v>
          </cell>
          <cell r="T89">
            <v>7</v>
          </cell>
          <cell r="U89">
            <v>69.5</v>
          </cell>
          <cell r="V89">
            <v>7</v>
          </cell>
          <cell r="W89">
            <v>88.5</v>
          </cell>
          <cell r="X89">
            <v>7</v>
          </cell>
          <cell r="Y89">
            <v>89</v>
          </cell>
          <cell r="Z89">
            <v>7</v>
          </cell>
        </row>
        <row r="90">
          <cell r="B90" t="str">
            <v>MARKETING</v>
          </cell>
          <cell r="C90" t="str">
            <v>-</v>
          </cell>
          <cell r="D90">
            <v>0</v>
          </cell>
          <cell r="E90" t="str">
            <v>-</v>
          </cell>
          <cell r="F90">
            <v>0</v>
          </cell>
          <cell r="G90" t="str">
            <v>-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4</v>
          </cell>
          <cell r="T90">
            <v>1</v>
          </cell>
          <cell r="U90">
            <v>7</v>
          </cell>
          <cell r="V90">
            <v>1</v>
          </cell>
          <cell r="W90">
            <v>6.5</v>
          </cell>
          <cell r="X90">
            <v>1</v>
          </cell>
          <cell r="Y90">
            <v>7</v>
          </cell>
          <cell r="Z90">
            <v>1</v>
          </cell>
        </row>
        <row r="91">
          <cell r="B91" t="str">
            <v>MARKETING 1</v>
          </cell>
          <cell r="C91">
            <v>7</v>
          </cell>
          <cell r="D91">
            <v>0</v>
          </cell>
          <cell r="E91">
            <v>12</v>
          </cell>
          <cell r="F91"/>
          <cell r="G91">
            <v>0</v>
          </cell>
          <cell r="H91"/>
          <cell r="I91">
            <v>7</v>
          </cell>
          <cell r="J91"/>
          <cell r="K91">
            <v>12</v>
          </cell>
          <cell r="L91"/>
          <cell r="M91">
            <v>13</v>
          </cell>
          <cell r="N91"/>
          <cell r="O91">
            <v>40.5</v>
          </cell>
          <cell r="P91"/>
          <cell r="Q91">
            <v>35.5</v>
          </cell>
          <cell r="R91"/>
          <cell r="S91">
            <v>18</v>
          </cell>
          <cell r="T91"/>
          <cell r="U91">
            <v>12</v>
          </cell>
          <cell r="V91"/>
          <cell r="W91">
            <v>11.5</v>
          </cell>
          <cell r="Y91">
            <v>19</v>
          </cell>
        </row>
        <row r="92">
          <cell r="B92" t="str">
            <v>RTD SECTION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7</v>
          </cell>
          <cell r="J92">
            <v>1</v>
          </cell>
          <cell r="K92">
            <v>12</v>
          </cell>
          <cell r="L92">
            <v>1</v>
          </cell>
          <cell r="M92">
            <v>13</v>
          </cell>
          <cell r="N92">
            <v>1</v>
          </cell>
          <cell r="O92">
            <v>40.5</v>
          </cell>
          <cell r="P92">
            <v>2</v>
          </cell>
          <cell r="Q92">
            <v>35.5</v>
          </cell>
          <cell r="R92">
            <v>2</v>
          </cell>
          <cell r="S92">
            <v>18</v>
          </cell>
          <cell r="T92">
            <v>2</v>
          </cell>
          <cell r="U92">
            <v>12</v>
          </cell>
          <cell r="V92">
            <v>2</v>
          </cell>
          <cell r="W92">
            <v>11.5</v>
          </cell>
          <cell r="X92">
            <v>1</v>
          </cell>
          <cell r="Y92">
            <v>19</v>
          </cell>
          <cell r="Z92">
            <v>2</v>
          </cell>
        </row>
        <row r="93">
          <cell r="B93" t="str">
            <v>UMAMI SEASONING</v>
          </cell>
          <cell r="C93">
            <v>7</v>
          </cell>
          <cell r="D93">
            <v>1</v>
          </cell>
          <cell r="E93">
            <v>12</v>
          </cell>
          <cell r="F93">
            <v>1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B94" t="str">
            <v>MARKETING 2</v>
          </cell>
          <cell r="C94">
            <v>12.5</v>
          </cell>
          <cell r="D94">
            <v>0</v>
          </cell>
          <cell r="E94">
            <v>15.5</v>
          </cell>
          <cell r="F94"/>
          <cell r="G94">
            <v>44.22</v>
          </cell>
          <cell r="H94"/>
          <cell r="I94">
            <v>42</v>
          </cell>
          <cell r="J94"/>
          <cell r="K94">
            <v>28</v>
          </cell>
          <cell r="L94"/>
          <cell r="M94">
            <v>36</v>
          </cell>
          <cell r="N94"/>
          <cell r="O94">
            <v>29</v>
          </cell>
          <cell r="P94"/>
          <cell r="Q94">
            <v>37.5</v>
          </cell>
          <cell r="R94"/>
          <cell r="S94">
            <v>27</v>
          </cell>
          <cell r="T94"/>
          <cell r="U94">
            <v>37.5</v>
          </cell>
          <cell r="V94"/>
          <cell r="W94">
            <v>72</v>
          </cell>
          <cell r="Y94">
            <v>45</v>
          </cell>
        </row>
        <row r="95">
          <cell r="B95" t="str">
            <v>FLAVOR SEASONING</v>
          </cell>
          <cell r="C95">
            <v>5.5</v>
          </cell>
          <cell r="D95">
            <v>2</v>
          </cell>
          <cell r="E95">
            <v>6</v>
          </cell>
          <cell r="F95">
            <v>1</v>
          </cell>
          <cell r="G95">
            <v>31.5</v>
          </cell>
          <cell r="H95">
            <v>2</v>
          </cell>
          <cell r="I95">
            <v>36.5</v>
          </cell>
          <cell r="J95">
            <v>2</v>
          </cell>
          <cell r="K95">
            <v>25</v>
          </cell>
          <cell r="L95">
            <v>2</v>
          </cell>
          <cell r="M95">
            <v>24</v>
          </cell>
          <cell r="N95">
            <v>2</v>
          </cell>
          <cell r="O95">
            <v>7.5</v>
          </cell>
          <cell r="P95">
            <v>2</v>
          </cell>
          <cell r="Q95">
            <v>26</v>
          </cell>
          <cell r="R95">
            <v>2</v>
          </cell>
          <cell r="S95">
            <v>16</v>
          </cell>
          <cell r="T95">
            <v>2</v>
          </cell>
          <cell r="U95">
            <v>17.5</v>
          </cell>
          <cell r="V95">
            <v>2</v>
          </cell>
          <cell r="W95">
            <v>46</v>
          </cell>
          <cell r="X95">
            <v>2</v>
          </cell>
          <cell r="Y95">
            <v>35.5</v>
          </cell>
          <cell r="Z95">
            <v>2</v>
          </cell>
        </row>
        <row r="96">
          <cell r="B96" t="str">
            <v>MENU SEASONING</v>
          </cell>
          <cell r="C96">
            <v>7</v>
          </cell>
          <cell r="D96">
            <v>2</v>
          </cell>
          <cell r="E96">
            <v>9.5</v>
          </cell>
          <cell r="F96">
            <v>1</v>
          </cell>
          <cell r="G96">
            <v>12.719999999999999</v>
          </cell>
          <cell r="H96">
            <v>3</v>
          </cell>
          <cell r="I96">
            <v>5.5</v>
          </cell>
          <cell r="J96">
            <v>2</v>
          </cell>
          <cell r="K96">
            <v>3</v>
          </cell>
          <cell r="L96">
            <v>1</v>
          </cell>
          <cell r="M96">
            <v>12</v>
          </cell>
          <cell r="N96">
            <v>1</v>
          </cell>
          <cell r="O96">
            <v>21.5</v>
          </cell>
          <cell r="P96">
            <v>2</v>
          </cell>
          <cell r="Q96">
            <v>11.5</v>
          </cell>
          <cell r="R96">
            <v>2</v>
          </cell>
          <cell r="S96">
            <v>11</v>
          </cell>
          <cell r="T96">
            <v>2</v>
          </cell>
          <cell r="U96">
            <v>20</v>
          </cell>
          <cell r="V96">
            <v>2</v>
          </cell>
          <cell r="W96">
            <v>26</v>
          </cell>
          <cell r="X96">
            <v>2</v>
          </cell>
          <cell r="Y96">
            <v>9.5</v>
          </cell>
          <cell r="Z96">
            <v>2</v>
          </cell>
        </row>
        <row r="97">
          <cell r="B97" t="str">
            <v>MARKETING 3</v>
          </cell>
          <cell r="C97">
            <v>0</v>
          </cell>
          <cell r="D97">
            <v>0</v>
          </cell>
          <cell r="E97">
            <v>0</v>
          </cell>
          <cell r="F97"/>
          <cell r="G97">
            <v>17</v>
          </cell>
          <cell r="H97"/>
          <cell r="I97">
            <v>31.5</v>
          </cell>
          <cell r="J97"/>
          <cell r="K97">
            <v>31</v>
          </cell>
          <cell r="L97"/>
          <cell r="M97">
            <v>35</v>
          </cell>
          <cell r="N97"/>
          <cell r="O97">
            <v>57</v>
          </cell>
          <cell r="P97"/>
          <cell r="Q97">
            <v>28</v>
          </cell>
          <cell r="R97"/>
          <cell r="S97">
            <v>18.5</v>
          </cell>
          <cell r="T97"/>
          <cell r="U97">
            <v>62.5</v>
          </cell>
          <cell r="W97">
            <v>63</v>
          </cell>
          <cell r="Y97">
            <v>34.5</v>
          </cell>
        </row>
        <row r="98">
          <cell r="B98" t="str">
            <v>DIPPING SEASONING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8</v>
          </cell>
          <cell r="H98">
            <v>2</v>
          </cell>
          <cell r="I98">
            <v>12.5</v>
          </cell>
          <cell r="J98">
            <v>2</v>
          </cell>
          <cell r="K98">
            <v>16</v>
          </cell>
          <cell r="L98">
            <v>2</v>
          </cell>
          <cell r="M98">
            <v>15</v>
          </cell>
          <cell r="N98">
            <v>3</v>
          </cell>
          <cell r="O98">
            <v>39</v>
          </cell>
          <cell r="P98">
            <v>3</v>
          </cell>
          <cell r="Q98">
            <v>22</v>
          </cell>
          <cell r="R98">
            <v>3</v>
          </cell>
          <cell r="S98">
            <v>18.5</v>
          </cell>
          <cell r="T98">
            <v>3</v>
          </cell>
          <cell r="U98">
            <v>60</v>
          </cell>
          <cell r="V98">
            <v>3</v>
          </cell>
          <cell r="W98">
            <v>56</v>
          </cell>
          <cell r="X98">
            <v>3</v>
          </cell>
          <cell r="Y98">
            <v>19</v>
          </cell>
          <cell r="Z98">
            <v>2</v>
          </cell>
        </row>
        <row r="99">
          <cell r="B99" t="str">
            <v>POWDER DRINK &amp; PROCESSED FOOD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9</v>
          </cell>
          <cell r="H99">
            <v>1</v>
          </cell>
          <cell r="I99">
            <v>19</v>
          </cell>
          <cell r="J99">
            <v>1</v>
          </cell>
          <cell r="K99">
            <v>15</v>
          </cell>
          <cell r="L99">
            <v>1</v>
          </cell>
          <cell r="M99">
            <v>20</v>
          </cell>
          <cell r="N99">
            <v>1</v>
          </cell>
          <cell r="O99">
            <v>18</v>
          </cell>
          <cell r="P99">
            <v>1</v>
          </cell>
          <cell r="Q99">
            <v>6</v>
          </cell>
          <cell r="R99">
            <v>1</v>
          </cell>
          <cell r="S99">
            <v>0</v>
          </cell>
          <cell r="T99">
            <v>0</v>
          </cell>
          <cell r="U99">
            <v>2.5</v>
          </cell>
          <cell r="V99">
            <v>1</v>
          </cell>
          <cell r="W99">
            <v>7</v>
          </cell>
          <cell r="X99">
            <v>1</v>
          </cell>
          <cell r="Y99">
            <v>15.5</v>
          </cell>
          <cell r="Z99">
            <v>2</v>
          </cell>
        </row>
        <row r="100">
          <cell r="B100" t="str">
            <v>MEKONG BRANCH</v>
          </cell>
          <cell r="C100">
            <v>1779.5</v>
          </cell>
          <cell r="D100">
            <v>0</v>
          </cell>
          <cell r="E100">
            <v>1431.47</v>
          </cell>
          <cell r="F100"/>
          <cell r="G100">
            <v>1821</v>
          </cell>
          <cell r="H100"/>
          <cell r="I100">
            <v>1765</v>
          </cell>
          <cell r="J100"/>
          <cell r="K100">
            <v>1811.5</v>
          </cell>
          <cell r="L100"/>
          <cell r="M100">
            <v>1838.5</v>
          </cell>
          <cell r="N100"/>
          <cell r="O100">
            <v>1841.5</v>
          </cell>
          <cell r="P100"/>
          <cell r="Q100">
            <v>1868</v>
          </cell>
          <cell r="R100"/>
          <cell r="S100">
            <v>2784.5</v>
          </cell>
          <cell r="T100"/>
          <cell r="U100">
            <v>1861.5</v>
          </cell>
          <cell r="W100">
            <v>1883</v>
          </cell>
          <cell r="Y100">
            <v>1832.5</v>
          </cell>
        </row>
        <row r="101">
          <cell r="B101" t="str">
            <v>MEKONG 1 AREA SALE OFFICES</v>
          </cell>
          <cell r="C101">
            <v>835.5</v>
          </cell>
          <cell r="D101">
            <v>54</v>
          </cell>
          <cell r="E101">
            <v>657.97</v>
          </cell>
          <cell r="F101">
            <v>54</v>
          </cell>
          <cell r="G101">
            <v>845.5</v>
          </cell>
          <cell r="H101">
            <v>54</v>
          </cell>
          <cell r="I101">
            <v>824</v>
          </cell>
          <cell r="J101">
            <v>54</v>
          </cell>
          <cell r="K101">
            <v>838.5</v>
          </cell>
          <cell r="L101">
            <v>55</v>
          </cell>
          <cell r="M101">
            <v>850.5</v>
          </cell>
          <cell r="N101">
            <v>54</v>
          </cell>
          <cell r="O101">
            <v>842</v>
          </cell>
          <cell r="P101">
            <v>55</v>
          </cell>
          <cell r="Q101">
            <v>867.5</v>
          </cell>
          <cell r="R101">
            <v>55</v>
          </cell>
          <cell r="S101">
            <v>1299.5</v>
          </cell>
          <cell r="T101">
            <v>55</v>
          </cell>
          <cell r="U101">
            <v>860</v>
          </cell>
          <cell r="V101">
            <v>55</v>
          </cell>
          <cell r="W101">
            <v>862</v>
          </cell>
          <cell r="X101">
            <v>55</v>
          </cell>
          <cell r="Y101">
            <v>835</v>
          </cell>
          <cell r="Z101">
            <v>55</v>
          </cell>
        </row>
        <row r="102">
          <cell r="B102" t="str">
            <v>MEKONG 2 AREA SALES OFFICES</v>
          </cell>
          <cell r="C102">
            <v>944</v>
          </cell>
          <cell r="D102">
            <v>61</v>
          </cell>
          <cell r="E102">
            <v>773.5</v>
          </cell>
          <cell r="F102">
            <v>61</v>
          </cell>
          <cell r="G102">
            <v>975.5</v>
          </cell>
          <cell r="H102">
            <v>61</v>
          </cell>
          <cell r="I102">
            <v>941</v>
          </cell>
          <cell r="J102">
            <v>63</v>
          </cell>
          <cell r="K102">
            <v>973</v>
          </cell>
          <cell r="L102">
            <v>63</v>
          </cell>
          <cell r="M102">
            <v>988</v>
          </cell>
          <cell r="N102">
            <v>64</v>
          </cell>
          <cell r="O102">
            <v>999.5</v>
          </cell>
          <cell r="P102">
            <v>65</v>
          </cell>
          <cell r="Q102">
            <v>1000.5</v>
          </cell>
          <cell r="R102">
            <v>64</v>
          </cell>
          <cell r="S102">
            <v>1485</v>
          </cell>
          <cell r="T102">
            <v>64</v>
          </cell>
          <cell r="U102">
            <v>1001.5</v>
          </cell>
          <cell r="V102">
            <v>64</v>
          </cell>
          <cell r="W102">
            <v>1021</v>
          </cell>
          <cell r="X102">
            <v>66</v>
          </cell>
          <cell r="Y102">
            <v>997.5</v>
          </cell>
          <cell r="Z102">
            <v>66</v>
          </cell>
        </row>
        <row r="103">
          <cell r="B103" t="str">
            <v>MODERN TRADE SALES</v>
          </cell>
          <cell r="C103">
            <v>106</v>
          </cell>
          <cell r="D103">
            <v>0</v>
          </cell>
          <cell r="E103">
            <v>73</v>
          </cell>
          <cell r="F103"/>
          <cell r="G103">
            <v>94.9</v>
          </cell>
          <cell r="H103"/>
          <cell r="I103">
            <v>60.50333333333333</v>
          </cell>
          <cell r="J103"/>
          <cell r="K103">
            <v>111.96000000000001</v>
          </cell>
          <cell r="L103"/>
          <cell r="M103">
            <v>115</v>
          </cell>
          <cell r="N103"/>
          <cell r="O103">
            <v>108</v>
          </cell>
          <cell r="P103"/>
          <cell r="Q103">
            <v>65.5</v>
          </cell>
          <cell r="R103"/>
          <cell r="S103">
            <v>69</v>
          </cell>
          <cell r="T103"/>
          <cell r="U103">
            <v>79.5</v>
          </cell>
          <cell r="W103">
            <v>76.5</v>
          </cell>
          <cell r="Y103">
            <v>71.5</v>
          </cell>
        </row>
        <row r="104">
          <cell r="B104" t="str">
            <v>CONVENIENCE STORE</v>
          </cell>
          <cell r="C104">
            <v>13</v>
          </cell>
          <cell r="D104">
            <v>1</v>
          </cell>
          <cell r="E104">
            <v>7.5</v>
          </cell>
          <cell r="F104">
            <v>1</v>
          </cell>
          <cell r="G104">
            <v>11</v>
          </cell>
          <cell r="H104">
            <v>1</v>
          </cell>
          <cell r="I104">
            <v>6.5</v>
          </cell>
          <cell r="J104">
            <v>1</v>
          </cell>
          <cell r="K104">
            <v>15.5</v>
          </cell>
          <cell r="L104">
            <v>1</v>
          </cell>
          <cell r="M104">
            <v>20</v>
          </cell>
          <cell r="N104">
            <v>1</v>
          </cell>
          <cell r="O104">
            <v>17.5</v>
          </cell>
          <cell r="P104">
            <v>1</v>
          </cell>
          <cell r="Q104">
            <v>7</v>
          </cell>
          <cell r="R104">
            <v>1</v>
          </cell>
          <cell r="S104">
            <v>7</v>
          </cell>
          <cell r="T104">
            <v>1</v>
          </cell>
          <cell r="U104">
            <v>10</v>
          </cell>
          <cell r="V104">
            <v>1</v>
          </cell>
          <cell r="W104">
            <v>12</v>
          </cell>
          <cell r="X104">
            <v>1</v>
          </cell>
          <cell r="Y104">
            <v>7</v>
          </cell>
          <cell r="Z104">
            <v>1</v>
          </cell>
        </row>
        <row r="105">
          <cell r="B105" t="str">
            <v>INTERNATIONAL SUPERMARKET</v>
          </cell>
          <cell r="C105">
            <v>36.5</v>
          </cell>
          <cell r="D105">
            <v>3</v>
          </cell>
          <cell r="E105">
            <v>24.5</v>
          </cell>
          <cell r="F105">
            <v>3</v>
          </cell>
          <cell r="G105">
            <v>38.5</v>
          </cell>
          <cell r="H105">
            <v>3</v>
          </cell>
          <cell r="I105">
            <v>20</v>
          </cell>
          <cell r="J105">
            <v>3</v>
          </cell>
          <cell r="K105">
            <v>44.5</v>
          </cell>
          <cell r="L105">
            <v>3</v>
          </cell>
          <cell r="M105">
            <v>46.5</v>
          </cell>
          <cell r="N105">
            <v>3</v>
          </cell>
          <cell r="O105">
            <v>47.5</v>
          </cell>
          <cell r="P105">
            <v>3</v>
          </cell>
          <cell r="Q105">
            <v>35</v>
          </cell>
          <cell r="R105">
            <v>3</v>
          </cell>
          <cell r="S105">
            <v>34.5</v>
          </cell>
          <cell r="T105">
            <v>3</v>
          </cell>
          <cell r="U105">
            <v>39</v>
          </cell>
          <cell r="V105">
            <v>3</v>
          </cell>
          <cell r="W105">
            <v>33</v>
          </cell>
          <cell r="X105">
            <v>3</v>
          </cell>
          <cell r="Y105">
            <v>34.5</v>
          </cell>
          <cell r="Z105">
            <v>3</v>
          </cell>
        </row>
        <row r="106">
          <cell r="B106" t="str">
            <v>LOCAL SUPERMARKET</v>
          </cell>
          <cell r="C106">
            <v>13</v>
          </cell>
          <cell r="D106">
            <v>2</v>
          </cell>
          <cell r="E106">
            <v>10</v>
          </cell>
          <cell r="F106">
            <v>2</v>
          </cell>
          <cell r="G106">
            <v>15</v>
          </cell>
          <cell r="H106">
            <v>2</v>
          </cell>
          <cell r="I106">
            <v>6</v>
          </cell>
          <cell r="J106">
            <v>2</v>
          </cell>
          <cell r="K106">
            <v>20.46</v>
          </cell>
          <cell r="L106">
            <v>2</v>
          </cell>
          <cell r="M106">
            <v>26.5</v>
          </cell>
          <cell r="N106">
            <v>2</v>
          </cell>
          <cell r="O106">
            <v>26</v>
          </cell>
          <cell r="P106">
            <v>2</v>
          </cell>
          <cell r="Q106">
            <v>10.5</v>
          </cell>
          <cell r="R106">
            <v>2</v>
          </cell>
          <cell r="S106">
            <v>16.5</v>
          </cell>
          <cell r="T106">
            <v>2</v>
          </cell>
          <cell r="U106">
            <v>18</v>
          </cell>
          <cell r="V106">
            <v>2</v>
          </cell>
          <cell r="W106">
            <v>19</v>
          </cell>
          <cell r="X106">
            <v>2</v>
          </cell>
          <cell r="Y106">
            <v>19</v>
          </cell>
          <cell r="Z106">
            <v>2</v>
          </cell>
        </row>
        <row r="107">
          <cell r="B107" t="str">
            <v>MODERN TRADE SALES PLANNING</v>
          </cell>
          <cell r="C107">
            <v>43.5</v>
          </cell>
          <cell r="D107">
            <v>4</v>
          </cell>
          <cell r="E107">
            <v>31</v>
          </cell>
          <cell r="F107">
            <v>4</v>
          </cell>
          <cell r="G107">
            <v>30.4</v>
          </cell>
          <cell r="H107">
            <v>3</v>
          </cell>
          <cell r="I107">
            <v>28.003333333333334</v>
          </cell>
          <cell r="J107">
            <v>3</v>
          </cell>
          <cell r="K107">
            <v>31.5</v>
          </cell>
          <cell r="L107">
            <v>3</v>
          </cell>
          <cell r="M107">
            <v>22</v>
          </cell>
          <cell r="N107">
            <v>2</v>
          </cell>
          <cell r="O107">
            <v>17</v>
          </cell>
          <cell r="P107">
            <v>2</v>
          </cell>
          <cell r="Q107">
            <v>13</v>
          </cell>
          <cell r="R107">
            <v>2</v>
          </cell>
          <cell r="S107">
            <v>11</v>
          </cell>
          <cell r="T107">
            <v>2</v>
          </cell>
          <cell r="U107">
            <v>12.5</v>
          </cell>
          <cell r="V107">
            <v>2</v>
          </cell>
          <cell r="W107">
            <v>12.5</v>
          </cell>
          <cell r="X107">
            <v>2</v>
          </cell>
          <cell r="Y107">
            <v>11</v>
          </cell>
          <cell r="Z107">
            <v>2</v>
          </cell>
        </row>
        <row r="108">
          <cell r="B108" t="str">
            <v>NORTH EAST BRANCH</v>
          </cell>
          <cell r="C108">
            <v>2065.5</v>
          </cell>
          <cell r="D108">
            <v>0</v>
          </cell>
          <cell r="E108">
            <v>1725.5</v>
          </cell>
          <cell r="F108"/>
          <cell r="G108">
            <v>2073.5</v>
          </cell>
          <cell r="H108"/>
          <cell r="I108">
            <v>2060.5</v>
          </cell>
          <cell r="J108"/>
          <cell r="K108">
            <v>2083</v>
          </cell>
          <cell r="L108"/>
          <cell r="M108">
            <v>2138.5</v>
          </cell>
          <cell r="N108"/>
          <cell r="O108">
            <v>2140</v>
          </cell>
          <cell r="P108"/>
          <cell r="Q108">
            <v>2129</v>
          </cell>
          <cell r="R108"/>
          <cell r="S108">
            <v>2092</v>
          </cell>
          <cell r="T108"/>
          <cell r="U108">
            <v>3179.5</v>
          </cell>
          <cell r="W108">
            <v>2168</v>
          </cell>
          <cell r="Y108">
            <v>2150</v>
          </cell>
        </row>
        <row r="109">
          <cell r="B109" t="str">
            <v>NORTH EAST - SALES GENERAL AFFAIRS</v>
          </cell>
          <cell r="C109">
            <v>25.5</v>
          </cell>
          <cell r="D109">
            <v>2</v>
          </cell>
          <cell r="E109">
            <v>23</v>
          </cell>
          <cell r="F109">
            <v>2</v>
          </cell>
          <cell r="G109">
            <v>28.5</v>
          </cell>
          <cell r="H109">
            <v>2</v>
          </cell>
          <cell r="I109">
            <v>19</v>
          </cell>
          <cell r="J109">
            <v>2</v>
          </cell>
          <cell r="K109">
            <v>25.5</v>
          </cell>
          <cell r="L109">
            <v>2</v>
          </cell>
          <cell r="M109">
            <v>32.5</v>
          </cell>
          <cell r="N109">
            <v>3</v>
          </cell>
          <cell r="O109">
            <v>34</v>
          </cell>
          <cell r="P109">
            <v>3</v>
          </cell>
          <cell r="Q109">
            <v>28</v>
          </cell>
          <cell r="R109">
            <v>2</v>
          </cell>
          <cell r="S109">
            <v>27.5</v>
          </cell>
          <cell r="T109">
            <v>2</v>
          </cell>
          <cell r="U109">
            <v>44</v>
          </cell>
          <cell r="V109">
            <v>2</v>
          </cell>
          <cell r="W109">
            <v>28</v>
          </cell>
          <cell r="X109">
            <v>2</v>
          </cell>
          <cell r="Y109">
            <v>26</v>
          </cell>
          <cell r="Z109">
            <v>2</v>
          </cell>
        </row>
        <row r="110">
          <cell r="B110" t="str">
            <v>NORTH EAST 1 SALES OFFICE</v>
          </cell>
          <cell r="C110">
            <v>1082</v>
          </cell>
          <cell r="D110">
            <v>69</v>
          </cell>
          <cell r="E110">
            <v>910</v>
          </cell>
          <cell r="F110">
            <v>69</v>
          </cell>
          <cell r="G110">
            <v>1090</v>
          </cell>
          <cell r="H110">
            <v>69</v>
          </cell>
          <cell r="I110">
            <v>1085</v>
          </cell>
          <cell r="J110">
            <v>70</v>
          </cell>
          <cell r="K110">
            <v>1089</v>
          </cell>
          <cell r="L110">
            <v>70</v>
          </cell>
          <cell r="M110">
            <v>1121.5</v>
          </cell>
          <cell r="N110">
            <v>71</v>
          </cell>
          <cell r="O110">
            <v>1121</v>
          </cell>
          <cell r="P110">
            <v>71</v>
          </cell>
          <cell r="Q110">
            <v>1113</v>
          </cell>
          <cell r="R110">
            <v>70</v>
          </cell>
          <cell r="S110">
            <v>1105</v>
          </cell>
          <cell r="T110">
            <v>70</v>
          </cell>
          <cell r="U110">
            <v>1673</v>
          </cell>
          <cell r="V110">
            <v>70</v>
          </cell>
          <cell r="W110">
            <v>1119.5</v>
          </cell>
          <cell r="X110">
            <v>70</v>
          </cell>
          <cell r="Y110">
            <v>1080</v>
          </cell>
          <cell r="Z110">
            <v>70</v>
          </cell>
        </row>
        <row r="111">
          <cell r="B111" t="str">
            <v>NORTH EAST 2 SALES OFFICE</v>
          </cell>
          <cell r="C111">
            <v>958</v>
          </cell>
          <cell r="D111">
            <v>62</v>
          </cell>
          <cell r="E111">
            <v>792.5</v>
          </cell>
          <cell r="F111">
            <v>62</v>
          </cell>
          <cell r="G111">
            <v>955</v>
          </cell>
          <cell r="H111">
            <v>61</v>
          </cell>
          <cell r="I111">
            <v>956.5</v>
          </cell>
          <cell r="J111">
            <v>62</v>
          </cell>
          <cell r="K111">
            <v>968.5</v>
          </cell>
          <cell r="L111">
            <v>62</v>
          </cell>
          <cell r="M111">
            <v>984.5</v>
          </cell>
          <cell r="N111">
            <v>62</v>
          </cell>
          <cell r="O111">
            <v>985</v>
          </cell>
          <cell r="P111">
            <v>62</v>
          </cell>
          <cell r="Q111">
            <v>988</v>
          </cell>
          <cell r="R111">
            <v>62</v>
          </cell>
          <cell r="S111">
            <v>959.5</v>
          </cell>
          <cell r="T111">
            <v>62</v>
          </cell>
          <cell r="U111">
            <v>1462.5</v>
          </cell>
          <cell r="V111">
            <v>62</v>
          </cell>
          <cell r="W111">
            <v>1020.5</v>
          </cell>
          <cell r="X111">
            <v>67</v>
          </cell>
          <cell r="Y111">
            <v>1044</v>
          </cell>
          <cell r="Z111">
            <v>67</v>
          </cell>
        </row>
        <row r="112">
          <cell r="B112" t="str">
            <v>NORTH WEST BRANCH</v>
          </cell>
          <cell r="C112">
            <v>1909</v>
          </cell>
          <cell r="D112">
            <v>0</v>
          </cell>
          <cell r="E112">
            <v>1535.67</v>
          </cell>
          <cell r="F112"/>
          <cell r="G112">
            <v>2016</v>
          </cell>
          <cell r="H112"/>
          <cell r="I112">
            <v>1911</v>
          </cell>
          <cell r="J112"/>
          <cell r="K112">
            <v>2007.5</v>
          </cell>
          <cell r="L112"/>
          <cell r="M112">
            <v>2084</v>
          </cell>
          <cell r="N112"/>
          <cell r="O112">
            <v>2055</v>
          </cell>
          <cell r="P112"/>
          <cell r="Q112">
            <v>2003.5</v>
          </cell>
          <cell r="R112"/>
          <cell r="S112">
            <v>2177</v>
          </cell>
          <cell r="T112"/>
          <cell r="U112">
            <v>2897.5</v>
          </cell>
          <cell r="W112">
            <v>2055.5</v>
          </cell>
          <cell r="Y112">
            <v>2025</v>
          </cell>
        </row>
        <row r="113">
          <cell r="B113" t="str">
            <v>NORTH WEST 1 SALES OFFICE</v>
          </cell>
          <cell r="C113">
            <v>1179</v>
          </cell>
          <cell r="D113">
            <v>84</v>
          </cell>
          <cell r="E113">
            <v>979.17000000000007</v>
          </cell>
          <cell r="F113">
            <v>83</v>
          </cell>
          <cell r="G113">
            <v>1285</v>
          </cell>
          <cell r="H113">
            <v>83</v>
          </cell>
          <cell r="I113">
            <v>1195.5</v>
          </cell>
          <cell r="J113">
            <v>84</v>
          </cell>
          <cell r="K113">
            <v>1289</v>
          </cell>
          <cell r="L113">
            <v>86</v>
          </cell>
          <cell r="M113">
            <v>1345</v>
          </cell>
          <cell r="N113">
            <v>87</v>
          </cell>
          <cell r="O113">
            <v>1324</v>
          </cell>
          <cell r="P113">
            <v>87</v>
          </cell>
          <cell r="Q113">
            <v>1282</v>
          </cell>
          <cell r="R113">
            <v>86</v>
          </cell>
          <cell r="S113">
            <v>1469.5</v>
          </cell>
          <cell r="T113">
            <v>88</v>
          </cell>
          <cell r="U113">
            <v>1832</v>
          </cell>
          <cell r="V113">
            <v>87</v>
          </cell>
          <cell r="W113">
            <v>1348.5</v>
          </cell>
          <cell r="X113">
            <v>87</v>
          </cell>
          <cell r="Y113">
            <v>1326</v>
          </cell>
          <cell r="Z113">
            <v>86</v>
          </cell>
        </row>
        <row r="114">
          <cell r="B114" t="str">
            <v>NORTH WEST 2 SALES OFFICE</v>
          </cell>
          <cell r="C114">
            <v>730</v>
          </cell>
          <cell r="D114">
            <v>47</v>
          </cell>
          <cell r="E114">
            <v>556.5</v>
          </cell>
          <cell r="F114">
            <v>47</v>
          </cell>
          <cell r="G114">
            <v>731</v>
          </cell>
          <cell r="H114">
            <v>47</v>
          </cell>
          <cell r="I114">
            <v>715.5</v>
          </cell>
          <cell r="J114">
            <v>47</v>
          </cell>
          <cell r="K114">
            <v>718.5</v>
          </cell>
          <cell r="L114">
            <v>47</v>
          </cell>
          <cell r="M114">
            <v>739</v>
          </cell>
          <cell r="N114">
            <v>47</v>
          </cell>
          <cell r="O114">
            <v>731</v>
          </cell>
          <cell r="P114">
            <v>47</v>
          </cell>
          <cell r="Q114">
            <v>721.5</v>
          </cell>
          <cell r="R114">
            <v>47</v>
          </cell>
          <cell r="S114">
            <v>707.5</v>
          </cell>
          <cell r="T114">
            <v>47</v>
          </cell>
          <cell r="U114">
            <v>1065.5</v>
          </cell>
          <cell r="V114">
            <v>46</v>
          </cell>
          <cell r="W114">
            <v>707</v>
          </cell>
          <cell r="X114">
            <v>47</v>
          </cell>
          <cell r="Y114">
            <v>699</v>
          </cell>
          <cell r="Z114">
            <v>47</v>
          </cell>
        </row>
        <row r="115">
          <cell r="B115" t="str">
            <v>SALES PLANNING.</v>
          </cell>
          <cell r="C115">
            <v>93.8</v>
          </cell>
          <cell r="D115">
            <v>0</v>
          </cell>
          <cell r="E115">
            <v>73.5</v>
          </cell>
          <cell r="F115"/>
          <cell r="G115">
            <v>86.47</v>
          </cell>
          <cell r="H115"/>
          <cell r="I115">
            <v>69.960000000000008</v>
          </cell>
          <cell r="J115"/>
          <cell r="K115">
            <v>88.5</v>
          </cell>
          <cell r="L115"/>
          <cell r="M115">
            <v>82.5</v>
          </cell>
          <cell r="N115"/>
          <cell r="O115">
            <v>102</v>
          </cell>
          <cell r="P115"/>
          <cell r="Q115">
            <v>58.5</v>
          </cell>
          <cell r="R115"/>
          <cell r="S115">
            <v>76.5</v>
          </cell>
          <cell r="T115"/>
          <cell r="U115">
            <v>110.5</v>
          </cell>
          <cell r="W115">
            <v>104</v>
          </cell>
          <cell r="Y115">
            <v>51</v>
          </cell>
        </row>
        <row r="116">
          <cell r="B116" t="str">
            <v>SALES PLANNING</v>
          </cell>
          <cell r="C116">
            <v>93.8</v>
          </cell>
          <cell r="D116">
            <v>12</v>
          </cell>
          <cell r="E116">
            <v>73.5</v>
          </cell>
          <cell r="F116">
            <v>11</v>
          </cell>
          <cell r="G116">
            <v>47.47</v>
          </cell>
          <cell r="H116">
            <v>0</v>
          </cell>
          <cell r="I116">
            <v>31.46</v>
          </cell>
          <cell r="J116">
            <v>4</v>
          </cell>
          <cell r="K116">
            <v>41</v>
          </cell>
          <cell r="L116">
            <v>4</v>
          </cell>
          <cell r="M116">
            <v>43</v>
          </cell>
          <cell r="N116">
            <v>6</v>
          </cell>
          <cell r="O116">
            <v>52</v>
          </cell>
          <cell r="P116">
            <v>5</v>
          </cell>
          <cell r="Q116">
            <v>31</v>
          </cell>
          <cell r="R116">
            <v>5</v>
          </cell>
          <cell r="S116">
            <v>31</v>
          </cell>
          <cell r="T116">
            <v>5</v>
          </cell>
          <cell r="U116">
            <v>51.5</v>
          </cell>
          <cell r="V116">
            <v>6</v>
          </cell>
          <cell r="W116">
            <v>59</v>
          </cell>
          <cell r="X116">
            <v>6</v>
          </cell>
          <cell r="Y116">
            <v>36</v>
          </cell>
          <cell r="Z116">
            <v>5</v>
          </cell>
        </row>
        <row r="117">
          <cell r="B117" t="str">
            <v>SALES STRATEGY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39</v>
          </cell>
          <cell r="H117">
            <v>0</v>
          </cell>
          <cell r="I117">
            <v>38.5</v>
          </cell>
          <cell r="J117">
            <v>5</v>
          </cell>
          <cell r="K117">
            <v>47.5</v>
          </cell>
          <cell r="L117">
            <v>4</v>
          </cell>
          <cell r="M117">
            <v>39.5</v>
          </cell>
          <cell r="N117">
            <v>5</v>
          </cell>
          <cell r="O117">
            <v>50</v>
          </cell>
          <cell r="P117">
            <v>5</v>
          </cell>
          <cell r="Q117">
            <v>27.5</v>
          </cell>
          <cell r="R117">
            <v>4</v>
          </cell>
          <cell r="S117">
            <v>45.5</v>
          </cell>
          <cell r="T117">
            <v>5</v>
          </cell>
          <cell r="U117">
            <v>59</v>
          </cell>
          <cell r="V117">
            <v>5</v>
          </cell>
          <cell r="W117">
            <v>45</v>
          </cell>
          <cell r="X117">
            <v>4</v>
          </cell>
          <cell r="Y117">
            <v>15</v>
          </cell>
          <cell r="Z117">
            <v>3</v>
          </cell>
        </row>
        <row r="118">
          <cell r="B118" t="str">
            <v>SOUTH BRANCH</v>
          </cell>
          <cell r="C118">
            <v>2368.44</v>
          </cell>
          <cell r="D118">
            <v>0</v>
          </cell>
          <cell r="E118">
            <v>1585</v>
          </cell>
          <cell r="F118"/>
          <cell r="G118">
            <v>2249.5</v>
          </cell>
          <cell r="H118"/>
          <cell r="I118">
            <v>2195</v>
          </cell>
          <cell r="J118"/>
          <cell r="K118">
            <v>2299.0100000000002</v>
          </cell>
          <cell r="L118"/>
          <cell r="M118">
            <v>2438</v>
          </cell>
          <cell r="N118"/>
          <cell r="O118">
            <v>2504.5</v>
          </cell>
          <cell r="P118"/>
          <cell r="Q118">
            <v>2445</v>
          </cell>
          <cell r="R118"/>
          <cell r="S118">
            <v>3665.5</v>
          </cell>
          <cell r="T118"/>
          <cell r="U118">
            <v>2432.5</v>
          </cell>
          <cell r="W118">
            <v>2481</v>
          </cell>
          <cell r="Y118">
            <v>2407.5</v>
          </cell>
        </row>
        <row r="119">
          <cell r="B119" t="str">
            <v>SOUTH - SALES GENERAL AFFAIRS</v>
          </cell>
          <cell r="C119">
            <v>13.5</v>
          </cell>
          <cell r="D119">
            <v>1</v>
          </cell>
          <cell r="E119">
            <v>8</v>
          </cell>
          <cell r="F119">
            <v>1</v>
          </cell>
          <cell r="G119">
            <v>14</v>
          </cell>
          <cell r="H119">
            <v>1</v>
          </cell>
          <cell r="I119">
            <v>10</v>
          </cell>
          <cell r="J119">
            <v>1</v>
          </cell>
          <cell r="K119">
            <v>15.5</v>
          </cell>
          <cell r="L119">
            <v>1</v>
          </cell>
          <cell r="M119">
            <v>14</v>
          </cell>
          <cell r="N119">
            <v>1</v>
          </cell>
          <cell r="O119">
            <v>15.5</v>
          </cell>
          <cell r="P119">
            <v>1</v>
          </cell>
          <cell r="Q119">
            <v>15</v>
          </cell>
          <cell r="R119">
            <v>1</v>
          </cell>
          <cell r="S119">
            <v>20</v>
          </cell>
          <cell r="T119">
            <v>1</v>
          </cell>
          <cell r="U119">
            <v>14.5</v>
          </cell>
          <cell r="V119">
            <v>1</v>
          </cell>
          <cell r="W119">
            <v>14</v>
          </cell>
          <cell r="X119">
            <v>1</v>
          </cell>
          <cell r="Y119">
            <v>14</v>
          </cell>
          <cell r="Z119">
            <v>1</v>
          </cell>
        </row>
        <row r="120">
          <cell r="B120" t="str">
            <v>SOUTH 1 AREA SALES OFFICES</v>
          </cell>
          <cell r="C120">
            <v>1381.94</v>
          </cell>
          <cell r="D120">
            <v>98</v>
          </cell>
          <cell r="E120">
            <v>860</v>
          </cell>
          <cell r="F120">
            <v>96</v>
          </cell>
          <cell r="G120">
            <v>1231</v>
          </cell>
          <cell r="H120">
            <v>96</v>
          </cell>
          <cell r="I120">
            <v>1247.5</v>
          </cell>
          <cell r="J120">
            <v>97</v>
          </cell>
          <cell r="K120">
            <v>1306</v>
          </cell>
          <cell r="L120">
            <v>98</v>
          </cell>
          <cell r="M120">
            <v>1425</v>
          </cell>
          <cell r="N120">
            <v>98</v>
          </cell>
          <cell r="O120">
            <v>1510</v>
          </cell>
          <cell r="P120">
            <v>99</v>
          </cell>
          <cell r="Q120">
            <v>1395.5</v>
          </cell>
          <cell r="R120">
            <v>98</v>
          </cell>
          <cell r="S120">
            <v>2150.5</v>
          </cell>
          <cell r="T120">
            <v>98</v>
          </cell>
          <cell r="U120">
            <v>1423.5</v>
          </cell>
          <cell r="V120">
            <v>98</v>
          </cell>
          <cell r="W120">
            <v>1467</v>
          </cell>
          <cell r="X120">
            <v>98</v>
          </cell>
          <cell r="Y120">
            <v>1402.5</v>
          </cell>
          <cell r="Z120">
            <v>97</v>
          </cell>
        </row>
        <row r="121">
          <cell r="B121" t="str">
            <v>SOUTH 2 AREA SALES OFFICES</v>
          </cell>
          <cell r="C121">
            <v>973</v>
          </cell>
          <cell r="D121">
            <v>66</v>
          </cell>
          <cell r="E121">
            <v>717</v>
          </cell>
          <cell r="F121">
            <v>66</v>
          </cell>
          <cell r="G121">
            <v>1004.5</v>
          </cell>
          <cell r="H121">
            <v>65</v>
          </cell>
          <cell r="I121">
            <v>937.5</v>
          </cell>
          <cell r="J121">
            <v>67</v>
          </cell>
          <cell r="K121">
            <v>977.51</v>
          </cell>
          <cell r="L121">
            <v>66</v>
          </cell>
          <cell r="M121">
            <v>999</v>
          </cell>
          <cell r="N121">
            <v>66</v>
          </cell>
          <cell r="O121">
            <v>979</v>
          </cell>
          <cell r="P121">
            <v>66</v>
          </cell>
          <cell r="Q121">
            <v>1034.5</v>
          </cell>
          <cell r="R121">
            <v>67</v>
          </cell>
          <cell r="S121">
            <v>1495</v>
          </cell>
          <cell r="T121">
            <v>66</v>
          </cell>
          <cell r="U121">
            <v>994.5</v>
          </cell>
          <cell r="V121">
            <v>66</v>
          </cell>
          <cell r="W121">
            <v>1000</v>
          </cell>
          <cell r="X121">
            <v>65</v>
          </cell>
          <cell r="Y121">
            <v>991</v>
          </cell>
          <cell r="Z121">
            <v>66</v>
          </cell>
        </row>
        <row r="122">
          <cell r="B122" t="str">
            <v>OTHER DEPTS. [CUSTOMER SERVICE CENTER, IA, SHE, QA]</v>
          </cell>
          <cell r="C122">
            <v>161.505</v>
          </cell>
          <cell r="D122">
            <v>0</v>
          </cell>
          <cell r="E122">
            <v>62.5</v>
          </cell>
          <cell r="F122"/>
          <cell r="G122">
            <v>144.00333333333333</v>
          </cell>
          <cell r="H122"/>
          <cell r="I122">
            <v>51</v>
          </cell>
          <cell r="J122"/>
          <cell r="K122">
            <v>50</v>
          </cell>
          <cell r="L122"/>
          <cell r="M122">
            <v>122</v>
          </cell>
          <cell r="N122"/>
          <cell r="O122">
            <v>89</v>
          </cell>
          <cell r="P122"/>
          <cell r="Q122">
            <v>83.5</v>
          </cell>
          <cell r="R122"/>
          <cell r="S122">
            <v>141</v>
          </cell>
          <cell r="T122"/>
          <cell r="U122">
            <v>174</v>
          </cell>
          <cell r="W122">
            <v>135</v>
          </cell>
          <cell r="Y122">
            <v>173.5</v>
          </cell>
        </row>
        <row r="123">
          <cell r="B123" t="str">
            <v>CUSTOMER SERVICE CENTER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/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</row>
        <row r="124">
          <cell r="B124" t="str">
            <v>INTERNAL AUDIT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13.5</v>
          </cell>
          <cell r="H124">
            <v>0</v>
          </cell>
          <cell r="I124">
            <v>5.5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</row>
        <row r="125">
          <cell r="B125" t="str">
            <v>QUALITY ASSURANCE</v>
          </cell>
          <cell r="C125">
            <v>92.504999999999995</v>
          </cell>
          <cell r="D125">
            <v>0</v>
          </cell>
          <cell r="E125">
            <v>32</v>
          </cell>
          <cell r="F125"/>
          <cell r="G125">
            <v>40.50333333333333</v>
          </cell>
          <cell r="H125"/>
          <cell r="I125">
            <v>16.5</v>
          </cell>
          <cell r="J125"/>
          <cell r="K125">
            <v>23.5</v>
          </cell>
          <cell r="L125"/>
          <cell r="M125">
            <v>51.5</v>
          </cell>
          <cell r="N125"/>
          <cell r="O125">
            <v>52.5</v>
          </cell>
          <cell r="P125"/>
          <cell r="Q125">
            <v>56.5</v>
          </cell>
          <cell r="R125"/>
          <cell r="S125">
            <v>105.5</v>
          </cell>
          <cell r="T125"/>
          <cell r="U125">
            <v>99.5</v>
          </cell>
          <cell r="W125">
            <v>71.5</v>
          </cell>
          <cell r="Y125">
            <v>131.5</v>
          </cell>
        </row>
        <row r="126">
          <cell r="B126" t="str">
            <v>QA-BH</v>
          </cell>
          <cell r="C126">
            <v>44</v>
          </cell>
          <cell r="D126">
            <v>3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15</v>
          </cell>
          <cell r="P126">
            <v>5</v>
          </cell>
          <cell r="Q126">
            <v>0</v>
          </cell>
          <cell r="R126">
            <v>0</v>
          </cell>
          <cell r="S126">
            <v>8.5</v>
          </cell>
          <cell r="T126">
            <v>3</v>
          </cell>
          <cell r="U126">
            <v>6</v>
          </cell>
          <cell r="V126">
            <v>1</v>
          </cell>
          <cell r="W126">
            <v>7</v>
          </cell>
          <cell r="X126">
            <v>2</v>
          </cell>
          <cell r="Y126">
            <v>21.5</v>
          </cell>
          <cell r="Z126">
            <v>4</v>
          </cell>
        </row>
        <row r="127">
          <cell r="B127" t="str">
            <v>QA-LT</v>
          </cell>
          <cell r="C127">
            <v>14</v>
          </cell>
          <cell r="D127">
            <v>2</v>
          </cell>
          <cell r="E127">
            <v>2</v>
          </cell>
          <cell r="F127">
            <v>1</v>
          </cell>
          <cell r="G127">
            <v>5.5</v>
          </cell>
          <cell r="H127">
            <v>2</v>
          </cell>
          <cell r="I127">
            <v>5.5</v>
          </cell>
          <cell r="J127">
            <v>2</v>
          </cell>
          <cell r="K127">
            <v>21</v>
          </cell>
          <cell r="L127">
            <v>4</v>
          </cell>
          <cell r="M127">
            <v>35</v>
          </cell>
          <cell r="N127">
            <v>6</v>
          </cell>
          <cell r="O127">
            <v>25.5</v>
          </cell>
          <cell r="P127">
            <v>5</v>
          </cell>
          <cell r="Q127">
            <v>42.5</v>
          </cell>
          <cell r="R127">
            <v>6</v>
          </cell>
          <cell r="S127">
            <v>53</v>
          </cell>
          <cell r="T127">
            <v>5</v>
          </cell>
          <cell r="U127">
            <v>43</v>
          </cell>
          <cell r="V127">
            <v>5</v>
          </cell>
          <cell r="W127">
            <v>46.5</v>
          </cell>
          <cell r="X127">
            <v>5</v>
          </cell>
          <cell r="Y127">
            <v>67</v>
          </cell>
          <cell r="Z127">
            <v>6</v>
          </cell>
        </row>
        <row r="128">
          <cell r="B128" t="str">
            <v>SYSTEM &amp; COMPLIANCE</v>
          </cell>
          <cell r="C128">
            <v>34.505000000000003</v>
          </cell>
          <cell r="D128">
            <v>5</v>
          </cell>
          <cell r="E128">
            <v>30</v>
          </cell>
          <cell r="F128">
            <v>3</v>
          </cell>
          <cell r="G128">
            <v>35.00333333333333</v>
          </cell>
          <cell r="H128">
            <v>5</v>
          </cell>
          <cell r="I128">
            <v>11</v>
          </cell>
          <cell r="J128">
            <v>3</v>
          </cell>
          <cell r="K128">
            <v>2.5</v>
          </cell>
          <cell r="L128">
            <v>1</v>
          </cell>
          <cell r="M128">
            <v>16.5</v>
          </cell>
          <cell r="N128">
            <v>3</v>
          </cell>
          <cell r="O128">
            <v>12</v>
          </cell>
          <cell r="P128">
            <v>3</v>
          </cell>
          <cell r="Q128">
            <v>14</v>
          </cell>
          <cell r="R128">
            <v>2</v>
          </cell>
          <cell r="S128">
            <v>44</v>
          </cell>
          <cell r="T128">
            <v>4</v>
          </cell>
          <cell r="U128">
            <v>50.5</v>
          </cell>
          <cell r="V128">
            <v>7</v>
          </cell>
          <cell r="W128">
            <v>18</v>
          </cell>
          <cell r="X128">
            <v>3</v>
          </cell>
          <cell r="Y128">
            <v>43</v>
          </cell>
          <cell r="Z128">
            <v>4</v>
          </cell>
        </row>
        <row r="129">
          <cell r="B129" t="str">
            <v>SAFETY, HEALTH &amp; ENVIRONMENT</v>
          </cell>
          <cell r="C129">
            <v>69</v>
          </cell>
          <cell r="D129">
            <v>5</v>
          </cell>
          <cell r="E129">
            <v>30.5</v>
          </cell>
          <cell r="F129">
            <v>4</v>
          </cell>
          <cell r="G129">
            <v>90</v>
          </cell>
          <cell r="H129">
            <v>7</v>
          </cell>
          <cell r="I129">
            <v>29</v>
          </cell>
          <cell r="J129">
            <v>2</v>
          </cell>
          <cell r="K129">
            <v>25.5</v>
          </cell>
          <cell r="L129">
            <v>4</v>
          </cell>
          <cell r="M129">
            <v>70.5</v>
          </cell>
          <cell r="N129">
            <v>4</v>
          </cell>
          <cell r="O129">
            <v>36.5</v>
          </cell>
          <cell r="P129">
            <v>3</v>
          </cell>
          <cell r="Q129">
            <v>27</v>
          </cell>
          <cell r="R129">
            <v>4</v>
          </cell>
          <cell r="S129">
            <v>35.5</v>
          </cell>
          <cell r="T129">
            <v>3</v>
          </cell>
          <cell r="U129">
            <v>74.5</v>
          </cell>
          <cell r="V129">
            <v>6</v>
          </cell>
          <cell r="W129">
            <v>63.5</v>
          </cell>
          <cell r="X129">
            <v>6</v>
          </cell>
          <cell r="Y129">
            <v>42</v>
          </cell>
          <cell r="Z129">
            <v>4</v>
          </cell>
        </row>
        <row r="130">
          <cell r="B130" t="str">
            <v>TOTAL</v>
          </cell>
          <cell r="C130">
            <v>25275.478333333333</v>
          </cell>
          <cell r="D130">
            <v>1790</v>
          </cell>
          <cell r="E130">
            <v>23643.153333333335</v>
          </cell>
          <cell r="F130">
            <v>1721</v>
          </cell>
          <cell r="G130">
            <v>21372.080000000002</v>
          </cell>
          <cell r="H130">
            <v>1626</v>
          </cell>
          <cell r="I130">
            <v>21066.47</v>
          </cell>
          <cell r="J130">
            <v>1669</v>
          </cell>
          <cell r="K130">
            <v>21352.466666666667</v>
          </cell>
          <cell r="L130">
            <v>1690</v>
          </cell>
          <cell r="M130">
            <v>19170.496666666666</v>
          </cell>
          <cell r="N130">
            <v>1490</v>
          </cell>
          <cell r="O130">
            <v>18970</v>
          </cell>
          <cell r="P130">
            <v>1488</v>
          </cell>
          <cell r="Q130">
            <v>21313.516666666666</v>
          </cell>
          <cell r="R130">
            <v>1613</v>
          </cell>
          <cell r="S130">
            <v>28697</v>
          </cell>
          <cell r="T130">
            <v>1829</v>
          </cell>
          <cell r="U130">
            <v>23676.5</v>
          </cell>
          <cell r="V130">
            <v>1670</v>
          </cell>
          <cell r="W130">
            <v>21825</v>
          </cell>
          <cell r="X130">
            <v>1690</v>
          </cell>
          <cell r="Y130">
            <v>25124</v>
          </cell>
          <cell r="Z130">
            <v>1778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Y112"/>
  <sheetViews>
    <sheetView showGridLines="0" zoomScale="75" zoomScaleNormal="75" zoomScaleSheetLayoutView="85" workbookViewId="0">
      <selection activeCell="S3" sqref="S3"/>
    </sheetView>
  </sheetViews>
  <sheetFormatPr defaultColWidth="8.7109375" defaultRowHeight="14.25"/>
  <cols>
    <col min="1" max="1" width="2.42578125" style="20" customWidth="1"/>
    <col min="2" max="2" width="13.140625" style="20" customWidth="1"/>
    <col min="3" max="3" width="27.7109375" style="20" customWidth="1"/>
    <col min="4" max="4" width="14.140625" style="20" customWidth="1"/>
    <col min="5" max="17" width="10.7109375" style="20" customWidth="1"/>
    <col min="18" max="19" width="16.28515625" style="20" customWidth="1"/>
    <col min="20" max="20" width="27.140625" style="20" customWidth="1"/>
    <col min="21" max="16384" width="8.7109375" style="20"/>
  </cols>
  <sheetData>
    <row r="1" spans="2:20" s="2" customFormat="1" ht="15.75">
      <c r="B1" s="1" t="s">
        <v>0</v>
      </c>
    </row>
    <row r="2" spans="2:20" s="2" customFormat="1" ht="15.75">
      <c r="B2" s="1" t="s">
        <v>1</v>
      </c>
    </row>
    <row r="3" spans="2:20" s="2" customFormat="1" ht="15.75">
      <c r="B3" s="3"/>
    </row>
    <row r="4" spans="2:20" s="6" customFormat="1" ht="20.25" customHeight="1">
      <c r="B4" s="4" t="s">
        <v>231</v>
      </c>
      <c r="C4" s="5"/>
      <c r="D4" s="5"/>
      <c r="E4" s="5"/>
      <c r="F4" s="5"/>
      <c r="G4" s="5"/>
      <c r="H4" s="5"/>
      <c r="I4" s="5"/>
      <c r="J4" s="5"/>
      <c r="K4" s="93"/>
      <c r="L4" s="5"/>
      <c r="M4" s="5"/>
      <c r="N4" s="78"/>
    </row>
    <row r="5" spans="2:20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20" s="2" customFormat="1" ht="14.45" customHeight="1">
      <c r="B6" s="7" t="s">
        <v>98</v>
      </c>
    </row>
    <row r="7" spans="2:20" ht="8.4499999999999993" customHeight="1"/>
    <row r="8" spans="2:20" ht="23.45" customHeight="1">
      <c r="B8" s="162" t="s">
        <v>80</v>
      </c>
      <c r="S8" s="164"/>
    </row>
    <row r="9" spans="2:20" s="8" customFormat="1" ht="23.45" customHeight="1">
      <c r="B9" s="231" t="s">
        <v>81</v>
      </c>
      <c r="J9" s="157"/>
      <c r="K9" s="158"/>
      <c r="O9" s="232"/>
      <c r="T9" s="309" t="s">
        <v>252</v>
      </c>
    </row>
    <row r="10" spans="2:20" ht="12.95" customHeight="1" thickBot="1"/>
    <row r="11" spans="2:20" ht="33.950000000000003" customHeight="1" thickBot="1">
      <c r="B11" s="25"/>
      <c r="C11" s="25"/>
      <c r="D11" s="79"/>
      <c r="E11" s="153" t="s">
        <v>91</v>
      </c>
      <c r="F11" s="153" t="s">
        <v>3</v>
      </c>
      <c r="G11" s="135" t="s">
        <v>4</v>
      </c>
      <c r="H11" s="135" t="s">
        <v>5</v>
      </c>
      <c r="I11" s="135" t="s">
        <v>6</v>
      </c>
      <c r="J11" s="135" t="s">
        <v>7</v>
      </c>
      <c r="K11" s="135" t="s">
        <v>8</v>
      </c>
      <c r="L11" s="135" t="s">
        <v>9</v>
      </c>
      <c r="M11" s="135" t="s">
        <v>10</v>
      </c>
      <c r="N11" s="135" t="s">
        <v>11</v>
      </c>
      <c r="O11" s="135" t="s">
        <v>12</v>
      </c>
      <c r="P11" s="135" t="s">
        <v>13</v>
      </c>
      <c r="Q11" s="136" t="s">
        <v>14</v>
      </c>
      <c r="R11" s="159" t="s">
        <v>69</v>
      </c>
      <c r="S11" s="156" t="s">
        <v>70</v>
      </c>
      <c r="T11" s="137" t="s">
        <v>37</v>
      </c>
    </row>
    <row r="12" spans="2:20" ht="31.5" customHeight="1">
      <c r="B12" s="452" t="s">
        <v>232</v>
      </c>
      <c r="C12" s="455" t="s">
        <v>87</v>
      </c>
      <c r="D12" s="456"/>
      <c r="E12" s="167" t="s">
        <v>92</v>
      </c>
      <c r="F12" s="143">
        <f>'Sheet2_Detail Report'!E18</f>
        <v>216</v>
      </c>
      <c r="G12" s="144">
        <f>'Sheet2_Detail Report'!I18</f>
        <v>178.5</v>
      </c>
      <c r="H12" s="144">
        <f>'Sheet2_Detail Report'!M18</f>
        <v>157.5</v>
      </c>
      <c r="I12" s="95">
        <f>'Sheet2_Detail Report'!Q18</f>
        <v>0</v>
      </c>
      <c r="J12" s="95">
        <f>'Sheet2_Detail Report'!U18</f>
        <v>0</v>
      </c>
      <c r="K12" s="95">
        <f>'Sheet2_Detail Report'!Y18</f>
        <v>0</v>
      </c>
      <c r="L12" s="275">
        <f>'Sheet2_Detail Report'!AC18</f>
        <v>0</v>
      </c>
      <c r="M12" s="95">
        <f>'Sheet2_Detail Report'!AG18</f>
        <v>0</v>
      </c>
      <c r="N12" s="95">
        <f>'Sheet2_Detail Report'!AK18</f>
        <v>0</v>
      </c>
      <c r="O12" s="95">
        <f>'Sheet2_Detail Report'!AO18</f>
        <v>0</v>
      </c>
      <c r="P12" s="95">
        <f>'Sheet2_Detail Report'!AS18</f>
        <v>0</v>
      </c>
      <c r="Q12" s="161">
        <f>'Sheet2_Detail Report'!AW18</f>
        <v>0</v>
      </c>
      <c r="R12" s="171">
        <f>SUM(F12:H12)</f>
        <v>552</v>
      </c>
      <c r="S12" s="172">
        <f>SUM(F12:Q12)</f>
        <v>552</v>
      </c>
      <c r="T12" s="273"/>
    </row>
    <row r="13" spans="2:20" ht="24.95" customHeight="1">
      <c r="B13" s="453"/>
      <c r="C13" s="457" t="s">
        <v>88</v>
      </c>
      <c r="D13" s="458"/>
      <c r="E13" s="168" t="s">
        <v>93</v>
      </c>
      <c r="F13" s="96">
        <f>'Sheet2_Detail Report'!D18</f>
        <v>24</v>
      </c>
      <c r="G13" s="97">
        <f>'Sheet2_Detail Report'!H18</f>
        <v>20</v>
      </c>
      <c r="H13" s="97">
        <f>'Sheet2_Detail Report'!L18</f>
        <v>17</v>
      </c>
      <c r="I13" s="97">
        <f>'Sheet2_Detail Report'!P18</f>
        <v>0</v>
      </c>
      <c r="J13" s="97">
        <f>'Sheet2_Detail Report'!T18</f>
        <v>0</v>
      </c>
      <c r="K13" s="97">
        <f>'Sheet2_Detail Report'!X18</f>
        <v>0</v>
      </c>
      <c r="L13" s="97">
        <f>'Sheet2_Detail Report'!AB18</f>
        <v>0</v>
      </c>
      <c r="M13" s="97">
        <f>'Sheet2_Detail Report'!AF18</f>
        <v>0</v>
      </c>
      <c r="N13" s="97">
        <f>'Sheet2_Detail Report'!AJ18</f>
        <v>0</v>
      </c>
      <c r="O13" s="97">
        <f>'Sheet2_Detail Report'!AN18</f>
        <v>0</v>
      </c>
      <c r="P13" s="97">
        <f>'Sheet2_Detail Report'!AR18</f>
        <v>0</v>
      </c>
      <c r="Q13" s="97">
        <f>'Sheet2_Detail Report'!AV18</f>
        <v>0</v>
      </c>
      <c r="R13" s="276">
        <f>SUM(F13:H13)</f>
        <v>61</v>
      </c>
      <c r="S13" s="174">
        <f>SUM(F13:Q13)</f>
        <v>61</v>
      </c>
      <c r="T13" s="175"/>
    </row>
    <row r="14" spans="2:20" ht="24.95" customHeight="1">
      <c r="B14" s="453"/>
      <c r="C14" s="457" t="s">
        <v>89</v>
      </c>
      <c r="D14" s="458"/>
      <c r="E14" s="168" t="s">
        <v>92</v>
      </c>
      <c r="F14" s="176">
        <f>IFERROR(F12/F13,0)</f>
        <v>9</v>
      </c>
      <c r="G14" s="176">
        <f t="shared" ref="G14:Q14" si="0">IFERROR(G12/G13,0)</f>
        <v>8.9250000000000007</v>
      </c>
      <c r="H14" s="176">
        <f t="shared" si="0"/>
        <v>9.264705882352942</v>
      </c>
      <c r="I14" s="176">
        <f t="shared" si="0"/>
        <v>0</v>
      </c>
      <c r="J14" s="176">
        <f t="shared" si="0"/>
        <v>0</v>
      </c>
      <c r="K14" s="176">
        <f t="shared" si="0"/>
        <v>0</v>
      </c>
      <c r="L14" s="176">
        <f t="shared" si="0"/>
        <v>0</v>
      </c>
      <c r="M14" s="176">
        <f t="shared" si="0"/>
        <v>0</v>
      </c>
      <c r="N14" s="176">
        <f t="shared" si="0"/>
        <v>0</v>
      </c>
      <c r="O14" s="176">
        <f t="shared" si="0"/>
        <v>0</v>
      </c>
      <c r="P14" s="176">
        <f t="shared" si="0"/>
        <v>0</v>
      </c>
      <c r="Q14" s="179">
        <f t="shared" si="0"/>
        <v>0</v>
      </c>
      <c r="R14" s="180">
        <f>IFERROR(R12/R13,0)</f>
        <v>9.0491803278688518</v>
      </c>
      <c r="S14" s="181">
        <f>IFERROR(S12/S13,0)</f>
        <v>9.0491803278688518</v>
      </c>
      <c r="T14" s="132"/>
    </row>
    <row r="15" spans="2:20" ht="24.95" customHeight="1" thickBot="1">
      <c r="B15" s="454"/>
      <c r="C15" s="459" t="s">
        <v>90</v>
      </c>
      <c r="D15" s="460"/>
      <c r="E15" s="169" t="s">
        <v>93</v>
      </c>
      <c r="F15" s="182">
        <f>'Sheet2_Detail Report'!C18</f>
        <v>31</v>
      </c>
      <c r="G15" s="183">
        <f>'Sheet2_Detail Report'!G18</f>
        <v>31</v>
      </c>
      <c r="H15" s="183">
        <f>'Sheet2_Detail Report'!K18</f>
        <v>32</v>
      </c>
      <c r="I15" s="184">
        <f>'Sheet2_Detail Report'!O18</f>
        <v>0</v>
      </c>
      <c r="J15" s="184">
        <f>'Sheet2_Detail Report'!S18</f>
        <v>0</v>
      </c>
      <c r="K15" s="184">
        <f>'Sheet2_Detail Report'!W18</f>
        <v>0</v>
      </c>
      <c r="L15" s="184">
        <f>'Sheet2_Detail Report'!AA18</f>
        <v>0</v>
      </c>
      <c r="M15" s="184">
        <f>'Sheet2_Detail Report'!AE18</f>
        <v>0</v>
      </c>
      <c r="N15" s="184">
        <f>'Sheet2_Detail Report'!AI18</f>
        <v>0</v>
      </c>
      <c r="O15" s="184">
        <f>'Sheet2_Detail Report'!AM18</f>
        <v>0</v>
      </c>
      <c r="P15" s="184">
        <f>'Sheet2_Detail Report'!AQ18</f>
        <v>0</v>
      </c>
      <c r="Q15" s="184">
        <f>'Sheet2_Detail Report'!AU18</f>
        <v>0</v>
      </c>
      <c r="R15" s="185">
        <f>SUM(F15:H15)</f>
        <v>94</v>
      </c>
      <c r="S15" s="186">
        <f>SUM(F15:Q15)</f>
        <v>94</v>
      </c>
      <c r="T15" s="133"/>
    </row>
    <row r="16" spans="2:20" ht="24.95" customHeight="1">
      <c r="B16" s="461" t="s">
        <v>16</v>
      </c>
      <c r="C16" s="455" t="s">
        <v>87</v>
      </c>
      <c r="D16" s="456"/>
      <c r="E16" s="167" t="s">
        <v>92</v>
      </c>
      <c r="F16" s="187">
        <f>'Sheet2_Detail Report'!E29</f>
        <v>316</v>
      </c>
      <c r="G16" s="188">
        <f>'Sheet2_Detail Report'!I29</f>
        <v>196</v>
      </c>
      <c r="H16" s="188">
        <f>'Sheet2_Detail Report'!M29</f>
        <v>192</v>
      </c>
      <c r="I16" s="189">
        <f>'Sheet2_Detail Report'!Q29</f>
        <v>248</v>
      </c>
      <c r="J16" s="189">
        <f>'Sheet2_Detail Report'!U29</f>
        <v>168</v>
      </c>
      <c r="K16" s="189">
        <f>'Sheet2_Detail Report'!Y29</f>
        <v>270.5</v>
      </c>
      <c r="L16" s="189">
        <f>'Sheet2_Detail Report'!AC29</f>
        <v>285</v>
      </c>
      <c r="M16" s="189">
        <f>'Sheet2_Detail Report'!AG29</f>
        <v>192</v>
      </c>
      <c r="N16" s="189">
        <f>'Sheet2_Detail Report'!AK29</f>
        <v>281.5</v>
      </c>
      <c r="O16" s="189">
        <f>'Sheet2_Detail Report'!AO29</f>
        <v>216.5</v>
      </c>
      <c r="P16" s="189">
        <f>'Sheet2_Detail Report'!AS29</f>
        <v>163.5</v>
      </c>
      <c r="Q16" s="190">
        <f>'Sheet2_Detail Report'!AW29</f>
        <v>111</v>
      </c>
      <c r="R16" s="171">
        <f t="shared" ref="R16:R17" si="1">SUM(F16:H16)</f>
        <v>704</v>
      </c>
      <c r="S16" s="172">
        <f>SUM(F16:Q16)</f>
        <v>2640</v>
      </c>
      <c r="T16" s="191"/>
    </row>
    <row r="17" spans="2:20" ht="24.95" customHeight="1">
      <c r="B17" s="462"/>
      <c r="C17" s="457" t="s">
        <v>88</v>
      </c>
      <c r="D17" s="458"/>
      <c r="E17" s="168" t="s">
        <v>93</v>
      </c>
      <c r="F17" s="192">
        <f>'Sheet2_Detail Report'!D29</f>
        <v>28</v>
      </c>
      <c r="G17" s="193">
        <f>'Sheet2_Detail Report'!H29</f>
        <v>27</v>
      </c>
      <c r="H17" s="193">
        <f>'Sheet2_Detail Report'!L29</f>
        <v>27</v>
      </c>
      <c r="I17" s="194">
        <f>'Sheet2_Detail Report'!P29</f>
        <v>27</v>
      </c>
      <c r="J17" s="194">
        <f>'Sheet2_Detail Report'!T29</f>
        <v>26</v>
      </c>
      <c r="K17" s="194">
        <f>'Sheet2_Detail Report'!X29</f>
        <v>26</v>
      </c>
      <c r="L17" s="194">
        <f>'Sheet2_Detail Report'!AB29</f>
        <v>27</v>
      </c>
      <c r="M17" s="194">
        <f>'Sheet2_Detail Report'!AF29</f>
        <v>26</v>
      </c>
      <c r="N17" s="194">
        <f>'Sheet2_Detail Report'!AJ29</f>
        <v>26</v>
      </c>
      <c r="O17" s="194">
        <f>'Sheet2_Detail Report'!AN29</f>
        <v>26</v>
      </c>
      <c r="P17" s="194">
        <f>'Sheet2_Detail Report'!AR29</f>
        <v>25</v>
      </c>
      <c r="Q17" s="173">
        <f>'Sheet2_Detail Report'!AV29</f>
        <v>23</v>
      </c>
      <c r="R17" s="276">
        <f t="shared" si="1"/>
        <v>82</v>
      </c>
      <c r="S17" s="174">
        <f t="shared" ref="S17" si="2">SUM(F17:Q17)</f>
        <v>314</v>
      </c>
      <c r="T17" s="195"/>
    </row>
    <row r="18" spans="2:20" ht="24.95" customHeight="1">
      <c r="B18" s="462"/>
      <c r="C18" s="457" t="s">
        <v>89</v>
      </c>
      <c r="D18" s="458"/>
      <c r="E18" s="168" t="s">
        <v>92</v>
      </c>
      <c r="F18" s="176">
        <f>IFERROR(F16/F17,0)</f>
        <v>11.285714285714286</v>
      </c>
      <c r="G18" s="177">
        <f t="shared" ref="G18:Q18" si="3">IFERROR(G16/G17,0)</f>
        <v>7.2592592592592595</v>
      </c>
      <c r="H18" s="177">
        <f t="shared" si="3"/>
        <v>7.1111111111111107</v>
      </c>
      <c r="I18" s="178">
        <f t="shared" si="3"/>
        <v>9.1851851851851851</v>
      </c>
      <c r="J18" s="178">
        <f>IFERROR(J16/J17,0)</f>
        <v>6.4615384615384617</v>
      </c>
      <c r="K18" s="178">
        <f t="shared" si="3"/>
        <v>10.403846153846153</v>
      </c>
      <c r="L18" s="178">
        <f t="shared" si="3"/>
        <v>10.555555555555555</v>
      </c>
      <c r="M18" s="178">
        <f t="shared" si="3"/>
        <v>7.384615384615385</v>
      </c>
      <c r="N18" s="178">
        <f t="shared" si="3"/>
        <v>10.826923076923077</v>
      </c>
      <c r="O18" s="178">
        <f t="shared" si="3"/>
        <v>8.3269230769230766</v>
      </c>
      <c r="P18" s="178">
        <f t="shared" si="3"/>
        <v>6.54</v>
      </c>
      <c r="Q18" s="179">
        <f t="shared" si="3"/>
        <v>4.8260869565217392</v>
      </c>
      <c r="R18" s="180">
        <f>IFERROR(R16/R17,0)</f>
        <v>8.5853658536585371</v>
      </c>
      <c r="S18" s="181">
        <f>IFERROR(S16/S17,0)</f>
        <v>8.4076433121019107</v>
      </c>
      <c r="T18" s="196"/>
    </row>
    <row r="19" spans="2:20" ht="24.95" customHeight="1" thickBot="1">
      <c r="B19" s="463"/>
      <c r="C19" s="459" t="s">
        <v>90</v>
      </c>
      <c r="D19" s="460"/>
      <c r="E19" s="169" t="s">
        <v>93</v>
      </c>
      <c r="F19" s="197">
        <f>'Sheet2_Detail Report'!C29</f>
        <v>31</v>
      </c>
      <c r="G19" s="198">
        <f>'Sheet2_Detail Report'!G29</f>
        <v>31</v>
      </c>
      <c r="H19" s="198">
        <f>'Sheet2_Detail Report'!K29</f>
        <v>31</v>
      </c>
      <c r="I19" s="199">
        <f>'Sheet2_Detail Report'!O29</f>
        <v>31</v>
      </c>
      <c r="J19" s="199">
        <f>'Sheet2_Detail Report'!S29</f>
        <v>31</v>
      </c>
      <c r="K19" s="199">
        <f>'Sheet2_Detail Report'!W29</f>
        <v>31</v>
      </c>
      <c r="L19" s="199">
        <f>'Sheet2_Detail Report'!AA29</f>
        <v>31</v>
      </c>
      <c r="M19" s="199">
        <f>'Sheet2_Detail Report'!AE29</f>
        <v>31</v>
      </c>
      <c r="N19" s="199">
        <f>'Sheet2_Detail Report'!AI29</f>
        <v>31</v>
      </c>
      <c r="O19" s="199">
        <f>'Sheet2_Detail Report'!AM29</f>
        <v>31</v>
      </c>
      <c r="P19" s="199">
        <f>'Sheet2_Detail Report'!AQ29</f>
        <v>31</v>
      </c>
      <c r="Q19" s="200">
        <f>'Sheet2_Detail Report'!AU29</f>
        <v>31</v>
      </c>
      <c r="R19" s="185">
        <f>SUM(F19:H19)</f>
        <v>93</v>
      </c>
      <c r="S19" s="186">
        <f>SUM(F19:Q19)</f>
        <v>372</v>
      </c>
      <c r="T19" s="133"/>
    </row>
    <row r="20" spans="2:20" ht="28.5" customHeight="1" thickBot="1">
      <c r="B20" s="464" t="s">
        <v>233</v>
      </c>
      <c r="C20" s="465"/>
      <c r="D20" s="466"/>
      <c r="E20" s="167" t="s">
        <v>94</v>
      </c>
      <c r="F20" s="146">
        <f>IFERROR(F12/F16,0)</f>
        <v>0.68354430379746833</v>
      </c>
      <c r="G20" s="146">
        <f t="shared" ref="G20:S20" si="4">IFERROR(G12/G16,0)</f>
        <v>0.9107142857142857</v>
      </c>
      <c r="H20" s="146">
        <f t="shared" si="4"/>
        <v>0.8203125</v>
      </c>
      <c r="I20" s="86">
        <f t="shared" si="4"/>
        <v>0</v>
      </c>
      <c r="J20" s="86">
        <f t="shared" si="4"/>
        <v>0</v>
      </c>
      <c r="K20" s="86">
        <f t="shared" si="4"/>
        <v>0</v>
      </c>
      <c r="L20" s="86">
        <f t="shared" si="4"/>
        <v>0</v>
      </c>
      <c r="M20" s="86">
        <f t="shared" si="4"/>
        <v>0</v>
      </c>
      <c r="N20" s="86">
        <f t="shared" si="4"/>
        <v>0</v>
      </c>
      <c r="O20" s="86">
        <f t="shared" si="4"/>
        <v>0</v>
      </c>
      <c r="P20" s="86">
        <f t="shared" si="4"/>
        <v>0</v>
      </c>
      <c r="Q20" s="86">
        <f t="shared" si="4"/>
        <v>0</v>
      </c>
      <c r="R20" s="277">
        <f t="shared" si="4"/>
        <v>0.78409090909090906</v>
      </c>
      <c r="S20" s="278">
        <f t="shared" si="4"/>
        <v>0.20909090909090908</v>
      </c>
      <c r="T20" s="133"/>
    </row>
    <row r="21" spans="2:20" ht="28.5" customHeight="1" thickBot="1">
      <c r="B21" s="467" t="s">
        <v>234</v>
      </c>
      <c r="C21" s="468"/>
      <c r="D21" s="469"/>
      <c r="E21" s="170" t="s">
        <v>94</v>
      </c>
      <c r="F21" s="146">
        <f>IFERROR(F14/F18,0)</f>
        <v>0.79746835443037967</v>
      </c>
      <c r="G21" s="146">
        <f t="shared" ref="G21:S21" si="5">IFERROR(G14/G18,0)</f>
        <v>1.2294642857142857</v>
      </c>
      <c r="H21" s="146">
        <f t="shared" si="5"/>
        <v>1.3028492647058825</v>
      </c>
      <c r="I21" s="86">
        <f t="shared" si="5"/>
        <v>0</v>
      </c>
      <c r="J21" s="86">
        <f t="shared" si="5"/>
        <v>0</v>
      </c>
      <c r="K21" s="86">
        <f t="shared" si="5"/>
        <v>0</v>
      </c>
      <c r="L21" s="86">
        <f t="shared" si="5"/>
        <v>0</v>
      </c>
      <c r="M21" s="86">
        <f t="shared" si="5"/>
        <v>0</v>
      </c>
      <c r="N21" s="86">
        <f t="shared" si="5"/>
        <v>0</v>
      </c>
      <c r="O21" s="86">
        <f t="shared" si="5"/>
        <v>0</v>
      </c>
      <c r="P21" s="86">
        <f t="shared" si="5"/>
        <v>0</v>
      </c>
      <c r="Q21" s="86">
        <f t="shared" si="5"/>
        <v>0</v>
      </c>
      <c r="R21" s="163">
        <f t="shared" si="5"/>
        <v>1.0540238450074515</v>
      </c>
      <c r="S21" s="134">
        <f t="shared" si="5"/>
        <v>1.0763040238450075</v>
      </c>
      <c r="T21" s="133"/>
    </row>
    <row r="22" spans="2:20" ht="12.95" customHeight="1">
      <c r="C22" s="26"/>
      <c r="D22" s="26"/>
      <c r="E22" s="26"/>
      <c r="F22" s="27"/>
      <c r="G22" s="27"/>
      <c r="H22" s="27"/>
      <c r="I22" s="152"/>
      <c r="J22" s="154"/>
      <c r="K22" s="27"/>
      <c r="L22" s="27"/>
      <c r="M22" s="27"/>
      <c r="N22" s="27"/>
      <c r="O22" s="27"/>
      <c r="P22" s="27"/>
      <c r="Q22" s="27"/>
      <c r="R22" s="27"/>
      <c r="S22" s="28"/>
      <c r="T22" s="29"/>
    </row>
    <row r="23" spans="2:20" ht="15.75">
      <c r="B23" s="231" t="s">
        <v>78</v>
      </c>
      <c r="C23" s="8"/>
      <c r="D23" s="8"/>
      <c r="E23" s="8"/>
      <c r="F23" s="8"/>
      <c r="G23" s="8"/>
      <c r="H23" s="8"/>
      <c r="I23" s="8"/>
      <c r="J23" s="157"/>
      <c r="K23" s="158"/>
      <c r="L23" s="8"/>
      <c r="M23" s="8"/>
      <c r="N23" s="8"/>
      <c r="O23" s="8"/>
      <c r="P23" s="8"/>
      <c r="Q23" s="8"/>
      <c r="R23" s="8"/>
      <c r="S23" s="8"/>
      <c r="T23" s="8"/>
    </row>
    <row r="24" spans="2:20" ht="8.1" customHeight="1" thickBot="1"/>
    <row r="25" spans="2:20" ht="30.75" thickBot="1">
      <c r="B25" s="25"/>
      <c r="C25" s="25"/>
      <c r="D25" s="25"/>
      <c r="E25" s="153" t="s">
        <v>91</v>
      </c>
      <c r="F25" s="153" t="s">
        <v>3</v>
      </c>
      <c r="G25" s="135" t="s">
        <v>4</v>
      </c>
      <c r="H25" s="135" t="s">
        <v>5</v>
      </c>
      <c r="I25" s="135" t="s">
        <v>6</v>
      </c>
      <c r="J25" s="135" t="s">
        <v>7</v>
      </c>
      <c r="K25" s="135" t="s">
        <v>8</v>
      </c>
      <c r="L25" s="135" t="s">
        <v>9</v>
      </c>
      <c r="M25" s="135" t="s">
        <v>10</v>
      </c>
      <c r="N25" s="135" t="s">
        <v>11</v>
      </c>
      <c r="O25" s="135" t="s">
        <v>12</v>
      </c>
      <c r="P25" s="135" t="s">
        <v>13</v>
      </c>
      <c r="Q25" s="136" t="s">
        <v>14</v>
      </c>
      <c r="R25" s="159" t="s">
        <v>69</v>
      </c>
      <c r="S25" s="160" t="s">
        <v>70</v>
      </c>
      <c r="T25" s="137" t="s">
        <v>37</v>
      </c>
    </row>
    <row r="26" spans="2:20" ht="23.45" customHeight="1">
      <c r="B26" s="452" t="s">
        <v>232</v>
      </c>
      <c r="C26" s="455" t="s">
        <v>87</v>
      </c>
      <c r="D26" s="456"/>
      <c r="E26" s="167" t="s">
        <v>92</v>
      </c>
      <c r="F26" s="143">
        <f>'Sheet2_Detail Report'!E51</f>
        <v>0</v>
      </c>
      <c r="G26" s="144">
        <f>'Sheet2_Detail Report'!I51</f>
        <v>0</v>
      </c>
      <c r="H26" s="144">
        <f>'Sheet2_Detail Report'!M51</f>
        <v>0</v>
      </c>
      <c r="I26" s="95">
        <f>'Sheet2_Detail Report'!Q51</f>
        <v>0</v>
      </c>
      <c r="J26" s="95">
        <f>'Sheet2_Detail Report'!U51</f>
        <v>0</v>
      </c>
      <c r="K26" s="95">
        <f>'Sheet2_Detail Report'!Y51</f>
        <v>0</v>
      </c>
      <c r="L26" s="95">
        <f>'Sheet2_Detail Report'!AC51</f>
        <v>0</v>
      </c>
      <c r="M26" s="95">
        <f>'Sheet2_Detail Report'!AG51</f>
        <v>0</v>
      </c>
      <c r="N26" s="95">
        <f>'Sheet2_Detail Report'!AK51</f>
        <v>0</v>
      </c>
      <c r="O26" s="95">
        <f>'Sheet2_Detail Report'!AO51</f>
        <v>0</v>
      </c>
      <c r="P26" s="95">
        <f>'Sheet2_Detail Report'!AS51</f>
        <v>0</v>
      </c>
      <c r="Q26" s="161">
        <f>'Sheet2_Detail Report'!AW51</f>
        <v>0</v>
      </c>
      <c r="R26" s="171">
        <f t="shared" ref="R26:R27" si="6">SUM(F26:H26)</f>
        <v>0</v>
      </c>
      <c r="S26" s="172">
        <f t="shared" ref="S26:S27" si="7">SUM(F26:Q26)</f>
        <v>0</v>
      </c>
      <c r="T26" s="155"/>
    </row>
    <row r="27" spans="2:20" ht="23.45" customHeight="1">
      <c r="B27" s="453"/>
      <c r="C27" s="457" t="s">
        <v>88</v>
      </c>
      <c r="D27" s="458"/>
      <c r="E27" s="168" t="s">
        <v>93</v>
      </c>
      <c r="F27" s="96">
        <f>'Sheet2_Detail Report'!D51</f>
        <v>0</v>
      </c>
      <c r="G27" s="97">
        <f>'Sheet2_Detail Report'!H51</f>
        <v>0</v>
      </c>
      <c r="H27" s="97">
        <f>'Sheet2_Detail Report'!L51</f>
        <v>0</v>
      </c>
      <c r="I27" s="97">
        <f>'Sheet2_Detail Report'!P51</f>
        <v>0</v>
      </c>
      <c r="J27" s="97">
        <f>'Sheet2_Detail Report'!T51</f>
        <v>0</v>
      </c>
      <c r="K27" s="97">
        <f>'Sheet2_Detail Report'!X51</f>
        <v>0</v>
      </c>
      <c r="L27" s="97">
        <f>'Sheet2_Detail Report'!AB51</f>
        <v>0</v>
      </c>
      <c r="M27" s="97">
        <f>'Sheet2_Detail Report'!AF51</f>
        <v>0</v>
      </c>
      <c r="N27" s="97">
        <f>'Sheet2_Detail Report'!AJ51</f>
        <v>0</v>
      </c>
      <c r="O27" s="97">
        <f>'Sheet2_Detail Report'!AN51</f>
        <v>0</v>
      </c>
      <c r="P27" s="97">
        <f>'Sheet2_Detail Report'!AR51</f>
        <v>0</v>
      </c>
      <c r="Q27" s="97">
        <f>'Sheet2_Detail Report'!AV51</f>
        <v>0</v>
      </c>
      <c r="R27" s="276">
        <f t="shared" si="6"/>
        <v>0</v>
      </c>
      <c r="S27" s="174">
        <f t="shared" si="7"/>
        <v>0</v>
      </c>
      <c r="T27" s="175"/>
    </row>
    <row r="28" spans="2:20" ht="23.45" customHeight="1">
      <c r="B28" s="453"/>
      <c r="C28" s="457" t="s">
        <v>89</v>
      </c>
      <c r="D28" s="458"/>
      <c r="E28" s="168" t="s">
        <v>93</v>
      </c>
      <c r="F28" s="176">
        <f>IFERROR(F26/F27,0)</f>
        <v>0</v>
      </c>
      <c r="G28" s="176">
        <f t="shared" ref="G28:S28" si="8">IFERROR(G26/G27,0)</f>
        <v>0</v>
      </c>
      <c r="H28" s="176">
        <f t="shared" si="8"/>
        <v>0</v>
      </c>
      <c r="I28" s="176">
        <f t="shared" si="8"/>
        <v>0</v>
      </c>
      <c r="J28" s="176">
        <f>IFERROR(J26/J27,0)</f>
        <v>0</v>
      </c>
      <c r="K28" s="176">
        <f t="shared" si="8"/>
        <v>0</v>
      </c>
      <c r="L28" s="176">
        <f t="shared" si="8"/>
        <v>0</v>
      </c>
      <c r="M28" s="176">
        <f t="shared" si="8"/>
        <v>0</v>
      </c>
      <c r="N28" s="176">
        <f t="shared" si="8"/>
        <v>0</v>
      </c>
      <c r="O28" s="176">
        <f t="shared" si="8"/>
        <v>0</v>
      </c>
      <c r="P28" s="176">
        <f t="shared" si="8"/>
        <v>0</v>
      </c>
      <c r="Q28" s="179">
        <f t="shared" si="8"/>
        <v>0</v>
      </c>
      <c r="R28" s="180">
        <f t="shared" si="8"/>
        <v>0</v>
      </c>
      <c r="S28" s="181">
        <f t="shared" si="8"/>
        <v>0</v>
      </c>
      <c r="T28" s="132"/>
    </row>
    <row r="29" spans="2:20" ht="23.45" customHeight="1" thickBot="1">
      <c r="B29" s="454"/>
      <c r="C29" s="459" t="s">
        <v>90</v>
      </c>
      <c r="D29" s="460"/>
      <c r="E29" s="169" t="s">
        <v>92</v>
      </c>
      <c r="F29" s="182">
        <f>'Sheet2_Detail Report'!C51</f>
        <v>4</v>
      </c>
      <c r="G29" s="183">
        <f>'Sheet2_Detail Report'!G51</f>
        <v>4</v>
      </c>
      <c r="H29" s="183">
        <f>'Sheet2_Detail Report'!K51</f>
        <v>4</v>
      </c>
      <c r="I29" s="184">
        <f>'Sheet2_Detail Report'!O51</f>
        <v>0</v>
      </c>
      <c r="J29" s="184">
        <f>'Sheet2_Detail Report'!S51</f>
        <v>0</v>
      </c>
      <c r="K29" s="184">
        <f>'Sheet2_Detail Report'!W51</f>
        <v>0</v>
      </c>
      <c r="L29" s="184">
        <f>'Sheet2_Detail Report'!AA51</f>
        <v>0</v>
      </c>
      <c r="M29" s="184">
        <f>'Sheet2_Detail Report'!AE51</f>
        <v>0</v>
      </c>
      <c r="N29" s="184">
        <f>'Sheet2_Detail Report'!AI51</f>
        <v>0</v>
      </c>
      <c r="O29" s="184">
        <f>'Sheet2_Detail Report'!AM51</f>
        <v>0</v>
      </c>
      <c r="P29" s="184">
        <f>'Sheet2_Detail Report'!AQ51</f>
        <v>0</v>
      </c>
      <c r="Q29" s="184">
        <f>'Sheet2_Detail Report'!AU51</f>
        <v>0</v>
      </c>
      <c r="R29" s="185">
        <f>SUM(F29:H29)</f>
        <v>12</v>
      </c>
      <c r="S29" s="186">
        <f>SUM(F29:Q29)</f>
        <v>12</v>
      </c>
      <c r="T29" s="133"/>
    </row>
    <row r="30" spans="2:20" ht="23.45" customHeight="1">
      <c r="B30" s="461" t="s">
        <v>16</v>
      </c>
      <c r="C30" s="455" t="s">
        <v>87</v>
      </c>
      <c r="D30" s="456"/>
      <c r="E30" s="167" t="s">
        <v>92</v>
      </c>
      <c r="F30" s="143">
        <f>'Sheet2_Detail Report'!E62</f>
        <v>0</v>
      </c>
      <c r="G30" s="144">
        <f>'Sheet2_Detail Report'!I62</f>
        <v>0</v>
      </c>
      <c r="H30" s="144">
        <f>'Sheet2_Detail Report'!M62</f>
        <v>0</v>
      </c>
      <c r="I30" s="95">
        <f>'Sheet2_Detail Report'!Q62</f>
        <v>0</v>
      </c>
      <c r="J30" s="95">
        <f>'Sheet2_Detail Report'!U62</f>
        <v>0</v>
      </c>
      <c r="K30" s="95">
        <f>'Sheet2_Detail Report'!Y62</f>
        <v>0</v>
      </c>
      <c r="L30" s="95">
        <f>'Sheet2_Detail Report'!AC62</f>
        <v>0</v>
      </c>
      <c r="M30" s="95">
        <f>'Sheet2_Detail Report'!AG62</f>
        <v>0</v>
      </c>
      <c r="N30" s="95">
        <f>'Sheet2_Detail Report'!AK62</f>
        <v>0</v>
      </c>
      <c r="O30" s="95">
        <f>'Sheet2_Detail Report'!AO62</f>
        <v>0</v>
      </c>
      <c r="P30" s="95">
        <f>'Sheet2_Detail Report'!AS62</f>
        <v>0</v>
      </c>
      <c r="Q30" s="161">
        <f>'Sheet2_Detail Report'!AW62</f>
        <v>0</v>
      </c>
      <c r="R30" s="171">
        <f t="shared" ref="R30:R31" si="9">SUM(F30:H30)</f>
        <v>0</v>
      </c>
      <c r="S30" s="172">
        <f t="shared" ref="S30:S31" si="10">SUM(F30:Q30)</f>
        <v>0</v>
      </c>
      <c r="T30" s="155"/>
    </row>
    <row r="31" spans="2:20" ht="23.45" customHeight="1">
      <c r="B31" s="462"/>
      <c r="C31" s="457" t="s">
        <v>88</v>
      </c>
      <c r="D31" s="458"/>
      <c r="E31" s="168" t="s">
        <v>93</v>
      </c>
      <c r="F31" s="96">
        <f>'Sheet2_Detail Report'!D62</f>
        <v>0</v>
      </c>
      <c r="G31" s="97">
        <f>'Sheet2_Detail Report'!H62</f>
        <v>0</v>
      </c>
      <c r="H31" s="97">
        <f>'Sheet2_Detail Report'!L62</f>
        <v>0</v>
      </c>
      <c r="I31" s="97">
        <f>'Sheet2_Detail Report'!P62</f>
        <v>0</v>
      </c>
      <c r="J31" s="97">
        <f>'Sheet2_Detail Report'!T62</f>
        <v>0</v>
      </c>
      <c r="K31" s="97">
        <f>'Sheet2_Detail Report'!X62</f>
        <v>0</v>
      </c>
      <c r="L31" s="97">
        <f>'Sheet2_Detail Report'!AB62</f>
        <v>0</v>
      </c>
      <c r="M31" s="97">
        <f>'Sheet2_Detail Report'!AF62</f>
        <v>0</v>
      </c>
      <c r="N31" s="97">
        <f>'Sheet2_Detail Report'!AJ62</f>
        <v>0</v>
      </c>
      <c r="O31" s="97">
        <f>'Sheet2_Detail Report'!AN62</f>
        <v>0</v>
      </c>
      <c r="P31" s="97">
        <f>'Sheet2_Detail Report'!AR62</f>
        <v>0</v>
      </c>
      <c r="Q31" s="97">
        <f>'Sheet2_Detail Report'!AV62</f>
        <v>0</v>
      </c>
      <c r="R31" s="276">
        <f t="shared" si="9"/>
        <v>0</v>
      </c>
      <c r="S31" s="174">
        <f t="shared" si="10"/>
        <v>0</v>
      </c>
      <c r="T31" s="175"/>
    </row>
    <row r="32" spans="2:20" ht="23.45" customHeight="1">
      <c r="B32" s="462"/>
      <c r="C32" s="457" t="s">
        <v>89</v>
      </c>
      <c r="D32" s="458"/>
      <c r="E32" s="168" t="s">
        <v>93</v>
      </c>
      <c r="F32" s="176">
        <f>IFERROR(F30/F31,0)</f>
        <v>0</v>
      </c>
      <c r="G32" s="176">
        <f t="shared" ref="G32:I32" si="11">IFERROR(G30/G31,0)</f>
        <v>0</v>
      </c>
      <c r="H32" s="176">
        <f t="shared" si="11"/>
        <v>0</v>
      </c>
      <c r="I32" s="176">
        <f t="shared" si="11"/>
        <v>0</v>
      </c>
      <c r="J32" s="176">
        <f>IFERROR(J30/J31,0)</f>
        <v>0</v>
      </c>
      <c r="K32" s="176">
        <f t="shared" ref="K32:S32" si="12">IFERROR(K30/K31,0)</f>
        <v>0</v>
      </c>
      <c r="L32" s="176">
        <f t="shared" si="12"/>
        <v>0</v>
      </c>
      <c r="M32" s="176">
        <f t="shared" si="12"/>
        <v>0</v>
      </c>
      <c r="N32" s="176">
        <f t="shared" si="12"/>
        <v>0</v>
      </c>
      <c r="O32" s="176">
        <f t="shared" si="12"/>
        <v>0</v>
      </c>
      <c r="P32" s="176">
        <f t="shared" si="12"/>
        <v>0</v>
      </c>
      <c r="Q32" s="179">
        <f t="shared" si="12"/>
        <v>0</v>
      </c>
      <c r="R32" s="180">
        <f t="shared" si="12"/>
        <v>0</v>
      </c>
      <c r="S32" s="181">
        <f t="shared" si="12"/>
        <v>0</v>
      </c>
      <c r="T32" s="132"/>
    </row>
    <row r="33" spans="2:20" ht="23.45" customHeight="1" thickBot="1">
      <c r="B33" s="463"/>
      <c r="C33" s="459" t="s">
        <v>90</v>
      </c>
      <c r="D33" s="460"/>
      <c r="E33" s="169" t="s">
        <v>92</v>
      </c>
      <c r="F33" s="182">
        <f>'Sheet2_Detail Report'!C62</f>
        <v>0</v>
      </c>
      <c r="G33" s="183">
        <f>'Sheet2_Detail Report'!G62</f>
        <v>0</v>
      </c>
      <c r="H33" s="183">
        <f>'Sheet2_Detail Report'!K62</f>
        <v>0</v>
      </c>
      <c r="I33" s="184">
        <f>'Sheet2_Detail Report'!O62</f>
        <v>0</v>
      </c>
      <c r="J33" s="184">
        <f>'Sheet2_Detail Report'!S62</f>
        <v>0</v>
      </c>
      <c r="K33" s="184">
        <f>'Sheet2_Detail Report'!W62</f>
        <v>0</v>
      </c>
      <c r="L33" s="184">
        <f>'Sheet2_Detail Report'!AA62</f>
        <v>0</v>
      </c>
      <c r="M33" s="184">
        <f>'Sheet2_Detail Report'!AE62</f>
        <v>0</v>
      </c>
      <c r="N33" s="184">
        <f>'Sheet2_Detail Report'!AI62</f>
        <v>0</v>
      </c>
      <c r="O33" s="184">
        <f>'Sheet2_Detail Report'!AM62</f>
        <v>4</v>
      </c>
      <c r="P33" s="184">
        <f>'Sheet2_Detail Report'!AQ62</f>
        <v>4</v>
      </c>
      <c r="Q33" s="184">
        <f>'Sheet2_Detail Report'!AU62</f>
        <v>4</v>
      </c>
      <c r="R33" s="185">
        <f>SUM(F33:H33)</f>
        <v>0</v>
      </c>
      <c r="S33" s="186">
        <f>SUM(F33:Q33)</f>
        <v>12</v>
      </c>
      <c r="T33" s="133"/>
    </row>
    <row r="34" spans="2:20" ht="28.5" customHeight="1" thickBot="1">
      <c r="B34" s="464" t="s">
        <v>233</v>
      </c>
      <c r="C34" s="465"/>
      <c r="D34" s="466"/>
      <c r="E34" s="167" t="s">
        <v>94</v>
      </c>
      <c r="F34" s="146">
        <f>IFERROR(F26/F30,0)</f>
        <v>0</v>
      </c>
      <c r="G34" s="146">
        <f t="shared" ref="G34:S34" si="13">IFERROR(G26/G30,0)</f>
        <v>0</v>
      </c>
      <c r="H34" s="146">
        <f t="shared" si="13"/>
        <v>0</v>
      </c>
      <c r="I34" s="86">
        <f t="shared" si="13"/>
        <v>0</v>
      </c>
      <c r="J34" s="86">
        <f t="shared" si="13"/>
        <v>0</v>
      </c>
      <c r="K34" s="86">
        <f t="shared" si="13"/>
        <v>0</v>
      </c>
      <c r="L34" s="86">
        <f t="shared" si="13"/>
        <v>0</v>
      </c>
      <c r="M34" s="86">
        <f t="shared" si="13"/>
        <v>0</v>
      </c>
      <c r="N34" s="86">
        <f t="shared" si="13"/>
        <v>0</v>
      </c>
      <c r="O34" s="86">
        <f t="shared" si="13"/>
        <v>0</v>
      </c>
      <c r="P34" s="86">
        <f t="shared" si="13"/>
        <v>0</v>
      </c>
      <c r="Q34" s="86">
        <f t="shared" si="13"/>
        <v>0</v>
      </c>
      <c r="R34" s="277">
        <f t="shared" si="13"/>
        <v>0</v>
      </c>
      <c r="S34" s="278">
        <f t="shared" si="13"/>
        <v>0</v>
      </c>
      <c r="T34" s="133"/>
    </row>
    <row r="35" spans="2:20" ht="28.5" customHeight="1" thickBot="1">
      <c r="B35" s="467" t="s">
        <v>234</v>
      </c>
      <c r="C35" s="468"/>
      <c r="D35" s="469"/>
      <c r="E35" s="170" t="s">
        <v>94</v>
      </c>
      <c r="F35" s="146">
        <f>IFERROR(F28/F32,0)</f>
        <v>0</v>
      </c>
      <c r="G35" s="146">
        <f t="shared" ref="G35:S35" si="14">IFERROR(G28/G32,0)</f>
        <v>0</v>
      </c>
      <c r="H35" s="146">
        <f t="shared" si="14"/>
        <v>0</v>
      </c>
      <c r="I35" s="86">
        <f t="shared" si="14"/>
        <v>0</v>
      </c>
      <c r="J35" s="86">
        <f t="shared" si="14"/>
        <v>0</v>
      </c>
      <c r="K35" s="86">
        <f t="shared" si="14"/>
        <v>0</v>
      </c>
      <c r="L35" s="86">
        <f t="shared" si="14"/>
        <v>0</v>
      </c>
      <c r="M35" s="86">
        <f t="shared" si="14"/>
        <v>0</v>
      </c>
      <c r="N35" s="86">
        <f t="shared" si="14"/>
        <v>0</v>
      </c>
      <c r="O35" s="86">
        <f t="shared" si="14"/>
        <v>0</v>
      </c>
      <c r="P35" s="86">
        <f t="shared" si="14"/>
        <v>0</v>
      </c>
      <c r="Q35" s="86">
        <f t="shared" si="14"/>
        <v>0</v>
      </c>
      <c r="R35" s="163">
        <f t="shared" si="14"/>
        <v>0</v>
      </c>
      <c r="S35" s="134">
        <f t="shared" si="14"/>
        <v>0</v>
      </c>
      <c r="T35" s="133"/>
    </row>
    <row r="36" spans="2:20" ht="8.4499999999999993" customHeight="1"/>
    <row r="37" spans="2:20" ht="8.4499999999999993" customHeight="1"/>
    <row r="38" spans="2:20" ht="23.45" customHeight="1">
      <c r="B38" s="162" t="s">
        <v>82</v>
      </c>
      <c r="S38" s="164"/>
    </row>
    <row r="39" spans="2:20" s="8" customFormat="1" ht="19.5" customHeight="1">
      <c r="B39" s="231" t="s">
        <v>83</v>
      </c>
      <c r="J39" s="157"/>
      <c r="K39" s="158"/>
    </row>
    <row r="40" spans="2:20" ht="24.95" customHeight="1">
      <c r="B40" s="7" t="s">
        <v>96</v>
      </c>
    </row>
    <row r="41" spans="2:20" ht="15.75">
      <c r="B41" s="7"/>
    </row>
    <row r="42" spans="2:20" ht="15.75">
      <c r="B42" s="7"/>
    </row>
    <row r="43" spans="2:20" ht="15.75">
      <c r="B43" s="7"/>
    </row>
    <row r="44" spans="2:20" ht="15.75">
      <c r="B44" s="7"/>
    </row>
    <row r="45" spans="2:20" ht="15.75">
      <c r="B45" s="7"/>
    </row>
    <row r="46" spans="2:20" ht="15.75">
      <c r="B46" s="7"/>
    </row>
    <row r="47" spans="2:20" ht="15.75">
      <c r="B47" s="7"/>
    </row>
    <row r="48" spans="2:20" ht="15.75">
      <c r="B48" s="7"/>
    </row>
    <row r="49" spans="2:2" ht="15.75">
      <c r="B49" s="7"/>
    </row>
    <row r="50" spans="2:2" ht="15.75">
      <c r="B50" s="7"/>
    </row>
    <row r="51" spans="2:2" ht="15.75">
      <c r="B51" s="7"/>
    </row>
    <row r="52" spans="2:2" ht="15.75">
      <c r="B52" s="7"/>
    </row>
    <row r="53" spans="2:2" ht="15.75">
      <c r="B53" s="7"/>
    </row>
    <row r="54" spans="2:2" ht="15.75">
      <c r="B54" s="7"/>
    </row>
    <row r="55" spans="2:2" ht="15.75">
      <c r="B55" s="7"/>
    </row>
    <row r="56" spans="2:2" ht="15.75">
      <c r="B56" s="7"/>
    </row>
    <row r="57" spans="2:2" ht="15.75">
      <c r="B57" s="7"/>
    </row>
    <row r="58" spans="2:2" ht="15.75">
      <c r="B58" s="7"/>
    </row>
    <row r="59" spans="2:2" ht="23.45" customHeight="1">
      <c r="B59" s="7" t="s">
        <v>97</v>
      </c>
    </row>
    <row r="78" spans="2:19" ht="8.4499999999999993" customHeight="1"/>
    <row r="79" spans="2:19" ht="8.4499999999999993" customHeight="1"/>
    <row r="80" spans="2:19" ht="23.45" customHeight="1">
      <c r="B80" s="162" t="s">
        <v>84</v>
      </c>
      <c r="S80" s="164"/>
    </row>
    <row r="81" spans="1:23" s="24" customFormat="1" ht="14.45" customHeight="1" thickBot="1">
      <c r="Q81" s="24" t="s">
        <v>39</v>
      </c>
    </row>
    <row r="82" spans="1:23" s="24" customFormat="1" ht="24.95" customHeight="1" thickBot="1">
      <c r="B82" s="25"/>
      <c r="C82" s="25"/>
      <c r="D82" s="81"/>
      <c r="E82" s="270" t="s">
        <v>3</v>
      </c>
      <c r="F82" s="135" t="s">
        <v>4</v>
      </c>
      <c r="G82" s="135" t="s">
        <v>5</v>
      </c>
      <c r="H82" s="135" t="s">
        <v>6</v>
      </c>
      <c r="I82" s="135" t="s">
        <v>7</v>
      </c>
      <c r="J82" s="135" t="s">
        <v>8</v>
      </c>
      <c r="K82" s="135" t="s">
        <v>9</v>
      </c>
      <c r="L82" s="135" t="s">
        <v>10</v>
      </c>
      <c r="M82" s="135" t="s">
        <v>11</v>
      </c>
      <c r="N82" s="135" t="s">
        <v>12</v>
      </c>
      <c r="O82" s="135" t="s">
        <v>13</v>
      </c>
      <c r="P82" s="139" t="s">
        <v>14</v>
      </c>
      <c r="Q82" s="138" t="s">
        <v>15</v>
      </c>
    </row>
    <row r="83" spans="1:23" s="117" customFormat="1" ht="32.25" customHeight="1">
      <c r="B83" s="470" t="s">
        <v>35</v>
      </c>
      <c r="C83" s="471"/>
      <c r="D83" s="142">
        <v>2021</v>
      </c>
      <c r="E83" s="271">
        <f>'[4]Sheet5_Violation Report'!H20</f>
        <v>0</v>
      </c>
      <c r="F83" s="147">
        <f>'[4]Sheet5_Violation Report'!I20</f>
        <v>0</v>
      </c>
      <c r="G83" s="147">
        <f>'[4]Sheet5_Violation Report'!J20</f>
        <v>0</v>
      </c>
      <c r="H83" s="147">
        <f>'[4]Sheet5_Violation Report'!K20</f>
        <v>0</v>
      </c>
      <c r="I83" s="147">
        <f>'[4]Sheet5_Violation Report'!L20</f>
        <v>0</v>
      </c>
      <c r="J83" s="147">
        <f>'[4]Sheet5_Violation Report'!M20</f>
        <v>0</v>
      </c>
      <c r="K83" s="147">
        <f>'[4]Sheet5_Violation Report'!N20</f>
        <v>0</v>
      </c>
      <c r="L83" s="147">
        <f>'[4]Sheet5_Violation Report'!O20</f>
        <v>0</v>
      </c>
      <c r="M83" s="147">
        <f>'[4]Sheet5_Violation Report'!P20</f>
        <v>0</v>
      </c>
      <c r="N83" s="147">
        <f>'[4]Sheet5_Violation Report'!Q20</f>
        <v>0</v>
      </c>
      <c r="O83" s="147">
        <f>'[4]Sheet5_Violation Report'!R20</f>
        <v>0</v>
      </c>
      <c r="P83" s="147">
        <f>'[4]Sheet5_Violation Report'!S20</f>
        <v>0</v>
      </c>
      <c r="Q83" s="279">
        <f>SUM(E83:O83)</f>
        <v>0</v>
      </c>
    </row>
    <row r="84" spans="1:23" s="24" customFormat="1" ht="32.25" customHeight="1" thickBot="1">
      <c r="B84" s="446"/>
      <c r="C84" s="447"/>
      <c r="D84" s="131">
        <v>2020</v>
      </c>
      <c r="E84" s="272">
        <v>0</v>
      </c>
      <c r="F84" s="145">
        <v>0</v>
      </c>
      <c r="G84" s="145">
        <v>0</v>
      </c>
      <c r="H84" s="145">
        <v>0</v>
      </c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280">
        <f>SUM(E84:O84)</f>
        <v>0</v>
      </c>
    </row>
    <row r="85" spans="1:23" s="117" customFormat="1" ht="32.25" customHeight="1">
      <c r="B85" s="440" t="s">
        <v>85</v>
      </c>
      <c r="C85" s="441"/>
      <c r="D85" s="142">
        <v>2021</v>
      </c>
      <c r="E85" s="271">
        <v>0</v>
      </c>
      <c r="F85" s="149">
        <v>0</v>
      </c>
      <c r="G85" s="149">
        <v>0</v>
      </c>
      <c r="H85" s="149">
        <v>0</v>
      </c>
      <c r="I85" s="149">
        <v>0</v>
      </c>
      <c r="J85" s="147">
        <v>0</v>
      </c>
      <c r="K85" s="147">
        <v>0</v>
      </c>
      <c r="L85" s="147">
        <v>0</v>
      </c>
      <c r="M85" s="147">
        <v>0</v>
      </c>
      <c r="N85" s="147">
        <v>0</v>
      </c>
      <c r="O85" s="147">
        <v>0</v>
      </c>
      <c r="P85" s="147">
        <v>0</v>
      </c>
      <c r="Q85" s="279">
        <f>SUM(R85:R85)</f>
        <v>0</v>
      </c>
    </row>
    <row r="86" spans="1:23" s="24" customFormat="1" ht="32.25" customHeight="1" thickBot="1">
      <c r="B86" s="442"/>
      <c r="C86" s="443"/>
      <c r="D86" s="131">
        <v>2020</v>
      </c>
      <c r="E86" s="357">
        <v>0</v>
      </c>
      <c r="F86" s="150">
        <v>0</v>
      </c>
      <c r="G86" s="150">
        <v>0</v>
      </c>
      <c r="H86" s="150">
        <v>0</v>
      </c>
      <c r="I86" s="150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280">
        <f>SUM(E86:O86)</f>
        <v>0</v>
      </c>
    </row>
    <row r="87" spans="1:23" s="117" customFormat="1" ht="36.950000000000003" customHeight="1">
      <c r="B87" s="448" t="s">
        <v>86</v>
      </c>
      <c r="C87" s="449"/>
      <c r="D87" s="142">
        <v>2021</v>
      </c>
      <c r="E87" s="271">
        <v>0</v>
      </c>
      <c r="F87" s="147">
        <v>0</v>
      </c>
      <c r="G87" s="147">
        <v>0</v>
      </c>
      <c r="H87" s="147">
        <v>0</v>
      </c>
      <c r="I87" s="147">
        <v>0</v>
      </c>
      <c r="J87" s="147">
        <v>0</v>
      </c>
      <c r="K87" s="147">
        <v>0</v>
      </c>
      <c r="L87" s="147">
        <v>0</v>
      </c>
      <c r="M87" s="147">
        <v>0</v>
      </c>
      <c r="N87" s="147">
        <v>0</v>
      </c>
      <c r="O87" s="147">
        <v>0</v>
      </c>
      <c r="P87" s="147">
        <v>0</v>
      </c>
      <c r="Q87" s="279">
        <f>SUM(R87:R87)</f>
        <v>0</v>
      </c>
    </row>
    <row r="88" spans="1:23" s="24" customFormat="1" ht="36.950000000000003" customHeight="1" thickBot="1">
      <c r="B88" s="450"/>
      <c r="C88" s="451"/>
      <c r="D88" s="131">
        <v>2020</v>
      </c>
      <c r="E88" s="272">
        <v>0</v>
      </c>
      <c r="F88" s="145">
        <v>0</v>
      </c>
      <c r="G88" s="145">
        <v>0</v>
      </c>
      <c r="H88" s="145">
        <v>0</v>
      </c>
      <c r="I88" s="145">
        <v>0</v>
      </c>
      <c r="J88" s="145">
        <v>0</v>
      </c>
      <c r="K88" s="145">
        <v>0</v>
      </c>
      <c r="L88" s="145">
        <v>0</v>
      </c>
      <c r="M88" s="145">
        <v>0</v>
      </c>
      <c r="N88" s="145">
        <v>0</v>
      </c>
      <c r="O88" s="145">
        <v>0</v>
      </c>
      <c r="P88" s="145">
        <v>0</v>
      </c>
      <c r="Q88" s="280">
        <f>SUM(R88:R88)</f>
        <v>0</v>
      </c>
    </row>
    <row r="89" spans="1:23" s="117" customFormat="1" ht="32.25" customHeight="1">
      <c r="B89" s="444" t="s">
        <v>74</v>
      </c>
      <c r="C89" s="445"/>
      <c r="D89" s="142">
        <v>2021</v>
      </c>
      <c r="E89" s="271">
        <v>0</v>
      </c>
      <c r="F89" s="149">
        <v>0</v>
      </c>
      <c r="G89" s="149">
        <v>0</v>
      </c>
      <c r="H89" s="149">
        <v>0</v>
      </c>
      <c r="I89" s="149">
        <v>0</v>
      </c>
      <c r="J89" s="147">
        <v>0</v>
      </c>
      <c r="K89" s="147">
        <v>0</v>
      </c>
      <c r="L89" s="147">
        <v>0</v>
      </c>
      <c r="M89" s="147">
        <v>0</v>
      </c>
      <c r="N89" s="147">
        <v>0</v>
      </c>
      <c r="O89" s="147">
        <v>0</v>
      </c>
      <c r="P89" s="147">
        <v>0</v>
      </c>
      <c r="Q89" s="279">
        <f>SUM(R89:R89)</f>
        <v>0</v>
      </c>
    </row>
    <row r="90" spans="1:23" s="24" customFormat="1" ht="32.25" customHeight="1" thickBot="1">
      <c r="B90" s="446"/>
      <c r="C90" s="447"/>
      <c r="D90" s="131">
        <v>2020</v>
      </c>
      <c r="E90" s="358">
        <v>0</v>
      </c>
      <c r="F90" s="148">
        <v>0</v>
      </c>
      <c r="G90" s="148">
        <v>0</v>
      </c>
      <c r="H90" s="145">
        <v>0</v>
      </c>
      <c r="I90" s="145">
        <v>0</v>
      </c>
      <c r="J90" s="145">
        <v>0</v>
      </c>
      <c r="K90" s="145">
        <v>0</v>
      </c>
      <c r="L90" s="145">
        <v>0</v>
      </c>
      <c r="M90" s="145">
        <v>0</v>
      </c>
      <c r="N90" s="145">
        <v>0</v>
      </c>
      <c r="O90" s="145">
        <v>0</v>
      </c>
      <c r="P90" s="145">
        <v>0</v>
      </c>
      <c r="Q90" s="280">
        <f>SUM(R90:R90)</f>
        <v>0</v>
      </c>
    </row>
    <row r="91" spans="1:23" s="24" customFormat="1"/>
    <row r="92" spans="1:23" s="24" customFormat="1" ht="15.75" hidden="1">
      <c r="B92" s="61" t="s">
        <v>68</v>
      </c>
    </row>
    <row r="93" spans="1:23" s="24" customFormat="1" ht="11.25" hidden="1" customHeight="1"/>
    <row r="94" spans="1:23" s="16" customFormat="1" ht="15.75" hidden="1">
      <c r="A94" s="62"/>
      <c r="B94" s="63" t="s">
        <v>18</v>
      </c>
      <c r="C94" s="9"/>
      <c r="D94" s="9"/>
      <c r="E94" s="9"/>
      <c r="F94" s="10"/>
      <c r="G94" s="11"/>
      <c r="H94" s="11"/>
      <c r="I94" s="11"/>
      <c r="J94" s="11"/>
      <c r="K94" s="11"/>
      <c r="L94" s="11"/>
      <c r="M94" s="12"/>
      <c r="N94" s="13"/>
      <c r="O94" s="14"/>
      <c r="P94" s="15"/>
    </row>
    <row r="95" spans="1:23" s="16" customFormat="1" ht="5.45" hidden="1" customHeight="1">
      <c r="B95" s="17"/>
      <c r="C95" s="9"/>
      <c r="D95" s="9"/>
      <c r="E95" s="9"/>
      <c r="F95" s="10"/>
      <c r="G95" s="11"/>
      <c r="H95" s="11"/>
      <c r="I95" s="11"/>
      <c r="J95" s="11"/>
      <c r="K95" s="11"/>
      <c r="L95" s="11"/>
      <c r="M95" s="12"/>
      <c r="N95" s="13"/>
      <c r="O95" s="14"/>
      <c r="P95" s="15"/>
    </row>
    <row r="96" spans="1:23" s="19" customFormat="1" ht="30" hidden="1" customHeight="1">
      <c r="A96" s="16"/>
      <c r="B96" s="141" t="s">
        <v>20</v>
      </c>
      <c r="C96" s="36" t="s">
        <v>41</v>
      </c>
      <c r="D96" s="431" t="s">
        <v>22</v>
      </c>
      <c r="E96" s="432"/>
      <c r="F96" s="432"/>
      <c r="G96" s="433"/>
      <c r="H96" s="431" t="s">
        <v>23</v>
      </c>
      <c r="I96" s="433"/>
      <c r="J96" s="431" t="s">
        <v>24</v>
      </c>
      <c r="K96" s="433"/>
      <c r="L96" s="431" t="s">
        <v>25</v>
      </c>
      <c r="M96" s="433"/>
      <c r="N96" s="434" t="s">
        <v>26</v>
      </c>
      <c r="O96" s="434"/>
      <c r="P96" s="269" t="s">
        <v>27</v>
      </c>
      <c r="Q96" s="141" t="s">
        <v>21</v>
      </c>
      <c r="R96" s="269"/>
      <c r="S96" s="141" t="s">
        <v>28</v>
      </c>
      <c r="T96" s="431" t="s">
        <v>29</v>
      </c>
      <c r="U96" s="432"/>
      <c r="V96" s="433"/>
      <c r="W96" s="57"/>
    </row>
    <row r="97" spans="1:25" s="16" customFormat="1" ht="30" hidden="1" customHeight="1">
      <c r="B97" s="37"/>
      <c r="C97" s="140"/>
      <c r="D97" s="421"/>
      <c r="E97" s="422"/>
      <c r="F97" s="422"/>
      <c r="G97" s="423"/>
      <c r="H97" s="424"/>
      <c r="I97" s="424"/>
      <c r="J97" s="424"/>
      <c r="K97" s="424"/>
      <c r="L97" s="424"/>
      <c r="M97" s="424"/>
      <c r="N97" s="424"/>
      <c r="O97" s="424"/>
      <c r="P97" s="268"/>
      <c r="Q97" s="38"/>
      <c r="R97" s="38"/>
      <c r="S97" s="38"/>
      <c r="T97" s="435"/>
      <c r="U97" s="436"/>
      <c r="V97" s="437"/>
      <c r="W97" s="57"/>
      <c r="X97" s="19"/>
      <c r="Y97" s="19"/>
    </row>
    <row r="98" spans="1:25" s="16" customFormat="1" ht="30" hidden="1" customHeight="1">
      <c r="B98" s="37"/>
      <c r="C98" s="140"/>
      <c r="D98" s="421"/>
      <c r="E98" s="422"/>
      <c r="F98" s="422"/>
      <c r="G98" s="423"/>
      <c r="H98" s="424"/>
      <c r="I98" s="424"/>
      <c r="J98" s="424"/>
      <c r="K98" s="424"/>
      <c r="L98" s="424"/>
      <c r="M98" s="424"/>
      <c r="N98" s="424"/>
      <c r="O98" s="424"/>
      <c r="P98" s="268"/>
      <c r="Q98" s="38"/>
      <c r="R98" s="38"/>
      <c r="S98" s="38"/>
      <c r="T98" s="435"/>
      <c r="U98" s="436"/>
      <c r="V98" s="437"/>
      <c r="W98" s="57"/>
      <c r="X98" s="19"/>
      <c r="Y98" s="19"/>
    </row>
    <row r="99" spans="1:25" s="16" customFormat="1" ht="30" hidden="1" customHeight="1">
      <c r="B99" s="40" t="s">
        <v>30</v>
      </c>
      <c r="C99" s="41">
        <f>SUBTOTAL(3,C97:C98)</f>
        <v>0</v>
      </c>
      <c r="D99" s="438"/>
      <c r="E99" s="439"/>
      <c r="F99" s="439"/>
      <c r="G99" s="439"/>
      <c r="H99" s="43"/>
      <c r="I99" s="42"/>
      <c r="J99" s="43"/>
      <c r="K99" s="42"/>
      <c r="L99" s="43"/>
      <c r="M99" s="42"/>
      <c r="N99" s="43"/>
      <c r="O99" s="42"/>
      <c r="P99" s="43"/>
      <c r="Q99" s="48"/>
      <c r="R99" s="42"/>
      <c r="S99" s="49"/>
      <c r="T99" s="52"/>
      <c r="U99" s="58"/>
      <c r="V99" s="57"/>
      <c r="W99" s="57"/>
      <c r="X99" s="19"/>
      <c r="Y99" s="19"/>
    </row>
    <row r="100" spans="1:25" s="16" customFormat="1" ht="30" hidden="1" customHeight="1">
      <c r="B100" s="37"/>
      <c r="C100" s="140"/>
      <c r="D100" s="421"/>
      <c r="E100" s="422"/>
      <c r="F100" s="422"/>
      <c r="G100" s="423"/>
      <c r="H100" s="424"/>
      <c r="I100" s="424"/>
      <c r="J100" s="424"/>
      <c r="K100" s="424"/>
      <c r="L100" s="424"/>
      <c r="M100" s="424"/>
      <c r="N100" s="424"/>
      <c r="O100" s="424"/>
      <c r="P100" s="268"/>
      <c r="Q100" s="60"/>
      <c r="R100" s="60"/>
      <c r="S100" s="60"/>
      <c r="T100" s="426"/>
      <c r="U100" s="427"/>
      <c r="V100" s="428"/>
      <c r="W100" s="57"/>
      <c r="X100" s="19"/>
      <c r="Y100" s="19"/>
    </row>
    <row r="101" spans="1:25" s="16" customFormat="1" ht="30" hidden="1" customHeight="1">
      <c r="B101" s="37"/>
      <c r="C101" s="140"/>
      <c r="D101" s="421"/>
      <c r="E101" s="422"/>
      <c r="F101" s="422"/>
      <c r="G101" s="423"/>
      <c r="H101" s="424"/>
      <c r="I101" s="424"/>
      <c r="J101" s="424"/>
      <c r="K101" s="424"/>
      <c r="L101" s="424"/>
      <c r="M101" s="424"/>
      <c r="N101" s="424"/>
      <c r="O101" s="424"/>
      <c r="P101" s="268"/>
      <c r="Q101" s="60"/>
      <c r="R101" s="60"/>
      <c r="S101" s="60"/>
      <c r="T101" s="426"/>
      <c r="U101" s="427"/>
      <c r="V101" s="428"/>
      <c r="W101" s="57"/>
      <c r="X101" s="19"/>
      <c r="Y101" s="19"/>
    </row>
    <row r="102" spans="1:25" s="16" customFormat="1" ht="30" hidden="1" customHeight="1">
      <c r="B102" s="40" t="s">
        <v>31</v>
      </c>
      <c r="C102" s="41">
        <f>COUNTA(C100:C101)</f>
        <v>0</v>
      </c>
      <c r="D102" s="429"/>
      <c r="E102" s="430"/>
      <c r="F102" s="430"/>
      <c r="G102" s="430"/>
      <c r="H102" s="43"/>
      <c r="I102" s="42"/>
      <c r="J102" s="43"/>
      <c r="K102" s="42"/>
      <c r="L102" s="43"/>
      <c r="M102" s="42"/>
      <c r="N102" s="43"/>
      <c r="O102" s="42"/>
      <c r="P102" s="43"/>
      <c r="Q102" s="45"/>
      <c r="R102" s="42"/>
      <c r="S102" s="58"/>
      <c r="T102" s="45"/>
      <c r="U102" s="58"/>
      <c r="V102" s="57"/>
      <c r="W102" s="57"/>
      <c r="X102" s="19"/>
      <c r="Y102" s="19"/>
    </row>
    <row r="103" spans="1:25" s="16" customFormat="1" ht="30" hidden="1" customHeight="1">
      <c r="B103" s="40" t="s">
        <v>32</v>
      </c>
      <c r="C103" s="44">
        <f>C102+C99</f>
        <v>0</v>
      </c>
      <c r="D103" s="82"/>
      <c r="E103" s="83"/>
      <c r="F103" s="45"/>
      <c r="G103" s="46"/>
      <c r="H103" s="46"/>
      <c r="I103" s="46"/>
      <c r="J103" s="46"/>
      <c r="K103" s="46"/>
      <c r="L103" s="46"/>
      <c r="M103" s="47"/>
      <c r="N103" s="48"/>
      <c r="O103" s="49"/>
      <c r="P103" s="50"/>
      <c r="Q103" s="39"/>
      <c r="R103" s="39"/>
      <c r="S103" s="39"/>
      <c r="T103" s="39"/>
      <c r="U103" s="39"/>
      <c r="V103" s="57"/>
      <c r="W103" s="57"/>
      <c r="X103" s="19"/>
      <c r="Y103" s="19"/>
    </row>
    <row r="104" spans="1:25" s="16" customFormat="1" ht="9" hidden="1" customHeight="1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5" s="18" customFormat="1" ht="15.75" hidden="1">
      <c r="B105" s="64" t="s">
        <v>19</v>
      </c>
      <c r="C105" s="51"/>
      <c r="D105" s="51"/>
      <c r="E105" s="51"/>
      <c r="F105" s="45"/>
      <c r="G105" s="46"/>
      <c r="H105" s="46"/>
      <c r="I105" s="46"/>
      <c r="J105" s="46"/>
      <c r="K105" s="46"/>
      <c r="L105" s="46"/>
      <c r="M105" s="47"/>
      <c r="N105" s="48"/>
      <c r="O105" s="49"/>
      <c r="P105" s="52"/>
      <c r="Q105" s="54"/>
      <c r="R105" s="53"/>
      <c r="S105" s="55"/>
      <c r="T105" s="55"/>
      <c r="U105" s="55"/>
      <c r="V105" s="55"/>
      <c r="W105" s="55"/>
    </row>
    <row r="106" spans="1:25" s="16" customFormat="1" ht="5.45" hidden="1" customHeight="1">
      <c r="B106" s="56"/>
      <c r="C106" s="51"/>
      <c r="D106" s="51"/>
      <c r="E106" s="51"/>
      <c r="F106" s="45"/>
      <c r="G106" s="46"/>
      <c r="H106" s="46"/>
      <c r="I106" s="46"/>
      <c r="J106" s="46"/>
      <c r="K106" s="46"/>
      <c r="L106" s="46"/>
      <c r="M106" s="47"/>
      <c r="N106" s="48"/>
      <c r="O106" s="49"/>
      <c r="P106" s="52"/>
      <c r="Q106" s="39"/>
      <c r="R106" s="39"/>
      <c r="S106" s="39"/>
      <c r="T106" s="39"/>
      <c r="U106" s="39"/>
      <c r="V106" s="39"/>
      <c r="W106" s="39"/>
    </row>
    <row r="107" spans="1:25" s="19" customFormat="1" ht="30" hidden="1" customHeight="1">
      <c r="A107" s="16"/>
      <c r="B107" s="141" t="s">
        <v>20</v>
      </c>
      <c r="C107" s="36" t="s">
        <v>41</v>
      </c>
      <c r="D107" s="431" t="s">
        <v>22</v>
      </c>
      <c r="E107" s="432"/>
      <c r="F107" s="432"/>
      <c r="G107" s="433"/>
      <c r="H107" s="431" t="s">
        <v>23</v>
      </c>
      <c r="I107" s="433"/>
      <c r="J107" s="431" t="s">
        <v>24</v>
      </c>
      <c r="K107" s="433"/>
      <c r="L107" s="431" t="s">
        <v>25</v>
      </c>
      <c r="M107" s="433"/>
      <c r="N107" s="434" t="s">
        <v>26</v>
      </c>
      <c r="O107" s="434"/>
      <c r="P107" s="269" t="s">
        <v>76</v>
      </c>
      <c r="Q107" s="434" t="s">
        <v>29</v>
      </c>
      <c r="R107" s="434"/>
      <c r="S107" s="434"/>
      <c r="T107" s="434"/>
      <c r="U107" s="434"/>
      <c r="V107" s="434"/>
      <c r="W107" s="57"/>
    </row>
    <row r="108" spans="1:25" s="16" customFormat="1" ht="30" hidden="1" customHeight="1">
      <c r="B108" s="151"/>
      <c r="C108" s="140"/>
      <c r="D108" s="421"/>
      <c r="E108" s="422"/>
      <c r="F108" s="422"/>
      <c r="G108" s="423"/>
      <c r="H108" s="421"/>
      <c r="I108" s="423"/>
      <c r="J108" s="424"/>
      <c r="K108" s="424"/>
      <c r="L108" s="425"/>
      <c r="M108" s="425"/>
      <c r="N108" s="425"/>
      <c r="O108" s="425"/>
      <c r="P108" s="268"/>
      <c r="Q108" s="419"/>
      <c r="R108" s="419"/>
      <c r="S108" s="420"/>
      <c r="T108" s="420"/>
      <c r="U108" s="420"/>
      <c r="V108" s="420"/>
      <c r="W108" s="57"/>
      <c r="X108" s="19"/>
      <c r="Y108" s="19"/>
    </row>
    <row r="109" spans="1:25" s="16" customFormat="1" ht="30" hidden="1" customHeight="1">
      <c r="B109" s="40" t="s">
        <v>77</v>
      </c>
      <c r="C109" s="41">
        <f>SUBTOTAL(3,C108:C108)</f>
        <v>0</v>
      </c>
      <c r="D109" s="42"/>
      <c r="E109" s="42"/>
      <c r="F109" s="42"/>
      <c r="G109" s="42"/>
      <c r="H109" s="43"/>
      <c r="I109" s="42"/>
      <c r="J109" s="43"/>
      <c r="K109" s="42"/>
      <c r="L109" s="43"/>
      <c r="M109" s="42"/>
      <c r="N109" s="43"/>
      <c r="O109" s="42"/>
      <c r="P109" s="43"/>
      <c r="Q109" s="48"/>
      <c r="R109" s="42"/>
      <c r="S109" s="49"/>
      <c r="T109" s="52"/>
      <c r="U109" s="58"/>
      <c r="V109" s="57"/>
      <c r="W109" s="57"/>
      <c r="X109" s="19"/>
      <c r="Y109" s="19"/>
    </row>
    <row r="110" spans="1:25" s="16" customFormat="1" ht="30" hidden="1" customHeight="1">
      <c r="B110" s="40" t="s">
        <v>32</v>
      </c>
      <c r="C110" s="44">
        <f>C109</f>
        <v>0</v>
      </c>
      <c r="D110" s="83"/>
      <c r="E110" s="83"/>
      <c r="F110" s="45"/>
      <c r="G110" s="46"/>
      <c r="H110" s="46"/>
      <c r="I110" s="46"/>
      <c r="J110" s="46"/>
      <c r="K110" s="46"/>
      <c r="L110" s="46"/>
      <c r="M110" s="47"/>
      <c r="N110" s="48"/>
      <c r="O110" s="49"/>
      <c r="P110" s="50"/>
      <c r="Q110" s="39"/>
      <c r="R110" s="39"/>
      <c r="S110" s="39"/>
      <c r="T110" s="39"/>
      <c r="U110" s="39"/>
      <c r="V110" s="57"/>
      <c r="W110" s="57"/>
      <c r="X110" s="19"/>
      <c r="Y110" s="19"/>
    </row>
    <row r="111" spans="1:25" s="24" customFormat="1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57"/>
      <c r="W111" s="57"/>
      <c r="X111" s="19"/>
      <c r="Y111" s="19"/>
    </row>
    <row r="112" spans="1:25" s="24" customFormat="1" ht="15.75">
      <c r="B112" s="61"/>
    </row>
  </sheetData>
  <mergeCells count="72">
    <mergeCell ref="B12:B15"/>
    <mergeCell ref="B16:B19"/>
    <mergeCell ref="B20:D20"/>
    <mergeCell ref="B21:D21"/>
    <mergeCell ref="B83:C84"/>
    <mergeCell ref="C12:D12"/>
    <mergeCell ref="C15:D15"/>
    <mergeCell ref="C13:D13"/>
    <mergeCell ref="C16:D16"/>
    <mergeCell ref="C19:D19"/>
    <mergeCell ref="C18:D18"/>
    <mergeCell ref="C14:D14"/>
    <mergeCell ref="C17:D17"/>
    <mergeCell ref="B85:C86"/>
    <mergeCell ref="B89:C90"/>
    <mergeCell ref="B87:C88"/>
    <mergeCell ref="B26:B29"/>
    <mergeCell ref="C26:D26"/>
    <mergeCell ref="C27:D27"/>
    <mergeCell ref="C29:D29"/>
    <mergeCell ref="C28:D28"/>
    <mergeCell ref="B30:B33"/>
    <mergeCell ref="C30:D30"/>
    <mergeCell ref="C31:D31"/>
    <mergeCell ref="C32:D32"/>
    <mergeCell ref="C33:D33"/>
    <mergeCell ref="B34:D34"/>
    <mergeCell ref="B35:D35"/>
    <mergeCell ref="T96:V96"/>
    <mergeCell ref="D97:G97"/>
    <mergeCell ref="H97:I97"/>
    <mergeCell ref="J97:K97"/>
    <mergeCell ref="L97:M97"/>
    <mergeCell ref="N97:O97"/>
    <mergeCell ref="T97:V97"/>
    <mergeCell ref="D96:G96"/>
    <mergeCell ref="H96:I96"/>
    <mergeCell ref="J96:K96"/>
    <mergeCell ref="L96:M96"/>
    <mergeCell ref="N96:O96"/>
    <mergeCell ref="T98:V98"/>
    <mergeCell ref="D99:G99"/>
    <mergeCell ref="D100:G100"/>
    <mergeCell ref="H100:I100"/>
    <mergeCell ref="J100:K100"/>
    <mergeCell ref="L100:M100"/>
    <mergeCell ref="N100:O100"/>
    <mergeCell ref="T100:V100"/>
    <mergeCell ref="D98:G98"/>
    <mergeCell ref="H98:I98"/>
    <mergeCell ref="J98:K98"/>
    <mergeCell ref="L98:M98"/>
    <mergeCell ref="N98:O98"/>
    <mergeCell ref="T101:V101"/>
    <mergeCell ref="D102:G102"/>
    <mergeCell ref="D107:G107"/>
    <mergeCell ref="H107:I107"/>
    <mergeCell ref="J107:K107"/>
    <mergeCell ref="L107:M107"/>
    <mergeCell ref="N107:O107"/>
    <mergeCell ref="Q107:V107"/>
    <mergeCell ref="D101:G101"/>
    <mergeCell ref="H101:I101"/>
    <mergeCell ref="J101:K101"/>
    <mergeCell ref="L101:M101"/>
    <mergeCell ref="N101:O101"/>
    <mergeCell ref="Q108:V108"/>
    <mergeCell ref="D108:G108"/>
    <mergeCell ref="H108:I108"/>
    <mergeCell ref="J108:K108"/>
    <mergeCell ref="L108:M108"/>
    <mergeCell ref="N108:O108"/>
  </mergeCells>
  <pageMargins left="0.5" right="0.25" top="0.25" bottom="0.25" header="0.3" footer="0.3"/>
  <pageSetup paperSize="9" scale="58" orientation="landscape" horizontalDpi="300" verticalDpi="300" r:id="rId1"/>
  <rowBreaks count="1" manualBreakCount="1">
    <brk id="78" min="1" max="18" man="1"/>
  </rowBreaks>
  <ignoredErrors>
    <ignoredError sqref="Q28 R22:S24 R14:S14 S25 R18:S18 S15 S16:S17" formula="1"/>
    <ignoredError sqref="Q83:Q84 Q86 S26:S27 R26:R27 R29:R31" formulaRange="1"/>
    <ignoredError sqref="Q85 R28:S28 R32:S32 S29 S30:S31" formula="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F72"/>
  <sheetViews>
    <sheetView showGridLines="0" tabSelected="1" zoomScale="85" zoomScaleNormal="85" workbookViewId="0">
      <selection activeCell="A3" sqref="A3"/>
    </sheetView>
  </sheetViews>
  <sheetFormatPr defaultColWidth="9.140625" defaultRowHeight="15" outlineLevelRow="1"/>
  <cols>
    <col min="1" max="1" width="1.5703125" style="65" customWidth="1"/>
    <col min="2" max="2" width="49.42578125" style="65" customWidth="1"/>
    <col min="3" max="8" width="10.42578125" style="65" customWidth="1"/>
    <col min="9" max="16" width="10.42578125" style="67" customWidth="1"/>
    <col min="17" max="43" width="10.42578125" style="66" customWidth="1"/>
    <col min="44" max="45" width="10.42578125" style="110" customWidth="1"/>
    <col min="46" max="46" width="10.42578125" style="111" customWidth="1"/>
    <col min="47" max="50" width="10.42578125" style="65" customWidth="1"/>
    <col min="51" max="54" width="13.28515625" style="65" customWidth="1"/>
    <col min="55" max="56" width="12.7109375" style="65" customWidth="1"/>
    <col min="57" max="57" width="13.28515625" style="65" customWidth="1"/>
    <col min="58" max="58" width="12.85546875" style="65" customWidth="1"/>
    <col min="59" max="16384" width="9.140625" style="65"/>
  </cols>
  <sheetData>
    <row r="1" spans="1:56" s="2" customFormat="1" ht="15.75">
      <c r="B1" s="1" t="s">
        <v>0</v>
      </c>
      <c r="AR1" s="106"/>
      <c r="AS1" s="106"/>
      <c r="AT1" s="106"/>
    </row>
    <row r="2" spans="1:56" s="2" customFormat="1" ht="15.75">
      <c r="B2" s="1" t="s">
        <v>1</v>
      </c>
      <c r="AR2" s="106"/>
      <c r="AS2" s="106"/>
      <c r="AT2" s="106"/>
    </row>
    <row r="3" spans="1:56" s="2" customFormat="1" ht="15.75">
      <c r="B3" s="3"/>
      <c r="AR3" s="106"/>
      <c r="AS3" s="106"/>
      <c r="AT3" s="106"/>
    </row>
    <row r="4" spans="1:56" s="6" customFormat="1" ht="20.25" customHeight="1">
      <c r="B4" s="316" t="s">
        <v>215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78"/>
      <c r="P4" s="78"/>
      <c r="AR4" s="107"/>
      <c r="AS4" s="107"/>
      <c r="AT4" s="107"/>
    </row>
    <row r="5" spans="1:56" s="6" customFormat="1" ht="23.25">
      <c r="B5" s="7" t="s">
        <v>98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AR5" s="107"/>
      <c r="AS5" s="107"/>
      <c r="AT5" s="107"/>
    </row>
    <row r="6" spans="1:56" s="73" customFormat="1" ht="6.6" customHeight="1">
      <c r="B6" s="76"/>
      <c r="F6" s="76"/>
      <c r="G6" s="76"/>
      <c r="H6" s="76"/>
      <c r="I6" s="77"/>
      <c r="J6" s="77"/>
      <c r="K6" s="76"/>
      <c r="L6" s="76"/>
      <c r="M6" s="75"/>
      <c r="N6" s="74"/>
      <c r="AR6" s="109"/>
      <c r="AS6" s="109"/>
      <c r="AT6" s="109"/>
    </row>
    <row r="7" spans="1:56" s="20" customFormat="1" ht="15.75">
      <c r="A7" s="201" t="s">
        <v>81</v>
      </c>
      <c r="B7" s="2"/>
      <c r="V7" s="2"/>
      <c r="AR7" s="108"/>
      <c r="AS7" s="2"/>
      <c r="AT7" s="108"/>
    </row>
    <row r="8" spans="1:56" s="73" customFormat="1" ht="6.6" customHeight="1">
      <c r="B8" s="76"/>
      <c r="F8" s="76"/>
      <c r="G8" s="76"/>
      <c r="H8" s="76"/>
      <c r="I8" s="77"/>
      <c r="J8" s="77"/>
      <c r="K8" s="76"/>
      <c r="L8" s="76"/>
      <c r="M8" s="75"/>
      <c r="N8" s="74"/>
      <c r="AR8" s="109"/>
      <c r="AS8" s="109"/>
      <c r="AT8" s="109"/>
    </row>
    <row r="9" spans="1:56" s="70" customFormat="1" ht="18">
      <c r="B9" s="310" t="s">
        <v>200</v>
      </c>
      <c r="C9" s="72"/>
      <c r="D9" s="72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84"/>
      <c r="AS9" s="84"/>
      <c r="AT9" s="84"/>
      <c r="BA9" s="2" t="str">
        <f>'Sheet1_Summary Report'!T9</f>
        <v>Reported date: 09.07.2021</v>
      </c>
    </row>
    <row r="10" spans="1:56" s="73" customFormat="1" ht="6.6" customHeight="1" thickBot="1">
      <c r="B10" s="76"/>
      <c r="F10" s="76"/>
      <c r="G10" s="76"/>
      <c r="H10" s="76"/>
      <c r="I10" s="77"/>
      <c r="J10" s="77"/>
      <c r="K10" s="76"/>
      <c r="L10" s="76"/>
      <c r="M10" s="75"/>
      <c r="N10" s="74"/>
      <c r="AR10" s="109"/>
      <c r="AS10" s="109"/>
      <c r="AT10" s="109"/>
    </row>
    <row r="11" spans="1:56" ht="14.1" customHeight="1">
      <c r="B11" s="479" t="s">
        <v>61</v>
      </c>
      <c r="C11" s="475" t="s">
        <v>201</v>
      </c>
      <c r="D11" s="476"/>
      <c r="E11" s="476"/>
      <c r="F11" s="478"/>
      <c r="G11" s="475" t="s">
        <v>202</v>
      </c>
      <c r="H11" s="476"/>
      <c r="I11" s="476"/>
      <c r="J11" s="478"/>
      <c r="K11" s="475" t="s">
        <v>203</v>
      </c>
      <c r="L11" s="476"/>
      <c r="M11" s="476"/>
      <c r="N11" s="478"/>
      <c r="O11" s="475" t="s">
        <v>204</v>
      </c>
      <c r="P11" s="476"/>
      <c r="Q11" s="476"/>
      <c r="R11" s="478"/>
      <c r="S11" s="475" t="s">
        <v>205</v>
      </c>
      <c r="T11" s="476"/>
      <c r="U11" s="476"/>
      <c r="V11" s="478"/>
      <c r="W11" s="475" t="s">
        <v>206</v>
      </c>
      <c r="X11" s="476"/>
      <c r="Y11" s="476"/>
      <c r="Z11" s="478"/>
      <c r="AA11" s="475" t="s">
        <v>207</v>
      </c>
      <c r="AB11" s="476"/>
      <c r="AC11" s="476"/>
      <c r="AD11" s="478"/>
      <c r="AE11" s="475" t="s">
        <v>208</v>
      </c>
      <c r="AF11" s="476"/>
      <c r="AG11" s="476"/>
      <c r="AH11" s="478"/>
      <c r="AI11" s="475" t="s">
        <v>209</v>
      </c>
      <c r="AJ11" s="476"/>
      <c r="AK11" s="476"/>
      <c r="AL11" s="478"/>
      <c r="AM11" s="475" t="s">
        <v>210</v>
      </c>
      <c r="AN11" s="476"/>
      <c r="AO11" s="476"/>
      <c r="AP11" s="478"/>
      <c r="AQ11" s="475" t="s">
        <v>211</v>
      </c>
      <c r="AR11" s="476"/>
      <c r="AS11" s="476"/>
      <c r="AT11" s="478"/>
      <c r="AU11" s="475" t="s">
        <v>212</v>
      </c>
      <c r="AV11" s="476"/>
      <c r="AW11" s="476"/>
      <c r="AX11" s="477"/>
      <c r="AY11" s="472" t="s">
        <v>256</v>
      </c>
      <c r="AZ11" s="473"/>
      <c r="BA11" s="473"/>
      <c r="BB11" s="474"/>
    </row>
    <row r="12" spans="1:56" s="68" customFormat="1" ht="38.25" customHeight="1">
      <c r="B12" s="480"/>
      <c r="C12" s="399" t="s">
        <v>51</v>
      </c>
      <c r="D12" s="400" t="s">
        <v>95</v>
      </c>
      <c r="E12" s="400" t="s">
        <v>50</v>
      </c>
      <c r="F12" s="401" t="s">
        <v>49</v>
      </c>
      <c r="G12" s="399" t="s">
        <v>51</v>
      </c>
      <c r="H12" s="400" t="s">
        <v>95</v>
      </c>
      <c r="I12" s="400" t="s">
        <v>50</v>
      </c>
      <c r="J12" s="401" t="s">
        <v>49</v>
      </c>
      <c r="K12" s="399" t="s">
        <v>51</v>
      </c>
      <c r="L12" s="400" t="s">
        <v>95</v>
      </c>
      <c r="M12" s="400" t="s">
        <v>50</v>
      </c>
      <c r="N12" s="401" t="s">
        <v>49</v>
      </c>
      <c r="O12" s="399" t="s">
        <v>51</v>
      </c>
      <c r="P12" s="400" t="s">
        <v>95</v>
      </c>
      <c r="Q12" s="400" t="s">
        <v>50</v>
      </c>
      <c r="R12" s="401" t="s">
        <v>49</v>
      </c>
      <c r="S12" s="399" t="s">
        <v>51</v>
      </c>
      <c r="T12" s="400" t="s">
        <v>95</v>
      </c>
      <c r="U12" s="400" t="s">
        <v>50</v>
      </c>
      <c r="V12" s="401" t="s">
        <v>49</v>
      </c>
      <c r="W12" s="399" t="s">
        <v>51</v>
      </c>
      <c r="X12" s="400" t="s">
        <v>95</v>
      </c>
      <c r="Y12" s="400" t="s">
        <v>50</v>
      </c>
      <c r="Z12" s="401" t="s">
        <v>49</v>
      </c>
      <c r="AA12" s="399" t="s">
        <v>51</v>
      </c>
      <c r="AB12" s="400" t="s">
        <v>95</v>
      </c>
      <c r="AC12" s="400" t="s">
        <v>50</v>
      </c>
      <c r="AD12" s="401" t="s">
        <v>49</v>
      </c>
      <c r="AE12" s="399" t="s">
        <v>51</v>
      </c>
      <c r="AF12" s="400" t="s">
        <v>95</v>
      </c>
      <c r="AG12" s="400" t="s">
        <v>50</v>
      </c>
      <c r="AH12" s="401" t="s">
        <v>49</v>
      </c>
      <c r="AI12" s="399" t="s">
        <v>51</v>
      </c>
      <c r="AJ12" s="400" t="s">
        <v>95</v>
      </c>
      <c r="AK12" s="400" t="s">
        <v>50</v>
      </c>
      <c r="AL12" s="401" t="s">
        <v>49</v>
      </c>
      <c r="AM12" s="399" t="s">
        <v>51</v>
      </c>
      <c r="AN12" s="400" t="s">
        <v>95</v>
      </c>
      <c r="AO12" s="400" t="s">
        <v>50</v>
      </c>
      <c r="AP12" s="401" t="s">
        <v>49</v>
      </c>
      <c r="AQ12" s="399" t="s">
        <v>51</v>
      </c>
      <c r="AR12" s="400" t="s">
        <v>95</v>
      </c>
      <c r="AS12" s="400" t="s">
        <v>50</v>
      </c>
      <c r="AT12" s="401" t="s">
        <v>49</v>
      </c>
      <c r="AU12" s="399" t="s">
        <v>51</v>
      </c>
      <c r="AV12" s="400" t="s">
        <v>95</v>
      </c>
      <c r="AW12" s="400" t="s">
        <v>50</v>
      </c>
      <c r="AX12" s="402" t="s">
        <v>49</v>
      </c>
      <c r="AY12" s="408" t="s">
        <v>185</v>
      </c>
      <c r="AZ12" s="394" t="s">
        <v>186</v>
      </c>
      <c r="BA12" s="394" t="s">
        <v>187</v>
      </c>
      <c r="BB12" s="395" t="s">
        <v>247</v>
      </c>
    </row>
    <row r="13" spans="1:56" s="68" customFormat="1" ht="30.75" thickBot="1">
      <c r="B13" s="398"/>
      <c r="C13" s="403"/>
      <c r="D13" s="404"/>
      <c r="E13" s="405"/>
      <c r="F13" s="406"/>
      <c r="G13" s="403"/>
      <c r="H13" s="404"/>
      <c r="I13" s="405"/>
      <c r="J13" s="406"/>
      <c r="K13" s="403"/>
      <c r="L13" s="404"/>
      <c r="M13" s="405"/>
      <c r="N13" s="406"/>
      <c r="O13" s="403"/>
      <c r="P13" s="404"/>
      <c r="Q13" s="405"/>
      <c r="R13" s="406"/>
      <c r="S13" s="403"/>
      <c r="T13" s="404"/>
      <c r="U13" s="405"/>
      <c r="V13" s="406"/>
      <c r="W13" s="403"/>
      <c r="X13" s="404"/>
      <c r="Y13" s="405"/>
      <c r="Z13" s="406"/>
      <c r="AA13" s="403"/>
      <c r="AB13" s="404"/>
      <c r="AC13" s="405"/>
      <c r="AD13" s="406"/>
      <c r="AE13" s="403"/>
      <c r="AF13" s="404"/>
      <c r="AG13" s="405"/>
      <c r="AH13" s="406"/>
      <c r="AI13" s="403"/>
      <c r="AJ13" s="404"/>
      <c r="AK13" s="405"/>
      <c r="AL13" s="406"/>
      <c r="AM13" s="403"/>
      <c r="AN13" s="404"/>
      <c r="AO13" s="405"/>
      <c r="AP13" s="406"/>
      <c r="AQ13" s="403"/>
      <c r="AR13" s="404"/>
      <c r="AS13" s="405"/>
      <c r="AT13" s="406"/>
      <c r="AU13" s="403"/>
      <c r="AV13" s="404"/>
      <c r="AW13" s="405"/>
      <c r="AX13" s="407"/>
      <c r="AY13" s="409" t="s">
        <v>248</v>
      </c>
      <c r="AZ13" s="396" t="s">
        <v>249</v>
      </c>
      <c r="BA13" s="396" t="s">
        <v>250</v>
      </c>
      <c r="BB13" s="397" t="s">
        <v>251</v>
      </c>
    </row>
    <row r="14" spans="1:56" s="104" customFormat="1" ht="14.1" customHeight="1" outlineLevel="1">
      <c r="B14" s="285" t="s">
        <v>46</v>
      </c>
      <c r="C14" s="233">
        <f>SUM(C15:C17)</f>
        <v>31</v>
      </c>
      <c r="D14" s="234">
        <f>SUM(D15:D17)</f>
        <v>24</v>
      </c>
      <c r="E14" s="113">
        <f>SUM(E15:E17)</f>
        <v>216</v>
      </c>
      <c r="F14" s="208">
        <f t="shared" ref="F14:F17" si="0">IFERROR(E14/D14,0)</f>
        <v>9</v>
      </c>
      <c r="G14" s="233">
        <f>SUM(G15:G17)</f>
        <v>31</v>
      </c>
      <c r="H14" s="234">
        <f>SUM(H15:H17)</f>
        <v>20</v>
      </c>
      <c r="I14" s="113">
        <f>SUM(I15:I17)</f>
        <v>178.5</v>
      </c>
      <c r="J14" s="208">
        <f t="shared" ref="J14:J17" si="1">IFERROR(I14/H14,0)</f>
        <v>8.9250000000000007</v>
      </c>
      <c r="K14" s="233">
        <f>SUM(K15:K17)</f>
        <v>32</v>
      </c>
      <c r="L14" s="234">
        <f>SUM(L15:L17)</f>
        <v>17</v>
      </c>
      <c r="M14" s="113">
        <f>SUM(M15:M17)</f>
        <v>157.5</v>
      </c>
      <c r="N14" s="208">
        <f t="shared" ref="N14:N17" si="2">IFERROR(M14/L14,0)</f>
        <v>9.264705882352942</v>
      </c>
      <c r="O14" s="233">
        <f>SUM(O15:O17)</f>
        <v>0</v>
      </c>
      <c r="P14" s="234">
        <f>SUM(P15:P17)</f>
        <v>0</v>
      </c>
      <c r="Q14" s="113">
        <f>SUM(Q15:Q17)</f>
        <v>0</v>
      </c>
      <c r="R14" s="208">
        <f t="shared" ref="R14:R17" si="3">IFERROR(Q14/P14,0)</f>
        <v>0</v>
      </c>
      <c r="S14" s="233">
        <f>SUM(S15:S17)</f>
        <v>0</v>
      </c>
      <c r="T14" s="234">
        <f>SUM(T15:T17)</f>
        <v>0</v>
      </c>
      <c r="U14" s="113">
        <f>SUM(U15:U17)</f>
        <v>0</v>
      </c>
      <c r="V14" s="208">
        <f t="shared" ref="V14:V17" si="4">IFERROR(U14/T14,0)</f>
        <v>0</v>
      </c>
      <c r="W14" s="233">
        <f>SUM(W15:W17)</f>
        <v>0</v>
      </c>
      <c r="X14" s="234">
        <f>SUM(X15:X17)</f>
        <v>0</v>
      </c>
      <c r="Y14" s="113">
        <f>SUM(Y15:Y17)</f>
        <v>0</v>
      </c>
      <c r="Z14" s="208">
        <f t="shared" ref="Z14:Z17" si="5">IFERROR(Y14/X14,0)</f>
        <v>0</v>
      </c>
      <c r="AA14" s="233">
        <f>SUM(AA15:AA17)</f>
        <v>0</v>
      </c>
      <c r="AB14" s="234">
        <f>SUM(AB15:AB17)</f>
        <v>0</v>
      </c>
      <c r="AC14" s="113">
        <f>SUM(AC15:AC17)</f>
        <v>0</v>
      </c>
      <c r="AD14" s="208">
        <f t="shared" ref="AD14:AD17" si="6">IFERROR(AC14/AB14,0)</f>
        <v>0</v>
      </c>
      <c r="AE14" s="233">
        <f>SUM(AE15:AE17)</f>
        <v>0</v>
      </c>
      <c r="AF14" s="234">
        <f>SUM(AF15:AF17)</f>
        <v>0</v>
      </c>
      <c r="AG14" s="113">
        <f>SUM(AG15:AG17)</f>
        <v>0</v>
      </c>
      <c r="AH14" s="208">
        <f t="shared" ref="AH14:AH17" si="7">IFERROR(AG14/AF14,0)</f>
        <v>0</v>
      </c>
      <c r="AI14" s="233">
        <f>SUM(AI15:AI17)</f>
        <v>0</v>
      </c>
      <c r="AJ14" s="234">
        <f>SUM(AJ15:AJ17)</f>
        <v>0</v>
      </c>
      <c r="AK14" s="113">
        <f>SUM(AK15:AK17)</f>
        <v>0</v>
      </c>
      <c r="AL14" s="208">
        <f t="shared" ref="AL14:AL17" si="8">IFERROR(AK14/AJ14,0)</f>
        <v>0</v>
      </c>
      <c r="AM14" s="233">
        <f>SUM(AM15:AM17)</f>
        <v>0</v>
      </c>
      <c r="AN14" s="234">
        <f>SUM(AN15:AN17)</f>
        <v>0</v>
      </c>
      <c r="AO14" s="113">
        <f>SUM(AO15:AO17)</f>
        <v>0</v>
      </c>
      <c r="AP14" s="208">
        <f t="shared" ref="AP14:AP17" si="9">IFERROR(AO14/AN14,0)</f>
        <v>0</v>
      </c>
      <c r="AQ14" s="233">
        <f>SUM(AQ15:AQ17)</f>
        <v>0</v>
      </c>
      <c r="AR14" s="234">
        <f>SUM(AR15:AR17)</f>
        <v>0</v>
      </c>
      <c r="AS14" s="113">
        <f>SUM(AS15:AS17)</f>
        <v>0</v>
      </c>
      <c r="AT14" s="208">
        <f t="shared" ref="AT14:AT17" si="10">IFERROR(AS14/AR14,0)</f>
        <v>0</v>
      </c>
      <c r="AU14" s="233">
        <f>SUM(AU15:AU17)</f>
        <v>0</v>
      </c>
      <c r="AV14" s="234">
        <f>SUM(AV15:AV17)</f>
        <v>0</v>
      </c>
      <c r="AW14" s="113">
        <f>SUM(AW15:AW17)</f>
        <v>0</v>
      </c>
      <c r="AX14" s="229">
        <f t="shared" ref="AX14:AX17" si="11">IFERROR(AW14/AV14,0)</f>
        <v>0</v>
      </c>
      <c r="AY14" s="410">
        <f t="shared" ref="AY14:BA17" si="12">SUM(C14,G14,K14)</f>
        <v>94</v>
      </c>
      <c r="AZ14" s="294">
        <f t="shared" si="12"/>
        <v>61</v>
      </c>
      <c r="BA14" s="294">
        <f t="shared" si="12"/>
        <v>552</v>
      </c>
      <c r="BB14" s="411">
        <f>IFERROR(BA14/AZ14,0)</f>
        <v>9.0491803278688518</v>
      </c>
      <c r="BC14" s="317"/>
      <c r="BD14" s="217"/>
    </row>
    <row r="15" spans="1:56" ht="14.1" customHeight="1" outlineLevel="1">
      <c r="B15" s="286" t="s">
        <v>63</v>
      </c>
      <c r="C15" s="209">
        <v>11</v>
      </c>
      <c r="D15" s="210">
        <v>8</v>
      </c>
      <c r="E15" s="114">
        <v>99</v>
      </c>
      <c r="F15" s="211">
        <f t="shared" si="0"/>
        <v>12.375</v>
      </c>
      <c r="G15" s="209">
        <v>11</v>
      </c>
      <c r="H15" s="210">
        <v>8</v>
      </c>
      <c r="I15" s="114">
        <v>101.5</v>
      </c>
      <c r="J15" s="211">
        <f t="shared" si="1"/>
        <v>12.6875</v>
      </c>
      <c r="K15" s="209">
        <v>12</v>
      </c>
      <c r="L15" s="210">
        <v>9</v>
      </c>
      <c r="M15" s="114">
        <v>123</v>
      </c>
      <c r="N15" s="211">
        <f t="shared" si="2"/>
        <v>13.666666666666666</v>
      </c>
      <c r="O15" s="209"/>
      <c r="P15" s="210"/>
      <c r="Q15" s="114"/>
      <c r="R15" s="211">
        <f t="shared" si="3"/>
        <v>0</v>
      </c>
      <c r="S15" s="209"/>
      <c r="T15" s="210"/>
      <c r="U15" s="114"/>
      <c r="V15" s="211">
        <f t="shared" si="4"/>
        <v>0</v>
      </c>
      <c r="W15" s="209"/>
      <c r="X15" s="210"/>
      <c r="Y15" s="114"/>
      <c r="Z15" s="211">
        <f t="shared" si="5"/>
        <v>0</v>
      </c>
      <c r="AA15" s="209"/>
      <c r="AB15" s="210"/>
      <c r="AC15" s="114"/>
      <c r="AD15" s="211">
        <f t="shared" si="6"/>
        <v>0</v>
      </c>
      <c r="AE15" s="209"/>
      <c r="AF15" s="210"/>
      <c r="AG15" s="114"/>
      <c r="AH15" s="211">
        <f t="shared" si="7"/>
        <v>0</v>
      </c>
      <c r="AI15" s="209"/>
      <c r="AJ15" s="210"/>
      <c r="AK15" s="114"/>
      <c r="AL15" s="211">
        <f t="shared" si="8"/>
        <v>0</v>
      </c>
      <c r="AM15" s="209"/>
      <c r="AN15" s="210"/>
      <c r="AO15" s="114"/>
      <c r="AP15" s="211">
        <f t="shared" si="9"/>
        <v>0</v>
      </c>
      <c r="AQ15" s="209"/>
      <c r="AR15" s="210"/>
      <c r="AS15" s="114"/>
      <c r="AT15" s="211">
        <f t="shared" si="10"/>
        <v>0</v>
      </c>
      <c r="AU15" s="209"/>
      <c r="AV15" s="210"/>
      <c r="AW15" s="114"/>
      <c r="AX15" s="230">
        <f t="shared" si="11"/>
        <v>0</v>
      </c>
      <c r="AY15" s="412">
        <f t="shared" si="12"/>
        <v>34</v>
      </c>
      <c r="AZ15" s="295">
        <f t="shared" si="12"/>
        <v>25</v>
      </c>
      <c r="BA15" s="295">
        <f t="shared" si="12"/>
        <v>323.5</v>
      </c>
      <c r="BB15" s="413">
        <f>IFERROR(BA15/AZ15,0)</f>
        <v>12.94</v>
      </c>
      <c r="BC15" s="317"/>
      <c r="BD15" s="217"/>
    </row>
    <row r="16" spans="1:56" ht="14.1" customHeight="1" outlineLevel="1">
      <c r="B16" s="286" t="s">
        <v>64</v>
      </c>
      <c r="C16" s="209">
        <v>14</v>
      </c>
      <c r="D16" s="210">
        <v>10</v>
      </c>
      <c r="E16" s="114">
        <v>63.5</v>
      </c>
      <c r="F16" s="211">
        <f t="shared" si="0"/>
        <v>6.35</v>
      </c>
      <c r="G16" s="209">
        <v>14</v>
      </c>
      <c r="H16" s="210">
        <v>6</v>
      </c>
      <c r="I16" s="114">
        <v>44</v>
      </c>
      <c r="J16" s="211">
        <f t="shared" si="1"/>
        <v>7.333333333333333</v>
      </c>
      <c r="K16" s="209">
        <v>14</v>
      </c>
      <c r="L16" s="210">
        <v>4</v>
      </c>
      <c r="M16" s="114">
        <v>18</v>
      </c>
      <c r="N16" s="211">
        <f t="shared" si="2"/>
        <v>4.5</v>
      </c>
      <c r="O16" s="209"/>
      <c r="P16" s="210"/>
      <c r="Q16" s="114"/>
      <c r="R16" s="211">
        <f t="shared" si="3"/>
        <v>0</v>
      </c>
      <c r="S16" s="209"/>
      <c r="T16" s="210"/>
      <c r="U16" s="114"/>
      <c r="V16" s="211">
        <f t="shared" si="4"/>
        <v>0</v>
      </c>
      <c r="W16" s="209"/>
      <c r="X16" s="210"/>
      <c r="Y16" s="114"/>
      <c r="Z16" s="211">
        <f t="shared" si="5"/>
        <v>0</v>
      </c>
      <c r="AA16" s="209"/>
      <c r="AB16" s="210"/>
      <c r="AC16" s="114"/>
      <c r="AD16" s="211">
        <f t="shared" si="6"/>
        <v>0</v>
      </c>
      <c r="AE16" s="209"/>
      <c r="AF16" s="210"/>
      <c r="AG16" s="114"/>
      <c r="AH16" s="211">
        <f t="shared" si="7"/>
        <v>0</v>
      </c>
      <c r="AI16" s="209"/>
      <c r="AJ16" s="210"/>
      <c r="AK16" s="114"/>
      <c r="AL16" s="211">
        <f t="shared" si="8"/>
        <v>0</v>
      </c>
      <c r="AM16" s="209"/>
      <c r="AN16" s="210"/>
      <c r="AO16" s="114"/>
      <c r="AP16" s="211">
        <f t="shared" si="9"/>
        <v>0</v>
      </c>
      <c r="AQ16" s="209"/>
      <c r="AR16" s="210"/>
      <c r="AS16" s="114"/>
      <c r="AT16" s="211">
        <f t="shared" si="10"/>
        <v>0</v>
      </c>
      <c r="AU16" s="209"/>
      <c r="AV16" s="210"/>
      <c r="AW16" s="114"/>
      <c r="AX16" s="230">
        <f t="shared" si="11"/>
        <v>0</v>
      </c>
      <c r="AY16" s="412">
        <f t="shared" si="12"/>
        <v>42</v>
      </c>
      <c r="AZ16" s="295">
        <f t="shared" si="12"/>
        <v>20</v>
      </c>
      <c r="BA16" s="295">
        <f t="shared" si="12"/>
        <v>125.5</v>
      </c>
      <c r="BB16" s="413">
        <f>IFERROR(BA16/AZ16,0)</f>
        <v>6.2750000000000004</v>
      </c>
      <c r="BC16" s="317"/>
      <c r="BD16" s="217"/>
    </row>
    <row r="17" spans="2:58" ht="14.1" customHeight="1" outlineLevel="1">
      <c r="B17" s="286" t="s">
        <v>62</v>
      </c>
      <c r="C17" s="209">
        <v>6</v>
      </c>
      <c r="D17" s="210">
        <v>6</v>
      </c>
      <c r="E17" s="114">
        <v>53.5</v>
      </c>
      <c r="F17" s="211">
        <f t="shared" si="0"/>
        <v>8.9166666666666661</v>
      </c>
      <c r="G17" s="209">
        <v>6</v>
      </c>
      <c r="H17" s="210">
        <v>6</v>
      </c>
      <c r="I17" s="114">
        <v>33</v>
      </c>
      <c r="J17" s="211">
        <f t="shared" si="1"/>
        <v>5.5</v>
      </c>
      <c r="K17" s="209">
        <v>6</v>
      </c>
      <c r="L17" s="210">
        <v>4</v>
      </c>
      <c r="M17" s="114">
        <v>16.5</v>
      </c>
      <c r="N17" s="211">
        <f t="shared" si="2"/>
        <v>4.125</v>
      </c>
      <c r="O17" s="209"/>
      <c r="P17" s="210"/>
      <c r="Q17" s="114"/>
      <c r="R17" s="211">
        <f t="shared" si="3"/>
        <v>0</v>
      </c>
      <c r="S17" s="209"/>
      <c r="T17" s="210"/>
      <c r="U17" s="114"/>
      <c r="V17" s="211">
        <f t="shared" si="4"/>
        <v>0</v>
      </c>
      <c r="W17" s="209"/>
      <c r="X17" s="210"/>
      <c r="Y17" s="114"/>
      <c r="Z17" s="211">
        <f t="shared" si="5"/>
        <v>0</v>
      </c>
      <c r="AA17" s="209"/>
      <c r="AB17" s="210"/>
      <c r="AC17" s="114"/>
      <c r="AD17" s="211">
        <f t="shared" si="6"/>
        <v>0</v>
      </c>
      <c r="AE17" s="209"/>
      <c r="AF17" s="210"/>
      <c r="AG17" s="114"/>
      <c r="AH17" s="211">
        <f t="shared" si="7"/>
        <v>0</v>
      </c>
      <c r="AI17" s="209"/>
      <c r="AJ17" s="210"/>
      <c r="AK17" s="114"/>
      <c r="AL17" s="211">
        <f t="shared" si="8"/>
        <v>0</v>
      </c>
      <c r="AM17" s="209"/>
      <c r="AN17" s="210"/>
      <c r="AO17" s="114"/>
      <c r="AP17" s="211">
        <f t="shared" si="9"/>
        <v>0</v>
      </c>
      <c r="AQ17" s="209"/>
      <c r="AR17" s="210"/>
      <c r="AS17" s="114"/>
      <c r="AT17" s="211">
        <f t="shared" si="10"/>
        <v>0</v>
      </c>
      <c r="AU17" s="209"/>
      <c r="AV17" s="210"/>
      <c r="AW17" s="114"/>
      <c r="AX17" s="230">
        <f t="shared" si="11"/>
        <v>0</v>
      </c>
      <c r="AY17" s="412">
        <f t="shared" si="12"/>
        <v>18</v>
      </c>
      <c r="AZ17" s="295">
        <f t="shared" si="12"/>
        <v>16</v>
      </c>
      <c r="BA17" s="295">
        <f t="shared" si="12"/>
        <v>103</v>
      </c>
      <c r="BB17" s="413">
        <f>IFERROR(BA17/AZ17,0)</f>
        <v>6.4375</v>
      </c>
      <c r="BC17" s="317"/>
      <c r="BD17" s="217"/>
    </row>
    <row r="18" spans="2:58" s="105" customFormat="1" ht="15.75" thickBot="1">
      <c r="B18" s="287" t="s">
        <v>48</v>
      </c>
      <c r="C18" s="362">
        <f>C14</f>
        <v>31</v>
      </c>
      <c r="D18" s="363">
        <f>D14</f>
        <v>24</v>
      </c>
      <c r="E18" s="364">
        <f>E14</f>
        <v>216</v>
      </c>
      <c r="F18" s="215">
        <f>F14</f>
        <v>9</v>
      </c>
      <c r="G18" s="362">
        <f t="shared" ref="G18:BB18" si="13">G14</f>
        <v>31</v>
      </c>
      <c r="H18" s="363">
        <f t="shared" si="13"/>
        <v>20</v>
      </c>
      <c r="I18" s="364">
        <f t="shared" si="13"/>
        <v>178.5</v>
      </c>
      <c r="J18" s="215">
        <f t="shared" si="13"/>
        <v>8.9250000000000007</v>
      </c>
      <c r="K18" s="212">
        <f t="shared" si="13"/>
        <v>32</v>
      </c>
      <c r="L18" s="213">
        <f t="shared" si="13"/>
        <v>17</v>
      </c>
      <c r="M18" s="214">
        <f t="shared" si="13"/>
        <v>157.5</v>
      </c>
      <c r="N18" s="215">
        <f t="shared" si="13"/>
        <v>9.264705882352942</v>
      </c>
      <c r="O18" s="212">
        <f t="shared" si="13"/>
        <v>0</v>
      </c>
      <c r="P18" s="213">
        <f t="shared" si="13"/>
        <v>0</v>
      </c>
      <c r="Q18" s="214">
        <f t="shared" si="13"/>
        <v>0</v>
      </c>
      <c r="R18" s="215">
        <f t="shared" si="13"/>
        <v>0</v>
      </c>
      <c r="S18" s="212">
        <f t="shared" si="13"/>
        <v>0</v>
      </c>
      <c r="T18" s="213">
        <f t="shared" si="13"/>
        <v>0</v>
      </c>
      <c r="U18" s="214">
        <f t="shared" si="13"/>
        <v>0</v>
      </c>
      <c r="V18" s="215">
        <f t="shared" si="13"/>
        <v>0</v>
      </c>
      <c r="W18" s="212">
        <f t="shared" si="13"/>
        <v>0</v>
      </c>
      <c r="X18" s="213">
        <f t="shared" si="13"/>
        <v>0</v>
      </c>
      <c r="Y18" s="214">
        <f t="shared" si="13"/>
        <v>0</v>
      </c>
      <c r="Z18" s="215">
        <f t="shared" si="13"/>
        <v>0</v>
      </c>
      <c r="AA18" s="212">
        <f t="shared" si="13"/>
        <v>0</v>
      </c>
      <c r="AB18" s="213">
        <f t="shared" si="13"/>
        <v>0</v>
      </c>
      <c r="AC18" s="214">
        <f t="shared" si="13"/>
        <v>0</v>
      </c>
      <c r="AD18" s="215">
        <f t="shared" si="13"/>
        <v>0</v>
      </c>
      <c r="AE18" s="212">
        <f t="shared" si="13"/>
        <v>0</v>
      </c>
      <c r="AF18" s="213">
        <f t="shared" si="13"/>
        <v>0</v>
      </c>
      <c r="AG18" s="214">
        <f t="shared" si="13"/>
        <v>0</v>
      </c>
      <c r="AH18" s="215">
        <f t="shared" si="13"/>
        <v>0</v>
      </c>
      <c r="AI18" s="212">
        <f t="shared" si="13"/>
        <v>0</v>
      </c>
      <c r="AJ18" s="213">
        <f t="shared" si="13"/>
        <v>0</v>
      </c>
      <c r="AK18" s="214">
        <f t="shared" si="13"/>
        <v>0</v>
      </c>
      <c r="AL18" s="215">
        <f t="shared" si="13"/>
        <v>0</v>
      </c>
      <c r="AM18" s="212">
        <f t="shared" si="13"/>
        <v>0</v>
      </c>
      <c r="AN18" s="214">
        <f t="shared" si="13"/>
        <v>0</v>
      </c>
      <c r="AO18" s="214">
        <f t="shared" si="13"/>
        <v>0</v>
      </c>
      <c r="AP18" s="215">
        <f t="shared" si="13"/>
        <v>0</v>
      </c>
      <c r="AQ18" s="212">
        <f t="shared" si="13"/>
        <v>0</v>
      </c>
      <c r="AR18" s="214">
        <f t="shared" si="13"/>
        <v>0</v>
      </c>
      <c r="AS18" s="214">
        <f t="shared" si="13"/>
        <v>0</v>
      </c>
      <c r="AT18" s="215">
        <f t="shared" si="13"/>
        <v>0</v>
      </c>
      <c r="AU18" s="212">
        <f t="shared" si="13"/>
        <v>0</v>
      </c>
      <c r="AV18" s="214">
        <f t="shared" si="13"/>
        <v>0</v>
      </c>
      <c r="AW18" s="214">
        <f t="shared" si="13"/>
        <v>0</v>
      </c>
      <c r="AX18" s="308">
        <f t="shared" si="13"/>
        <v>0</v>
      </c>
      <c r="AY18" s="414">
        <f t="shared" si="13"/>
        <v>94</v>
      </c>
      <c r="AZ18" s="415">
        <f t="shared" si="13"/>
        <v>61</v>
      </c>
      <c r="BA18" s="415">
        <f t="shared" si="13"/>
        <v>552</v>
      </c>
      <c r="BB18" s="416">
        <f t="shared" si="13"/>
        <v>9.0491803278688518</v>
      </c>
      <c r="BC18" s="216"/>
      <c r="BD18" s="217"/>
    </row>
    <row r="19" spans="2:58" s="73" customFormat="1" ht="6.6" customHeight="1">
      <c r="B19" s="76"/>
      <c r="F19" s="76"/>
      <c r="G19" s="76"/>
      <c r="H19" s="76"/>
      <c r="I19" s="77"/>
      <c r="J19" s="77"/>
      <c r="K19" s="76"/>
      <c r="L19" s="76"/>
      <c r="M19" s="75"/>
      <c r="N19" s="74"/>
      <c r="AR19" s="109"/>
      <c r="AS19" s="109"/>
      <c r="AT19" s="109"/>
    </row>
    <row r="20" spans="2:58" s="2" customFormat="1" ht="18" customHeight="1">
      <c r="B20" s="310" t="s">
        <v>213</v>
      </c>
      <c r="E20" s="311"/>
      <c r="I20" s="311"/>
      <c r="M20" s="311"/>
      <c r="Q20" s="311"/>
      <c r="U20" s="311"/>
      <c r="Y20" s="311"/>
      <c r="AC20" s="311"/>
      <c r="AG20" s="311"/>
      <c r="AK20" s="311"/>
      <c r="AO20" s="311"/>
      <c r="AS20" s="311"/>
      <c r="AU20" s="312"/>
      <c r="AV20" s="312"/>
      <c r="AW20" s="311"/>
      <c r="AY20" s="106"/>
      <c r="AZ20" s="106"/>
      <c r="BA20" s="106"/>
      <c r="BB20" s="106"/>
    </row>
    <row r="21" spans="2:58" s="73" customFormat="1" ht="6.6" customHeight="1" thickBot="1">
      <c r="B21" s="76"/>
      <c r="F21" s="76"/>
      <c r="G21" s="76"/>
      <c r="H21" s="76"/>
      <c r="I21" s="77"/>
      <c r="J21" s="77"/>
      <c r="K21" s="76"/>
      <c r="L21" s="76"/>
      <c r="M21" s="75"/>
      <c r="N21" s="74"/>
      <c r="AR21" s="109"/>
      <c r="AS21" s="109"/>
      <c r="AT21" s="109"/>
    </row>
    <row r="22" spans="2:58" s="69" customFormat="1" ht="14.1" customHeight="1">
      <c r="B22" s="479" t="s">
        <v>61</v>
      </c>
      <c r="C22" s="475" t="s">
        <v>52</v>
      </c>
      <c r="D22" s="476"/>
      <c r="E22" s="476"/>
      <c r="F22" s="478"/>
      <c r="G22" s="475" t="s">
        <v>53</v>
      </c>
      <c r="H22" s="476"/>
      <c r="I22" s="476"/>
      <c r="J22" s="478"/>
      <c r="K22" s="475" t="s">
        <v>54</v>
      </c>
      <c r="L22" s="476"/>
      <c r="M22" s="476"/>
      <c r="N22" s="478"/>
      <c r="O22" s="475" t="s">
        <v>55</v>
      </c>
      <c r="P22" s="476"/>
      <c r="Q22" s="476"/>
      <c r="R22" s="478"/>
      <c r="S22" s="475" t="s">
        <v>56</v>
      </c>
      <c r="T22" s="476"/>
      <c r="U22" s="476"/>
      <c r="V22" s="478"/>
      <c r="W22" s="475" t="s">
        <v>57</v>
      </c>
      <c r="X22" s="476"/>
      <c r="Y22" s="476"/>
      <c r="Z22" s="478"/>
      <c r="AA22" s="475" t="s">
        <v>58</v>
      </c>
      <c r="AB22" s="476"/>
      <c r="AC22" s="476"/>
      <c r="AD22" s="478"/>
      <c r="AE22" s="475" t="s">
        <v>59</v>
      </c>
      <c r="AF22" s="476"/>
      <c r="AG22" s="476"/>
      <c r="AH22" s="478"/>
      <c r="AI22" s="475" t="s">
        <v>60</v>
      </c>
      <c r="AJ22" s="476"/>
      <c r="AK22" s="476"/>
      <c r="AL22" s="478"/>
      <c r="AM22" s="475" t="s">
        <v>65</v>
      </c>
      <c r="AN22" s="476"/>
      <c r="AO22" s="476"/>
      <c r="AP22" s="478"/>
      <c r="AQ22" s="475" t="s">
        <v>66</v>
      </c>
      <c r="AR22" s="476"/>
      <c r="AS22" s="476"/>
      <c r="AT22" s="478"/>
      <c r="AU22" s="475" t="s">
        <v>67</v>
      </c>
      <c r="AV22" s="476"/>
      <c r="AW22" s="476"/>
      <c r="AX22" s="477"/>
      <c r="AY22" s="472" t="s">
        <v>257</v>
      </c>
      <c r="AZ22" s="473"/>
      <c r="BA22" s="473"/>
      <c r="BB22" s="474"/>
      <c r="BC22" s="515" t="s">
        <v>184</v>
      </c>
      <c r="BD22" s="516"/>
      <c r="BE22" s="516"/>
      <c r="BF22" s="517"/>
    </row>
    <row r="23" spans="2:58" s="68" customFormat="1" ht="75">
      <c r="B23" s="480"/>
      <c r="C23" s="399" t="s">
        <v>51</v>
      </c>
      <c r="D23" s="400" t="s">
        <v>95</v>
      </c>
      <c r="E23" s="400" t="s">
        <v>50</v>
      </c>
      <c r="F23" s="401" t="s">
        <v>49</v>
      </c>
      <c r="G23" s="399" t="s">
        <v>51</v>
      </c>
      <c r="H23" s="400" t="s">
        <v>95</v>
      </c>
      <c r="I23" s="400" t="s">
        <v>50</v>
      </c>
      <c r="J23" s="401" t="s">
        <v>49</v>
      </c>
      <c r="K23" s="399" t="s">
        <v>51</v>
      </c>
      <c r="L23" s="400" t="s">
        <v>95</v>
      </c>
      <c r="M23" s="400" t="s">
        <v>50</v>
      </c>
      <c r="N23" s="401" t="s">
        <v>49</v>
      </c>
      <c r="O23" s="399" t="s">
        <v>51</v>
      </c>
      <c r="P23" s="400" t="s">
        <v>95</v>
      </c>
      <c r="Q23" s="400" t="s">
        <v>50</v>
      </c>
      <c r="R23" s="401" t="s">
        <v>49</v>
      </c>
      <c r="S23" s="399" t="s">
        <v>51</v>
      </c>
      <c r="T23" s="400" t="s">
        <v>95</v>
      </c>
      <c r="U23" s="400" t="s">
        <v>50</v>
      </c>
      <c r="V23" s="401" t="s">
        <v>49</v>
      </c>
      <c r="W23" s="399" t="s">
        <v>51</v>
      </c>
      <c r="X23" s="400" t="s">
        <v>95</v>
      </c>
      <c r="Y23" s="400" t="s">
        <v>50</v>
      </c>
      <c r="Z23" s="401" t="s">
        <v>49</v>
      </c>
      <c r="AA23" s="399" t="s">
        <v>51</v>
      </c>
      <c r="AB23" s="400" t="s">
        <v>95</v>
      </c>
      <c r="AC23" s="400" t="s">
        <v>50</v>
      </c>
      <c r="AD23" s="401" t="s">
        <v>49</v>
      </c>
      <c r="AE23" s="399" t="s">
        <v>51</v>
      </c>
      <c r="AF23" s="400" t="s">
        <v>95</v>
      </c>
      <c r="AG23" s="400" t="s">
        <v>50</v>
      </c>
      <c r="AH23" s="401" t="s">
        <v>49</v>
      </c>
      <c r="AI23" s="399" t="s">
        <v>51</v>
      </c>
      <c r="AJ23" s="400" t="s">
        <v>95</v>
      </c>
      <c r="AK23" s="400" t="s">
        <v>50</v>
      </c>
      <c r="AL23" s="401" t="s">
        <v>49</v>
      </c>
      <c r="AM23" s="399" t="s">
        <v>51</v>
      </c>
      <c r="AN23" s="400" t="s">
        <v>95</v>
      </c>
      <c r="AO23" s="400" t="s">
        <v>50</v>
      </c>
      <c r="AP23" s="401" t="s">
        <v>49</v>
      </c>
      <c r="AQ23" s="399" t="s">
        <v>51</v>
      </c>
      <c r="AR23" s="400" t="s">
        <v>95</v>
      </c>
      <c r="AS23" s="400" t="s">
        <v>50</v>
      </c>
      <c r="AT23" s="401" t="s">
        <v>49</v>
      </c>
      <c r="AU23" s="399" t="s">
        <v>51</v>
      </c>
      <c r="AV23" s="400" t="s">
        <v>95</v>
      </c>
      <c r="AW23" s="400" t="s">
        <v>50</v>
      </c>
      <c r="AX23" s="402" t="s">
        <v>49</v>
      </c>
      <c r="AY23" s="408" t="s">
        <v>185</v>
      </c>
      <c r="AZ23" s="394" t="s">
        <v>186</v>
      </c>
      <c r="BA23" s="394" t="s">
        <v>187</v>
      </c>
      <c r="BB23" s="395" t="s">
        <v>247</v>
      </c>
      <c r="BC23" s="518" t="s">
        <v>185</v>
      </c>
      <c r="BD23" s="519" t="s">
        <v>186</v>
      </c>
      <c r="BE23" s="519" t="s">
        <v>187</v>
      </c>
      <c r="BF23" s="520" t="s">
        <v>247</v>
      </c>
    </row>
    <row r="24" spans="2:58" s="68" customFormat="1" ht="30.75" thickBot="1">
      <c r="B24" s="398"/>
      <c r="C24" s="403"/>
      <c r="D24" s="404"/>
      <c r="E24" s="405"/>
      <c r="F24" s="406"/>
      <c r="G24" s="403"/>
      <c r="H24" s="404"/>
      <c r="I24" s="405"/>
      <c r="J24" s="406"/>
      <c r="K24" s="403"/>
      <c r="L24" s="404"/>
      <c r="M24" s="405"/>
      <c r="N24" s="406"/>
      <c r="O24" s="403"/>
      <c r="P24" s="404"/>
      <c r="Q24" s="405"/>
      <c r="R24" s="406"/>
      <c r="S24" s="403"/>
      <c r="T24" s="404"/>
      <c r="U24" s="405"/>
      <c r="V24" s="406"/>
      <c r="W24" s="403"/>
      <c r="X24" s="404"/>
      <c r="Y24" s="405"/>
      <c r="Z24" s="406"/>
      <c r="AA24" s="403"/>
      <c r="AB24" s="404"/>
      <c r="AC24" s="405"/>
      <c r="AD24" s="406"/>
      <c r="AE24" s="403"/>
      <c r="AF24" s="404"/>
      <c r="AG24" s="405"/>
      <c r="AH24" s="406"/>
      <c r="AI24" s="403"/>
      <c r="AJ24" s="404"/>
      <c r="AK24" s="405"/>
      <c r="AL24" s="406"/>
      <c r="AM24" s="403"/>
      <c r="AN24" s="404"/>
      <c r="AO24" s="405"/>
      <c r="AP24" s="406"/>
      <c r="AQ24" s="403"/>
      <c r="AR24" s="404"/>
      <c r="AS24" s="405"/>
      <c r="AT24" s="406"/>
      <c r="AU24" s="403"/>
      <c r="AV24" s="404"/>
      <c r="AW24" s="405"/>
      <c r="AX24" s="407"/>
      <c r="AY24" s="409" t="s">
        <v>248</v>
      </c>
      <c r="AZ24" s="396" t="s">
        <v>249</v>
      </c>
      <c r="BA24" s="396" t="s">
        <v>250</v>
      </c>
      <c r="BB24" s="397" t="s">
        <v>251</v>
      </c>
      <c r="BC24" s="521" t="s">
        <v>248</v>
      </c>
      <c r="BD24" s="522" t="s">
        <v>249</v>
      </c>
      <c r="BE24" s="522" t="s">
        <v>250</v>
      </c>
      <c r="BF24" s="523" t="s">
        <v>251</v>
      </c>
    </row>
    <row r="25" spans="2:58" s="104" customFormat="1" outlineLevel="1">
      <c r="B25" s="285" t="s">
        <v>46</v>
      </c>
      <c r="C25" s="206">
        <f>SUM(C26:C28)</f>
        <v>31</v>
      </c>
      <c r="D25" s="207">
        <f>SUM(D26:D28)</f>
        <v>28</v>
      </c>
      <c r="E25" s="113">
        <f>SUM(E26:E28)</f>
        <v>316</v>
      </c>
      <c r="F25" s="208">
        <f t="shared" ref="F25:F28" si="14">IFERROR(E25/D25,0)</f>
        <v>11.285714285714286</v>
      </c>
      <c r="G25" s="206">
        <f>SUM(G26:G28)</f>
        <v>31</v>
      </c>
      <c r="H25" s="207">
        <f>SUM(H26:H28)</f>
        <v>27</v>
      </c>
      <c r="I25" s="113">
        <f>SUM(I26:I28)</f>
        <v>196</v>
      </c>
      <c r="J25" s="208">
        <f t="shared" ref="J25:J28" si="15">IFERROR(I25/H25,0)</f>
        <v>7.2592592592592595</v>
      </c>
      <c r="K25" s="206">
        <f>SUM(K26:K28)</f>
        <v>31</v>
      </c>
      <c r="L25" s="207">
        <f>SUM(L26:L28)</f>
        <v>27</v>
      </c>
      <c r="M25" s="113">
        <f>SUM(M26:M28)</f>
        <v>192</v>
      </c>
      <c r="N25" s="208">
        <f t="shared" ref="N25:N28" si="16">IFERROR(M25/L25,0)</f>
        <v>7.1111111111111107</v>
      </c>
      <c r="O25" s="206">
        <f>SUM(O26:O28)</f>
        <v>31</v>
      </c>
      <c r="P25" s="207">
        <f>SUM(P26:P28)</f>
        <v>27</v>
      </c>
      <c r="Q25" s="113">
        <f>SUM(Q26:Q28)</f>
        <v>248</v>
      </c>
      <c r="R25" s="208">
        <f t="shared" ref="R25:R28" si="17">IFERROR(Q25/P25,0)</f>
        <v>9.1851851851851851</v>
      </c>
      <c r="S25" s="206">
        <f>SUM(S26:S28)</f>
        <v>31</v>
      </c>
      <c r="T25" s="207">
        <f>SUM(T26:T28)</f>
        <v>26</v>
      </c>
      <c r="U25" s="113">
        <f>SUM(U26:U28)</f>
        <v>168</v>
      </c>
      <c r="V25" s="208">
        <f t="shared" ref="V25:V28" si="18">IFERROR(U25/T25,0)</f>
        <v>6.4615384615384617</v>
      </c>
      <c r="W25" s="206">
        <f>SUM(W26:W28)</f>
        <v>31</v>
      </c>
      <c r="X25" s="207">
        <f>SUM(X26:X28)</f>
        <v>26</v>
      </c>
      <c r="Y25" s="113">
        <f>SUM(Y26:Y28)</f>
        <v>270.5</v>
      </c>
      <c r="Z25" s="208">
        <f t="shared" ref="Z25:Z28" si="19">IFERROR(Y25/X25,0)</f>
        <v>10.403846153846153</v>
      </c>
      <c r="AA25" s="206">
        <f>SUM(AA26:AA28)</f>
        <v>31</v>
      </c>
      <c r="AB25" s="207">
        <f>SUM(AB26:AB28)</f>
        <v>27</v>
      </c>
      <c r="AC25" s="113">
        <f>SUM(AC26:AC28)</f>
        <v>285</v>
      </c>
      <c r="AD25" s="208">
        <f t="shared" ref="AD25:AD28" si="20">IFERROR(AC25/AB25,0)</f>
        <v>10.555555555555555</v>
      </c>
      <c r="AE25" s="206">
        <f>SUM(AE26:AE28)</f>
        <v>31</v>
      </c>
      <c r="AF25" s="207">
        <f>SUM(AF26:AF28)</f>
        <v>26</v>
      </c>
      <c r="AG25" s="113">
        <f>SUM(AG26:AG28)</f>
        <v>192</v>
      </c>
      <c r="AH25" s="208">
        <f t="shared" ref="AH25:AH28" si="21">IFERROR(AG25/AF25,0)</f>
        <v>7.384615384615385</v>
      </c>
      <c r="AI25" s="206">
        <f>SUM(AI26:AI28)</f>
        <v>31</v>
      </c>
      <c r="AJ25" s="207">
        <f>SUM(AJ26:AJ28)</f>
        <v>26</v>
      </c>
      <c r="AK25" s="113">
        <f>SUM(AK26:AK28)</f>
        <v>281.5</v>
      </c>
      <c r="AL25" s="208">
        <f t="shared" ref="AL25:AL28" si="22">IFERROR(AK25/AJ25,0)</f>
        <v>10.826923076923077</v>
      </c>
      <c r="AM25" s="206">
        <f>SUM(AM26:AM28)</f>
        <v>31</v>
      </c>
      <c r="AN25" s="113">
        <f>SUM(AN26:AN28)</f>
        <v>26</v>
      </c>
      <c r="AO25" s="113">
        <f>SUM(AO26:AO28)</f>
        <v>216.5</v>
      </c>
      <c r="AP25" s="208">
        <f t="shared" ref="AP25:AP28" si="23">IFERROR(AO25/AN25,0)</f>
        <v>8.3269230769230766</v>
      </c>
      <c r="AQ25" s="233">
        <f>SUM(AQ26:AQ28)</f>
        <v>31</v>
      </c>
      <c r="AR25" s="234">
        <f>SUM(AR26:AR28)</f>
        <v>25</v>
      </c>
      <c r="AS25" s="113">
        <f>SUM(AS26:AS28)</f>
        <v>163.5</v>
      </c>
      <c r="AT25" s="208">
        <f t="shared" ref="AT25:AT28" si="24">IFERROR(AS25/AR25,0)</f>
        <v>6.54</v>
      </c>
      <c r="AU25" s="234">
        <f>SUM(AU26:AU28)</f>
        <v>31</v>
      </c>
      <c r="AV25" s="113">
        <f t="shared" ref="AV25:AX25" si="25">SUM(AV26:AV28)</f>
        <v>23</v>
      </c>
      <c r="AW25" s="234">
        <f t="shared" si="25"/>
        <v>111</v>
      </c>
      <c r="AX25" s="229">
        <f t="shared" si="25"/>
        <v>14</v>
      </c>
      <c r="AY25" s="410">
        <f t="shared" ref="AY25:BA28" si="26">SUM(C25,G25,K25)</f>
        <v>93</v>
      </c>
      <c r="AZ25" s="294">
        <f t="shared" si="26"/>
        <v>82</v>
      </c>
      <c r="BA25" s="294">
        <f t="shared" si="26"/>
        <v>704</v>
      </c>
      <c r="BB25" s="411">
        <f>IFERROR(BA25/AZ25,0)</f>
        <v>8.5853658536585371</v>
      </c>
      <c r="BC25" s="524">
        <f t="shared" ref="BC25:BE28" si="27">SUM(C25,G25,K25,O25,S25,W25,AA25,AE25,AI25,AM25,AQ25,AU25)</f>
        <v>372</v>
      </c>
      <c r="BD25" s="525">
        <f t="shared" si="27"/>
        <v>314</v>
      </c>
      <c r="BE25" s="525">
        <f t="shared" si="27"/>
        <v>2640</v>
      </c>
      <c r="BF25" s="526">
        <f>IFERROR(BE25/BD25,0)</f>
        <v>8.4076433121019107</v>
      </c>
    </row>
    <row r="26" spans="2:58" ht="14.25" outlineLevel="1">
      <c r="B26" s="286" t="s">
        <v>63</v>
      </c>
      <c r="C26" s="209">
        <v>11</v>
      </c>
      <c r="D26" s="210">
        <f>VLOOKUP(B26,[5]TOTAL!$B$4:$J$129,9,0)</f>
        <v>11</v>
      </c>
      <c r="E26" s="114">
        <v>135</v>
      </c>
      <c r="F26" s="211">
        <f t="shared" si="14"/>
        <v>12.272727272727273</v>
      </c>
      <c r="G26" s="209">
        <v>11</v>
      </c>
      <c r="H26" s="210">
        <f>VLOOKUP(B26,[5]TOTAL!$B$4:$N$129,11,0)</f>
        <v>10</v>
      </c>
      <c r="I26" s="114">
        <v>100</v>
      </c>
      <c r="J26" s="211">
        <f t="shared" si="15"/>
        <v>10</v>
      </c>
      <c r="K26" s="209">
        <v>11</v>
      </c>
      <c r="L26" s="210">
        <f>VLOOKUP(B26,[5]TOTAL!$B$4:$P$129,13,0)</f>
        <v>11</v>
      </c>
      <c r="M26" s="114">
        <v>112</v>
      </c>
      <c r="N26" s="211">
        <f t="shared" si="16"/>
        <v>10.181818181818182</v>
      </c>
      <c r="O26" s="209">
        <v>11</v>
      </c>
      <c r="P26" s="210">
        <v>11</v>
      </c>
      <c r="Q26" s="114">
        <v>129</v>
      </c>
      <c r="R26" s="211">
        <f t="shared" si="17"/>
        <v>11.727272727272727</v>
      </c>
      <c r="S26" s="209">
        <v>11</v>
      </c>
      <c r="T26" s="210">
        <v>11</v>
      </c>
      <c r="U26" s="114">
        <f>103.5+1.5</f>
        <v>105</v>
      </c>
      <c r="V26" s="211">
        <f t="shared" si="18"/>
        <v>9.545454545454545</v>
      </c>
      <c r="W26" s="209">
        <v>11</v>
      </c>
      <c r="X26" s="210">
        <v>11</v>
      </c>
      <c r="Y26" s="114">
        <v>183</v>
      </c>
      <c r="Z26" s="211">
        <f t="shared" si="19"/>
        <v>16.636363636363637</v>
      </c>
      <c r="AA26" s="209">
        <v>11</v>
      </c>
      <c r="AB26" s="210">
        <v>11</v>
      </c>
      <c r="AC26" s="274">
        <f>193.5-4</f>
        <v>189.5</v>
      </c>
      <c r="AD26" s="211">
        <f t="shared" si="20"/>
        <v>17.227272727272727</v>
      </c>
      <c r="AE26" s="209">
        <v>11</v>
      </c>
      <c r="AF26" s="210">
        <v>11</v>
      </c>
      <c r="AG26" s="114">
        <v>119</v>
      </c>
      <c r="AH26" s="211">
        <f t="shared" si="21"/>
        <v>10.818181818181818</v>
      </c>
      <c r="AI26" s="209">
        <v>11</v>
      </c>
      <c r="AJ26" s="210">
        <f>VLOOKUP(B26,[5]TOTAL!$B$4:$Z$130,25,0)</f>
        <v>11</v>
      </c>
      <c r="AK26" s="114">
        <v>196.5</v>
      </c>
      <c r="AL26" s="211">
        <f t="shared" si="22"/>
        <v>17.863636363636363</v>
      </c>
      <c r="AM26" s="209">
        <v>11</v>
      </c>
      <c r="AN26" s="114">
        <v>11</v>
      </c>
      <c r="AO26" s="114">
        <v>107</v>
      </c>
      <c r="AP26" s="211">
        <f t="shared" si="23"/>
        <v>9.7272727272727266</v>
      </c>
      <c r="AQ26" s="209">
        <v>11</v>
      </c>
      <c r="AR26" s="114">
        <v>10</v>
      </c>
      <c r="AS26" s="114">
        <v>81.5</v>
      </c>
      <c r="AT26" s="211">
        <f t="shared" si="24"/>
        <v>8.15</v>
      </c>
      <c r="AU26" s="209">
        <v>11</v>
      </c>
      <c r="AV26" s="114">
        <v>10</v>
      </c>
      <c r="AW26" s="114">
        <v>60</v>
      </c>
      <c r="AX26" s="230">
        <f t="shared" ref="AX26:AX28" si="28">IFERROR(AW26/AV26,0)</f>
        <v>6</v>
      </c>
      <c r="AY26" s="412">
        <f t="shared" si="26"/>
        <v>33</v>
      </c>
      <c r="AZ26" s="295">
        <f t="shared" si="26"/>
        <v>32</v>
      </c>
      <c r="BA26" s="295">
        <f t="shared" si="26"/>
        <v>347</v>
      </c>
      <c r="BB26" s="413">
        <f>IFERROR(BA26/AZ26,0)</f>
        <v>10.84375</v>
      </c>
      <c r="BC26" s="527">
        <f t="shared" si="27"/>
        <v>132</v>
      </c>
      <c r="BD26" s="528">
        <f t="shared" si="27"/>
        <v>129</v>
      </c>
      <c r="BE26" s="528">
        <f t="shared" si="27"/>
        <v>1517.5</v>
      </c>
      <c r="BF26" s="529">
        <f>IFERROR(BE26/BD26,0)</f>
        <v>11.763565891472869</v>
      </c>
    </row>
    <row r="27" spans="2:58" ht="14.25" outlineLevel="1">
      <c r="B27" s="286" t="s">
        <v>64</v>
      </c>
      <c r="C27" s="209">
        <v>14</v>
      </c>
      <c r="D27" s="210">
        <f>VLOOKUP(B27,[5]TOTAL!$B$4:$J$129,9,0)</f>
        <v>12</v>
      </c>
      <c r="E27" s="114">
        <v>139</v>
      </c>
      <c r="F27" s="211">
        <f t="shared" si="14"/>
        <v>11.583333333333334</v>
      </c>
      <c r="G27" s="209">
        <v>14</v>
      </c>
      <c r="H27" s="210">
        <f>VLOOKUP(B27,[5]TOTAL!$B$4:$N$129,11,0)</f>
        <v>12</v>
      </c>
      <c r="I27" s="114">
        <v>65</v>
      </c>
      <c r="J27" s="211">
        <f t="shared" si="15"/>
        <v>5.416666666666667</v>
      </c>
      <c r="K27" s="209">
        <v>14</v>
      </c>
      <c r="L27" s="210">
        <f>VLOOKUP(B27,[5]TOTAL!$B$4:$P$129,13,0)</f>
        <v>11</v>
      </c>
      <c r="M27" s="114">
        <v>44</v>
      </c>
      <c r="N27" s="211">
        <f t="shared" si="16"/>
        <v>4</v>
      </c>
      <c r="O27" s="209">
        <v>14</v>
      </c>
      <c r="P27" s="210">
        <v>11</v>
      </c>
      <c r="Q27" s="114">
        <v>78</v>
      </c>
      <c r="R27" s="211">
        <f t="shared" si="17"/>
        <v>7.0909090909090908</v>
      </c>
      <c r="S27" s="209">
        <v>14</v>
      </c>
      <c r="T27" s="210">
        <v>11</v>
      </c>
      <c r="U27" s="114">
        <v>42</v>
      </c>
      <c r="V27" s="211">
        <f t="shared" si="18"/>
        <v>3.8181818181818183</v>
      </c>
      <c r="W27" s="209">
        <v>14</v>
      </c>
      <c r="X27" s="210">
        <v>11</v>
      </c>
      <c r="Y27" s="114">
        <v>60.5</v>
      </c>
      <c r="Z27" s="211">
        <f t="shared" si="19"/>
        <v>5.5</v>
      </c>
      <c r="AA27" s="209">
        <v>14</v>
      </c>
      <c r="AB27" s="210">
        <v>11</v>
      </c>
      <c r="AC27" s="114">
        <v>66.5</v>
      </c>
      <c r="AD27" s="211">
        <f t="shared" si="20"/>
        <v>6.0454545454545459</v>
      </c>
      <c r="AE27" s="209">
        <v>14</v>
      </c>
      <c r="AF27" s="210">
        <v>10</v>
      </c>
      <c r="AG27" s="114">
        <v>42</v>
      </c>
      <c r="AH27" s="211">
        <f t="shared" si="21"/>
        <v>4.2</v>
      </c>
      <c r="AI27" s="209">
        <v>14</v>
      </c>
      <c r="AJ27" s="210">
        <f>VLOOKUP(B27,[5]TOTAL!$B$4:$Z$130,25,0)</f>
        <v>10</v>
      </c>
      <c r="AK27" s="114">
        <v>52</v>
      </c>
      <c r="AL27" s="211">
        <f t="shared" si="22"/>
        <v>5.2</v>
      </c>
      <c r="AM27" s="209">
        <v>14</v>
      </c>
      <c r="AN27" s="114">
        <v>10</v>
      </c>
      <c r="AO27" s="114">
        <v>77</v>
      </c>
      <c r="AP27" s="211">
        <f t="shared" si="23"/>
        <v>7.7</v>
      </c>
      <c r="AQ27" s="209">
        <v>14</v>
      </c>
      <c r="AR27" s="114">
        <v>10</v>
      </c>
      <c r="AS27" s="114">
        <v>55</v>
      </c>
      <c r="AT27" s="211">
        <f t="shared" si="24"/>
        <v>5.5</v>
      </c>
      <c r="AU27" s="209">
        <v>14</v>
      </c>
      <c r="AV27" s="114">
        <v>7</v>
      </c>
      <c r="AW27" s="114">
        <v>21</v>
      </c>
      <c r="AX27" s="230">
        <f t="shared" si="28"/>
        <v>3</v>
      </c>
      <c r="AY27" s="412">
        <f t="shared" si="26"/>
        <v>42</v>
      </c>
      <c r="AZ27" s="295">
        <f t="shared" si="26"/>
        <v>35</v>
      </c>
      <c r="BA27" s="295">
        <f t="shared" si="26"/>
        <v>248</v>
      </c>
      <c r="BB27" s="413">
        <f>IFERROR(BA27/AZ27,0)</f>
        <v>7.0857142857142854</v>
      </c>
      <c r="BC27" s="527">
        <f t="shared" si="27"/>
        <v>168</v>
      </c>
      <c r="BD27" s="528">
        <f t="shared" si="27"/>
        <v>126</v>
      </c>
      <c r="BE27" s="528">
        <f t="shared" si="27"/>
        <v>742</v>
      </c>
      <c r="BF27" s="529">
        <f>IFERROR(BE27/BD27,0)</f>
        <v>5.8888888888888893</v>
      </c>
    </row>
    <row r="28" spans="2:58" ht="14.25" outlineLevel="1">
      <c r="B28" s="286" t="s">
        <v>62</v>
      </c>
      <c r="C28" s="209">
        <v>6</v>
      </c>
      <c r="D28" s="210">
        <f>VLOOKUP(B28,[5]TOTAL!$B$4:$J$129,9,0)</f>
        <v>5</v>
      </c>
      <c r="E28" s="114">
        <v>42</v>
      </c>
      <c r="F28" s="211">
        <f t="shared" si="14"/>
        <v>8.4</v>
      </c>
      <c r="G28" s="209">
        <v>6</v>
      </c>
      <c r="H28" s="210">
        <f>VLOOKUP(B28,[5]TOTAL!$B$4:$N$129,11,0)</f>
        <v>5</v>
      </c>
      <c r="I28" s="114">
        <v>31</v>
      </c>
      <c r="J28" s="211">
        <f t="shared" si="15"/>
        <v>6.2</v>
      </c>
      <c r="K28" s="209">
        <v>6</v>
      </c>
      <c r="L28" s="210">
        <f>VLOOKUP(B28,[5]TOTAL!$B$4:$P$129,13,0)</f>
        <v>5</v>
      </c>
      <c r="M28" s="114">
        <v>36</v>
      </c>
      <c r="N28" s="211">
        <f t="shared" si="16"/>
        <v>7.2</v>
      </c>
      <c r="O28" s="209">
        <v>6</v>
      </c>
      <c r="P28" s="210">
        <v>5</v>
      </c>
      <c r="Q28" s="114">
        <v>41</v>
      </c>
      <c r="R28" s="211">
        <f t="shared" si="17"/>
        <v>8.1999999999999993</v>
      </c>
      <c r="S28" s="209">
        <v>6</v>
      </c>
      <c r="T28" s="210">
        <v>4</v>
      </c>
      <c r="U28" s="114">
        <v>21</v>
      </c>
      <c r="V28" s="211">
        <f t="shared" si="18"/>
        <v>5.25</v>
      </c>
      <c r="W28" s="209">
        <v>6</v>
      </c>
      <c r="X28" s="210">
        <v>4</v>
      </c>
      <c r="Y28" s="114">
        <v>27</v>
      </c>
      <c r="Z28" s="211">
        <f t="shared" si="19"/>
        <v>6.75</v>
      </c>
      <c r="AA28" s="209">
        <v>6</v>
      </c>
      <c r="AB28" s="210">
        <v>5</v>
      </c>
      <c r="AC28" s="114">
        <v>29</v>
      </c>
      <c r="AD28" s="211">
        <f t="shared" si="20"/>
        <v>5.8</v>
      </c>
      <c r="AE28" s="209">
        <v>6</v>
      </c>
      <c r="AF28" s="210">
        <v>5</v>
      </c>
      <c r="AG28" s="114">
        <v>31</v>
      </c>
      <c r="AH28" s="211">
        <f t="shared" si="21"/>
        <v>6.2</v>
      </c>
      <c r="AI28" s="209">
        <v>6</v>
      </c>
      <c r="AJ28" s="210">
        <f>VLOOKUP(B28,[5]TOTAL!$B$4:$Z$130,25,0)</f>
        <v>5</v>
      </c>
      <c r="AK28" s="114">
        <v>33</v>
      </c>
      <c r="AL28" s="211">
        <f t="shared" si="22"/>
        <v>6.6</v>
      </c>
      <c r="AM28" s="209">
        <v>6</v>
      </c>
      <c r="AN28" s="114">
        <v>5</v>
      </c>
      <c r="AO28" s="114">
        <v>32.5</v>
      </c>
      <c r="AP28" s="211">
        <f t="shared" si="23"/>
        <v>6.5</v>
      </c>
      <c r="AQ28" s="209">
        <v>6</v>
      </c>
      <c r="AR28" s="114">
        <v>5</v>
      </c>
      <c r="AS28" s="114">
        <v>27</v>
      </c>
      <c r="AT28" s="211">
        <f t="shared" si="24"/>
        <v>5.4</v>
      </c>
      <c r="AU28" s="209">
        <v>6</v>
      </c>
      <c r="AV28" s="114">
        <v>6</v>
      </c>
      <c r="AW28" s="114">
        <v>30</v>
      </c>
      <c r="AX28" s="230">
        <f t="shared" si="28"/>
        <v>5</v>
      </c>
      <c r="AY28" s="417">
        <f t="shared" si="26"/>
        <v>18</v>
      </c>
      <c r="AZ28" s="293">
        <f t="shared" si="26"/>
        <v>15</v>
      </c>
      <c r="BA28" s="293">
        <f t="shared" si="26"/>
        <v>109</v>
      </c>
      <c r="BB28" s="418">
        <f>IFERROR(BA28/AZ28,0)</f>
        <v>7.2666666666666666</v>
      </c>
      <c r="BC28" s="530">
        <f t="shared" si="27"/>
        <v>72</v>
      </c>
      <c r="BD28" s="531">
        <f t="shared" si="27"/>
        <v>59</v>
      </c>
      <c r="BE28" s="531">
        <f t="shared" si="27"/>
        <v>380.5</v>
      </c>
      <c r="BF28" s="532">
        <f>IFERROR(BE28/BD28,0)</f>
        <v>6.4491525423728815</v>
      </c>
    </row>
    <row r="29" spans="2:58" s="105" customFormat="1" ht="15.75" thickBot="1">
      <c r="B29" s="287" t="s">
        <v>48</v>
      </c>
      <c r="C29" s="212">
        <f>C25</f>
        <v>31</v>
      </c>
      <c r="D29" s="213">
        <f>D25</f>
        <v>28</v>
      </c>
      <c r="E29" s="214">
        <f>E25</f>
        <v>316</v>
      </c>
      <c r="F29" s="215">
        <f>F25</f>
        <v>11.285714285714286</v>
      </c>
      <c r="G29" s="212">
        <f t="shared" ref="G29:BB29" si="29">G25</f>
        <v>31</v>
      </c>
      <c r="H29" s="213">
        <f t="shared" si="29"/>
        <v>27</v>
      </c>
      <c r="I29" s="214">
        <f t="shared" si="29"/>
        <v>196</v>
      </c>
      <c r="J29" s="215">
        <f t="shared" si="29"/>
        <v>7.2592592592592595</v>
      </c>
      <c r="K29" s="212">
        <f t="shared" si="29"/>
        <v>31</v>
      </c>
      <c r="L29" s="213">
        <f t="shared" si="29"/>
        <v>27</v>
      </c>
      <c r="M29" s="214">
        <f t="shared" si="29"/>
        <v>192</v>
      </c>
      <c r="N29" s="215">
        <f t="shared" si="29"/>
        <v>7.1111111111111107</v>
      </c>
      <c r="O29" s="212">
        <f t="shared" si="29"/>
        <v>31</v>
      </c>
      <c r="P29" s="213">
        <f t="shared" si="29"/>
        <v>27</v>
      </c>
      <c r="Q29" s="214">
        <f t="shared" si="29"/>
        <v>248</v>
      </c>
      <c r="R29" s="215">
        <f t="shared" si="29"/>
        <v>9.1851851851851851</v>
      </c>
      <c r="S29" s="212">
        <f t="shared" si="29"/>
        <v>31</v>
      </c>
      <c r="T29" s="213">
        <f t="shared" si="29"/>
        <v>26</v>
      </c>
      <c r="U29" s="214">
        <f t="shared" si="29"/>
        <v>168</v>
      </c>
      <c r="V29" s="215">
        <f t="shared" si="29"/>
        <v>6.4615384615384617</v>
      </c>
      <c r="W29" s="212">
        <f t="shared" si="29"/>
        <v>31</v>
      </c>
      <c r="X29" s="213">
        <f t="shared" si="29"/>
        <v>26</v>
      </c>
      <c r="Y29" s="214">
        <f t="shared" si="29"/>
        <v>270.5</v>
      </c>
      <c r="Z29" s="215">
        <f t="shared" si="29"/>
        <v>10.403846153846153</v>
      </c>
      <c r="AA29" s="212">
        <f t="shared" si="29"/>
        <v>31</v>
      </c>
      <c r="AB29" s="213">
        <f t="shared" si="29"/>
        <v>27</v>
      </c>
      <c r="AC29" s="214">
        <f t="shared" si="29"/>
        <v>285</v>
      </c>
      <c r="AD29" s="215">
        <f t="shared" si="29"/>
        <v>10.555555555555555</v>
      </c>
      <c r="AE29" s="212">
        <f t="shared" si="29"/>
        <v>31</v>
      </c>
      <c r="AF29" s="213">
        <f t="shared" si="29"/>
        <v>26</v>
      </c>
      <c r="AG29" s="214">
        <f t="shared" si="29"/>
        <v>192</v>
      </c>
      <c r="AH29" s="215">
        <f t="shared" si="29"/>
        <v>7.384615384615385</v>
      </c>
      <c r="AI29" s="212">
        <f t="shared" si="29"/>
        <v>31</v>
      </c>
      <c r="AJ29" s="213">
        <f t="shared" si="29"/>
        <v>26</v>
      </c>
      <c r="AK29" s="214">
        <f t="shared" si="29"/>
        <v>281.5</v>
      </c>
      <c r="AL29" s="215">
        <f t="shared" si="29"/>
        <v>10.826923076923077</v>
      </c>
      <c r="AM29" s="212">
        <f t="shared" si="29"/>
        <v>31</v>
      </c>
      <c r="AN29" s="214">
        <f t="shared" si="29"/>
        <v>26</v>
      </c>
      <c r="AO29" s="214">
        <f t="shared" si="29"/>
        <v>216.5</v>
      </c>
      <c r="AP29" s="215">
        <f t="shared" si="29"/>
        <v>8.3269230769230766</v>
      </c>
      <c r="AQ29" s="212">
        <f t="shared" si="29"/>
        <v>31</v>
      </c>
      <c r="AR29" s="214">
        <f t="shared" si="29"/>
        <v>25</v>
      </c>
      <c r="AS29" s="214">
        <f t="shared" si="29"/>
        <v>163.5</v>
      </c>
      <c r="AT29" s="215">
        <f t="shared" si="29"/>
        <v>6.54</v>
      </c>
      <c r="AU29" s="212">
        <f t="shared" si="29"/>
        <v>31</v>
      </c>
      <c r="AV29" s="214">
        <f t="shared" si="29"/>
        <v>23</v>
      </c>
      <c r="AW29" s="214">
        <f t="shared" si="29"/>
        <v>111</v>
      </c>
      <c r="AX29" s="308">
        <f t="shared" si="29"/>
        <v>14</v>
      </c>
      <c r="AY29" s="414">
        <f t="shared" si="29"/>
        <v>93</v>
      </c>
      <c r="AZ29" s="415">
        <f t="shared" si="29"/>
        <v>82</v>
      </c>
      <c r="BA29" s="415">
        <f t="shared" si="29"/>
        <v>704</v>
      </c>
      <c r="BB29" s="416">
        <f t="shared" si="29"/>
        <v>8.5853658536585371</v>
      </c>
      <c r="BC29" s="533">
        <f t="shared" ref="BC29:BF29" si="30">BC25</f>
        <v>372</v>
      </c>
      <c r="BD29" s="534">
        <f t="shared" si="30"/>
        <v>314</v>
      </c>
      <c r="BE29" s="534">
        <f t="shared" si="30"/>
        <v>2640</v>
      </c>
      <c r="BF29" s="535">
        <f t="shared" si="30"/>
        <v>8.4076433121019107</v>
      </c>
    </row>
    <row r="30" spans="2:58" s="73" customFormat="1" ht="6.6" customHeight="1">
      <c r="B30" s="76"/>
      <c r="F30" s="76"/>
      <c r="G30" s="76"/>
      <c r="H30" s="76"/>
      <c r="I30" s="77"/>
      <c r="J30" s="77"/>
      <c r="K30" s="76"/>
      <c r="L30" s="76"/>
      <c r="M30" s="75"/>
      <c r="N30" s="74"/>
      <c r="AR30" s="109"/>
      <c r="AS30" s="109"/>
      <c r="AT30" s="109"/>
    </row>
    <row r="31" spans="2:58" s="2" customFormat="1" ht="18" customHeight="1">
      <c r="B31" s="310" t="s">
        <v>214</v>
      </c>
      <c r="E31" s="313"/>
      <c r="Y31" s="314"/>
      <c r="AM31" s="315"/>
      <c r="AY31" s="106"/>
      <c r="AZ31" s="106"/>
      <c r="BA31" s="106"/>
      <c r="BB31" s="106"/>
    </row>
    <row r="32" spans="2:58" s="73" customFormat="1" ht="6.6" customHeight="1" thickBot="1">
      <c r="B32" s="76"/>
      <c r="F32" s="76"/>
      <c r="G32" s="76"/>
      <c r="H32" s="76"/>
      <c r="I32" s="77"/>
      <c r="J32" s="77"/>
      <c r="K32" s="76"/>
      <c r="L32" s="76"/>
      <c r="M32" s="75"/>
      <c r="N32" s="74"/>
      <c r="AR32" s="109"/>
      <c r="AS32" s="109"/>
      <c r="AT32" s="109"/>
    </row>
    <row r="33" spans="1:56" s="69" customFormat="1" ht="14.1" customHeight="1" thickTop="1">
      <c r="B33" s="484" t="s">
        <v>61</v>
      </c>
      <c r="C33" s="475" t="s">
        <v>188</v>
      </c>
      <c r="D33" s="476"/>
      <c r="E33" s="476"/>
      <c r="F33" s="478"/>
      <c r="G33" s="475" t="s">
        <v>189</v>
      </c>
      <c r="H33" s="476"/>
      <c r="I33" s="476"/>
      <c r="J33" s="478"/>
      <c r="K33" s="475" t="s">
        <v>190</v>
      </c>
      <c r="L33" s="476"/>
      <c r="M33" s="476"/>
      <c r="N33" s="478"/>
      <c r="O33" s="475" t="s">
        <v>191</v>
      </c>
      <c r="P33" s="476"/>
      <c r="Q33" s="476"/>
      <c r="R33" s="478"/>
      <c r="S33" s="475" t="s">
        <v>192</v>
      </c>
      <c r="T33" s="476"/>
      <c r="U33" s="476"/>
      <c r="V33" s="478"/>
      <c r="W33" s="475" t="s">
        <v>193</v>
      </c>
      <c r="X33" s="476"/>
      <c r="Y33" s="476"/>
      <c r="Z33" s="478"/>
      <c r="AA33" s="475" t="s">
        <v>194</v>
      </c>
      <c r="AB33" s="476"/>
      <c r="AC33" s="476"/>
      <c r="AD33" s="478"/>
      <c r="AE33" s="475" t="s">
        <v>195</v>
      </c>
      <c r="AF33" s="476"/>
      <c r="AG33" s="476"/>
      <c r="AH33" s="478"/>
      <c r="AI33" s="475" t="s">
        <v>196</v>
      </c>
      <c r="AJ33" s="476"/>
      <c r="AK33" s="476"/>
      <c r="AL33" s="478"/>
      <c r="AM33" s="475" t="s">
        <v>197</v>
      </c>
      <c r="AN33" s="476"/>
      <c r="AO33" s="476"/>
      <c r="AP33" s="478"/>
      <c r="AQ33" s="475" t="s">
        <v>198</v>
      </c>
      <c r="AR33" s="476"/>
      <c r="AS33" s="476"/>
      <c r="AT33" s="478"/>
      <c r="AU33" s="475" t="s">
        <v>199</v>
      </c>
      <c r="AV33" s="476"/>
      <c r="AW33" s="476"/>
      <c r="AX33" s="477"/>
      <c r="AY33" s="481" t="s">
        <v>258</v>
      </c>
      <c r="AZ33" s="482"/>
      <c r="BA33" s="482"/>
      <c r="BB33" s="483"/>
    </row>
    <row r="34" spans="1:56" s="68" customFormat="1" ht="45.75" thickBot="1">
      <c r="B34" s="485"/>
      <c r="C34" s="202" t="s">
        <v>51</v>
      </c>
      <c r="D34" s="203" t="s">
        <v>95</v>
      </c>
      <c r="E34" s="203" t="s">
        <v>50</v>
      </c>
      <c r="F34" s="204" t="s">
        <v>49</v>
      </c>
      <c r="G34" s="202" t="s">
        <v>51</v>
      </c>
      <c r="H34" s="203" t="s">
        <v>95</v>
      </c>
      <c r="I34" s="203" t="s">
        <v>50</v>
      </c>
      <c r="J34" s="204" t="s">
        <v>49</v>
      </c>
      <c r="K34" s="202" t="s">
        <v>51</v>
      </c>
      <c r="L34" s="203" t="s">
        <v>95</v>
      </c>
      <c r="M34" s="203" t="s">
        <v>50</v>
      </c>
      <c r="N34" s="204" t="s">
        <v>49</v>
      </c>
      <c r="O34" s="202" t="s">
        <v>51</v>
      </c>
      <c r="P34" s="203" t="s">
        <v>95</v>
      </c>
      <c r="Q34" s="203" t="s">
        <v>50</v>
      </c>
      <c r="R34" s="204" t="s">
        <v>49</v>
      </c>
      <c r="S34" s="202" t="s">
        <v>51</v>
      </c>
      <c r="T34" s="203" t="s">
        <v>95</v>
      </c>
      <c r="U34" s="203" t="s">
        <v>50</v>
      </c>
      <c r="V34" s="204" t="s">
        <v>49</v>
      </c>
      <c r="W34" s="202" t="s">
        <v>51</v>
      </c>
      <c r="X34" s="203" t="s">
        <v>95</v>
      </c>
      <c r="Y34" s="203" t="s">
        <v>50</v>
      </c>
      <c r="Z34" s="204" t="s">
        <v>49</v>
      </c>
      <c r="AA34" s="202" t="s">
        <v>51</v>
      </c>
      <c r="AB34" s="203" t="s">
        <v>95</v>
      </c>
      <c r="AC34" s="203" t="s">
        <v>50</v>
      </c>
      <c r="AD34" s="204" t="s">
        <v>49</v>
      </c>
      <c r="AE34" s="202" t="s">
        <v>51</v>
      </c>
      <c r="AF34" s="203" t="s">
        <v>95</v>
      </c>
      <c r="AG34" s="203" t="s">
        <v>50</v>
      </c>
      <c r="AH34" s="204" t="s">
        <v>49</v>
      </c>
      <c r="AI34" s="202" t="s">
        <v>51</v>
      </c>
      <c r="AJ34" s="203" t="s">
        <v>95</v>
      </c>
      <c r="AK34" s="203" t="s">
        <v>50</v>
      </c>
      <c r="AL34" s="204" t="s">
        <v>49</v>
      </c>
      <c r="AM34" s="202" t="s">
        <v>51</v>
      </c>
      <c r="AN34" s="203" t="s">
        <v>95</v>
      </c>
      <c r="AO34" s="203" t="s">
        <v>50</v>
      </c>
      <c r="AP34" s="204" t="s">
        <v>49</v>
      </c>
      <c r="AQ34" s="202" t="s">
        <v>51</v>
      </c>
      <c r="AR34" s="203" t="s">
        <v>95</v>
      </c>
      <c r="AS34" s="203" t="s">
        <v>50</v>
      </c>
      <c r="AT34" s="204" t="s">
        <v>49</v>
      </c>
      <c r="AU34" s="202" t="s">
        <v>51</v>
      </c>
      <c r="AV34" s="203" t="s">
        <v>95</v>
      </c>
      <c r="AW34" s="203" t="s">
        <v>50</v>
      </c>
      <c r="AX34" s="205" t="s">
        <v>49</v>
      </c>
      <c r="AY34" s="290" t="s">
        <v>185</v>
      </c>
      <c r="AZ34" s="291" t="s">
        <v>186</v>
      </c>
      <c r="BA34" s="291" t="s">
        <v>187</v>
      </c>
      <c r="BB34" s="292" t="s">
        <v>247</v>
      </c>
    </row>
    <row r="35" spans="1:56" s="104" customFormat="1" outlineLevel="1">
      <c r="B35" s="288" t="s">
        <v>46</v>
      </c>
      <c r="C35" s="218">
        <f t="shared" ref="C35:AH35" si="31">IFERROR(C14/C25,0)</f>
        <v>1</v>
      </c>
      <c r="D35" s="123">
        <f t="shared" si="31"/>
        <v>0.8571428571428571</v>
      </c>
      <c r="E35" s="123">
        <f t="shared" si="31"/>
        <v>0.68354430379746833</v>
      </c>
      <c r="F35" s="219">
        <f t="shared" si="31"/>
        <v>0.79746835443037967</v>
      </c>
      <c r="G35" s="218">
        <f t="shared" si="31"/>
        <v>1</v>
      </c>
      <c r="H35" s="123">
        <f t="shared" si="31"/>
        <v>0.7407407407407407</v>
      </c>
      <c r="I35" s="123">
        <f t="shared" si="31"/>
        <v>0.9107142857142857</v>
      </c>
      <c r="J35" s="219">
        <f t="shared" si="31"/>
        <v>1.2294642857142857</v>
      </c>
      <c r="K35" s="218">
        <f t="shared" si="31"/>
        <v>1.032258064516129</v>
      </c>
      <c r="L35" s="123">
        <f t="shared" si="31"/>
        <v>0.62962962962962965</v>
      </c>
      <c r="M35" s="123">
        <f t="shared" si="31"/>
        <v>0.8203125</v>
      </c>
      <c r="N35" s="219">
        <f t="shared" si="31"/>
        <v>1.3028492647058825</v>
      </c>
      <c r="O35" s="218">
        <f t="shared" si="31"/>
        <v>0</v>
      </c>
      <c r="P35" s="123">
        <f t="shared" si="31"/>
        <v>0</v>
      </c>
      <c r="Q35" s="123">
        <f t="shared" si="31"/>
        <v>0</v>
      </c>
      <c r="R35" s="219">
        <f t="shared" si="31"/>
        <v>0</v>
      </c>
      <c r="S35" s="218">
        <f t="shared" si="31"/>
        <v>0</v>
      </c>
      <c r="T35" s="123">
        <f t="shared" si="31"/>
        <v>0</v>
      </c>
      <c r="U35" s="123">
        <f t="shared" si="31"/>
        <v>0</v>
      </c>
      <c r="V35" s="219">
        <f t="shared" si="31"/>
        <v>0</v>
      </c>
      <c r="W35" s="218">
        <f t="shared" si="31"/>
        <v>0</v>
      </c>
      <c r="X35" s="123">
        <f t="shared" si="31"/>
        <v>0</v>
      </c>
      <c r="Y35" s="123">
        <f t="shared" si="31"/>
        <v>0</v>
      </c>
      <c r="Z35" s="219">
        <f t="shared" si="31"/>
        <v>0</v>
      </c>
      <c r="AA35" s="218">
        <f t="shared" si="31"/>
        <v>0</v>
      </c>
      <c r="AB35" s="123">
        <f t="shared" si="31"/>
        <v>0</v>
      </c>
      <c r="AC35" s="123">
        <f t="shared" si="31"/>
        <v>0</v>
      </c>
      <c r="AD35" s="219">
        <f t="shared" si="31"/>
        <v>0</v>
      </c>
      <c r="AE35" s="218">
        <f t="shared" si="31"/>
        <v>0</v>
      </c>
      <c r="AF35" s="123">
        <f t="shared" si="31"/>
        <v>0</v>
      </c>
      <c r="AG35" s="123">
        <f t="shared" si="31"/>
        <v>0</v>
      </c>
      <c r="AH35" s="219">
        <f t="shared" si="31"/>
        <v>0</v>
      </c>
      <c r="AI35" s="218">
        <f t="shared" ref="AI35:BB35" si="32">IFERROR(AI14/AI25,0)</f>
        <v>0</v>
      </c>
      <c r="AJ35" s="123">
        <f t="shared" si="32"/>
        <v>0</v>
      </c>
      <c r="AK35" s="123">
        <f t="shared" si="32"/>
        <v>0</v>
      </c>
      <c r="AL35" s="219">
        <f t="shared" si="32"/>
        <v>0</v>
      </c>
      <c r="AM35" s="218">
        <f t="shared" si="32"/>
        <v>0</v>
      </c>
      <c r="AN35" s="123">
        <f t="shared" si="32"/>
        <v>0</v>
      </c>
      <c r="AO35" s="123">
        <f t="shared" si="32"/>
        <v>0</v>
      </c>
      <c r="AP35" s="219">
        <f t="shared" si="32"/>
        <v>0</v>
      </c>
      <c r="AQ35" s="218">
        <f t="shared" si="32"/>
        <v>0</v>
      </c>
      <c r="AR35" s="123">
        <f t="shared" si="32"/>
        <v>0</v>
      </c>
      <c r="AS35" s="123">
        <f t="shared" si="32"/>
        <v>0</v>
      </c>
      <c r="AT35" s="219">
        <f t="shared" si="32"/>
        <v>0</v>
      </c>
      <c r="AU35" s="218">
        <f t="shared" si="32"/>
        <v>0</v>
      </c>
      <c r="AV35" s="123">
        <f t="shared" si="32"/>
        <v>0</v>
      </c>
      <c r="AW35" s="123">
        <f t="shared" si="32"/>
        <v>0</v>
      </c>
      <c r="AX35" s="220">
        <f t="shared" si="32"/>
        <v>0</v>
      </c>
      <c r="AY35" s="299">
        <f t="shared" si="32"/>
        <v>1.010752688172043</v>
      </c>
      <c r="AZ35" s="300">
        <f t="shared" si="32"/>
        <v>0.74390243902439024</v>
      </c>
      <c r="BA35" s="300">
        <f t="shared" si="32"/>
        <v>0.78409090909090906</v>
      </c>
      <c r="BB35" s="301">
        <f t="shared" si="32"/>
        <v>1.0540238450074515</v>
      </c>
    </row>
    <row r="36" spans="1:56" ht="14.25" outlineLevel="1">
      <c r="B36" s="289" t="s">
        <v>63</v>
      </c>
      <c r="C36" s="221">
        <f t="shared" ref="C36:AH36" si="33">IFERROR(C15/C26,0)</f>
        <v>1</v>
      </c>
      <c r="D36" s="124">
        <f t="shared" si="33"/>
        <v>0.72727272727272729</v>
      </c>
      <c r="E36" s="124">
        <f t="shared" si="33"/>
        <v>0.73333333333333328</v>
      </c>
      <c r="F36" s="222">
        <f t="shared" si="33"/>
        <v>1.0083333333333333</v>
      </c>
      <c r="G36" s="221">
        <f t="shared" si="33"/>
        <v>1</v>
      </c>
      <c r="H36" s="124">
        <f t="shared" si="33"/>
        <v>0.8</v>
      </c>
      <c r="I36" s="124">
        <f t="shared" si="33"/>
        <v>1.0149999999999999</v>
      </c>
      <c r="J36" s="222">
        <f t="shared" si="33"/>
        <v>1.26875</v>
      </c>
      <c r="K36" s="221">
        <f t="shared" si="33"/>
        <v>1.0909090909090908</v>
      </c>
      <c r="L36" s="124">
        <f t="shared" si="33"/>
        <v>0.81818181818181823</v>
      </c>
      <c r="M36" s="124">
        <f t="shared" si="33"/>
        <v>1.0982142857142858</v>
      </c>
      <c r="N36" s="222">
        <f t="shared" si="33"/>
        <v>1.3422619047619047</v>
      </c>
      <c r="O36" s="221">
        <f t="shared" si="33"/>
        <v>0</v>
      </c>
      <c r="P36" s="124">
        <f t="shared" si="33"/>
        <v>0</v>
      </c>
      <c r="Q36" s="124">
        <f t="shared" si="33"/>
        <v>0</v>
      </c>
      <c r="R36" s="222">
        <f t="shared" si="33"/>
        <v>0</v>
      </c>
      <c r="S36" s="221">
        <f t="shared" si="33"/>
        <v>0</v>
      </c>
      <c r="T36" s="124">
        <f t="shared" si="33"/>
        <v>0</v>
      </c>
      <c r="U36" s="124">
        <f t="shared" si="33"/>
        <v>0</v>
      </c>
      <c r="V36" s="222">
        <f t="shared" si="33"/>
        <v>0</v>
      </c>
      <c r="W36" s="221">
        <f t="shared" si="33"/>
        <v>0</v>
      </c>
      <c r="X36" s="124">
        <f t="shared" si="33"/>
        <v>0</v>
      </c>
      <c r="Y36" s="124">
        <f t="shared" si="33"/>
        <v>0</v>
      </c>
      <c r="Z36" s="222">
        <f t="shared" si="33"/>
        <v>0</v>
      </c>
      <c r="AA36" s="221">
        <f t="shared" si="33"/>
        <v>0</v>
      </c>
      <c r="AB36" s="124">
        <f t="shared" si="33"/>
        <v>0</v>
      </c>
      <c r="AC36" s="124">
        <f t="shared" si="33"/>
        <v>0</v>
      </c>
      <c r="AD36" s="222">
        <f t="shared" si="33"/>
        <v>0</v>
      </c>
      <c r="AE36" s="221">
        <f t="shared" si="33"/>
        <v>0</v>
      </c>
      <c r="AF36" s="124">
        <f t="shared" si="33"/>
        <v>0</v>
      </c>
      <c r="AG36" s="124">
        <f t="shared" si="33"/>
        <v>0</v>
      </c>
      <c r="AH36" s="222">
        <f t="shared" si="33"/>
        <v>0</v>
      </c>
      <c r="AI36" s="221">
        <f t="shared" ref="AI36:BB36" si="34">IFERROR(AI15/AI26,0)</f>
        <v>0</v>
      </c>
      <c r="AJ36" s="124">
        <f t="shared" si="34"/>
        <v>0</v>
      </c>
      <c r="AK36" s="124">
        <f t="shared" si="34"/>
        <v>0</v>
      </c>
      <c r="AL36" s="222">
        <f t="shared" si="34"/>
        <v>0</v>
      </c>
      <c r="AM36" s="221">
        <f t="shared" si="34"/>
        <v>0</v>
      </c>
      <c r="AN36" s="124">
        <f t="shared" si="34"/>
        <v>0</v>
      </c>
      <c r="AO36" s="124">
        <f t="shared" si="34"/>
        <v>0</v>
      </c>
      <c r="AP36" s="222">
        <f t="shared" si="34"/>
        <v>0</v>
      </c>
      <c r="AQ36" s="221">
        <f t="shared" si="34"/>
        <v>0</v>
      </c>
      <c r="AR36" s="124">
        <f t="shared" si="34"/>
        <v>0</v>
      </c>
      <c r="AS36" s="124">
        <f t="shared" si="34"/>
        <v>0</v>
      </c>
      <c r="AT36" s="222">
        <f t="shared" si="34"/>
        <v>0</v>
      </c>
      <c r="AU36" s="221">
        <f t="shared" si="34"/>
        <v>0</v>
      </c>
      <c r="AV36" s="124">
        <f t="shared" si="34"/>
        <v>0</v>
      </c>
      <c r="AW36" s="124">
        <f t="shared" si="34"/>
        <v>0</v>
      </c>
      <c r="AX36" s="223">
        <f t="shared" si="34"/>
        <v>0</v>
      </c>
      <c r="AY36" s="302">
        <f t="shared" si="34"/>
        <v>1.0303030303030303</v>
      </c>
      <c r="AZ36" s="303">
        <f t="shared" si="34"/>
        <v>0.78125</v>
      </c>
      <c r="BA36" s="303">
        <f t="shared" si="34"/>
        <v>0.93227665706051877</v>
      </c>
      <c r="BB36" s="304">
        <f t="shared" si="34"/>
        <v>1.193314121037464</v>
      </c>
    </row>
    <row r="37" spans="1:56" ht="14.25" outlineLevel="1">
      <c r="B37" s="289" t="s">
        <v>64</v>
      </c>
      <c r="C37" s="221">
        <f t="shared" ref="C37:AH37" si="35">IFERROR(C16/C27,0)</f>
        <v>1</v>
      </c>
      <c r="D37" s="124">
        <f t="shared" si="35"/>
        <v>0.83333333333333337</v>
      </c>
      <c r="E37" s="124">
        <f t="shared" si="35"/>
        <v>0.45683453237410071</v>
      </c>
      <c r="F37" s="222">
        <f t="shared" si="35"/>
        <v>0.54820143884892081</v>
      </c>
      <c r="G37" s="221">
        <f t="shared" si="35"/>
        <v>1</v>
      </c>
      <c r="H37" s="124">
        <f t="shared" si="35"/>
        <v>0.5</v>
      </c>
      <c r="I37" s="124">
        <f t="shared" si="35"/>
        <v>0.67692307692307696</v>
      </c>
      <c r="J37" s="222">
        <f t="shared" si="35"/>
        <v>1.3538461538461537</v>
      </c>
      <c r="K37" s="221">
        <f t="shared" si="35"/>
        <v>1</v>
      </c>
      <c r="L37" s="124">
        <f t="shared" si="35"/>
        <v>0.36363636363636365</v>
      </c>
      <c r="M37" s="124">
        <f t="shared" si="35"/>
        <v>0.40909090909090912</v>
      </c>
      <c r="N37" s="222">
        <f t="shared" si="35"/>
        <v>1.125</v>
      </c>
      <c r="O37" s="221">
        <f t="shared" si="35"/>
        <v>0</v>
      </c>
      <c r="P37" s="124">
        <f t="shared" si="35"/>
        <v>0</v>
      </c>
      <c r="Q37" s="124">
        <f t="shared" si="35"/>
        <v>0</v>
      </c>
      <c r="R37" s="222">
        <f t="shared" si="35"/>
        <v>0</v>
      </c>
      <c r="S37" s="221">
        <f t="shared" si="35"/>
        <v>0</v>
      </c>
      <c r="T37" s="124">
        <f t="shared" si="35"/>
        <v>0</v>
      </c>
      <c r="U37" s="124">
        <f t="shared" si="35"/>
        <v>0</v>
      </c>
      <c r="V37" s="222">
        <f t="shared" si="35"/>
        <v>0</v>
      </c>
      <c r="W37" s="221">
        <f t="shared" si="35"/>
        <v>0</v>
      </c>
      <c r="X37" s="124">
        <f t="shared" si="35"/>
        <v>0</v>
      </c>
      <c r="Y37" s="124">
        <f t="shared" si="35"/>
        <v>0</v>
      </c>
      <c r="Z37" s="222">
        <f t="shared" si="35"/>
        <v>0</v>
      </c>
      <c r="AA37" s="221">
        <f t="shared" si="35"/>
        <v>0</v>
      </c>
      <c r="AB37" s="124">
        <f t="shared" si="35"/>
        <v>0</v>
      </c>
      <c r="AC37" s="124">
        <f t="shared" si="35"/>
        <v>0</v>
      </c>
      <c r="AD37" s="222">
        <f t="shared" si="35"/>
        <v>0</v>
      </c>
      <c r="AE37" s="221">
        <f t="shared" si="35"/>
        <v>0</v>
      </c>
      <c r="AF37" s="124">
        <f t="shared" si="35"/>
        <v>0</v>
      </c>
      <c r="AG37" s="124">
        <f t="shared" si="35"/>
        <v>0</v>
      </c>
      <c r="AH37" s="222">
        <f t="shared" si="35"/>
        <v>0</v>
      </c>
      <c r="AI37" s="221">
        <f t="shared" ref="AI37:BB37" si="36">IFERROR(AI16/AI27,0)</f>
        <v>0</v>
      </c>
      <c r="AJ37" s="124">
        <f t="shared" si="36"/>
        <v>0</v>
      </c>
      <c r="AK37" s="124">
        <f t="shared" si="36"/>
        <v>0</v>
      </c>
      <c r="AL37" s="222">
        <f t="shared" si="36"/>
        <v>0</v>
      </c>
      <c r="AM37" s="221">
        <f t="shared" si="36"/>
        <v>0</v>
      </c>
      <c r="AN37" s="124">
        <f t="shared" si="36"/>
        <v>0</v>
      </c>
      <c r="AO37" s="124">
        <f t="shared" si="36"/>
        <v>0</v>
      </c>
      <c r="AP37" s="222">
        <f t="shared" si="36"/>
        <v>0</v>
      </c>
      <c r="AQ37" s="221">
        <f t="shared" si="36"/>
        <v>0</v>
      </c>
      <c r="AR37" s="124">
        <f t="shared" si="36"/>
        <v>0</v>
      </c>
      <c r="AS37" s="124">
        <f t="shared" si="36"/>
        <v>0</v>
      </c>
      <c r="AT37" s="222">
        <f t="shared" si="36"/>
        <v>0</v>
      </c>
      <c r="AU37" s="221">
        <f t="shared" si="36"/>
        <v>0</v>
      </c>
      <c r="AV37" s="124">
        <f t="shared" si="36"/>
        <v>0</v>
      </c>
      <c r="AW37" s="124">
        <f t="shared" si="36"/>
        <v>0</v>
      </c>
      <c r="AX37" s="223">
        <f t="shared" si="36"/>
        <v>0</v>
      </c>
      <c r="AY37" s="302">
        <f t="shared" si="36"/>
        <v>1</v>
      </c>
      <c r="AZ37" s="303">
        <f t="shared" si="36"/>
        <v>0.5714285714285714</v>
      </c>
      <c r="BA37" s="303">
        <f t="shared" si="36"/>
        <v>0.50604838709677424</v>
      </c>
      <c r="BB37" s="304">
        <f t="shared" si="36"/>
        <v>0.88558467741935498</v>
      </c>
    </row>
    <row r="38" spans="1:56" ht="14.25" outlineLevel="1">
      <c r="B38" s="289" t="s">
        <v>62</v>
      </c>
      <c r="C38" s="221">
        <f t="shared" ref="C38:AH38" si="37">IFERROR(C17/C28,0)</f>
        <v>1</v>
      </c>
      <c r="D38" s="124">
        <f t="shared" si="37"/>
        <v>1.2</v>
      </c>
      <c r="E38" s="124">
        <f t="shared" si="37"/>
        <v>1.2738095238095237</v>
      </c>
      <c r="F38" s="222">
        <f t="shared" si="37"/>
        <v>1.0615079365079363</v>
      </c>
      <c r="G38" s="221">
        <f t="shared" si="37"/>
        <v>1</v>
      </c>
      <c r="H38" s="124">
        <f t="shared" si="37"/>
        <v>1.2</v>
      </c>
      <c r="I38" s="124">
        <f t="shared" si="37"/>
        <v>1.064516129032258</v>
      </c>
      <c r="J38" s="222">
        <f t="shared" si="37"/>
        <v>0.88709677419354838</v>
      </c>
      <c r="K38" s="221">
        <f t="shared" si="37"/>
        <v>1</v>
      </c>
      <c r="L38" s="124">
        <f t="shared" si="37"/>
        <v>0.8</v>
      </c>
      <c r="M38" s="124">
        <f t="shared" si="37"/>
        <v>0.45833333333333331</v>
      </c>
      <c r="N38" s="222">
        <f t="shared" si="37"/>
        <v>0.57291666666666663</v>
      </c>
      <c r="O38" s="221">
        <f t="shared" si="37"/>
        <v>0</v>
      </c>
      <c r="P38" s="124">
        <f t="shared" si="37"/>
        <v>0</v>
      </c>
      <c r="Q38" s="124">
        <f t="shared" si="37"/>
        <v>0</v>
      </c>
      <c r="R38" s="222">
        <f t="shared" si="37"/>
        <v>0</v>
      </c>
      <c r="S38" s="221">
        <f t="shared" si="37"/>
        <v>0</v>
      </c>
      <c r="T38" s="124">
        <f t="shared" si="37"/>
        <v>0</v>
      </c>
      <c r="U38" s="124">
        <f t="shared" si="37"/>
        <v>0</v>
      </c>
      <c r="V38" s="222">
        <f t="shared" si="37"/>
        <v>0</v>
      </c>
      <c r="W38" s="221">
        <f t="shared" si="37"/>
        <v>0</v>
      </c>
      <c r="X38" s="124">
        <f t="shared" si="37"/>
        <v>0</v>
      </c>
      <c r="Y38" s="124">
        <f t="shared" si="37"/>
        <v>0</v>
      </c>
      <c r="Z38" s="222">
        <f t="shared" si="37"/>
        <v>0</v>
      </c>
      <c r="AA38" s="221">
        <f t="shared" si="37"/>
        <v>0</v>
      </c>
      <c r="AB38" s="124">
        <f t="shared" si="37"/>
        <v>0</v>
      </c>
      <c r="AC38" s="124">
        <f t="shared" si="37"/>
        <v>0</v>
      </c>
      <c r="AD38" s="222">
        <f t="shared" si="37"/>
        <v>0</v>
      </c>
      <c r="AE38" s="221">
        <f t="shared" si="37"/>
        <v>0</v>
      </c>
      <c r="AF38" s="124">
        <f t="shared" si="37"/>
        <v>0</v>
      </c>
      <c r="AG38" s="124">
        <f t="shared" si="37"/>
        <v>0</v>
      </c>
      <c r="AH38" s="222">
        <f t="shared" si="37"/>
        <v>0</v>
      </c>
      <c r="AI38" s="221">
        <f t="shared" ref="AI38:BB38" si="38">IFERROR(AI17/AI28,0)</f>
        <v>0</v>
      </c>
      <c r="AJ38" s="124">
        <f t="shared" si="38"/>
        <v>0</v>
      </c>
      <c r="AK38" s="124">
        <f t="shared" si="38"/>
        <v>0</v>
      </c>
      <c r="AL38" s="222">
        <f t="shared" si="38"/>
        <v>0</v>
      </c>
      <c r="AM38" s="221">
        <f t="shared" si="38"/>
        <v>0</v>
      </c>
      <c r="AN38" s="124">
        <f t="shared" si="38"/>
        <v>0</v>
      </c>
      <c r="AO38" s="124">
        <f t="shared" si="38"/>
        <v>0</v>
      </c>
      <c r="AP38" s="222">
        <f t="shared" si="38"/>
        <v>0</v>
      </c>
      <c r="AQ38" s="221">
        <f t="shared" si="38"/>
        <v>0</v>
      </c>
      <c r="AR38" s="124">
        <f t="shared" si="38"/>
        <v>0</v>
      </c>
      <c r="AS38" s="124">
        <f t="shared" si="38"/>
        <v>0</v>
      </c>
      <c r="AT38" s="222">
        <f t="shared" si="38"/>
        <v>0</v>
      </c>
      <c r="AU38" s="221">
        <f t="shared" si="38"/>
        <v>0</v>
      </c>
      <c r="AV38" s="124">
        <f t="shared" si="38"/>
        <v>0</v>
      </c>
      <c r="AW38" s="124">
        <f t="shared" si="38"/>
        <v>0</v>
      </c>
      <c r="AX38" s="223">
        <f t="shared" si="38"/>
        <v>0</v>
      </c>
      <c r="AY38" s="305">
        <f t="shared" si="38"/>
        <v>1</v>
      </c>
      <c r="AZ38" s="306">
        <f t="shared" si="38"/>
        <v>1.0666666666666667</v>
      </c>
      <c r="BA38" s="306">
        <f t="shared" si="38"/>
        <v>0.94495412844036697</v>
      </c>
      <c r="BB38" s="307">
        <f t="shared" si="38"/>
        <v>0.88589449541284404</v>
      </c>
    </row>
    <row r="39" spans="1:56" s="105" customFormat="1" ht="15.75" thickBot="1">
      <c r="B39" s="287" t="s">
        <v>48</v>
      </c>
      <c r="C39" s="224">
        <f>C35</f>
        <v>1</v>
      </c>
      <c r="D39" s="225">
        <f>D35</f>
        <v>0.8571428571428571</v>
      </c>
      <c r="E39" s="226">
        <f>E35</f>
        <v>0.68354430379746833</v>
      </c>
      <c r="F39" s="227">
        <f>F35</f>
        <v>0.79746835443037967</v>
      </c>
      <c r="G39" s="224">
        <f t="shared" ref="G39:BB39" si="39">G35</f>
        <v>1</v>
      </c>
      <c r="H39" s="225">
        <f t="shared" si="39"/>
        <v>0.7407407407407407</v>
      </c>
      <c r="I39" s="226">
        <f t="shared" si="39"/>
        <v>0.9107142857142857</v>
      </c>
      <c r="J39" s="227">
        <f t="shared" si="39"/>
        <v>1.2294642857142857</v>
      </c>
      <c r="K39" s="224">
        <f t="shared" si="39"/>
        <v>1.032258064516129</v>
      </c>
      <c r="L39" s="225">
        <f t="shared" si="39"/>
        <v>0.62962962962962965</v>
      </c>
      <c r="M39" s="226">
        <f t="shared" si="39"/>
        <v>0.8203125</v>
      </c>
      <c r="N39" s="227">
        <f t="shared" si="39"/>
        <v>1.3028492647058825</v>
      </c>
      <c r="O39" s="224">
        <f t="shared" si="39"/>
        <v>0</v>
      </c>
      <c r="P39" s="225">
        <f t="shared" si="39"/>
        <v>0</v>
      </c>
      <c r="Q39" s="226">
        <f t="shared" si="39"/>
        <v>0</v>
      </c>
      <c r="R39" s="227">
        <f t="shared" si="39"/>
        <v>0</v>
      </c>
      <c r="S39" s="224">
        <f t="shared" si="39"/>
        <v>0</v>
      </c>
      <c r="T39" s="225">
        <f t="shared" si="39"/>
        <v>0</v>
      </c>
      <c r="U39" s="226">
        <f t="shared" si="39"/>
        <v>0</v>
      </c>
      <c r="V39" s="227">
        <f t="shared" si="39"/>
        <v>0</v>
      </c>
      <c r="W39" s="224">
        <f t="shared" si="39"/>
        <v>0</v>
      </c>
      <c r="X39" s="225">
        <f t="shared" si="39"/>
        <v>0</v>
      </c>
      <c r="Y39" s="226">
        <f t="shared" si="39"/>
        <v>0</v>
      </c>
      <c r="Z39" s="227">
        <f t="shared" si="39"/>
        <v>0</v>
      </c>
      <c r="AA39" s="224">
        <f t="shared" si="39"/>
        <v>0</v>
      </c>
      <c r="AB39" s="225">
        <f t="shared" si="39"/>
        <v>0</v>
      </c>
      <c r="AC39" s="226">
        <f t="shared" si="39"/>
        <v>0</v>
      </c>
      <c r="AD39" s="227">
        <f t="shared" si="39"/>
        <v>0</v>
      </c>
      <c r="AE39" s="224">
        <f t="shared" si="39"/>
        <v>0</v>
      </c>
      <c r="AF39" s="225">
        <f t="shared" si="39"/>
        <v>0</v>
      </c>
      <c r="AG39" s="226">
        <f t="shared" si="39"/>
        <v>0</v>
      </c>
      <c r="AH39" s="227">
        <f t="shared" si="39"/>
        <v>0</v>
      </c>
      <c r="AI39" s="224">
        <f t="shared" si="39"/>
        <v>0</v>
      </c>
      <c r="AJ39" s="225">
        <f t="shared" si="39"/>
        <v>0</v>
      </c>
      <c r="AK39" s="226">
        <f t="shared" si="39"/>
        <v>0</v>
      </c>
      <c r="AL39" s="227">
        <f t="shared" si="39"/>
        <v>0</v>
      </c>
      <c r="AM39" s="224">
        <f t="shared" si="39"/>
        <v>0</v>
      </c>
      <c r="AN39" s="226">
        <f t="shared" si="39"/>
        <v>0</v>
      </c>
      <c r="AO39" s="226">
        <f t="shared" si="39"/>
        <v>0</v>
      </c>
      <c r="AP39" s="227">
        <f t="shared" si="39"/>
        <v>0</v>
      </c>
      <c r="AQ39" s="224">
        <f t="shared" si="39"/>
        <v>0</v>
      </c>
      <c r="AR39" s="226">
        <f t="shared" si="39"/>
        <v>0</v>
      </c>
      <c r="AS39" s="226">
        <f t="shared" si="39"/>
        <v>0</v>
      </c>
      <c r="AT39" s="227">
        <f t="shared" si="39"/>
        <v>0</v>
      </c>
      <c r="AU39" s="224">
        <f t="shared" si="39"/>
        <v>0</v>
      </c>
      <c r="AV39" s="226">
        <f t="shared" si="39"/>
        <v>0</v>
      </c>
      <c r="AW39" s="226">
        <f t="shared" si="39"/>
        <v>0</v>
      </c>
      <c r="AX39" s="227">
        <f t="shared" si="39"/>
        <v>0</v>
      </c>
      <c r="AY39" s="296">
        <f t="shared" si="39"/>
        <v>1.010752688172043</v>
      </c>
      <c r="AZ39" s="297">
        <f t="shared" si="39"/>
        <v>0.74390243902439024</v>
      </c>
      <c r="BA39" s="297">
        <f t="shared" si="39"/>
        <v>0.78409090909090906</v>
      </c>
      <c r="BB39" s="298">
        <f t="shared" si="39"/>
        <v>1.0540238450074515</v>
      </c>
      <c r="BC39" s="216"/>
      <c r="BD39" s="217"/>
    </row>
    <row r="40" spans="1:56" s="73" customFormat="1" ht="6.6" customHeight="1">
      <c r="B40" s="76"/>
      <c r="F40" s="76"/>
      <c r="G40" s="76"/>
      <c r="H40" s="76"/>
      <c r="I40" s="77"/>
      <c r="J40" s="77"/>
      <c r="K40" s="76"/>
      <c r="L40" s="76"/>
      <c r="M40" s="75"/>
      <c r="N40" s="74"/>
      <c r="AR40" s="109"/>
      <c r="AS40" s="109"/>
      <c r="AT40" s="109"/>
    </row>
    <row r="41" spans="1:56" s="20" customFormat="1" ht="15.75">
      <c r="A41" s="201" t="s">
        <v>78</v>
      </c>
      <c r="B41" s="118"/>
      <c r="V41" s="2"/>
      <c r="AR41" s="108"/>
      <c r="AS41" s="2"/>
      <c r="AT41" s="108"/>
    </row>
    <row r="42" spans="1:56" s="70" customFormat="1" ht="18">
      <c r="A42" s="118"/>
      <c r="B42" s="310" t="s">
        <v>200</v>
      </c>
      <c r="C42" s="72"/>
      <c r="D42" s="72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84"/>
      <c r="AS42" s="84"/>
      <c r="AT42" s="84"/>
    </row>
    <row r="43" spans="1:56" s="73" customFormat="1" ht="6.6" customHeight="1" thickBot="1">
      <c r="B43" s="76"/>
      <c r="F43" s="76"/>
      <c r="G43" s="76"/>
      <c r="H43" s="76"/>
      <c r="I43" s="77"/>
      <c r="J43" s="77"/>
      <c r="K43" s="76"/>
      <c r="L43" s="76"/>
      <c r="M43" s="75"/>
      <c r="N43" s="74"/>
      <c r="AR43" s="109"/>
      <c r="AS43" s="109"/>
      <c r="AT43" s="109"/>
    </row>
    <row r="44" spans="1:56" ht="14.1" customHeight="1">
      <c r="B44" s="479" t="s">
        <v>61</v>
      </c>
      <c r="C44" s="475" t="s">
        <v>201</v>
      </c>
      <c r="D44" s="476"/>
      <c r="E44" s="476"/>
      <c r="F44" s="478"/>
      <c r="G44" s="475" t="s">
        <v>202</v>
      </c>
      <c r="H44" s="476"/>
      <c r="I44" s="476"/>
      <c r="J44" s="478"/>
      <c r="K44" s="475" t="s">
        <v>203</v>
      </c>
      <c r="L44" s="476"/>
      <c r="M44" s="476"/>
      <c r="N44" s="478"/>
      <c r="O44" s="475" t="s">
        <v>204</v>
      </c>
      <c r="P44" s="476"/>
      <c r="Q44" s="476"/>
      <c r="R44" s="478"/>
      <c r="S44" s="475" t="s">
        <v>205</v>
      </c>
      <c r="T44" s="476"/>
      <c r="U44" s="476"/>
      <c r="V44" s="478"/>
      <c r="W44" s="475" t="s">
        <v>206</v>
      </c>
      <c r="X44" s="476"/>
      <c r="Y44" s="476"/>
      <c r="Z44" s="478"/>
      <c r="AA44" s="475" t="s">
        <v>207</v>
      </c>
      <c r="AB44" s="476"/>
      <c r="AC44" s="476"/>
      <c r="AD44" s="478"/>
      <c r="AE44" s="475" t="s">
        <v>208</v>
      </c>
      <c r="AF44" s="476"/>
      <c r="AG44" s="476"/>
      <c r="AH44" s="478"/>
      <c r="AI44" s="475" t="s">
        <v>209</v>
      </c>
      <c r="AJ44" s="476"/>
      <c r="AK44" s="476"/>
      <c r="AL44" s="478"/>
      <c r="AM44" s="475" t="s">
        <v>210</v>
      </c>
      <c r="AN44" s="476"/>
      <c r="AO44" s="476"/>
      <c r="AP44" s="478"/>
      <c r="AQ44" s="475" t="s">
        <v>211</v>
      </c>
      <c r="AR44" s="476"/>
      <c r="AS44" s="476"/>
      <c r="AT44" s="478"/>
      <c r="AU44" s="475" t="s">
        <v>212</v>
      </c>
      <c r="AV44" s="476"/>
      <c r="AW44" s="476"/>
      <c r="AX44" s="477"/>
      <c r="AY44" s="472" t="s">
        <v>256</v>
      </c>
      <c r="AZ44" s="473"/>
      <c r="BA44" s="473"/>
      <c r="BB44" s="474"/>
    </row>
    <row r="45" spans="1:56" s="68" customFormat="1" ht="38.25" customHeight="1">
      <c r="B45" s="480"/>
      <c r="C45" s="399" t="s">
        <v>51</v>
      </c>
      <c r="D45" s="400" t="s">
        <v>95</v>
      </c>
      <c r="E45" s="400" t="s">
        <v>50</v>
      </c>
      <c r="F45" s="401" t="s">
        <v>49</v>
      </c>
      <c r="G45" s="399" t="s">
        <v>51</v>
      </c>
      <c r="H45" s="400" t="s">
        <v>95</v>
      </c>
      <c r="I45" s="400" t="s">
        <v>50</v>
      </c>
      <c r="J45" s="401" t="s">
        <v>49</v>
      </c>
      <c r="K45" s="399" t="s">
        <v>51</v>
      </c>
      <c r="L45" s="400" t="s">
        <v>95</v>
      </c>
      <c r="M45" s="400" t="s">
        <v>50</v>
      </c>
      <c r="N45" s="401" t="s">
        <v>49</v>
      </c>
      <c r="O45" s="399" t="s">
        <v>51</v>
      </c>
      <c r="P45" s="400" t="s">
        <v>95</v>
      </c>
      <c r="Q45" s="400" t="s">
        <v>50</v>
      </c>
      <c r="R45" s="401" t="s">
        <v>49</v>
      </c>
      <c r="S45" s="399" t="s">
        <v>51</v>
      </c>
      <c r="T45" s="400" t="s">
        <v>95</v>
      </c>
      <c r="U45" s="400" t="s">
        <v>50</v>
      </c>
      <c r="V45" s="401" t="s">
        <v>49</v>
      </c>
      <c r="W45" s="399" t="s">
        <v>51</v>
      </c>
      <c r="X45" s="400" t="s">
        <v>95</v>
      </c>
      <c r="Y45" s="400" t="s">
        <v>50</v>
      </c>
      <c r="Z45" s="401" t="s">
        <v>49</v>
      </c>
      <c r="AA45" s="399" t="s">
        <v>51</v>
      </c>
      <c r="AB45" s="400" t="s">
        <v>95</v>
      </c>
      <c r="AC45" s="400" t="s">
        <v>50</v>
      </c>
      <c r="AD45" s="401" t="s">
        <v>49</v>
      </c>
      <c r="AE45" s="399" t="s">
        <v>51</v>
      </c>
      <c r="AF45" s="400" t="s">
        <v>95</v>
      </c>
      <c r="AG45" s="400" t="s">
        <v>50</v>
      </c>
      <c r="AH45" s="401" t="s">
        <v>49</v>
      </c>
      <c r="AI45" s="399" t="s">
        <v>51</v>
      </c>
      <c r="AJ45" s="400" t="s">
        <v>95</v>
      </c>
      <c r="AK45" s="400" t="s">
        <v>50</v>
      </c>
      <c r="AL45" s="401" t="s">
        <v>49</v>
      </c>
      <c r="AM45" s="399" t="s">
        <v>51</v>
      </c>
      <c r="AN45" s="400" t="s">
        <v>95</v>
      </c>
      <c r="AO45" s="400" t="s">
        <v>50</v>
      </c>
      <c r="AP45" s="401" t="s">
        <v>49</v>
      </c>
      <c r="AQ45" s="399" t="s">
        <v>51</v>
      </c>
      <c r="AR45" s="400" t="s">
        <v>95</v>
      </c>
      <c r="AS45" s="400" t="s">
        <v>50</v>
      </c>
      <c r="AT45" s="401" t="s">
        <v>49</v>
      </c>
      <c r="AU45" s="399" t="s">
        <v>51</v>
      </c>
      <c r="AV45" s="400" t="s">
        <v>95</v>
      </c>
      <c r="AW45" s="400" t="s">
        <v>50</v>
      </c>
      <c r="AX45" s="402" t="s">
        <v>49</v>
      </c>
      <c r="AY45" s="408" t="s">
        <v>185</v>
      </c>
      <c r="AZ45" s="394" t="s">
        <v>186</v>
      </c>
      <c r="BA45" s="394" t="s">
        <v>187</v>
      </c>
      <c r="BB45" s="395" t="s">
        <v>247</v>
      </c>
    </row>
    <row r="46" spans="1:56" s="68" customFormat="1" ht="30.75" thickBot="1">
      <c r="B46" s="398"/>
      <c r="C46" s="403"/>
      <c r="D46" s="404"/>
      <c r="E46" s="405"/>
      <c r="F46" s="406"/>
      <c r="G46" s="403"/>
      <c r="H46" s="404"/>
      <c r="I46" s="405"/>
      <c r="J46" s="406"/>
      <c r="K46" s="403"/>
      <c r="L46" s="404"/>
      <c r="M46" s="405"/>
      <c r="N46" s="406"/>
      <c r="O46" s="403"/>
      <c r="P46" s="404"/>
      <c r="Q46" s="405"/>
      <c r="R46" s="406"/>
      <c r="S46" s="403"/>
      <c r="T46" s="404"/>
      <c r="U46" s="405"/>
      <c r="V46" s="406"/>
      <c r="W46" s="403"/>
      <c r="X46" s="404"/>
      <c r="Y46" s="405"/>
      <c r="Z46" s="406"/>
      <c r="AA46" s="403"/>
      <c r="AB46" s="404"/>
      <c r="AC46" s="405"/>
      <c r="AD46" s="406"/>
      <c r="AE46" s="403"/>
      <c r="AF46" s="404"/>
      <c r="AG46" s="405"/>
      <c r="AH46" s="406"/>
      <c r="AI46" s="403"/>
      <c r="AJ46" s="404"/>
      <c r="AK46" s="405"/>
      <c r="AL46" s="406"/>
      <c r="AM46" s="403"/>
      <c r="AN46" s="404"/>
      <c r="AO46" s="405"/>
      <c r="AP46" s="406"/>
      <c r="AQ46" s="403"/>
      <c r="AR46" s="404"/>
      <c r="AS46" s="405"/>
      <c r="AT46" s="406"/>
      <c r="AU46" s="403"/>
      <c r="AV46" s="404"/>
      <c r="AW46" s="405"/>
      <c r="AX46" s="407"/>
      <c r="AY46" s="409" t="s">
        <v>248</v>
      </c>
      <c r="AZ46" s="396" t="s">
        <v>249</v>
      </c>
      <c r="BA46" s="396" t="s">
        <v>250</v>
      </c>
      <c r="BB46" s="397" t="s">
        <v>251</v>
      </c>
    </row>
    <row r="47" spans="1:56" s="104" customFormat="1" ht="14.1" customHeight="1" outlineLevel="1">
      <c r="B47" s="285" t="s">
        <v>46</v>
      </c>
      <c r="C47" s="206">
        <f>SUM(C48:C50)</f>
        <v>4</v>
      </c>
      <c r="D47" s="207">
        <f>SUM(D48:D50)</f>
        <v>0</v>
      </c>
      <c r="E47" s="113">
        <f>SUM(E48:E50)</f>
        <v>0</v>
      </c>
      <c r="F47" s="208">
        <f t="shared" ref="F47:F50" si="40">IFERROR(E47/D47,0)</f>
        <v>0</v>
      </c>
      <c r="G47" s="206">
        <f>SUM(G48:G50)</f>
        <v>4</v>
      </c>
      <c r="H47" s="207">
        <f>SUM(H48:H50)</f>
        <v>0</v>
      </c>
      <c r="I47" s="113">
        <f>SUM(I48:I50)</f>
        <v>0</v>
      </c>
      <c r="J47" s="208">
        <f t="shared" ref="J47:J50" si="41">IFERROR(I47/H47,0)</f>
        <v>0</v>
      </c>
      <c r="K47" s="206">
        <f>SUM(K48:K50)</f>
        <v>4</v>
      </c>
      <c r="L47" s="207">
        <f>SUM(L48:L50)</f>
        <v>0</v>
      </c>
      <c r="M47" s="113">
        <f>SUM(M48:M50)</f>
        <v>0</v>
      </c>
      <c r="N47" s="208">
        <f t="shared" ref="N47:N50" si="42">IFERROR(M47/L47,0)</f>
        <v>0</v>
      </c>
      <c r="O47" s="206">
        <f>SUM(O48:O50)</f>
        <v>0</v>
      </c>
      <c r="P47" s="207">
        <f>SUM(P48:P50)</f>
        <v>0</v>
      </c>
      <c r="Q47" s="113">
        <f>SUM(Q48:Q50)</f>
        <v>0</v>
      </c>
      <c r="R47" s="208">
        <f t="shared" ref="R47:R50" si="43">IFERROR(Q47/P47,0)</f>
        <v>0</v>
      </c>
      <c r="S47" s="206">
        <f>SUM(S48:S50)</f>
        <v>0</v>
      </c>
      <c r="T47" s="207">
        <f>SUM(T48:T50)</f>
        <v>0</v>
      </c>
      <c r="U47" s="113">
        <f>SUM(U48:U50)</f>
        <v>0</v>
      </c>
      <c r="V47" s="208">
        <f t="shared" ref="V47:V50" si="44">IFERROR(U47/T47,0)</f>
        <v>0</v>
      </c>
      <c r="W47" s="206">
        <f>SUM(W48:W50)</f>
        <v>0</v>
      </c>
      <c r="X47" s="207">
        <f>SUM(X48:X50)</f>
        <v>0</v>
      </c>
      <c r="Y47" s="113">
        <f>SUM(Y48:Y50)</f>
        <v>0</v>
      </c>
      <c r="Z47" s="208">
        <f t="shared" ref="Z47:Z50" si="45">IFERROR(Y47/X47,0)</f>
        <v>0</v>
      </c>
      <c r="AA47" s="206">
        <f>SUM(AA48:AA50)</f>
        <v>0</v>
      </c>
      <c r="AB47" s="207">
        <f>SUM(AB48:AB50)</f>
        <v>0</v>
      </c>
      <c r="AC47" s="113">
        <f>SUM(AC48:AC50)</f>
        <v>0</v>
      </c>
      <c r="AD47" s="208">
        <f t="shared" ref="AD47:AD50" si="46">IFERROR(AC47/AB47,0)</f>
        <v>0</v>
      </c>
      <c r="AE47" s="206">
        <f>SUM(AE48:AE50)</f>
        <v>0</v>
      </c>
      <c r="AF47" s="207">
        <f>SUM(AF48:AF50)</f>
        <v>0</v>
      </c>
      <c r="AG47" s="113">
        <f>SUM(AG48:AG50)</f>
        <v>0</v>
      </c>
      <c r="AH47" s="208">
        <f t="shared" ref="AH47:AH50" si="47">IFERROR(AG47/AF47,0)</f>
        <v>0</v>
      </c>
      <c r="AI47" s="206">
        <f>SUM(AI48:AI50)</f>
        <v>0</v>
      </c>
      <c r="AJ47" s="207">
        <f>SUM(AJ48:AJ50)</f>
        <v>0</v>
      </c>
      <c r="AK47" s="113">
        <f>SUM(AK48:AK50)</f>
        <v>0</v>
      </c>
      <c r="AL47" s="208">
        <f t="shared" ref="AL47:AL50" si="48">IFERROR(AK47/AJ47,0)</f>
        <v>0</v>
      </c>
      <c r="AM47" s="206">
        <f>SUM(AM48:AM50)</f>
        <v>0</v>
      </c>
      <c r="AN47" s="207">
        <f>SUM(AN48:AN50)</f>
        <v>0</v>
      </c>
      <c r="AO47" s="113">
        <f>SUM(AO48:AO50)</f>
        <v>0</v>
      </c>
      <c r="AP47" s="208">
        <f t="shared" ref="AP47:AP50" si="49">IFERROR(AO47/AN47,0)</f>
        <v>0</v>
      </c>
      <c r="AQ47" s="206">
        <f>SUM(AQ48:AQ50)</f>
        <v>0</v>
      </c>
      <c r="AR47" s="207">
        <f>SUM(AR48:AR50)</f>
        <v>0</v>
      </c>
      <c r="AS47" s="113">
        <f>SUM(AS48:AS50)</f>
        <v>0</v>
      </c>
      <c r="AT47" s="208">
        <f t="shared" ref="AT47:AT50" si="50">IFERROR(AS47/AR47,0)</f>
        <v>0</v>
      </c>
      <c r="AU47" s="206">
        <f>SUM(AU48:AU50)</f>
        <v>0</v>
      </c>
      <c r="AV47" s="207">
        <f>SUM(AV48:AV50)</f>
        <v>0</v>
      </c>
      <c r="AW47" s="113">
        <f>SUM(AW48:AW50)</f>
        <v>0</v>
      </c>
      <c r="AX47" s="229">
        <f t="shared" ref="AX47:AX50" si="51">IFERROR(AW47/AV47,0)</f>
        <v>0</v>
      </c>
      <c r="AY47" s="410">
        <f t="shared" ref="AY47:BA50" si="52">SUM(C47,G47,K47)</f>
        <v>12</v>
      </c>
      <c r="AZ47" s="294">
        <f t="shared" si="52"/>
        <v>0</v>
      </c>
      <c r="BA47" s="294">
        <f t="shared" si="52"/>
        <v>0</v>
      </c>
      <c r="BB47" s="411">
        <v>0</v>
      </c>
      <c r="BC47" s="317"/>
      <c r="BD47" s="217"/>
    </row>
    <row r="48" spans="1:56" ht="14.1" customHeight="1" outlineLevel="1">
      <c r="B48" s="286" t="s">
        <v>63</v>
      </c>
      <c r="C48" s="209">
        <v>1</v>
      </c>
      <c r="D48" s="210">
        <v>0</v>
      </c>
      <c r="E48" s="114">
        <v>0</v>
      </c>
      <c r="F48" s="211">
        <f t="shared" si="40"/>
        <v>0</v>
      </c>
      <c r="G48" s="209">
        <v>1</v>
      </c>
      <c r="H48" s="210">
        <v>0</v>
      </c>
      <c r="I48" s="114">
        <v>0</v>
      </c>
      <c r="J48" s="211">
        <f t="shared" si="41"/>
        <v>0</v>
      </c>
      <c r="K48" s="209">
        <v>1</v>
      </c>
      <c r="L48" s="210">
        <v>0</v>
      </c>
      <c r="M48" s="114">
        <v>0</v>
      </c>
      <c r="N48" s="211">
        <f t="shared" si="42"/>
        <v>0</v>
      </c>
      <c r="O48" s="209"/>
      <c r="P48" s="210"/>
      <c r="Q48" s="114"/>
      <c r="R48" s="211">
        <f t="shared" si="43"/>
        <v>0</v>
      </c>
      <c r="S48" s="209"/>
      <c r="T48" s="210"/>
      <c r="U48" s="114"/>
      <c r="V48" s="211">
        <f t="shared" si="44"/>
        <v>0</v>
      </c>
      <c r="W48" s="209"/>
      <c r="X48" s="210"/>
      <c r="Y48" s="114"/>
      <c r="Z48" s="211">
        <f t="shared" si="45"/>
        <v>0</v>
      </c>
      <c r="AA48" s="209"/>
      <c r="AB48" s="210"/>
      <c r="AC48" s="114"/>
      <c r="AD48" s="211">
        <f t="shared" si="46"/>
        <v>0</v>
      </c>
      <c r="AE48" s="209"/>
      <c r="AF48" s="210"/>
      <c r="AG48" s="114"/>
      <c r="AH48" s="211">
        <f t="shared" si="47"/>
        <v>0</v>
      </c>
      <c r="AI48" s="209"/>
      <c r="AJ48" s="210"/>
      <c r="AK48" s="114"/>
      <c r="AL48" s="211">
        <f t="shared" si="48"/>
        <v>0</v>
      </c>
      <c r="AM48" s="209"/>
      <c r="AN48" s="210"/>
      <c r="AO48" s="114"/>
      <c r="AP48" s="211">
        <f t="shared" si="49"/>
        <v>0</v>
      </c>
      <c r="AQ48" s="209"/>
      <c r="AR48" s="210"/>
      <c r="AS48" s="114"/>
      <c r="AT48" s="211">
        <f t="shared" si="50"/>
        <v>0</v>
      </c>
      <c r="AU48" s="209"/>
      <c r="AV48" s="210"/>
      <c r="AW48" s="114"/>
      <c r="AX48" s="230">
        <f t="shared" si="51"/>
        <v>0</v>
      </c>
      <c r="AY48" s="412">
        <f t="shared" si="52"/>
        <v>3</v>
      </c>
      <c r="AZ48" s="295">
        <f t="shared" si="52"/>
        <v>0</v>
      </c>
      <c r="BA48" s="295">
        <f t="shared" si="52"/>
        <v>0</v>
      </c>
      <c r="BB48" s="413">
        <v>0</v>
      </c>
      <c r="BC48" s="317"/>
      <c r="BD48" s="217"/>
    </row>
    <row r="49" spans="1:58" ht="14.1" customHeight="1" outlineLevel="1">
      <c r="B49" s="286" t="s">
        <v>64</v>
      </c>
      <c r="C49" s="209">
        <v>1</v>
      </c>
      <c r="D49" s="210">
        <v>0</v>
      </c>
      <c r="E49" s="114">
        <v>0</v>
      </c>
      <c r="F49" s="211">
        <f t="shared" si="40"/>
        <v>0</v>
      </c>
      <c r="G49" s="209">
        <v>1</v>
      </c>
      <c r="H49" s="210">
        <v>0</v>
      </c>
      <c r="I49" s="114">
        <v>0</v>
      </c>
      <c r="J49" s="211">
        <f t="shared" si="41"/>
        <v>0</v>
      </c>
      <c r="K49" s="209">
        <v>1</v>
      </c>
      <c r="L49" s="210">
        <v>0</v>
      </c>
      <c r="M49" s="114">
        <v>0</v>
      </c>
      <c r="N49" s="211">
        <f t="shared" si="42"/>
        <v>0</v>
      </c>
      <c r="O49" s="209"/>
      <c r="P49" s="210"/>
      <c r="Q49" s="114"/>
      <c r="R49" s="211">
        <f t="shared" si="43"/>
        <v>0</v>
      </c>
      <c r="S49" s="209"/>
      <c r="T49" s="210"/>
      <c r="U49" s="114"/>
      <c r="V49" s="211">
        <f t="shared" si="44"/>
        <v>0</v>
      </c>
      <c r="W49" s="209"/>
      <c r="X49" s="210"/>
      <c r="Y49" s="114"/>
      <c r="Z49" s="211">
        <f t="shared" si="45"/>
        <v>0</v>
      </c>
      <c r="AA49" s="209"/>
      <c r="AB49" s="210"/>
      <c r="AC49" s="114"/>
      <c r="AD49" s="211">
        <f t="shared" si="46"/>
        <v>0</v>
      </c>
      <c r="AE49" s="209"/>
      <c r="AF49" s="210"/>
      <c r="AG49" s="114"/>
      <c r="AH49" s="211">
        <f t="shared" si="47"/>
        <v>0</v>
      </c>
      <c r="AI49" s="209"/>
      <c r="AJ49" s="210"/>
      <c r="AK49" s="114"/>
      <c r="AL49" s="211">
        <f t="shared" si="48"/>
        <v>0</v>
      </c>
      <c r="AM49" s="209"/>
      <c r="AN49" s="210"/>
      <c r="AO49" s="114"/>
      <c r="AP49" s="211">
        <f t="shared" si="49"/>
        <v>0</v>
      </c>
      <c r="AQ49" s="209"/>
      <c r="AR49" s="210"/>
      <c r="AS49" s="114"/>
      <c r="AT49" s="211">
        <f t="shared" si="50"/>
        <v>0</v>
      </c>
      <c r="AU49" s="209"/>
      <c r="AV49" s="210"/>
      <c r="AW49" s="114"/>
      <c r="AX49" s="230">
        <f t="shared" si="51"/>
        <v>0</v>
      </c>
      <c r="AY49" s="412">
        <f t="shared" si="52"/>
        <v>3</v>
      </c>
      <c r="AZ49" s="295">
        <f t="shared" si="52"/>
        <v>0</v>
      </c>
      <c r="BA49" s="295">
        <f t="shared" si="52"/>
        <v>0</v>
      </c>
      <c r="BB49" s="413">
        <v>0</v>
      </c>
      <c r="BC49" s="317"/>
      <c r="BD49" s="217"/>
    </row>
    <row r="50" spans="1:58" ht="14.1" customHeight="1" outlineLevel="1">
      <c r="B50" s="286" t="s">
        <v>62</v>
      </c>
      <c r="C50" s="209">
        <v>2</v>
      </c>
      <c r="D50" s="210">
        <v>0</v>
      </c>
      <c r="E50" s="114">
        <v>0</v>
      </c>
      <c r="F50" s="211">
        <f t="shared" si="40"/>
        <v>0</v>
      </c>
      <c r="G50" s="209">
        <v>2</v>
      </c>
      <c r="H50" s="210">
        <v>0</v>
      </c>
      <c r="I50" s="114">
        <v>0</v>
      </c>
      <c r="J50" s="211">
        <f t="shared" si="41"/>
        <v>0</v>
      </c>
      <c r="K50" s="209">
        <v>2</v>
      </c>
      <c r="L50" s="210">
        <v>0</v>
      </c>
      <c r="M50" s="114">
        <v>0</v>
      </c>
      <c r="N50" s="211">
        <f t="shared" si="42"/>
        <v>0</v>
      </c>
      <c r="O50" s="209"/>
      <c r="P50" s="210"/>
      <c r="Q50" s="114"/>
      <c r="R50" s="211">
        <f t="shared" si="43"/>
        <v>0</v>
      </c>
      <c r="S50" s="209"/>
      <c r="T50" s="210"/>
      <c r="U50" s="114"/>
      <c r="V50" s="211">
        <f t="shared" si="44"/>
        <v>0</v>
      </c>
      <c r="W50" s="209"/>
      <c r="X50" s="210"/>
      <c r="Y50" s="114"/>
      <c r="Z50" s="211">
        <f t="shared" si="45"/>
        <v>0</v>
      </c>
      <c r="AA50" s="209"/>
      <c r="AB50" s="210"/>
      <c r="AC50" s="114"/>
      <c r="AD50" s="211">
        <f t="shared" si="46"/>
        <v>0</v>
      </c>
      <c r="AE50" s="209"/>
      <c r="AF50" s="210"/>
      <c r="AG50" s="114"/>
      <c r="AH50" s="211">
        <f t="shared" si="47"/>
        <v>0</v>
      </c>
      <c r="AI50" s="209"/>
      <c r="AJ50" s="210"/>
      <c r="AK50" s="114"/>
      <c r="AL50" s="211">
        <f t="shared" si="48"/>
        <v>0</v>
      </c>
      <c r="AM50" s="209"/>
      <c r="AN50" s="210"/>
      <c r="AO50" s="114"/>
      <c r="AP50" s="211">
        <f t="shared" si="49"/>
        <v>0</v>
      </c>
      <c r="AQ50" s="209"/>
      <c r="AR50" s="210"/>
      <c r="AS50" s="114"/>
      <c r="AT50" s="211">
        <f t="shared" si="50"/>
        <v>0</v>
      </c>
      <c r="AU50" s="209"/>
      <c r="AV50" s="210"/>
      <c r="AW50" s="114"/>
      <c r="AX50" s="230">
        <f t="shared" si="51"/>
        <v>0</v>
      </c>
      <c r="AY50" s="412">
        <f t="shared" si="52"/>
        <v>6</v>
      </c>
      <c r="AZ50" s="295">
        <f t="shared" si="52"/>
        <v>0</v>
      </c>
      <c r="BA50" s="295">
        <f t="shared" si="52"/>
        <v>0</v>
      </c>
      <c r="BB50" s="413">
        <v>0</v>
      </c>
      <c r="BC50" s="317"/>
      <c r="BD50" s="217"/>
    </row>
    <row r="51" spans="1:58" s="105" customFormat="1" ht="15.75" thickBot="1">
      <c r="B51" s="287" t="s">
        <v>48</v>
      </c>
      <c r="C51" s="212">
        <f>C47</f>
        <v>4</v>
      </c>
      <c r="D51" s="213">
        <f>D47</f>
        <v>0</v>
      </c>
      <c r="E51" s="214">
        <f>E47</f>
        <v>0</v>
      </c>
      <c r="F51" s="215">
        <f>F47</f>
        <v>0</v>
      </c>
      <c r="G51" s="212">
        <f t="shared" ref="G51:BB51" si="53">G47</f>
        <v>4</v>
      </c>
      <c r="H51" s="213">
        <f t="shared" si="53"/>
        <v>0</v>
      </c>
      <c r="I51" s="214">
        <f t="shared" si="53"/>
        <v>0</v>
      </c>
      <c r="J51" s="215">
        <f t="shared" si="53"/>
        <v>0</v>
      </c>
      <c r="K51" s="212">
        <f t="shared" si="53"/>
        <v>4</v>
      </c>
      <c r="L51" s="213">
        <f t="shared" si="53"/>
        <v>0</v>
      </c>
      <c r="M51" s="214">
        <f t="shared" si="53"/>
        <v>0</v>
      </c>
      <c r="N51" s="215">
        <f t="shared" si="53"/>
        <v>0</v>
      </c>
      <c r="O51" s="212">
        <f t="shared" si="53"/>
        <v>0</v>
      </c>
      <c r="P51" s="213">
        <f t="shared" si="53"/>
        <v>0</v>
      </c>
      <c r="Q51" s="214">
        <f t="shared" si="53"/>
        <v>0</v>
      </c>
      <c r="R51" s="215">
        <f t="shared" si="53"/>
        <v>0</v>
      </c>
      <c r="S51" s="212">
        <f t="shared" si="53"/>
        <v>0</v>
      </c>
      <c r="T51" s="213">
        <f t="shared" si="53"/>
        <v>0</v>
      </c>
      <c r="U51" s="214">
        <f t="shared" si="53"/>
        <v>0</v>
      </c>
      <c r="V51" s="215">
        <f t="shared" si="53"/>
        <v>0</v>
      </c>
      <c r="W51" s="212">
        <f t="shared" si="53"/>
        <v>0</v>
      </c>
      <c r="X51" s="213">
        <f t="shared" si="53"/>
        <v>0</v>
      </c>
      <c r="Y51" s="214">
        <f t="shared" si="53"/>
        <v>0</v>
      </c>
      <c r="Z51" s="215">
        <f t="shared" si="53"/>
        <v>0</v>
      </c>
      <c r="AA51" s="212">
        <f t="shared" si="53"/>
        <v>0</v>
      </c>
      <c r="AB51" s="213">
        <f t="shared" si="53"/>
        <v>0</v>
      </c>
      <c r="AC51" s="214">
        <f t="shared" si="53"/>
        <v>0</v>
      </c>
      <c r="AD51" s="215">
        <f t="shared" si="53"/>
        <v>0</v>
      </c>
      <c r="AE51" s="212">
        <f t="shared" si="53"/>
        <v>0</v>
      </c>
      <c r="AF51" s="213">
        <f t="shared" si="53"/>
        <v>0</v>
      </c>
      <c r="AG51" s="214">
        <f t="shared" si="53"/>
        <v>0</v>
      </c>
      <c r="AH51" s="215">
        <f t="shared" si="53"/>
        <v>0</v>
      </c>
      <c r="AI51" s="212">
        <f t="shared" si="53"/>
        <v>0</v>
      </c>
      <c r="AJ51" s="213">
        <f t="shared" si="53"/>
        <v>0</v>
      </c>
      <c r="AK51" s="214">
        <f t="shared" si="53"/>
        <v>0</v>
      </c>
      <c r="AL51" s="215">
        <f t="shared" si="53"/>
        <v>0</v>
      </c>
      <c r="AM51" s="212">
        <f t="shared" si="53"/>
        <v>0</v>
      </c>
      <c r="AN51" s="214">
        <f t="shared" si="53"/>
        <v>0</v>
      </c>
      <c r="AO51" s="214">
        <f t="shared" si="53"/>
        <v>0</v>
      </c>
      <c r="AP51" s="215">
        <f t="shared" si="53"/>
        <v>0</v>
      </c>
      <c r="AQ51" s="212">
        <f t="shared" si="53"/>
        <v>0</v>
      </c>
      <c r="AR51" s="214">
        <f t="shared" si="53"/>
        <v>0</v>
      </c>
      <c r="AS51" s="214">
        <f t="shared" si="53"/>
        <v>0</v>
      </c>
      <c r="AT51" s="215">
        <f t="shared" si="53"/>
        <v>0</v>
      </c>
      <c r="AU51" s="212">
        <f t="shared" si="53"/>
        <v>0</v>
      </c>
      <c r="AV51" s="214">
        <f t="shared" si="53"/>
        <v>0</v>
      </c>
      <c r="AW51" s="214">
        <f t="shared" si="53"/>
        <v>0</v>
      </c>
      <c r="AX51" s="308">
        <f t="shared" si="53"/>
        <v>0</v>
      </c>
      <c r="AY51" s="414">
        <f t="shared" si="53"/>
        <v>12</v>
      </c>
      <c r="AZ51" s="415">
        <f t="shared" si="53"/>
        <v>0</v>
      </c>
      <c r="BA51" s="415">
        <f t="shared" si="53"/>
        <v>0</v>
      </c>
      <c r="BB51" s="416">
        <f t="shared" si="53"/>
        <v>0</v>
      </c>
      <c r="BC51" s="216"/>
      <c r="BD51" s="217"/>
    </row>
    <row r="52" spans="1:58" s="73" customFormat="1" ht="6.6" customHeight="1">
      <c r="B52" s="76"/>
      <c r="F52" s="76"/>
      <c r="G52" s="76"/>
      <c r="H52" s="76"/>
      <c r="I52" s="77"/>
      <c r="J52" s="77"/>
      <c r="K52" s="76"/>
      <c r="L52" s="76"/>
      <c r="M52" s="75"/>
      <c r="N52" s="74"/>
      <c r="AR52" s="109"/>
      <c r="AS52" s="109"/>
      <c r="AT52" s="109"/>
    </row>
    <row r="53" spans="1:58" s="70" customFormat="1" ht="18">
      <c r="A53" s="118"/>
      <c r="B53" s="228" t="s">
        <v>237</v>
      </c>
      <c r="C53" s="72"/>
      <c r="D53" s="72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84"/>
      <c r="AS53" s="84"/>
      <c r="AT53" s="84"/>
    </row>
    <row r="54" spans="1:58" s="73" customFormat="1" ht="6.6" customHeight="1" thickBot="1">
      <c r="B54" s="76"/>
      <c r="F54" s="76"/>
      <c r="G54" s="76"/>
      <c r="H54" s="76"/>
      <c r="I54" s="77"/>
      <c r="J54" s="77"/>
      <c r="K54" s="76"/>
      <c r="L54" s="76"/>
      <c r="M54" s="75"/>
      <c r="N54" s="74"/>
      <c r="AR54" s="109"/>
      <c r="AS54" s="109"/>
      <c r="AT54" s="109"/>
    </row>
    <row r="55" spans="1:58" s="69" customFormat="1" ht="14.1" customHeight="1">
      <c r="B55" s="479" t="s">
        <v>61</v>
      </c>
      <c r="C55" s="475" t="s">
        <v>52</v>
      </c>
      <c r="D55" s="476"/>
      <c r="E55" s="476"/>
      <c r="F55" s="478"/>
      <c r="G55" s="475" t="s">
        <v>53</v>
      </c>
      <c r="H55" s="476"/>
      <c r="I55" s="476"/>
      <c r="J55" s="478"/>
      <c r="K55" s="475" t="s">
        <v>54</v>
      </c>
      <c r="L55" s="476"/>
      <c r="M55" s="476"/>
      <c r="N55" s="478"/>
      <c r="O55" s="475" t="s">
        <v>55</v>
      </c>
      <c r="P55" s="476"/>
      <c r="Q55" s="476"/>
      <c r="R55" s="478"/>
      <c r="S55" s="475" t="s">
        <v>56</v>
      </c>
      <c r="T55" s="476"/>
      <c r="U55" s="476"/>
      <c r="V55" s="478"/>
      <c r="W55" s="475" t="s">
        <v>57</v>
      </c>
      <c r="X55" s="476"/>
      <c r="Y55" s="476"/>
      <c r="Z55" s="478"/>
      <c r="AA55" s="475" t="s">
        <v>58</v>
      </c>
      <c r="AB55" s="476"/>
      <c r="AC55" s="476"/>
      <c r="AD55" s="478"/>
      <c r="AE55" s="475" t="s">
        <v>59</v>
      </c>
      <c r="AF55" s="476"/>
      <c r="AG55" s="476"/>
      <c r="AH55" s="478"/>
      <c r="AI55" s="475" t="s">
        <v>60</v>
      </c>
      <c r="AJ55" s="476"/>
      <c r="AK55" s="476"/>
      <c r="AL55" s="478"/>
      <c r="AM55" s="475" t="s">
        <v>65</v>
      </c>
      <c r="AN55" s="476"/>
      <c r="AO55" s="476"/>
      <c r="AP55" s="478"/>
      <c r="AQ55" s="475" t="s">
        <v>66</v>
      </c>
      <c r="AR55" s="476"/>
      <c r="AS55" s="476"/>
      <c r="AT55" s="478"/>
      <c r="AU55" s="475" t="s">
        <v>67</v>
      </c>
      <c r="AV55" s="476"/>
      <c r="AW55" s="476"/>
      <c r="AX55" s="477"/>
      <c r="AY55" s="472" t="s">
        <v>257</v>
      </c>
      <c r="AZ55" s="473"/>
      <c r="BA55" s="473"/>
      <c r="BB55" s="474"/>
      <c r="BC55" s="515" t="s">
        <v>184</v>
      </c>
      <c r="BD55" s="516"/>
      <c r="BE55" s="516"/>
      <c r="BF55" s="517"/>
    </row>
    <row r="56" spans="1:58" s="68" customFormat="1" ht="45">
      <c r="B56" s="480"/>
      <c r="C56" s="399" t="s">
        <v>51</v>
      </c>
      <c r="D56" s="400" t="s">
        <v>95</v>
      </c>
      <c r="E56" s="400" t="s">
        <v>50</v>
      </c>
      <c r="F56" s="401" t="s">
        <v>49</v>
      </c>
      <c r="G56" s="399" t="s">
        <v>51</v>
      </c>
      <c r="H56" s="400" t="s">
        <v>95</v>
      </c>
      <c r="I56" s="400" t="s">
        <v>50</v>
      </c>
      <c r="J56" s="401" t="s">
        <v>49</v>
      </c>
      <c r="K56" s="399" t="s">
        <v>51</v>
      </c>
      <c r="L56" s="400" t="s">
        <v>95</v>
      </c>
      <c r="M56" s="400" t="s">
        <v>50</v>
      </c>
      <c r="N56" s="401" t="s">
        <v>49</v>
      </c>
      <c r="O56" s="399" t="s">
        <v>51</v>
      </c>
      <c r="P56" s="400" t="s">
        <v>95</v>
      </c>
      <c r="Q56" s="400" t="s">
        <v>50</v>
      </c>
      <c r="R56" s="401" t="s">
        <v>49</v>
      </c>
      <c r="S56" s="399" t="s">
        <v>51</v>
      </c>
      <c r="T56" s="400" t="s">
        <v>95</v>
      </c>
      <c r="U56" s="400" t="s">
        <v>50</v>
      </c>
      <c r="V56" s="401" t="s">
        <v>49</v>
      </c>
      <c r="W56" s="399" t="s">
        <v>51</v>
      </c>
      <c r="X56" s="400" t="s">
        <v>95</v>
      </c>
      <c r="Y56" s="400" t="s">
        <v>50</v>
      </c>
      <c r="Z56" s="401" t="s">
        <v>49</v>
      </c>
      <c r="AA56" s="399" t="s">
        <v>51</v>
      </c>
      <c r="AB56" s="400" t="s">
        <v>95</v>
      </c>
      <c r="AC56" s="400" t="s">
        <v>50</v>
      </c>
      <c r="AD56" s="401" t="s">
        <v>49</v>
      </c>
      <c r="AE56" s="399" t="s">
        <v>51</v>
      </c>
      <c r="AF56" s="400" t="s">
        <v>95</v>
      </c>
      <c r="AG56" s="400" t="s">
        <v>50</v>
      </c>
      <c r="AH56" s="401" t="s">
        <v>49</v>
      </c>
      <c r="AI56" s="399" t="s">
        <v>51</v>
      </c>
      <c r="AJ56" s="400" t="s">
        <v>95</v>
      </c>
      <c r="AK56" s="400" t="s">
        <v>50</v>
      </c>
      <c r="AL56" s="401" t="s">
        <v>49</v>
      </c>
      <c r="AM56" s="399" t="s">
        <v>51</v>
      </c>
      <c r="AN56" s="400" t="s">
        <v>95</v>
      </c>
      <c r="AO56" s="400" t="s">
        <v>50</v>
      </c>
      <c r="AP56" s="401" t="s">
        <v>49</v>
      </c>
      <c r="AQ56" s="399" t="s">
        <v>51</v>
      </c>
      <c r="AR56" s="400" t="s">
        <v>95</v>
      </c>
      <c r="AS56" s="400" t="s">
        <v>50</v>
      </c>
      <c r="AT56" s="401" t="s">
        <v>49</v>
      </c>
      <c r="AU56" s="399" t="s">
        <v>51</v>
      </c>
      <c r="AV56" s="400" t="s">
        <v>95</v>
      </c>
      <c r="AW56" s="400" t="s">
        <v>50</v>
      </c>
      <c r="AX56" s="402" t="s">
        <v>49</v>
      </c>
      <c r="AY56" s="408" t="s">
        <v>185</v>
      </c>
      <c r="AZ56" s="394" t="s">
        <v>186</v>
      </c>
      <c r="BA56" s="394" t="s">
        <v>187</v>
      </c>
      <c r="BB56" s="395" t="s">
        <v>247</v>
      </c>
      <c r="BC56" s="518" t="s">
        <v>185</v>
      </c>
      <c r="BD56" s="519" t="s">
        <v>186</v>
      </c>
      <c r="BE56" s="519" t="s">
        <v>187</v>
      </c>
      <c r="BF56" s="520" t="s">
        <v>247</v>
      </c>
    </row>
    <row r="57" spans="1:58" s="68" customFormat="1" ht="30.75" thickBot="1">
      <c r="B57" s="398"/>
      <c r="C57" s="403"/>
      <c r="D57" s="404"/>
      <c r="E57" s="405"/>
      <c r="F57" s="406"/>
      <c r="G57" s="403"/>
      <c r="H57" s="404"/>
      <c r="I57" s="405"/>
      <c r="J57" s="406"/>
      <c r="K57" s="403"/>
      <c r="L57" s="404"/>
      <c r="M57" s="405"/>
      <c r="N57" s="406"/>
      <c r="O57" s="403"/>
      <c r="P57" s="404"/>
      <c r="Q57" s="405"/>
      <c r="R57" s="406"/>
      <c r="S57" s="403"/>
      <c r="T57" s="404"/>
      <c r="U57" s="405"/>
      <c r="V57" s="406"/>
      <c r="W57" s="403"/>
      <c r="X57" s="404"/>
      <c r="Y57" s="405"/>
      <c r="Z57" s="406"/>
      <c r="AA57" s="403"/>
      <c r="AB57" s="404"/>
      <c r="AC57" s="405"/>
      <c r="AD57" s="406"/>
      <c r="AE57" s="403"/>
      <c r="AF57" s="404"/>
      <c r="AG57" s="405"/>
      <c r="AH57" s="406"/>
      <c r="AI57" s="403"/>
      <c r="AJ57" s="404"/>
      <c r="AK57" s="405"/>
      <c r="AL57" s="406"/>
      <c r="AM57" s="403"/>
      <c r="AN57" s="404"/>
      <c r="AO57" s="405"/>
      <c r="AP57" s="406"/>
      <c r="AQ57" s="403"/>
      <c r="AR57" s="404"/>
      <c r="AS57" s="405"/>
      <c r="AT57" s="406"/>
      <c r="AU57" s="403"/>
      <c r="AV57" s="404"/>
      <c r="AW57" s="405"/>
      <c r="AX57" s="407"/>
      <c r="AY57" s="409" t="s">
        <v>248</v>
      </c>
      <c r="AZ57" s="396" t="s">
        <v>249</v>
      </c>
      <c r="BA57" s="396" t="s">
        <v>250</v>
      </c>
      <c r="BB57" s="397" t="s">
        <v>251</v>
      </c>
      <c r="BC57" s="521" t="s">
        <v>248</v>
      </c>
      <c r="BD57" s="522" t="s">
        <v>249</v>
      </c>
      <c r="BE57" s="522" t="s">
        <v>250</v>
      </c>
      <c r="BF57" s="523" t="s">
        <v>251</v>
      </c>
    </row>
    <row r="58" spans="1:58" s="104" customFormat="1" outlineLevel="1">
      <c r="B58" s="285" t="s">
        <v>46</v>
      </c>
      <c r="C58" s="206"/>
      <c r="D58" s="207">
        <f>SUM(D59:D61)</f>
        <v>0</v>
      </c>
      <c r="E58" s="113">
        <f>SUM(E59:E61)</f>
        <v>0</v>
      </c>
      <c r="F58" s="208">
        <f t="shared" ref="F58:F61" si="54">IFERROR(E58/D58,0)</f>
        <v>0</v>
      </c>
      <c r="G58" s="206"/>
      <c r="H58" s="207">
        <f>SUM(H59:H61)</f>
        <v>0</v>
      </c>
      <c r="I58" s="113">
        <f>SUM(I59:I61)</f>
        <v>0</v>
      </c>
      <c r="J58" s="208">
        <f t="shared" ref="J58:J61" si="55">IFERROR(I58/H58,0)</f>
        <v>0</v>
      </c>
      <c r="K58" s="206"/>
      <c r="L58" s="207">
        <f>SUM(L59:L61)</f>
        <v>0</v>
      </c>
      <c r="M58" s="113">
        <f>SUM(M59:M61)</f>
        <v>0</v>
      </c>
      <c r="N58" s="208">
        <f t="shared" ref="N58:N61" si="56">IFERROR(M58/L58,0)</f>
        <v>0</v>
      </c>
      <c r="O58" s="206"/>
      <c r="P58" s="207">
        <f>SUM(P59:P61)</f>
        <v>0</v>
      </c>
      <c r="Q58" s="113">
        <f>SUM(Q59:Q61)</f>
        <v>0</v>
      </c>
      <c r="R58" s="208">
        <f t="shared" ref="R58:R61" si="57">IFERROR(Q58/P58,0)</f>
        <v>0</v>
      </c>
      <c r="S58" s="206"/>
      <c r="T58" s="207">
        <f>SUM(T59:T61)</f>
        <v>0</v>
      </c>
      <c r="U58" s="113">
        <f>SUM(U59:U61)</f>
        <v>0</v>
      </c>
      <c r="V58" s="208">
        <f t="shared" ref="V58:V61" si="58">IFERROR(U58/T58,0)</f>
        <v>0</v>
      </c>
      <c r="W58" s="206"/>
      <c r="X58" s="207">
        <f>SUM(X59:X61)</f>
        <v>0</v>
      </c>
      <c r="Y58" s="113">
        <f>SUM(Y59:Y61)</f>
        <v>0</v>
      </c>
      <c r="Z58" s="208">
        <f t="shared" ref="Z58:Z61" si="59">IFERROR(Y58/X58,0)</f>
        <v>0</v>
      </c>
      <c r="AA58" s="206"/>
      <c r="AB58" s="207">
        <f>SUM(AB59:AB61)</f>
        <v>0</v>
      </c>
      <c r="AC58" s="113">
        <f>SUM(AC59:AC61)</f>
        <v>0</v>
      </c>
      <c r="AD58" s="208">
        <f t="shared" ref="AD58:AD61" si="60">IFERROR(AC58/AB58,0)</f>
        <v>0</v>
      </c>
      <c r="AE58" s="206"/>
      <c r="AF58" s="207">
        <f>SUM(AF59:AF61)</f>
        <v>0</v>
      </c>
      <c r="AG58" s="113">
        <f>SUM(AG59:AG61)</f>
        <v>0</v>
      </c>
      <c r="AH58" s="208">
        <f t="shared" ref="AH58:AH61" si="61">IFERROR(AG58/AF58,0)</f>
        <v>0</v>
      </c>
      <c r="AI58" s="206"/>
      <c r="AJ58" s="207">
        <f>SUM(AJ59:AJ61)</f>
        <v>0</v>
      </c>
      <c r="AK58" s="113">
        <f>SUM(AK59:AK61)</f>
        <v>0</v>
      </c>
      <c r="AL58" s="208">
        <f t="shared" ref="AL58:AL61" si="62">IFERROR(AK58/AJ58,0)</f>
        <v>0</v>
      </c>
      <c r="AM58" s="206">
        <f>SUM(AM59:AM61)</f>
        <v>4</v>
      </c>
      <c r="AN58" s="207">
        <f>SUM(AN59:AN61)</f>
        <v>0</v>
      </c>
      <c r="AO58" s="113">
        <f>SUM(AO59:AO61)</f>
        <v>0</v>
      </c>
      <c r="AP58" s="208">
        <f t="shared" ref="AP58:AP61" si="63">IFERROR(AO58/AN58,0)</f>
        <v>0</v>
      </c>
      <c r="AQ58" s="206">
        <f>SUM(AQ59:AQ61)</f>
        <v>4</v>
      </c>
      <c r="AR58" s="113">
        <f>SUM(AR59:AR61)</f>
        <v>0</v>
      </c>
      <c r="AS58" s="113">
        <f>SUM(AS59:AS61)</f>
        <v>0</v>
      </c>
      <c r="AT58" s="208">
        <f t="shared" ref="AT58:AT61" si="64">IFERROR(AS58/AR58,0)</f>
        <v>0</v>
      </c>
      <c r="AU58" s="206">
        <f>SUM(AU59:AU61)</f>
        <v>4</v>
      </c>
      <c r="AV58" s="113">
        <f>SUM(AV59:AV61)</f>
        <v>0</v>
      </c>
      <c r="AW58" s="113">
        <f>SUM(AW59:AW61)</f>
        <v>0</v>
      </c>
      <c r="AX58" s="229">
        <v>0</v>
      </c>
      <c r="AY58" s="410">
        <f t="shared" ref="AY58:BA61" si="65">SUM(C58,G58,K58)</f>
        <v>0</v>
      </c>
      <c r="AZ58" s="294">
        <f t="shared" si="65"/>
        <v>0</v>
      </c>
      <c r="BA58" s="294">
        <f t="shared" si="65"/>
        <v>0</v>
      </c>
      <c r="BB58" s="411">
        <v>0</v>
      </c>
      <c r="BC58" s="524">
        <f t="shared" ref="BC58:BC61" si="66">SUM(C58,G58,K58,O58,S58,W58,AA58,AE58,AI58,AM58,AQ58,AU58)</f>
        <v>12</v>
      </c>
      <c r="BD58" s="525">
        <f t="shared" ref="BD58:BD61" si="67">SUM(D58,H58,L58,P58,T58,X58,AB58,AF58,AJ58,AN58,AR58,AV58)</f>
        <v>0</v>
      </c>
      <c r="BE58" s="525">
        <f t="shared" ref="BE58:BE61" si="68">SUM(E58,I58,M58,Q58,U58,Y58,AC58,AG58,AK58,AO58,AS58,AW58)</f>
        <v>0</v>
      </c>
      <c r="BF58" s="526">
        <f>IFERROR(BE58/BD58,0)</f>
        <v>0</v>
      </c>
    </row>
    <row r="59" spans="1:58" ht="14.25" outlineLevel="1">
      <c r="B59" s="286" t="s">
        <v>63</v>
      </c>
      <c r="C59" s="209"/>
      <c r="D59" s="210"/>
      <c r="E59" s="114"/>
      <c r="F59" s="211">
        <f t="shared" si="54"/>
        <v>0</v>
      </c>
      <c r="G59" s="209"/>
      <c r="H59" s="210"/>
      <c r="I59" s="114"/>
      <c r="J59" s="211">
        <f t="shared" si="55"/>
        <v>0</v>
      </c>
      <c r="K59" s="209"/>
      <c r="L59" s="210"/>
      <c r="M59" s="114"/>
      <c r="N59" s="211">
        <f t="shared" si="56"/>
        <v>0</v>
      </c>
      <c r="O59" s="209"/>
      <c r="P59" s="210"/>
      <c r="Q59" s="114"/>
      <c r="R59" s="211">
        <f t="shared" si="57"/>
        <v>0</v>
      </c>
      <c r="S59" s="209"/>
      <c r="T59" s="210"/>
      <c r="U59" s="114"/>
      <c r="V59" s="211">
        <f t="shared" si="58"/>
        <v>0</v>
      </c>
      <c r="W59" s="209"/>
      <c r="X59" s="210"/>
      <c r="Y59" s="114"/>
      <c r="Z59" s="211">
        <f t="shared" si="59"/>
        <v>0</v>
      </c>
      <c r="AA59" s="209"/>
      <c r="AB59" s="210"/>
      <c r="AC59" s="114"/>
      <c r="AD59" s="211">
        <f t="shared" si="60"/>
        <v>0</v>
      </c>
      <c r="AE59" s="209"/>
      <c r="AF59" s="210"/>
      <c r="AG59" s="114"/>
      <c r="AH59" s="211">
        <f t="shared" si="61"/>
        <v>0</v>
      </c>
      <c r="AI59" s="209"/>
      <c r="AJ59" s="210"/>
      <c r="AK59" s="114"/>
      <c r="AL59" s="211">
        <f t="shared" si="62"/>
        <v>0</v>
      </c>
      <c r="AM59" s="209">
        <v>1</v>
      </c>
      <c r="AN59" s="210"/>
      <c r="AO59" s="114"/>
      <c r="AP59" s="211">
        <f t="shared" si="63"/>
        <v>0</v>
      </c>
      <c r="AQ59" s="209">
        <v>1</v>
      </c>
      <c r="AR59" s="114"/>
      <c r="AS59" s="114"/>
      <c r="AT59" s="211">
        <f t="shared" si="64"/>
        <v>0</v>
      </c>
      <c r="AU59" s="209">
        <v>1</v>
      </c>
      <c r="AV59" s="114">
        <v>0</v>
      </c>
      <c r="AW59" s="114">
        <v>0</v>
      </c>
      <c r="AX59" s="230">
        <v>0</v>
      </c>
      <c r="AY59" s="412">
        <f t="shared" si="65"/>
        <v>0</v>
      </c>
      <c r="AZ59" s="295">
        <f t="shared" si="65"/>
        <v>0</v>
      </c>
      <c r="BA59" s="295">
        <f t="shared" si="65"/>
        <v>0</v>
      </c>
      <c r="BB59" s="413">
        <v>0</v>
      </c>
      <c r="BC59" s="527">
        <f t="shared" si="66"/>
        <v>3</v>
      </c>
      <c r="BD59" s="528">
        <f t="shared" si="67"/>
        <v>0</v>
      </c>
      <c r="BE59" s="528">
        <f t="shared" si="68"/>
        <v>0</v>
      </c>
      <c r="BF59" s="529">
        <f>IFERROR(BE59/BD59,0)</f>
        <v>0</v>
      </c>
    </row>
    <row r="60" spans="1:58" ht="14.25" outlineLevel="1">
      <c r="B60" s="286" t="s">
        <v>64</v>
      </c>
      <c r="C60" s="209"/>
      <c r="D60" s="210"/>
      <c r="E60" s="114"/>
      <c r="F60" s="211">
        <f t="shared" si="54"/>
        <v>0</v>
      </c>
      <c r="G60" s="209"/>
      <c r="H60" s="210"/>
      <c r="I60" s="114"/>
      <c r="J60" s="211">
        <f t="shared" si="55"/>
        <v>0</v>
      </c>
      <c r="K60" s="209"/>
      <c r="L60" s="210"/>
      <c r="M60" s="114"/>
      <c r="N60" s="211">
        <f t="shared" si="56"/>
        <v>0</v>
      </c>
      <c r="O60" s="209"/>
      <c r="P60" s="210"/>
      <c r="Q60" s="114"/>
      <c r="R60" s="211">
        <f t="shared" si="57"/>
        <v>0</v>
      </c>
      <c r="S60" s="209"/>
      <c r="T60" s="210"/>
      <c r="U60" s="114"/>
      <c r="V60" s="211">
        <f t="shared" si="58"/>
        <v>0</v>
      </c>
      <c r="W60" s="209"/>
      <c r="X60" s="210"/>
      <c r="Y60" s="114"/>
      <c r="Z60" s="211">
        <f t="shared" si="59"/>
        <v>0</v>
      </c>
      <c r="AA60" s="209"/>
      <c r="AB60" s="210"/>
      <c r="AC60" s="114"/>
      <c r="AD60" s="211">
        <f t="shared" si="60"/>
        <v>0</v>
      </c>
      <c r="AE60" s="209"/>
      <c r="AF60" s="210"/>
      <c r="AG60" s="114"/>
      <c r="AH60" s="211">
        <f t="shared" si="61"/>
        <v>0</v>
      </c>
      <c r="AI60" s="209"/>
      <c r="AJ60" s="210"/>
      <c r="AK60" s="114"/>
      <c r="AL60" s="211">
        <f t="shared" si="62"/>
        <v>0</v>
      </c>
      <c r="AM60" s="209">
        <v>1</v>
      </c>
      <c r="AN60" s="210"/>
      <c r="AO60" s="114"/>
      <c r="AP60" s="211">
        <f t="shared" si="63"/>
        <v>0</v>
      </c>
      <c r="AQ60" s="209">
        <v>1</v>
      </c>
      <c r="AR60" s="114"/>
      <c r="AS60" s="114"/>
      <c r="AT60" s="211">
        <f t="shared" si="64"/>
        <v>0</v>
      </c>
      <c r="AU60" s="209">
        <v>1</v>
      </c>
      <c r="AV60" s="114">
        <v>0</v>
      </c>
      <c r="AW60" s="114">
        <v>0</v>
      </c>
      <c r="AX60" s="230">
        <v>0</v>
      </c>
      <c r="AY60" s="412">
        <f t="shared" si="65"/>
        <v>0</v>
      </c>
      <c r="AZ60" s="295">
        <f t="shared" si="65"/>
        <v>0</v>
      </c>
      <c r="BA60" s="295">
        <f t="shared" si="65"/>
        <v>0</v>
      </c>
      <c r="BB60" s="413">
        <v>0</v>
      </c>
      <c r="BC60" s="527">
        <f t="shared" si="66"/>
        <v>3</v>
      </c>
      <c r="BD60" s="528">
        <f t="shared" si="67"/>
        <v>0</v>
      </c>
      <c r="BE60" s="528">
        <f t="shared" si="68"/>
        <v>0</v>
      </c>
      <c r="BF60" s="529">
        <f>IFERROR(BE60/BD60,0)</f>
        <v>0</v>
      </c>
    </row>
    <row r="61" spans="1:58" ht="14.25" outlineLevel="1">
      <c r="B61" s="286" t="s">
        <v>62</v>
      </c>
      <c r="C61" s="209"/>
      <c r="D61" s="210"/>
      <c r="E61" s="114"/>
      <c r="F61" s="211">
        <f t="shared" si="54"/>
        <v>0</v>
      </c>
      <c r="G61" s="209"/>
      <c r="H61" s="210"/>
      <c r="I61" s="114"/>
      <c r="J61" s="211">
        <f t="shared" si="55"/>
        <v>0</v>
      </c>
      <c r="K61" s="209"/>
      <c r="L61" s="210"/>
      <c r="M61" s="114"/>
      <c r="N61" s="211">
        <f t="shared" si="56"/>
        <v>0</v>
      </c>
      <c r="O61" s="209"/>
      <c r="P61" s="210"/>
      <c r="Q61" s="114"/>
      <c r="R61" s="211">
        <f t="shared" si="57"/>
        <v>0</v>
      </c>
      <c r="S61" s="209"/>
      <c r="T61" s="210"/>
      <c r="U61" s="114"/>
      <c r="V61" s="211">
        <f t="shared" si="58"/>
        <v>0</v>
      </c>
      <c r="W61" s="209"/>
      <c r="X61" s="210"/>
      <c r="Y61" s="114"/>
      <c r="Z61" s="211">
        <f t="shared" si="59"/>
        <v>0</v>
      </c>
      <c r="AA61" s="209"/>
      <c r="AB61" s="210"/>
      <c r="AC61" s="114"/>
      <c r="AD61" s="211">
        <f t="shared" si="60"/>
        <v>0</v>
      </c>
      <c r="AE61" s="209"/>
      <c r="AF61" s="210"/>
      <c r="AG61" s="114"/>
      <c r="AH61" s="211">
        <f t="shared" si="61"/>
        <v>0</v>
      </c>
      <c r="AI61" s="209"/>
      <c r="AJ61" s="210"/>
      <c r="AK61" s="114"/>
      <c r="AL61" s="211">
        <f t="shared" si="62"/>
        <v>0</v>
      </c>
      <c r="AM61" s="209">
        <v>2</v>
      </c>
      <c r="AN61" s="210"/>
      <c r="AO61" s="114"/>
      <c r="AP61" s="211">
        <f t="shared" si="63"/>
        <v>0</v>
      </c>
      <c r="AQ61" s="209">
        <v>2</v>
      </c>
      <c r="AR61" s="114"/>
      <c r="AS61" s="114"/>
      <c r="AT61" s="211">
        <f t="shared" si="64"/>
        <v>0</v>
      </c>
      <c r="AU61" s="209">
        <v>2</v>
      </c>
      <c r="AV61" s="114">
        <v>0</v>
      </c>
      <c r="AW61" s="114">
        <v>0</v>
      </c>
      <c r="AX61" s="230">
        <v>0</v>
      </c>
      <c r="AY61" s="417">
        <f t="shared" si="65"/>
        <v>0</v>
      </c>
      <c r="AZ61" s="293">
        <f t="shared" si="65"/>
        <v>0</v>
      </c>
      <c r="BA61" s="293">
        <f t="shared" si="65"/>
        <v>0</v>
      </c>
      <c r="BB61" s="413">
        <v>0</v>
      </c>
      <c r="BC61" s="530">
        <f t="shared" si="66"/>
        <v>6</v>
      </c>
      <c r="BD61" s="531">
        <f t="shared" si="67"/>
        <v>0</v>
      </c>
      <c r="BE61" s="531">
        <f t="shared" si="68"/>
        <v>0</v>
      </c>
      <c r="BF61" s="532">
        <f>IFERROR(BE61/BD61,0)</f>
        <v>0</v>
      </c>
    </row>
    <row r="62" spans="1:58" s="105" customFormat="1" ht="15.75" thickBot="1">
      <c r="B62" s="287" t="s">
        <v>48</v>
      </c>
      <c r="C62" s="212">
        <f>C58</f>
        <v>0</v>
      </c>
      <c r="D62" s="213">
        <f>D58</f>
        <v>0</v>
      </c>
      <c r="E62" s="214">
        <f>E58</f>
        <v>0</v>
      </c>
      <c r="F62" s="215">
        <f>F58</f>
        <v>0</v>
      </c>
      <c r="G62" s="212">
        <f t="shared" ref="G62:BF62" si="69">G58</f>
        <v>0</v>
      </c>
      <c r="H62" s="213">
        <f t="shared" si="69"/>
        <v>0</v>
      </c>
      <c r="I62" s="214">
        <f t="shared" si="69"/>
        <v>0</v>
      </c>
      <c r="J62" s="215">
        <f t="shared" si="69"/>
        <v>0</v>
      </c>
      <c r="K62" s="212">
        <f t="shared" si="69"/>
        <v>0</v>
      </c>
      <c r="L62" s="213">
        <f t="shared" si="69"/>
        <v>0</v>
      </c>
      <c r="M62" s="214">
        <f t="shared" si="69"/>
        <v>0</v>
      </c>
      <c r="N62" s="215">
        <f t="shared" si="69"/>
        <v>0</v>
      </c>
      <c r="O62" s="212">
        <f t="shared" si="69"/>
        <v>0</v>
      </c>
      <c r="P62" s="213">
        <f t="shared" si="69"/>
        <v>0</v>
      </c>
      <c r="Q62" s="214">
        <f t="shared" si="69"/>
        <v>0</v>
      </c>
      <c r="R62" s="215">
        <f t="shared" si="69"/>
        <v>0</v>
      </c>
      <c r="S62" s="212">
        <f t="shared" si="69"/>
        <v>0</v>
      </c>
      <c r="T62" s="213">
        <f t="shared" si="69"/>
        <v>0</v>
      </c>
      <c r="U62" s="214">
        <f t="shared" si="69"/>
        <v>0</v>
      </c>
      <c r="V62" s="215">
        <f t="shared" si="69"/>
        <v>0</v>
      </c>
      <c r="W62" s="212">
        <f t="shared" si="69"/>
        <v>0</v>
      </c>
      <c r="X62" s="213">
        <f t="shared" si="69"/>
        <v>0</v>
      </c>
      <c r="Y62" s="214">
        <f t="shared" si="69"/>
        <v>0</v>
      </c>
      <c r="Z62" s="215">
        <f t="shared" si="69"/>
        <v>0</v>
      </c>
      <c r="AA62" s="212">
        <f t="shared" si="69"/>
        <v>0</v>
      </c>
      <c r="AB62" s="213">
        <f t="shared" si="69"/>
        <v>0</v>
      </c>
      <c r="AC62" s="214">
        <f t="shared" si="69"/>
        <v>0</v>
      </c>
      <c r="AD62" s="215">
        <f t="shared" si="69"/>
        <v>0</v>
      </c>
      <c r="AE62" s="212">
        <f t="shared" si="69"/>
        <v>0</v>
      </c>
      <c r="AF62" s="213">
        <f t="shared" si="69"/>
        <v>0</v>
      </c>
      <c r="AG62" s="214">
        <f t="shared" si="69"/>
        <v>0</v>
      </c>
      <c r="AH62" s="215">
        <f t="shared" si="69"/>
        <v>0</v>
      </c>
      <c r="AI62" s="212">
        <f t="shared" si="69"/>
        <v>0</v>
      </c>
      <c r="AJ62" s="213">
        <f t="shared" si="69"/>
        <v>0</v>
      </c>
      <c r="AK62" s="214">
        <f t="shared" si="69"/>
        <v>0</v>
      </c>
      <c r="AL62" s="215">
        <f t="shared" si="69"/>
        <v>0</v>
      </c>
      <c r="AM62" s="212">
        <f t="shared" si="69"/>
        <v>4</v>
      </c>
      <c r="AN62" s="214">
        <f t="shared" si="69"/>
        <v>0</v>
      </c>
      <c r="AO62" s="214">
        <f t="shared" si="69"/>
        <v>0</v>
      </c>
      <c r="AP62" s="215">
        <f t="shared" si="69"/>
        <v>0</v>
      </c>
      <c r="AQ62" s="212">
        <f t="shared" si="69"/>
        <v>4</v>
      </c>
      <c r="AR62" s="214">
        <f t="shared" si="69"/>
        <v>0</v>
      </c>
      <c r="AS62" s="214">
        <f t="shared" si="69"/>
        <v>0</v>
      </c>
      <c r="AT62" s="215">
        <f t="shared" si="69"/>
        <v>0</v>
      </c>
      <c r="AU62" s="212">
        <f t="shared" si="69"/>
        <v>4</v>
      </c>
      <c r="AV62" s="214">
        <f t="shared" si="69"/>
        <v>0</v>
      </c>
      <c r="AW62" s="214">
        <f t="shared" si="69"/>
        <v>0</v>
      </c>
      <c r="AX62" s="308">
        <f t="shared" si="69"/>
        <v>0</v>
      </c>
      <c r="AY62" s="414">
        <f t="shared" si="69"/>
        <v>0</v>
      </c>
      <c r="AZ62" s="415">
        <f t="shared" si="69"/>
        <v>0</v>
      </c>
      <c r="BA62" s="415">
        <f t="shared" si="69"/>
        <v>0</v>
      </c>
      <c r="BB62" s="416">
        <f t="shared" si="69"/>
        <v>0</v>
      </c>
      <c r="BC62" s="533">
        <f t="shared" si="69"/>
        <v>12</v>
      </c>
      <c r="BD62" s="534">
        <f t="shared" si="69"/>
        <v>0</v>
      </c>
      <c r="BE62" s="534">
        <f t="shared" si="69"/>
        <v>0</v>
      </c>
      <c r="BF62" s="535">
        <f t="shared" si="69"/>
        <v>0</v>
      </c>
    </row>
    <row r="63" spans="1:58" s="73" customFormat="1" ht="6.6" customHeight="1">
      <c r="B63" s="76"/>
      <c r="F63" s="76"/>
      <c r="G63" s="76"/>
      <c r="H63" s="76"/>
      <c r="I63" s="77"/>
      <c r="J63" s="77"/>
      <c r="K63" s="76"/>
      <c r="L63" s="76"/>
      <c r="M63" s="75"/>
      <c r="N63" s="74"/>
      <c r="AR63" s="109"/>
      <c r="AS63" s="109"/>
      <c r="AT63" s="109"/>
    </row>
    <row r="64" spans="1:58" s="2" customFormat="1" ht="18" customHeight="1">
      <c r="B64" s="310" t="s">
        <v>214</v>
      </c>
      <c r="E64" s="313"/>
      <c r="Y64" s="314"/>
      <c r="AM64" s="315"/>
      <c r="AY64" s="106"/>
      <c r="AZ64" s="106"/>
      <c r="BA64" s="106"/>
      <c r="BB64" s="106"/>
    </row>
    <row r="65" spans="2:56" s="73" customFormat="1" ht="6.6" customHeight="1" thickBot="1">
      <c r="B65" s="76"/>
      <c r="F65" s="76"/>
      <c r="G65" s="76"/>
      <c r="H65" s="76"/>
      <c r="I65" s="77"/>
      <c r="J65" s="77"/>
      <c r="K65" s="76"/>
      <c r="L65" s="76"/>
      <c r="M65" s="75"/>
      <c r="N65" s="74"/>
      <c r="AR65" s="109"/>
      <c r="AS65" s="109"/>
      <c r="AT65" s="109"/>
    </row>
    <row r="66" spans="2:56" s="69" customFormat="1" ht="14.1" customHeight="1" thickTop="1">
      <c r="B66" s="484" t="s">
        <v>61</v>
      </c>
      <c r="C66" s="475" t="s">
        <v>188</v>
      </c>
      <c r="D66" s="476"/>
      <c r="E66" s="476"/>
      <c r="F66" s="478"/>
      <c r="G66" s="475" t="s">
        <v>189</v>
      </c>
      <c r="H66" s="476"/>
      <c r="I66" s="476"/>
      <c r="J66" s="478"/>
      <c r="K66" s="475" t="s">
        <v>190</v>
      </c>
      <c r="L66" s="476"/>
      <c r="M66" s="476"/>
      <c r="N66" s="478"/>
      <c r="O66" s="475" t="s">
        <v>191</v>
      </c>
      <c r="P66" s="476"/>
      <c r="Q66" s="476"/>
      <c r="R66" s="478"/>
      <c r="S66" s="475" t="s">
        <v>192</v>
      </c>
      <c r="T66" s="476"/>
      <c r="U66" s="476"/>
      <c r="V66" s="478"/>
      <c r="W66" s="475" t="s">
        <v>193</v>
      </c>
      <c r="X66" s="476"/>
      <c r="Y66" s="476"/>
      <c r="Z66" s="478"/>
      <c r="AA66" s="475" t="s">
        <v>194</v>
      </c>
      <c r="AB66" s="476"/>
      <c r="AC66" s="476"/>
      <c r="AD66" s="478"/>
      <c r="AE66" s="475" t="s">
        <v>195</v>
      </c>
      <c r="AF66" s="476"/>
      <c r="AG66" s="476"/>
      <c r="AH66" s="478"/>
      <c r="AI66" s="475" t="s">
        <v>196</v>
      </c>
      <c r="AJ66" s="476"/>
      <c r="AK66" s="476"/>
      <c r="AL66" s="478"/>
      <c r="AM66" s="475" t="s">
        <v>197</v>
      </c>
      <c r="AN66" s="476"/>
      <c r="AO66" s="476"/>
      <c r="AP66" s="478"/>
      <c r="AQ66" s="475" t="s">
        <v>198</v>
      </c>
      <c r="AR66" s="476"/>
      <c r="AS66" s="476"/>
      <c r="AT66" s="478"/>
      <c r="AU66" s="475" t="s">
        <v>199</v>
      </c>
      <c r="AV66" s="476"/>
      <c r="AW66" s="476"/>
      <c r="AX66" s="477"/>
      <c r="AY66" s="481" t="s">
        <v>258</v>
      </c>
      <c r="AZ66" s="482"/>
      <c r="BA66" s="482"/>
      <c r="BB66" s="483"/>
    </row>
    <row r="67" spans="2:56" s="68" customFormat="1" ht="45.75" thickBot="1">
      <c r="B67" s="485"/>
      <c r="C67" s="202" t="s">
        <v>51</v>
      </c>
      <c r="D67" s="203" t="s">
        <v>95</v>
      </c>
      <c r="E67" s="203" t="s">
        <v>50</v>
      </c>
      <c r="F67" s="204" t="s">
        <v>49</v>
      </c>
      <c r="G67" s="202" t="s">
        <v>51</v>
      </c>
      <c r="H67" s="203" t="s">
        <v>95</v>
      </c>
      <c r="I67" s="203" t="s">
        <v>50</v>
      </c>
      <c r="J67" s="204" t="s">
        <v>49</v>
      </c>
      <c r="K67" s="202" t="s">
        <v>51</v>
      </c>
      <c r="L67" s="203" t="s">
        <v>95</v>
      </c>
      <c r="M67" s="203" t="s">
        <v>50</v>
      </c>
      <c r="N67" s="204" t="s">
        <v>49</v>
      </c>
      <c r="O67" s="202" t="s">
        <v>51</v>
      </c>
      <c r="P67" s="203" t="s">
        <v>95</v>
      </c>
      <c r="Q67" s="203" t="s">
        <v>50</v>
      </c>
      <c r="R67" s="204" t="s">
        <v>49</v>
      </c>
      <c r="S67" s="202" t="s">
        <v>51</v>
      </c>
      <c r="T67" s="203" t="s">
        <v>95</v>
      </c>
      <c r="U67" s="203" t="s">
        <v>50</v>
      </c>
      <c r="V67" s="204" t="s">
        <v>49</v>
      </c>
      <c r="W67" s="202" t="s">
        <v>51</v>
      </c>
      <c r="X67" s="203" t="s">
        <v>95</v>
      </c>
      <c r="Y67" s="203" t="s">
        <v>50</v>
      </c>
      <c r="Z67" s="204" t="s">
        <v>49</v>
      </c>
      <c r="AA67" s="202" t="s">
        <v>51</v>
      </c>
      <c r="AB67" s="203" t="s">
        <v>95</v>
      </c>
      <c r="AC67" s="203" t="s">
        <v>50</v>
      </c>
      <c r="AD67" s="204" t="s">
        <v>49</v>
      </c>
      <c r="AE67" s="202" t="s">
        <v>51</v>
      </c>
      <c r="AF67" s="203" t="s">
        <v>95</v>
      </c>
      <c r="AG67" s="203" t="s">
        <v>50</v>
      </c>
      <c r="AH67" s="204" t="s">
        <v>49</v>
      </c>
      <c r="AI67" s="202" t="s">
        <v>51</v>
      </c>
      <c r="AJ67" s="203" t="s">
        <v>95</v>
      </c>
      <c r="AK67" s="203" t="s">
        <v>50</v>
      </c>
      <c r="AL67" s="204" t="s">
        <v>49</v>
      </c>
      <c r="AM67" s="202" t="s">
        <v>51</v>
      </c>
      <c r="AN67" s="203" t="s">
        <v>95</v>
      </c>
      <c r="AO67" s="203" t="s">
        <v>50</v>
      </c>
      <c r="AP67" s="204" t="s">
        <v>49</v>
      </c>
      <c r="AQ67" s="202" t="s">
        <v>51</v>
      </c>
      <c r="AR67" s="203" t="s">
        <v>95</v>
      </c>
      <c r="AS67" s="203" t="s">
        <v>50</v>
      </c>
      <c r="AT67" s="204" t="s">
        <v>49</v>
      </c>
      <c r="AU67" s="202" t="s">
        <v>51</v>
      </c>
      <c r="AV67" s="203" t="s">
        <v>95</v>
      </c>
      <c r="AW67" s="203" t="s">
        <v>50</v>
      </c>
      <c r="AX67" s="205" t="s">
        <v>49</v>
      </c>
      <c r="AY67" s="290" t="s">
        <v>185</v>
      </c>
      <c r="AZ67" s="291" t="s">
        <v>186</v>
      </c>
      <c r="BA67" s="291" t="s">
        <v>187</v>
      </c>
      <c r="BB67" s="292" t="s">
        <v>247</v>
      </c>
    </row>
    <row r="68" spans="2:56" s="104" customFormat="1" outlineLevel="1">
      <c r="B68" s="288" t="s">
        <v>46</v>
      </c>
      <c r="C68" s="218">
        <f t="shared" ref="C68:AH68" si="70">IFERROR(C47/C58,0)</f>
        <v>0</v>
      </c>
      <c r="D68" s="123">
        <f t="shared" si="70"/>
        <v>0</v>
      </c>
      <c r="E68" s="123">
        <f t="shared" si="70"/>
        <v>0</v>
      </c>
      <c r="F68" s="219">
        <f t="shared" si="70"/>
        <v>0</v>
      </c>
      <c r="G68" s="218">
        <f t="shared" si="70"/>
        <v>0</v>
      </c>
      <c r="H68" s="123">
        <f t="shared" si="70"/>
        <v>0</v>
      </c>
      <c r="I68" s="123">
        <f t="shared" si="70"/>
        <v>0</v>
      </c>
      <c r="J68" s="219">
        <f t="shared" si="70"/>
        <v>0</v>
      </c>
      <c r="K68" s="218">
        <f t="shared" si="70"/>
        <v>0</v>
      </c>
      <c r="L68" s="123">
        <f t="shared" si="70"/>
        <v>0</v>
      </c>
      <c r="M68" s="123">
        <f t="shared" si="70"/>
        <v>0</v>
      </c>
      <c r="N68" s="219">
        <f t="shared" si="70"/>
        <v>0</v>
      </c>
      <c r="O68" s="218">
        <f t="shared" si="70"/>
        <v>0</v>
      </c>
      <c r="P68" s="123">
        <f t="shared" si="70"/>
        <v>0</v>
      </c>
      <c r="Q68" s="123">
        <f t="shared" si="70"/>
        <v>0</v>
      </c>
      <c r="R68" s="219">
        <f t="shared" si="70"/>
        <v>0</v>
      </c>
      <c r="S68" s="218">
        <f t="shared" si="70"/>
        <v>0</v>
      </c>
      <c r="T68" s="123">
        <f t="shared" si="70"/>
        <v>0</v>
      </c>
      <c r="U68" s="123">
        <f t="shared" si="70"/>
        <v>0</v>
      </c>
      <c r="V68" s="219">
        <f t="shared" si="70"/>
        <v>0</v>
      </c>
      <c r="W68" s="218">
        <f t="shared" si="70"/>
        <v>0</v>
      </c>
      <c r="X68" s="123">
        <f t="shared" si="70"/>
        <v>0</v>
      </c>
      <c r="Y68" s="123">
        <f t="shared" si="70"/>
        <v>0</v>
      </c>
      <c r="Z68" s="219">
        <f t="shared" si="70"/>
        <v>0</v>
      </c>
      <c r="AA68" s="218">
        <f t="shared" si="70"/>
        <v>0</v>
      </c>
      <c r="AB68" s="123">
        <f t="shared" si="70"/>
        <v>0</v>
      </c>
      <c r="AC68" s="123">
        <f t="shared" si="70"/>
        <v>0</v>
      </c>
      <c r="AD68" s="219">
        <f t="shared" si="70"/>
        <v>0</v>
      </c>
      <c r="AE68" s="218">
        <f t="shared" si="70"/>
        <v>0</v>
      </c>
      <c r="AF68" s="123">
        <f t="shared" si="70"/>
        <v>0</v>
      </c>
      <c r="AG68" s="123">
        <f t="shared" si="70"/>
        <v>0</v>
      </c>
      <c r="AH68" s="219">
        <f t="shared" si="70"/>
        <v>0</v>
      </c>
      <c r="AI68" s="218">
        <f t="shared" ref="AI68:BB68" si="71">IFERROR(AI47/AI58,0)</f>
        <v>0</v>
      </c>
      <c r="AJ68" s="123">
        <f t="shared" si="71"/>
        <v>0</v>
      </c>
      <c r="AK68" s="123">
        <f t="shared" si="71"/>
        <v>0</v>
      </c>
      <c r="AL68" s="219">
        <f t="shared" si="71"/>
        <v>0</v>
      </c>
      <c r="AM68" s="218">
        <f t="shared" si="71"/>
        <v>0</v>
      </c>
      <c r="AN68" s="123">
        <f t="shared" si="71"/>
        <v>0</v>
      </c>
      <c r="AO68" s="123">
        <f t="shared" si="71"/>
        <v>0</v>
      </c>
      <c r="AP68" s="219">
        <f t="shared" si="71"/>
        <v>0</v>
      </c>
      <c r="AQ68" s="218">
        <f t="shared" si="71"/>
        <v>0</v>
      </c>
      <c r="AR68" s="123">
        <f t="shared" si="71"/>
        <v>0</v>
      </c>
      <c r="AS68" s="123">
        <f t="shared" si="71"/>
        <v>0</v>
      </c>
      <c r="AT68" s="219">
        <f t="shared" si="71"/>
        <v>0</v>
      </c>
      <c r="AU68" s="218">
        <f t="shared" si="71"/>
        <v>0</v>
      </c>
      <c r="AV68" s="123">
        <f t="shared" si="71"/>
        <v>0</v>
      </c>
      <c r="AW68" s="123">
        <f t="shared" si="71"/>
        <v>0</v>
      </c>
      <c r="AX68" s="220">
        <f t="shared" si="71"/>
        <v>0</v>
      </c>
      <c r="AY68" s="299">
        <f t="shared" si="71"/>
        <v>0</v>
      </c>
      <c r="AZ68" s="300">
        <f t="shared" si="71"/>
        <v>0</v>
      </c>
      <c r="BA68" s="300">
        <f t="shared" si="71"/>
        <v>0</v>
      </c>
      <c r="BB68" s="301">
        <f t="shared" si="71"/>
        <v>0</v>
      </c>
    </row>
    <row r="69" spans="2:56" ht="14.25" outlineLevel="1">
      <c r="B69" s="289" t="s">
        <v>63</v>
      </c>
      <c r="C69" s="221">
        <f t="shared" ref="C69:AH69" si="72">IFERROR(C48/C59,0)</f>
        <v>0</v>
      </c>
      <c r="D69" s="124">
        <f t="shared" si="72"/>
        <v>0</v>
      </c>
      <c r="E69" s="124">
        <f t="shared" si="72"/>
        <v>0</v>
      </c>
      <c r="F69" s="222">
        <f t="shared" si="72"/>
        <v>0</v>
      </c>
      <c r="G69" s="221">
        <f t="shared" si="72"/>
        <v>0</v>
      </c>
      <c r="H69" s="124">
        <f t="shared" si="72"/>
        <v>0</v>
      </c>
      <c r="I69" s="124">
        <f t="shared" si="72"/>
        <v>0</v>
      </c>
      <c r="J69" s="222">
        <f t="shared" si="72"/>
        <v>0</v>
      </c>
      <c r="K69" s="221">
        <f t="shared" si="72"/>
        <v>0</v>
      </c>
      <c r="L69" s="124">
        <f t="shared" si="72"/>
        <v>0</v>
      </c>
      <c r="M69" s="124">
        <f t="shared" si="72"/>
        <v>0</v>
      </c>
      <c r="N69" s="222">
        <f t="shared" si="72"/>
        <v>0</v>
      </c>
      <c r="O69" s="221">
        <f t="shared" si="72"/>
        <v>0</v>
      </c>
      <c r="P69" s="124">
        <f t="shared" si="72"/>
        <v>0</v>
      </c>
      <c r="Q69" s="124">
        <f t="shared" si="72"/>
        <v>0</v>
      </c>
      <c r="R69" s="222">
        <f t="shared" si="72"/>
        <v>0</v>
      </c>
      <c r="S69" s="221">
        <f t="shared" si="72"/>
        <v>0</v>
      </c>
      <c r="T69" s="124">
        <f t="shared" si="72"/>
        <v>0</v>
      </c>
      <c r="U69" s="124">
        <f t="shared" si="72"/>
        <v>0</v>
      </c>
      <c r="V69" s="222">
        <f t="shared" si="72"/>
        <v>0</v>
      </c>
      <c r="W69" s="221">
        <f t="shared" si="72"/>
        <v>0</v>
      </c>
      <c r="X69" s="124">
        <f t="shared" si="72"/>
        <v>0</v>
      </c>
      <c r="Y69" s="124">
        <f t="shared" si="72"/>
        <v>0</v>
      </c>
      <c r="Z69" s="222">
        <f t="shared" si="72"/>
        <v>0</v>
      </c>
      <c r="AA69" s="221">
        <f t="shared" si="72"/>
        <v>0</v>
      </c>
      <c r="AB69" s="124">
        <f t="shared" si="72"/>
        <v>0</v>
      </c>
      <c r="AC69" s="124">
        <f t="shared" si="72"/>
        <v>0</v>
      </c>
      <c r="AD69" s="222">
        <f t="shared" si="72"/>
        <v>0</v>
      </c>
      <c r="AE69" s="221">
        <f t="shared" si="72"/>
        <v>0</v>
      </c>
      <c r="AF69" s="124">
        <f t="shared" si="72"/>
        <v>0</v>
      </c>
      <c r="AG69" s="124">
        <f t="shared" si="72"/>
        <v>0</v>
      </c>
      <c r="AH69" s="222">
        <f t="shared" si="72"/>
        <v>0</v>
      </c>
      <c r="AI69" s="221">
        <f t="shared" ref="AI69:BB69" si="73">IFERROR(AI48/AI59,0)</f>
        <v>0</v>
      </c>
      <c r="AJ69" s="124">
        <f t="shared" si="73"/>
        <v>0</v>
      </c>
      <c r="AK69" s="124">
        <f t="shared" si="73"/>
        <v>0</v>
      </c>
      <c r="AL69" s="222">
        <f t="shared" si="73"/>
        <v>0</v>
      </c>
      <c r="AM69" s="221">
        <f t="shared" si="73"/>
        <v>0</v>
      </c>
      <c r="AN69" s="124">
        <f t="shared" si="73"/>
        <v>0</v>
      </c>
      <c r="AO69" s="124">
        <f t="shared" si="73"/>
        <v>0</v>
      </c>
      <c r="AP69" s="222">
        <f t="shared" si="73"/>
        <v>0</v>
      </c>
      <c r="AQ69" s="221">
        <f t="shared" si="73"/>
        <v>0</v>
      </c>
      <c r="AR69" s="124">
        <f t="shared" si="73"/>
        <v>0</v>
      </c>
      <c r="AS69" s="124">
        <f t="shared" si="73"/>
        <v>0</v>
      </c>
      <c r="AT69" s="222">
        <f t="shared" si="73"/>
        <v>0</v>
      </c>
      <c r="AU69" s="221">
        <f t="shared" si="73"/>
        <v>0</v>
      </c>
      <c r="AV69" s="124">
        <f t="shared" si="73"/>
        <v>0</v>
      </c>
      <c r="AW69" s="124">
        <f t="shared" si="73"/>
        <v>0</v>
      </c>
      <c r="AX69" s="223">
        <f t="shared" si="73"/>
        <v>0</v>
      </c>
      <c r="AY69" s="302">
        <f t="shared" si="73"/>
        <v>0</v>
      </c>
      <c r="AZ69" s="303">
        <f t="shared" si="73"/>
        <v>0</v>
      </c>
      <c r="BA69" s="303">
        <f t="shared" si="73"/>
        <v>0</v>
      </c>
      <c r="BB69" s="304">
        <f t="shared" si="73"/>
        <v>0</v>
      </c>
    </row>
    <row r="70" spans="2:56" ht="14.25" outlineLevel="1">
      <c r="B70" s="289" t="s">
        <v>64</v>
      </c>
      <c r="C70" s="221">
        <f t="shared" ref="C70:AH70" si="74">IFERROR(C49/C60,0)</f>
        <v>0</v>
      </c>
      <c r="D70" s="124">
        <f t="shared" si="74"/>
        <v>0</v>
      </c>
      <c r="E70" s="124">
        <f t="shared" si="74"/>
        <v>0</v>
      </c>
      <c r="F70" s="222">
        <f t="shared" si="74"/>
        <v>0</v>
      </c>
      <c r="G70" s="221">
        <f t="shared" si="74"/>
        <v>0</v>
      </c>
      <c r="H70" s="124">
        <f t="shared" si="74"/>
        <v>0</v>
      </c>
      <c r="I70" s="124">
        <f t="shared" si="74"/>
        <v>0</v>
      </c>
      <c r="J70" s="222">
        <f t="shared" si="74"/>
        <v>0</v>
      </c>
      <c r="K70" s="221">
        <f t="shared" si="74"/>
        <v>0</v>
      </c>
      <c r="L70" s="124">
        <f t="shared" si="74"/>
        <v>0</v>
      </c>
      <c r="M70" s="124">
        <f t="shared" si="74"/>
        <v>0</v>
      </c>
      <c r="N70" s="222">
        <f t="shared" si="74"/>
        <v>0</v>
      </c>
      <c r="O70" s="221">
        <f t="shared" si="74"/>
        <v>0</v>
      </c>
      <c r="P70" s="124">
        <f t="shared" si="74"/>
        <v>0</v>
      </c>
      <c r="Q70" s="124">
        <f t="shared" si="74"/>
        <v>0</v>
      </c>
      <c r="R70" s="222">
        <f t="shared" si="74"/>
        <v>0</v>
      </c>
      <c r="S70" s="221">
        <f t="shared" si="74"/>
        <v>0</v>
      </c>
      <c r="T70" s="124">
        <f t="shared" si="74"/>
        <v>0</v>
      </c>
      <c r="U70" s="124">
        <f t="shared" si="74"/>
        <v>0</v>
      </c>
      <c r="V70" s="222">
        <f t="shared" si="74"/>
        <v>0</v>
      </c>
      <c r="W70" s="221">
        <f t="shared" si="74"/>
        <v>0</v>
      </c>
      <c r="X70" s="124">
        <f t="shared" si="74"/>
        <v>0</v>
      </c>
      <c r="Y70" s="124">
        <f t="shared" si="74"/>
        <v>0</v>
      </c>
      <c r="Z70" s="222">
        <f t="shared" si="74"/>
        <v>0</v>
      </c>
      <c r="AA70" s="221">
        <f t="shared" si="74"/>
        <v>0</v>
      </c>
      <c r="AB70" s="124">
        <f t="shared" si="74"/>
        <v>0</v>
      </c>
      <c r="AC70" s="124">
        <f t="shared" si="74"/>
        <v>0</v>
      </c>
      <c r="AD70" s="222">
        <f t="shared" si="74"/>
        <v>0</v>
      </c>
      <c r="AE70" s="221">
        <f t="shared" si="74"/>
        <v>0</v>
      </c>
      <c r="AF70" s="124">
        <f t="shared" si="74"/>
        <v>0</v>
      </c>
      <c r="AG70" s="124">
        <f t="shared" si="74"/>
        <v>0</v>
      </c>
      <c r="AH70" s="222">
        <f t="shared" si="74"/>
        <v>0</v>
      </c>
      <c r="AI70" s="221">
        <f t="shared" ref="AI70:BB70" si="75">IFERROR(AI49/AI60,0)</f>
        <v>0</v>
      </c>
      <c r="AJ70" s="124">
        <f t="shared" si="75"/>
        <v>0</v>
      </c>
      <c r="AK70" s="124">
        <f t="shared" si="75"/>
        <v>0</v>
      </c>
      <c r="AL70" s="222">
        <f t="shared" si="75"/>
        <v>0</v>
      </c>
      <c r="AM70" s="221">
        <f t="shared" si="75"/>
        <v>0</v>
      </c>
      <c r="AN70" s="124">
        <f t="shared" si="75"/>
        <v>0</v>
      </c>
      <c r="AO70" s="124">
        <f t="shared" si="75"/>
        <v>0</v>
      </c>
      <c r="AP70" s="222">
        <f t="shared" si="75"/>
        <v>0</v>
      </c>
      <c r="AQ70" s="221">
        <f t="shared" si="75"/>
        <v>0</v>
      </c>
      <c r="AR70" s="124">
        <f t="shared" si="75"/>
        <v>0</v>
      </c>
      <c r="AS70" s="124">
        <f t="shared" si="75"/>
        <v>0</v>
      </c>
      <c r="AT70" s="222">
        <f t="shared" si="75"/>
        <v>0</v>
      </c>
      <c r="AU70" s="221">
        <f t="shared" si="75"/>
        <v>0</v>
      </c>
      <c r="AV70" s="124">
        <f t="shared" si="75"/>
        <v>0</v>
      </c>
      <c r="AW70" s="124">
        <f t="shared" si="75"/>
        <v>0</v>
      </c>
      <c r="AX70" s="223">
        <f t="shared" si="75"/>
        <v>0</v>
      </c>
      <c r="AY70" s="302">
        <f t="shared" si="75"/>
        <v>0</v>
      </c>
      <c r="AZ70" s="303">
        <f t="shared" si="75"/>
        <v>0</v>
      </c>
      <c r="BA70" s="303">
        <f t="shared" si="75"/>
        <v>0</v>
      </c>
      <c r="BB70" s="304">
        <f t="shared" si="75"/>
        <v>0</v>
      </c>
    </row>
    <row r="71" spans="2:56" ht="14.25" outlineLevel="1">
      <c r="B71" s="289" t="s">
        <v>62</v>
      </c>
      <c r="C71" s="221">
        <f t="shared" ref="C71:AH71" si="76">IFERROR(C50/C61,0)</f>
        <v>0</v>
      </c>
      <c r="D71" s="124">
        <f t="shared" si="76"/>
        <v>0</v>
      </c>
      <c r="E71" s="124">
        <f t="shared" si="76"/>
        <v>0</v>
      </c>
      <c r="F71" s="222">
        <f t="shared" si="76"/>
        <v>0</v>
      </c>
      <c r="G71" s="221">
        <f t="shared" si="76"/>
        <v>0</v>
      </c>
      <c r="H71" s="124">
        <f t="shared" si="76"/>
        <v>0</v>
      </c>
      <c r="I71" s="124">
        <f t="shared" si="76"/>
        <v>0</v>
      </c>
      <c r="J71" s="222">
        <f t="shared" si="76"/>
        <v>0</v>
      </c>
      <c r="K71" s="221">
        <f t="shared" si="76"/>
        <v>0</v>
      </c>
      <c r="L71" s="124">
        <f t="shared" si="76"/>
        <v>0</v>
      </c>
      <c r="M71" s="124">
        <f t="shared" si="76"/>
        <v>0</v>
      </c>
      <c r="N71" s="222">
        <f t="shared" si="76"/>
        <v>0</v>
      </c>
      <c r="O71" s="221">
        <f t="shared" si="76"/>
        <v>0</v>
      </c>
      <c r="P71" s="124">
        <f t="shared" si="76"/>
        <v>0</v>
      </c>
      <c r="Q71" s="124">
        <f t="shared" si="76"/>
        <v>0</v>
      </c>
      <c r="R71" s="222">
        <f t="shared" si="76"/>
        <v>0</v>
      </c>
      <c r="S71" s="221">
        <f t="shared" si="76"/>
        <v>0</v>
      </c>
      <c r="T71" s="124">
        <f t="shared" si="76"/>
        <v>0</v>
      </c>
      <c r="U71" s="124">
        <f t="shared" si="76"/>
        <v>0</v>
      </c>
      <c r="V71" s="222">
        <f t="shared" si="76"/>
        <v>0</v>
      </c>
      <c r="W71" s="221">
        <f t="shared" si="76"/>
        <v>0</v>
      </c>
      <c r="X71" s="124">
        <f t="shared" si="76"/>
        <v>0</v>
      </c>
      <c r="Y71" s="124">
        <f t="shared" si="76"/>
        <v>0</v>
      </c>
      <c r="Z71" s="222">
        <f t="shared" si="76"/>
        <v>0</v>
      </c>
      <c r="AA71" s="221">
        <f t="shared" si="76"/>
        <v>0</v>
      </c>
      <c r="AB71" s="124">
        <f t="shared" si="76"/>
        <v>0</v>
      </c>
      <c r="AC71" s="124">
        <f t="shared" si="76"/>
        <v>0</v>
      </c>
      <c r="AD71" s="222">
        <f t="shared" si="76"/>
        <v>0</v>
      </c>
      <c r="AE71" s="221">
        <f t="shared" si="76"/>
        <v>0</v>
      </c>
      <c r="AF71" s="124">
        <f t="shared" si="76"/>
        <v>0</v>
      </c>
      <c r="AG71" s="124">
        <f t="shared" si="76"/>
        <v>0</v>
      </c>
      <c r="AH71" s="222">
        <f t="shared" si="76"/>
        <v>0</v>
      </c>
      <c r="AI71" s="221">
        <f t="shared" ref="AI71:BB71" si="77">IFERROR(AI50/AI61,0)</f>
        <v>0</v>
      </c>
      <c r="AJ71" s="124">
        <f t="shared" si="77"/>
        <v>0</v>
      </c>
      <c r="AK71" s="124">
        <f t="shared" si="77"/>
        <v>0</v>
      </c>
      <c r="AL71" s="222">
        <f t="shared" si="77"/>
        <v>0</v>
      </c>
      <c r="AM71" s="221">
        <f t="shared" si="77"/>
        <v>0</v>
      </c>
      <c r="AN71" s="124">
        <f t="shared" si="77"/>
        <v>0</v>
      </c>
      <c r="AO71" s="124">
        <f t="shared" si="77"/>
        <v>0</v>
      </c>
      <c r="AP71" s="222">
        <f t="shared" si="77"/>
        <v>0</v>
      </c>
      <c r="AQ71" s="221">
        <f t="shared" si="77"/>
        <v>0</v>
      </c>
      <c r="AR71" s="124">
        <f t="shared" si="77"/>
        <v>0</v>
      </c>
      <c r="AS71" s="124">
        <f t="shared" si="77"/>
        <v>0</v>
      </c>
      <c r="AT71" s="222">
        <f t="shared" si="77"/>
        <v>0</v>
      </c>
      <c r="AU71" s="221">
        <f t="shared" si="77"/>
        <v>0</v>
      </c>
      <c r="AV71" s="124">
        <f t="shared" si="77"/>
        <v>0</v>
      </c>
      <c r="AW71" s="124">
        <f t="shared" si="77"/>
        <v>0</v>
      </c>
      <c r="AX71" s="223">
        <f t="shared" si="77"/>
        <v>0</v>
      </c>
      <c r="AY71" s="305">
        <f t="shared" si="77"/>
        <v>0</v>
      </c>
      <c r="AZ71" s="306">
        <f t="shared" si="77"/>
        <v>0</v>
      </c>
      <c r="BA71" s="306">
        <f t="shared" si="77"/>
        <v>0</v>
      </c>
      <c r="BB71" s="307">
        <f t="shared" si="77"/>
        <v>0</v>
      </c>
    </row>
    <row r="72" spans="2:56" s="105" customFormat="1" ht="15.75" thickBot="1">
      <c r="B72" s="287" t="s">
        <v>48</v>
      </c>
      <c r="C72" s="224">
        <f>C68</f>
        <v>0</v>
      </c>
      <c r="D72" s="225">
        <f>D68</f>
        <v>0</v>
      </c>
      <c r="E72" s="226">
        <f>E68</f>
        <v>0</v>
      </c>
      <c r="F72" s="227">
        <f>F68</f>
        <v>0</v>
      </c>
      <c r="G72" s="224">
        <f t="shared" ref="G72:BB72" si="78">G68</f>
        <v>0</v>
      </c>
      <c r="H72" s="225">
        <f t="shared" si="78"/>
        <v>0</v>
      </c>
      <c r="I72" s="226">
        <f t="shared" si="78"/>
        <v>0</v>
      </c>
      <c r="J72" s="227">
        <f t="shared" si="78"/>
        <v>0</v>
      </c>
      <c r="K72" s="224">
        <f t="shared" si="78"/>
        <v>0</v>
      </c>
      <c r="L72" s="225">
        <f t="shared" si="78"/>
        <v>0</v>
      </c>
      <c r="M72" s="226">
        <f t="shared" si="78"/>
        <v>0</v>
      </c>
      <c r="N72" s="227">
        <f t="shared" si="78"/>
        <v>0</v>
      </c>
      <c r="O72" s="224">
        <f t="shared" si="78"/>
        <v>0</v>
      </c>
      <c r="P72" s="225">
        <f t="shared" si="78"/>
        <v>0</v>
      </c>
      <c r="Q72" s="226">
        <f t="shared" si="78"/>
        <v>0</v>
      </c>
      <c r="R72" s="227">
        <f t="shared" si="78"/>
        <v>0</v>
      </c>
      <c r="S72" s="224">
        <f t="shared" si="78"/>
        <v>0</v>
      </c>
      <c r="T72" s="225">
        <f t="shared" si="78"/>
        <v>0</v>
      </c>
      <c r="U72" s="226">
        <f t="shared" si="78"/>
        <v>0</v>
      </c>
      <c r="V72" s="227">
        <f t="shared" si="78"/>
        <v>0</v>
      </c>
      <c r="W72" s="224">
        <f t="shared" si="78"/>
        <v>0</v>
      </c>
      <c r="X72" s="225">
        <f t="shared" si="78"/>
        <v>0</v>
      </c>
      <c r="Y72" s="226">
        <f t="shared" si="78"/>
        <v>0</v>
      </c>
      <c r="Z72" s="227">
        <f t="shared" si="78"/>
        <v>0</v>
      </c>
      <c r="AA72" s="224">
        <f t="shared" si="78"/>
        <v>0</v>
      </c>
      <c r="AB72" s="225">
        <f t="shared" si="78"/>
        <v>0</v>
      </c>
      <c r="AC72" s="226">
        <f t="shared" si="78"/>
        <v>0</v>
      </c>
      <c r="AD72" s="227">
        <f t="shared" si="78"/>
        <v>0</v>
      </c>
      <c r="AE72" s="224">
        <f t="shared" si="78"/>
        <v>0</v>
      </c>
      <c r="AF72" s="225">
        <f t="shared" si="78"/>
        <v>0</v>
      </c>
      <c r="AG72" s="226">
        <f t="shared" si="78"/>
        <v>0</v>
      </c>
      <c r="AH72" s="227">
        <f t="shared" si="78"/>
        <v>0</v>
      </c>
      <c r="AI72" s="224">
        <f t="shared" si="78"/>
        <v>0</v>
      </c>
      <c r="AJ72" s="225">
        <f t="shared" si="78"/>
        <v>0</v>
      </c>
      <c r="AK72" s="226">
        <f t="shared" si="78"/>
        <v>0</v>
      </c>
      <c r="AL72" s="227">
        <f t="shared" si="78"/>
        <v>0</v>
      </c>
      <c r="AM72" s="224">
        <f t="shared" si="78"/>
        <v>0</v>
      </c>
      <c r="AN72" s="226">
        <f t="shared" si="78"/>
        <v>0</v>
      </c>
      <c r="AO72" s="226">
        <f t="shared" si="78"/>
        <v>0</v>
      </c>
      <c r="AP72" s="227">
        <f t="shared" si="78"/>
        <v>0</v>
      </c>
      <c r="AQ72" s="224">
        <f t="shared" si="78"/>
        <v>0</v>
      </c>
      <c r="AR72" s="226">
        <f t="shared" si="78"/>
        <v>0</v>
      </c>
      <c r="AS72" s="226">
        <f t="shared" si="78"/>
        <v>0</v>
      </c>
      <c r="AT72" s="227">
        <f t="shared" si="78"/>
        <v>0</v>
      </c>
      <c r="AU72" s="224">
        <f t="shared" si="78"/>
        <v>0</v>
      </c>
      <c r="AV72" s="226">
        <f t="shared" si="78"/>
        <v>0</v>
      </c>
      <c r="AW72" s="226">
        <f t="shared" si="78"/>
        <v>0</v>
      </c>
      <c r="AX72" s="227">
        <f t="shared" si="78"/>
        <v>0</v>
      </c>
      <c r="AY72" s="296">
        <f t="shared" si="78"/>
        <v>0</v>
      </c>
      <c r="AZ72" s="297">
        <f t="shared" si="78"/>
        <v>0</v>
      </c>
      <c r="BA72" s="297">
        <f t="shared" si="78"/>
        <v>0</v>
      </c>
      <c r="BB72" s="298">
        <f t="shared" si="78"/>
        <v>0</v>
      </c>
      <c r="BC72" s="216"/>
      <c r="BD72" s="217"/>
    </row>
  </sheetData>
  <mergeCells count="86">
    <mergeCell ref="BC22:BF22"/>
    <mergeCell ref="BC55:BF55"/>
    <mergeCell ref="AQ22:AT22"/>
    <mergeCell ref="AU22:AX22"/>
    <mergeCell ref="AY22:BB22"/>
    <mergeCell ref="W44:Z44"/>
    <mergeCell ref="AA44:AD44"/>
    <mergeCell ref="AE44:AH44"/>
    <mergeCell ref="AI44:AL44"/>
    <mergeCell ref="AM44:AP44"/>
    <mergeCell ref="AQ44:AT44"/>
    <mergeCell ref="AU44:AX44"/>
    <mergeCell ref="AY44:BB44"/>
    <mergeCell ref="W22:Z22"/>
    <mergeCell ref="AA22:AD22"/>
    <mergeCell ref="AE22:AH22"/>
    <mergeCell ref="AI22:AL22"/>
    <mergeCell ref="AM22:AP22"/>
    <mergeCell ref="AQ11:AT11"/>
    <mergeCell ref="AU11:AX11"/>
    <mergeCell ref="AY11:BB11"/>
    <mergeCell ref="W33:Z33"/>
    <mergeCell ref="AA33:AD33"/>
    <mergeCell ref="AE33:AH33"/>
    <mergeCell ref="AI33:AL33"/>
    <mergeCell ref="AM33:AP33"/>
    <mergeCell ref="AQ33:AT33"/>
    <mergeCell ref="AU33:AX33"/>
    <mergeCell ref="AY33:BB33"/>
    <mergeCell ref="W11:Z11"/>
    <mergeCell ref="AA11:AD11"/>
    <mergeCell ref="AE11:AH11"/>
    <mergeCell ref="AI11:AL11"/>
    <mergeCell ref="AM11:AP11"/>
    <mergeCell ref="S44:V44"/>
    <mergeCell ref="C44:F44"/>
    <mergeCell ref="G44:J44"/>
    <mergeCell ref="K44:N44"/>
    <mergeCell ref="O44:R44"/>
    <mergeCell ref="K22:N22"/>
    <mergeCell ref="O22:R22"/>
    <mergeCell ref="S22:V22"/>
    <mergeCell ref="C33:F33"/>
    <mergeCell ref="G33:J33"/>
    <mergeCell ref="K33:N33"/>
    <mergeCell ref="O33:R33"/>
    <mergeCell ref="S33:V33"/>
    <mergeCell ref="S11:V11"/>
    <mergeCell ref="O11:R11"/>
    <mergeCell ref="C11:F11"/>
    <mergeCell ref="B11:B12"/>
    <mergeCell ref="C55:F55"/>
    <mergeCell ref="G55:J55"/>
    <mergeCell ref="K55:N55"/>
    <mergeCell ref="O55:R55"/>
    <mergeCell ref="S55:V55"/>
    <mergeCell ref="B44:B45"/>
    <mergeCell ref="B22:B23"/>
    <mergeCell ref="B33:B34"/>
    <mergeCell ref="G11:J11"/>
    <mergeCell ref="K11:N11"/>
    <mergeCell ref="C22:F22"/>
    <mergeCell ref="G22:J22"/>
    <mergeCell ref="AU66:AX66"/>
    <mergeCell ref="AY66:BB66"/>
    <mergeCell ref="AM66:AP66"/>
    <mergeCell ref="AQ66:AT66"/>
    <mergeCell ref="B66:B67"/>
    <mergeCell ref="C66:F66"/>
    <mergeCell ref="G66:J66"/>
    <mergeCell ref="K66:N66"/>
    <mergeCell ref="O66:R66"/>
    <mergeCell ref="S66:V66"/>
    <mergeCell ref="W66:Z66"/>
    <mergeCell ref="AA66:AD66"/>
    <mergeCell ref="AE66:AH66"/>
    <mergeCell ref="AI66:AL66"/>
    <mergeCell ref="AY55:BB55"/>
    <mergeCell ref="AU55:AX55"/>
    <mergeCell ref="AQ55:AT55"/>
    <mergeCell ref="AM55:AP55"/>
    <mergeCell ref="B55:B56"/>
    <mergeCell ref="W55:Z55"/>
    <mergeCell ref="AA55:AD55"/>
    <mergeCell ref="AE55:AH55"/>
    <mergeCell ref="AI55:AL55"/>
  </mergeCells>
  <pageMargins left="0" right="0" top="0" bottom="0" header="0.3" footer="0.3"/>
  <pageSetup paperSize="9" scale="6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CK98"/>
  <sheetViews>
    <sheetView showGridLines="0" zoomScale="90" zoomScaleNormal="90" workbookViewId="0"/>
  </sheetViews>
  <sheetFormatPr defaultColWidth="9.140625" defaultRowHeight="15" outlineLevelCol="1"/>
  <cols>
    <col min="1" max="1" width="2.140625" style="355" customWidth="1"/>
    <col min="2" max="2" width="4.42578125" style="345" customWidth="1"/>
    <col min="3" max="3" width="12.7109375" style="345" customWidth="1"/>
    <col min="4" max="4" width="19.5703125" style="345" customWidth="1"/>
    <col min="5" max="5" width="21.140625" style="346" customWidth="1"/>
    <col min="6" max="6" width="28" style="346" bestFit="1" customWidth="1"/>
    <col min="7" max="7" width="15.42578125" style="346" customWidth="1"/>
    <col min="8" max="8" width="10.85546875" style="346" customWidth="1"/>
    <col min="9" max="9" width="22.85546875" style="346" bestFit="1" customWidth="1"/>
    <col min="10" max="10" width="10.5703125" style="347" hidden="1" customWidth="1" outlineLevel="1"/>
    <col min="11" max="11" width="12.5703125" style="347" hidden="1" customWidth="1" outlineLevel="1"/>
    <col min="12" max="12" width="10.5703125" style="347" hidden="1" customWidth="1" outlineLevel="1"/>
    <col min="13" max="13" width="12" style="347" hidden="1" customWidth="1" outlineLevel="1"/>
    <col min="14" max="14" width="10.5703125" style="347" customWidth="1" collapsed="1"/>
    <col min="15" max="15" width="10.5703125" style="347" hidden="1" customWidth="1" outlineLevel="1"/>
    <col min="16" max="16" width="13.28515625" style="347" hidden="1" customWidth="1" outlineLevel="1"/>
    <col min="17" max="17" width="10.5703125" style="347" hidden="1" customWidth="1" outlineLevel="1"/>
    <col min="18" max="18" width="12.42578125" style="348" hidden="1" customWidth="1" outlineLevel="1"/>
    <col min="19" max="19" width="10.5703125" style="347" customWidth="1" collapsed="1"/>
    <col min="20" max="22" width="10.5703125" style="347" hidden="1" customWidth="1" outlineLevel="1"/>
    <col min="23" max="23" width="9.85546875" style="349" hidden="1" customWidth="1" outlineLevel="1"/>
    <col min="24" max="24" width="10.5703125" style="347" customWidth="1" collapsed="1"/>
    <col min="25" max="25" width="10.5703125" style="347" hidden="1" customWidth="1" outlineLevel="1"/>
    <col min="26" max="26" width="9.28515625" style="347" hidden="1" customWidth="1" outlineLevel="1"/>
    <col min="27" max="27" width="10.5703125" style="347" hidden="1" customWidth="1" outlineLevel="1"/>
    <col min="28" max="28" width="10.5703125" style="349" hidden="1" customWidth="1" outlineLevel="1"/>
    <col min="29" max="29" width="10.5703125" style="347" customWidth="1" collapsed="1"/>
    <col min="30" max="32" width="10.5703125" style="347" hidden="1" customWidth="1" outlineLevel="1"/>
    <col min="33" max="33" width="10.140625" style="348" hidden="1" customWidth="1" outlineLevel="1"/>
    <col min="34" max="34" width="10.5703125" style="347" customWidth="1" collapsed="1"/>
    <col min="35" max="37" width="10.5703125" style="347" hidden="1" customWidth="1" outlineLevel="1"/>
    <col min="38" max="38" width="12.28515625" style="347" hidden="1" customWidth="1" outlineLevel="1"/>
    <col min="39" max="39" width="10.5703125" style="347" customWidth="1" collapsed="1"/>
    <col min="40" max="43" width="10.5703125" style="347" hidden="1" customWidth="1" outlineLevel="1"/>
    <col min="44" max="44" width="10.5703125" style="347" customWidth="1" collapsed="1"/>
    <col min="45" max="48" width="10.5703125" style="347" hidden="1" customWidth="1" outlineLevel="1"/>
    <col min="49" max="49" width="10.5703125" style="347" customWidth="1" collapsed="1"/>
    <col min="50" max="53" width="10.5703125" style="347" hidden="1" customWidth="1" outlineLevel="1"/>
    <col min="54" max="54" width="10.5703125" style="350" customWidth="1" collapsed="1"/>
    <col min="55" max="58" width="10.5703125" style="347" hidden="1" customWidth="1" outlineLevel="1"/>
    <col min="59" max="59" width="10.5703125" style="347" customWidth="1" collapsed="1"/>
    <col min="60" max="63" width="10.5703125" style="347" hidden="1" customWidth="1" outlineLevel="1"/>
    <col min="64" max="64" width="10.5703125" style="351" customWidth="1" collapsed="1"/>
    <col min="65" max="68" width="10.5703125" style="347" hidden="1" customWidth="1" outlineLevel="1"/>
    <col min="69" max="69" width="10.5703125" style="351" customWidth="1" collapsed="1"/>
    <col min="70" max="73" width="10.5703125" style="347" hidden="1" customWidth="1" outlineLevel="1"/>
    <col min="74" max="74" width="10.5703125" style="347" customWidth="1" collapsed="1"/>
    <col min="75" max="76" width="10.5703125" style="347" hidden="1" customWidth="1" outlineLevel="1"/>
    <col min="77" max="77" width="9.5703125" style="347" hidden="1" customWidth="1" outlineLevel="1"/>
    <col min="78" max="78" width="7.85546875" style="347" hidden="1" customWidth="1" outlineLevel="1"/>
    <col min="79" max="79" width="10.5703125" style="347" customWidth="1" collapsed="1"/>
    <col min="80" max="83" width="10.5703125" style="347" hidden="1" customWidth="1" outlineLevel="1"/>
    <col min="84" max="84" width="10.5703125" style="347" customWidth="1" collapsed="1"/>
    <col min="85" max="85" width="14.7109375" style="352" customWidth="1"/>
    <col min="86" max="86" width="13.85546875" style="352" customWidth="1"/>
    <col min="87" max="87" width="22.42578125" style="353" customWidth="1"/>
    <col min="88" max="88" width="9.140625" style="354"/>
    <col min="89" max="89" width="9.140625" style="355"/>
    <col min="90" max="90" width="21.5703125" style="355" bestFit="1" customWidth="1"/>
    <col min="91" max="16384" width="9.140625" style="355"/>
  </cols>
  <sheetData>
    <row r="1" spans="2:89" s="2" customFormat="1" ht="15.75">
      <c r="B1" s="1" t="s">
        <v>0</v>
      </c>
      <c r="BB1" s="318"/>
      <c r="BL1" s="319"/>
      <c r="BQ1" s="319"/>
      <c r="CJ1" s="320"/>
    </row>
    <row r="2" spans="2:89" s="2" customFormat="1" ht="15.75">
      <c r="B2" s="1" t="s">
        <v>1</v>
      </c>
      <c r="BB2" s="318"/>
      <c r="BL2" s="319"/>
      <c r="BQ2" s="319"/>
      <c r="CJ2" s="320"/>
    </row>
    <row r="3" spans="2:89" s="236" customFormat="1" ht="6.6" customHeight="1">
      <c r="B3" s="235"/>
      <c r="D3" s="237"/>
      <c r="E3" s="237"/>
      <c r="F3" s="237"/>
      <c r="G3" s="238"/>
      <c r="H3" s="239"/>
      <c r="I3" s="239"/>
      <c r="J3" s="239"/>
      <c r="K3" s="239"/>
      <c r="L3" s="239"/>
      <c r="M3" s="239"/>
      <c r="N3" s="237"/>
      <c r="O3" s="237"/>
      <c r="P3" s="237"/>
      <c r="Q3" s="237"/>
      <c r="R3" s="237"/>
      <c r="S3" s="240"/>
      <c r="T3" s="237"/>
      <c r="U3" s="237"/>
      <c r="V3" s="237"/>
      <c r="W3" s="237"/>
      <c r="X3" s="241"/>
      <c r="Y3" s="237"/>
      <c r="Z3" s="237"/>
      <c r="AA3" s="237"/>
      <c r="AB3" s="237"/>
      <c r="AC3" s="241"/>
      <c r="AD3" s="237"/>
      <c r="AE3" s="237"/>
      <c r="AF3" s="237"/>
      <c r="AG3" s="237"/>
      <c r="AH3" s="241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321"/>
      <c r="BC3" s="237"/>
      <c r="BD3" s="237"/>
      <c r="BE3" s="237"/>
      <c r="BF3" s="237"/>
      <c r="BG3" s="237"/>
      <c r="BH3" s="237"/>
      <c r="BI3" s="237"/>
      <c r="BJ3" s="242"/>
      <c r="BK3" s="242"/>
      <c r="BL3" s="322"/>
      <c r="BM3" s="242"/>
      <c r="BN3" s="237"/>
      <c r="BO3" s="237"/>
      <c r="BP3" s="237"/>
      <c r="BQ3" s="322"/>
      <c r="BR3" s="237"/>
      <c r="BS3" s="242"/>
      <c r="BT3" s="242"/>
      <c r="BU3" s="242"/>
      <c r="BV3" s="237"/>
      <c r="BW3" s="242"/>
      <c r="BX3" s="242"/>
      <c r="BY3" s="237"/>
      <c r="BZ3" s="237"/>
      <c r="CA3" s="237"/>
      <c r="CB3" s="237"/>
      <c r="CC3" s="237"/>
      <c r="CD3" s="242"/>
      <c r="CE3" s="242"/>
      <c r="CF3" s="237"/>
      <c r="CG3" s="242"/>
      <c r="CH3" s="237"/>
      <c r="CI3" s="237"/>
      <c r="CJ3" s="323"/>
    </row>
    <row r="4" spans="2:89" s="243" customFormat="1" ht="23.25">
      <c r="B4" s="316" t="s">
        <v>216</v>
      </c>
      <c r="D4" s="244"/>
      <c r="E4" s="244"/>
      <c r="F4" s="244"/>
      <c r="G4" s="245"/>
      <c r="H4" s="246"/>
      <c r="I4" s="239"/>
      <c r="J4" s="324"/>
      <c r="K4" s="246"/>
      <c r="L4" s="239"/>
      <c r="M4" s="324"/>
      <c r="N4" s="244"/>
      <c r="O4" s="244"/>
      <c r="P4" s="244"/>
      <c r="Q4" s="244"/>
      <c r="R4" s="244"/>
      <c r="S4" s="247"/>
      <c r="T4" s="244"/>
      <c r="U4" s="244"/>
      <c r="V4" s="244"/>
      <c r="W4" s="244"/>
      <c r="X4" s="248"/>
      <c r="Y4" s="244"/>
      <c r="Z4" s="244"/>
      <c r="AA4" s="244"/>
      <c r="AB4" s="244"/>
      <c r="AC4" s="248"/>
      <c r="AD4" s="244"/>
      <c r="AE4" s="244"/>
      <c r="AF4" s="244"/>
      <c r="AG4" s="244"/>
      <c r="AH4" s="248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9"/>
      <c r="AV4" s="249"/>
      <c r="AW4" s="244"/>
      <c r="AX4" s="249"/>
      <c r="AY4" s="249"/>
      <c r="AZ4" s="244"/>
      <c r="BA4" s="244"/>
      <c r="BB4" s="325"/>
      <c r="BC4" s="244"/>
      <c r="BD4" s="244"/>
      <c r="BE4" s="244"/>
      <c r="BF4" s="244"/>
      <c r="BG4" s="244"/>
      <c r="BH4" s="244"/>
      <c r="BI4" s="244"/>
      <c r="BJ4" s="244"/>
      <c r="BK4" s="244"/>
      <c r="BL4" s="326"/>
      <c r="BM4" s="244"/>
      <c r="BN4" s="244"/>
      <c r="BO4" s="244"/>
      <c r="BP4" s="244"/>
      <c r="BQ4" s="326"/>
      <c r="BR4" s="24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244"/>
      <c r="CH4" s="244"/>
      <c r="CI4" s="244"/>
      <c r="CJ4" s="327"/>
    </row>
    <row r="5" spans="2:89" s="243" customFormat="1" ht="15.95" customHeight="1">
      <c r="B5" s="7"/>
      <c r="D5" s="244"/>
      <c r="E5" s="244"/>
      <c r="F5" s="244"/>
      <c r="G5" s="245"/>
      <c r="H5" s="246"/>
      <c r="I5" s="239"/>
      <c r="J5" s="324"/>
      <c r="K5" s="246"/>
      <c r="L5" s="239"/>
      <c r="M5" s="324"/>
      <c r="N5" s="244"/>
      <c r="O5" s="244"/>
      <c r="P5" s="244"/>
      <c r="Q5" s="244"/>
      <c r="R5" s="244"/>
      <c r="S5" s="247"/>
      <c r="T5" s="244"/>
      <c r="U5" s="244"/>
      <c r="V5" s="244"/>
      <c r="W5" s="244"/>
      <c r="X5" s="248"/>
      <c r="Y5" s="244"/>
      <c r="Z5" s="244"/>
      <c r="AA5" s="244"/>
      <c r="AB5" s="244"/>
      <c r="AC5" s="248"/>
      <c r="AD5" s="244"/>
      <c r="AE5" s="244"/>
      <c r="AF5" s="244"/>
      <c r="AG5" s="244"/>
      <c r="AH5" s="248"/>
      <c r="AI5" s="244"/>
      <c r="AJ5" s="244"/>
      <c r="AK5" s="244"/>
      <c r="AL5" s="244"/>
      <c r="AM5" s="244"/>
      <c r="AN5" s="250"/>
      <c r="AO5" s="244"/>
      <c r="AP5" s="244"/>
      <c r="AQ5" s="244"/>
      <c r="AR5" s="244"/>
      <c r="AS5" s="244"/>
      <c r="AT5" s="244"/>
      <c r="AU5" s="249"/>
      <c r="AV5" s="249"/>
      <c r="AW5" s="244"/>
      <c r="AX5" s="249"/>
      <c r="AY5" s="249"/>
      <c r="AZ5" s="244"/>
      <c r="BA5" s="244"/>
      <c r="BB5" s="325"/>
      <c r="BC5" s="244"/>
      <c r="BD5" s="244"/>
      <c r="BE5" s="244"/>
      <c r="BF5" s="244"/>
      <c r="BG5" s="244"/>
      <c r="BH5" s="244"/>
      <c r="BI5" s="244"/>
      <c r="BJ5" s="244"/>
      <c r="BK5" s="244"/>
      <c r="BL5" s="326"/>
      <c r="BM5" s="244"/>
      <c r="BN5" s="244"/>
      <c r="BO5" s="244"/>
      <c r="BP5" s="244"/>
      <c r="BQ5" s="326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327"/>
    </row>
    <row r="6" spans="2:89" s="251" customFormat="1" ht="15.75">
      <c r="B6" s="35" t="s">
        <v>81</v>
      </c>
      <c r="D6" s="252"/>
      <c r="E6" s="252"/>
      <c r="F6" s="253"/>
      <c r="G6" s="253"/>
      <c r="H6" s="253"/>
      <c r="I6" s="253"/>
      <c r="J6" s="253"/>
      <c r="K6" s="20"/>
      <c r="L6" s="20"/>
      <c r="M6" s="20"/>
      <c r="N6" s="20"/>
      <c r="O6" s="20"/>
      <c r="P6" s="20"/>
      <c r="Q6" s="20"/>
      <c r="R6" s="20"/>
      <c r="S6" s="254"/>
      <c r="T6" s="20"/>
      <c r="U6" s="20"/>
      <c r="V6" s="20"/>
      <c r="W6" s="20"/>
      <c r="X6" s="255"/>
      <c r="Y6" s="20"/>
      <c r="Z6" s="20"/>
      <c r="AA6" s="20"/>
      <c r="AB6" s="20"/>
      <c r="AC6" s="255"/>
      <c r="AD6" s="20"/>
      <c r="AE6" s="20"/>
      <c r="AF6" s="20"/>
      <c r="AG6" s="20"/>
      <c r="AH6" s="255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328"/>
      <c r="BL6" s="328"/>
      <c r="BM6" s="20"/>
      <c r="BN6" s="328"/>
      <c r="BO6" s="20"/>
      <c r="BP6" s="20"/>
      <c r="BQ6" s="20"/>
      <c r="BR6" s="20"/>
      <c r="BS6" s="328"/>
      <c r="BT6" s="328"/>
      <c r="BU6" s="20"/>
      <c r="BV6" s="328"/>
      <c r="BW6" s="20"/>
      <c r="BX6" s="20"/>
      <c r="BY6" s="20"/>
      <c r="BZ6" s="20"/>
      <c r="CB6" s="256"/>
    </row>
    <row r="7" spans="2:89" s="251" customFormat="1" ht="5.0999999999999996" customHeight="1" thickBot="1">
      <c r="B7" s="35"/>
      <c r="C7" s="345"/>
      <c r="D7" s="345"/>
      <c r="E7" s="346"/>
      <c r="F7" s="346"/>
      <c r="G7" s="346"/>
      <c r="H7" s="346"/>
      <c r="I7" s="346"/>
      <c r="J7" s="253"/>
      <c r="K7" s="20"/>
      <c r="L7" s="20"/>
      <c r="M7" s="20"/>
      <c r="N7" s="20"/>
      <c r="O7" s="20"/>
      <c r="P7" s="20"/>
      <c r="Q7" s="20"/>
      <c r="R7" s="20"/>
      <c r="S7" s="254"/>
      <c r="T7" s="20"/>
      <c r="U7" s="20"/>
      <c r="V7" s="20"/>
      <c r="W7" s="20"/>
      <c r="X7" s="255"/>
      <c r="Y7" s="20"/>
      <c r="Z7" s="20"/>
      <c r="AA7" s="20"/>
      <c r="AB7" s="20"/>
      <c r="AC7" s="255"/>
      <c r="AD7" s="20"/>
      <c r="AE7" s="20"/>
      <c r="AF7" s="20"/>
      <c r="AG7" s="20"/>
      <c r="AH7" s="255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328"/>
      <c r="BL7" s="328"/>
      <c r="BM7" s="20"/>
      <c r="BN7" s="328"/>
      <c r="BO7" s="20"/>
      <c r="BP7" s="20"/>
      <c r="BQ7" s="20"/>
      <c r="BR7" s="20"/>
      <c r="BS7" s="328"/>
      <c r="BT7" s="328"/>
      <c r="BU7" s="20"/>
      <c r="BV7" s="328"/>
      <c r="BW7" s="20"/>
      <c r="BX7" s="20"/>
      <c r="BY7" s="20"/>
      <c r="BZ7" s="20"/>
      <c r="CB7" s="256"/>
      <c r="CI7" s="355"/>
    </row>
    <row r="8" spans="2:89" s="251" customFormat="1" ht="12" customHeight="1">
      <c r="B8" s="499" t="s">
        <v>99</v>
      </c>
      <c r="C8" s="501" t="s">
        <v>100</v>
      </c>
      <c r="D8" s="503" t="s">
        <v>101</v>
      </c>
      <c r="E8" s="499" t="s">
        <v>102</v>
      </c>
      <c r="F8" s="504" t="s">
        <v>103</v>
      </c>
      <c r="G8" s="499" t="s">
        <v>104</v>
      </c>
      <c r="H8" s="499" t="s">
        <v>91</v>
      </c>
      <c r="I8" s="499" t="s">
        <v>105</v>
      </c>
      <c r="J8" s="486" t="s">
        <v>65</v>
      </c>
      <c r="K8" s="487"/>
      <c r="L8" s="487"/>
      <c r="M8" s="487"/>
      <c r="N8" s="488"/>
      <c r="O8" s="489" t="s">
        <v>66</v>
      </c>
      <c r="P8" s="490"/>
      <c r="Q8" s="490"/>
      <c r="R8" s="490"/>
      <c r="S8" s="491"/>
      <c r="T8" s="486" t="s">
        <v>67</v>
      </c>
      <c r="U8" s="487"/>
      <c r="V8" s="487"/>
      <c r="W8" s="487"/>
      <c r="X8" s="488"/>
      <c r="Y8" s="493" t="s">
        <v>201</v>
      </c>
      <c r="Z8" s="493"/>
      <c r="AA8" s="493"/>
      <c r="AB8" s="493"/>
      <c r="AC8" s="493"/>
      <c r="AD8" s="492" t="s">
        <v>202</v>
      </c>
      <c r="AE8" s="492"/>
      <c r="AF8" s="492"/>
      <c r="AG8" s="494"/>
      <c r="AH8" s="492"/>
      <c r="AI8" s="493" t="s">
        <v>203</v>
      </c>
      <c r="AJ8" s="493"/>
      <c r="AK8" s="493"/>
      <c r="AL8" s="493"/>
      <c r="AM8" s="493"/>
      <c r="AN8" s="492" t="s">
        <v>204</v>
      </c>
      <c r="AO8" s="492"/>
      <c r="AP8" s="492"/>
      <c r="AQ8" s="492"/>
      <c r="AR8" s="492"/>
      <c r="AS8" s="493" t="s">
        <v>205</v>
      </c>
      <c r="AT8" s="493"/>
      <c r="AU8" s="493"/>
      <c r="AV8" s="493"/>
      <c r="AW8" s="493"/>
      <c r="AX8" s="492" t="s">
        <v>206</v>
      </c>
      <c r="AY8" s="492"/>
      <c r="AZ8" s="492"/>
      <c r="BA8" s="492"/>
      <c r="BB8" s="492"/>
      <c r="BC8" s="493" t="s">
        <v>207</v>
      </c>
      <c r="BD8" s="493"/>
      <c r="BE8" s="493"/>
      <c r="BF8" s="493"/>
      <c r="BG8" s="493"/>
      <c r="BH8" s="492" t="s">
        <v>208</v>
      </c>
      <c r="BI8" s="492"/>
      <c r="BJ8" s="492"/>
      <c r="BK8" s="492"/>
      <c r="BL8" s="492"/>
      <c r="BM8" s="493" t="s">
        <v>209</v>
      </c>
      <c r="BN8" s="493"/>
      <c r="BO8" s="493"/>
      <c r="BP8" s="493"/>
      <c r="BQ8" s="493"/>
      <c r="BR8" s="492" t="s">
        <v>210</v>
      </c>
      <c r="BS8" s="492"/>
      <c r="BT8" s="492"/>
      <c r="BU8" s="492"/>
      <c r="BV8" s="492"/>
      <c r="BW8" s="493" t="s">
        <v>211</v>
      </c>
      <c r="BX8" s="493"/>
      <c r="BY8" s="493"/>
      <c r="BZ8" s="493"/>
      <c r="CA8" s="493"/>
      <c r="CB8" s="492" t="s">
        <v>212</v>
      </c>
      <c r="CC8" s="492"/>
      <c r="CD8" s="492"/>
      <c r="CE8" s="492"/>
      <c r="CF8" s="492"/>
      <c r="CG8" s="495" t="s">
        <v>106</v>
      </c>
      <c r="CH8" s="495"/>
      <c r="CI8" s="498" t="s">
        <v>107</v>
      </c>
    </row>
    <row r="9" spans="2:89" s="257" customFormat="1" ht="24">
      <c r="B9" s="499"/>
      <c r="C9" s="502"/>
      <c r="D9" s="502"/>
      <c r="E9" s="500"/>
      <c r="F9" s="505"/>
      <c r="G9" s="500"/>
      <c r="H9" s="500"/>
      <c r="I9" s="500"/>
      <c r="J9" s="282" t="s">
        <v>108</v>
      </c>
      <c r="K9" s="282" t="s">
        <v>109</v>
      </c>
      <c r="L9" s="282" t="s">
        <v>110</v>
      </c>
      <c r="M9" s="282" t="s">
        <v>111</v>
      </c>
      <c r="N9" s="282" t="s">
        <v>114</v>
      </c>
      <c r="O9" s="281" t="s">
        <v>108</v>
      </c>
      <c r="P9" s="281" t="s">
        <v>110</v>
      </c>
      <c r="Q9" s="281" t="s">
        <v>109</v>
      </c>
      <c r="R9" s="281" t="s">
        <v>111</v>
      </c>
      <c r="S9" s="281" t="s">
        <v>112</v>
      </c>
      <c r="T9" s="282" t="s">
        <v>108</v>
      </c>
      <c r="U9" s="282" t="s">
        <v>109</v>
      </c>
      <c r="V9" s="282" t="s">
        <v>110</v>
      </c>
      <c r="W9" s="284" t="s">
        <v>111</v>
      </c>
      <c r="X9" s="282" t="s">
        <v>113</v>
      </c>
      <c r="Y9" s="281" t="s">
        <v>108</v>
      </c>
      <c r="Z9" s="281" t="s">
        <v>109</v>
      </c>
      <c r="AA9" s="281" t="s">
        <v>110</v>
      </c>
      <c r="AB9" s="258" t="s">
        <v>111</v>
      </c>
      <c r="AC9" s="281" t="s">
        <v>217</v>
      </c>
      <c r="AD9" s="282" t="s">
        <v>108</v>
      </c>
      <c r="AE9" s="282" t="s">
        <v>109</v>
      </c>
      <c r="AF9" s="282" t="s">
        <v>110</v>
      </c>
      <c r="AG9" s="259" t="s">
        <v>111</v>
      </c>
      <c r="AH9" s="282" t="s">
        <v>218</v>
      </c>
      <c r="AI9" s="281" t="s">
        <v>108</v>
      </c>
      <c r="AJ9" s="281" t="s">
        <v>109</v>
      </c>
      <c r="AK9" s="281" t="s">
        <v>110</v>
      </c>
      <c r="AL9" s="281" t="s">
        <v>111</v>
      </c>
      <c r="AM9" s="281" t="s">
        <v>219</v>
      </c>
      <c r="AN9" s="282" t="s">
        <v>108</v>
      </c>
      <c r="AO9" s="282" t="s">
        <v>109</v>
      </c>
      <c r="AP9" s="282" t="s">
        <v>110</v>
      </c>
      <c r="AQ9" s="282" t="s">
        <v>111</v>
      </c>
      <c r="AR9" s="282" t="s">
        <v>220</v>
      </c>
      <c r="AS9" s="281" t="s">
        <v>108</v>
      </c>
      <c r="AT9" s="281" t="s">
        <v>109</v>
      </c>
      <c r="AU9" s="281" t="s">
        <v>110</v>
      </c>
      <c r="AV9" s="281" t="s">
        <v>111</v>
      </c>
      <c r="AW9" s="281" t="s">
        <v>221</v>
      </c>
      <c r="AX9" s="282" t="s">
        <v>108</v>
      </c>
      <c r="AY9" s="282" t="s">
        <v>109</v>
      </c>
      <c r="AZ9" s="282" t="s">
        <v>110</v>
      </c>
      <c r="BA9" s="282" t="s">
        <v>111</v>
      </c>
      <c r="BB9" s="330" t="s">
        <v>222</v>
      </c>
      <c r="BC9" s="281" t="s">
        <v>108</v>
      </c>
      <c r="BD9" s="281" t="s">
        <v>109</v>
      </c>
      <c r="BE9" s="281" t="s">
        <v>110</v>
      </c>
      <c r="BF9" s="281" t="s">
        <v>111</v>
      </c>
      <c r="BG9" s="281" t="s">
        <v>223</v>
      </c>
      <c r="BH9" s="282" t="s">
        <v>108</v>
      </c>
      <c r="BI9" s="282" t="s">
        <v>109</v>
      </c>
      <c r="BJ9" s="282" t="s">
        <v>110</v>
      </c>
      <c r="BK9" s="282" t="s">
        <v>111</v>
      </c>
      <c r="BL9" s="282" t="s">
        <v>224</v>
      </c>
      <c r="BM9" s="281" t="s">
        <v>108</v>
      </c>
      <c r="BN9" s="281" t="s">
        <v>109</v>
      </c>
      <c r="BO9" s="281" t="s">
        <v>110</v>
      </c>
      <c r="BP9" s="281" t="s">
        <v>111</v>
      </c>
      <c r="BQ9" s="281" t="s">
        <v>225</v>
      </c>
      <c r="BR9" s="282" t="s">
        <v>108</v>
      </c>
      <c r="BS9" s="282" t="s">
        <v>109</v>
      </c>
      <c r="BT9" s="282" t="s">
        <v>110</v>
      </c>
      <c r="BU9" s="282" t="s">
        <v>111</v>
      </c>
      <c r="BV9" s="282" t="s">
        <v>226</v>
      </c>
      <c r="BW9" s="281" t="s">
        <v>108</v>
      </c>
      <c r="BX9" s="281" t="s">
        <v>109</v>
      </c>
      <c r="BY9" s="281" t="s">
        <v>110</v>
      </c>
      <c r="BZ9" s="281" t="s">
        <v>111</v>
      </c>
      <c r="CA9" s="281" t="s">
        <v>227</v>
      </c>
      <c r="CB9" s="282" t="s">
        <v>108</v>
      </c>
      <c r="CC9" s="282" t="s">
        <v>109</v>
      </c>
      <c r="CD9" s="282" t="s">
        <v>110</v>
      </c>
      <c r="CE9" s="282" t="s">
        <v>111</v>
      </c>
      <c r="CF9" s="282" t="s">
        <v>228</v>
      </c>
      <c r="CG9" s="283" t="s">
        <v>229</v>
      </c>
      <c r="CH9" s="283" t="s">
        <v>230</v>
      </c>
      <c r="CI9" s="498"/>
      <c r="CJ9" s="329"/>
    </row>
    <row r="10" spans="2:89" s="265" customFormat="1" ht="15" customHeight="1">
      <c r="B10" s="331">
        <f>IF(C10="","",SUBTOTAL(3,$C$10:C10))</f>
        <v>1</v>
      </c>
      <c r="C10" s="332" t="s">
        <v>115</v>
      </c>
      <c r="D10" s="333" t="s">
        <v>116</v>
      </c>
      <c r="E10" s="334" t="s">
        <v>117</v>
      </c>
      <c r="F10" s="334" t="s">
        <v>46</v>
      </c>
      <c r="G10" s="334" t="s">
        <v>63</v>
      </c>
      <c r="H10" s="334" t="s">
        <v>118</v>
      </c>
      <c r="I10" s="334" t="s">
        <v>119</v>
      </c>
      <c r="J10" s="335">
        <v>12</v>
      </c>
      <c r="K10" s="260">
        <v>0</v>
      </c>
      <c r="L10" s="260">
        <v>0</v>
      </c>
      <c r="M10" s="260"/>
      <c r="N10" s="261">
        <v>12</v>
      </c>
      <c r="O10" s="260">
        <v>15.5</v>
      </c>
      <c r="P10" s="260">
        <v>0</v>
      </c>
      <c r="Q10" s="260"/>
      <c r="R10" s="260"/>
      <c r="S10" s="261">
        <v>15.5</v>
      </c>
      <c r="T10" s="260">
        <v>6</v>
      </c>
      <c r="U10" s="260"/>
      <c r="V10" s="260"/>
      <c r="W10" s="260">
        <v>0</v>
      </c>
      <c r="X10" s="261">
        <v>6</v>
      </c>
      <c r="Y10" s="260">
        <v>19</v>
      </c>
      <c r="Z10" s="260"/>
      <c r="AA10" s="260">
        <v>0</v>
      </c>
      <c r="AB10" s="262"/>
      <c r="AC10" s="261">
        <v>19</v>
      </c>
      <c r="AD10" s="260">
        <v>14.5</v>
      </c>
      <c r="AE10" s="260"/>
      <c r="AF10" s="260"/>
      <c r="AG10" s="262"/>
      <c r="AH10" s="261">
        <v>14.5</v>
      </c>
      <c r="AI10" s="260">
        <v>17</v>
      </c>
      <c r="AJ10" s="260"/>
      <c r="AK10" s="260"/>
      <c r="AL10" s="262"/>
      <c r="AM10" s="261">
        <f>SUM(AI10:AL10)</f>
        <v>17</v>
      </c>
      <c r="AN10" s="260"/>
      <c r="AO10" s="260"/>
      <c r="AP10" s="260"/>
      <c r="AQ10" s="262"/>
      <c r="AR10" s="261">
        <f t="shared" ref="AR10" si="0">SUM(AN10:AQ10)</f>
        <v>0</v>
      </c>
      <c r="AS10" s="260"/>
      <c r="AT10" s="260"/>
      <c r="AU10" s="260"/>
      <c r="AV10" s="262"/>
      <c r="AW10" s="261">
        <f t="shared" ref="AW10" si="1">SUM(AS10:AV10)</f>
        <v>0</v>
      </c>
      <c r="AX10" s="260"/>
      <c r="AY10" s="260"/>
      <c r="AZ10" s="260"/>
      <c r="BA10" s="262"/>
      <c r="BB10" s="261">
        <f t="shared" ref="BB10" si="2">SUM(AX10:BA10)</f>
        <v>0</v>
      </c>
      <c r="BC10" s="260"/>
      <c r="BD10" s="260"/>
      <c r="BE10" s="260"/>
      <c r="BF10" s="262"/>
      <c r="BG10" s="261">
        <f t="shared" ref="BG10" si="3">SUM(BC10:BF10)</f>
        <v>0</v>
      </c>
      <c r="BH10" s="260"/>
      <c r="BI10" s="260"/>
      <c r="BJ10" s="260"/>
      <c r="BK10" s="262"/>
      <c r="BL10" s="261">
        <f t="shared" ref="BL10" si="4">SUM(BH10:BK10)</f>
        <v>0</v>
      </c>
      <c r="BM10" s="260"/>
      <c r="BN10" s="260"/>
      <c r="BO10" s="260"/>
      <c r="BP10" s="262"/>
      <c r="BQ10" s="261">
        <f t="shared" ref="BQ10" si="5">SUM(BM10:BP10)</f>
        <v>0</v>
      </c>
      <c r="BR10" s="260"/>
      <c r="BS10" s="260"/>
      <c r="BT10" s="260"/>
      <c r="BU10" s="262"/>
      <c r="BV10" s="261">
        <f t="shared" ref="BV10" si="6">SUM(BR10:BU10)</f>
        <v>0</v>
      </c>
      <c r="BW10" s="260"/>
      <c r="BX10" s="260"/>
      <c r="BY10" s="260"/>
      <c r="BZ10" s="262"/>
      <c r="CA10" s="261">
        <f t="shared" ref="CA10" si="7">SUM(BW10:BZ10)</f>
        <v>0</v>
      </c>
      <c r="CB10" s="260"/>
      <c r="CC10" s="260"/>
      <c r="CD10" s="260"/>
      <c r="CE10" s="262"/>
      <c r="CF10" s="261">
        <f t="shared" ref="CF10" si="8">SUM(CB10:CE10)</f>
        <v>0</v>
      </c>
      <c r="CG10" s="263">
        <f t="shared" ref="CG10" si="9">SUM(N10,S10,X10,AC10,AH10,AM10,AR10,AW10,BG10,BL10,BQ10,BB10)</f>
        <v>84</v>
      </c>
      <c r="CH10" s="264">
        <f t="shared" ref="CH10" si="10">SUM(AC10,AH10,AM10,AR10,AW10,BG10,BL10,BQ10,BV10,CA10,CF10,BB10)</f>
        <v>50.5</v>
      </c>
      <c r="CI10" s="336"/>
      <c r="CJ10" s="337"/>
      <c r="CK10" s="337"/>
    </row>
    <row r="11" spans="2:89" s="265" customFormat="1" ht="15" customHeight="1">
      <c r="B11" s="331">
        <f>IF(C11="","",SUBTOTAL(3,$C$10:C11))</f>
        <v>2</v>
      </c>
      <c r="C11" s="332" t="s">
        <v>120</v>
      </c>
      <c r="D11" s="333" t="s">
        <v>121</v>
      </c>
      <c r="E11" s="334" t="s">
        <v>117</v>
      </c>
      <c r="F11" s="334" t="s">
        <v>46</v>
      </c>
      <c r="G11" s="334" t="s">
        <v>63</v>
      </c>
      <c r="H11" s="334" t="s">
        <v>118</v>
      </c>
      <c r="I11" s="334" t="s">
        <v>122</v>
      </c>
      <c r="J11" s="335">
        <v>14</v>
      </c>
      <c r="K11" s="260">
        <v>0</v>
      </c>
      <c r="L11" s="260">
        <v>0</v>
      </c>
      <c r="M11" s="260"/>
      <c r="N11" s="261">
        <v>14</v>
      </c>
      <c r="O11" s="260">
        <v>8</v>
      </c>
      <c r="P11" s="260">
        <v>0</v>
      </c>
      <c r="Q11" s="260"/>
      <c r="R11" s="260"/>
      <c r="S11" s="261">
        <v>8</v>
      </c>
      <c r="T11" s="260">
        <v>6</v>
      </c>
      <c r="U11" s="260"/>
      <c r="V11" s="260"/>
      <c r="W11" s="260">
        <v>0</v>
      </c>
      <c r="X11" s="261">
        <v>6</v>
      </c>
      <c r="Y11" s="260">
        <v>15.5</v>
      </c>
      <c r="Z11" s="260"/>
      <c r="AA11" s="260">
        <v>0</v>
      </c>
      <c r="AB11" s="262"/>
      <c r="AC11" s="261">
        <v>15.5</v>
      </c>
      <c r="AD11" s="260">
        <v>14.5</v>
      </c>
      <c r="AE11" s="260"/>
      <c r="AF11" s="260"/>
      <c r="AG11" s="262"/>
      <c r="AH11" s="261">
        <v>14.5</v>
      </c>
      <c r="AI11" s="260">
        <v>17</v>
      </c>
      <c r="AJ11" s="260"/>
      <c r="AK11" s="260"/>
      <c r="AL11" s="262"/>
      <c r="AM11" s="261">
        <f t="shared" ref="AM11:AM41" si="11">SUM(AI11:AL11)</f>
        <v>17</v>
      </c>
      <c r="AN11" s="260"/>
      <c r="AO11" s="260"/>
      <c r="AP11" s="260"/>
      <c r="AQ11" s="262"/>
      <c r="AR11" s="261">
        <f t="shared" ref="AR11" si="12">SUM(AN11:AQ11)</f>
        <v>0</v>
      </c>
      <c r="AS11" s="260"/>
      <c r="AT11" s="260"/>
      <c r="AU11" s="260"/>
      <c r="AV11" s="262"/>
      <c r="AW11" s="261">
        <f t="shared" ref="AW11" si="13">SUM(AS11:AV11)</f>
        <v>0</v>
      </c>
      <c r="AX11" s="260"/>
      <c r="AY11" s="260"/>
      <c r="AZ11" s="260"/>
      <c r="BA11" s="262"/>
      <c r="BB11" s="261">
        <f t="shared" ref="BB11" si="14">SUM(AX11:BA11)</f>
        <v>0</v>
      </c>
      <c r="BC11" s="260"/>
      <c r="BD11" s="260"/>
      <c r="BE11" s="260"/>
      <c r="BF11" s="262"/>
      <c r="BG11" s="261">
        <f t="shared" ref="BG11" si="15">SUM(BC11:BF11)</f>
        <v>0</v>
      </c>
      <c r="BH11" s="260"/>
      <c r="BI11" s="260"/>
      <c r="BJ11" s="260"/>
      <c r="BK11" s="262"/>
      <c r="BL11" s="261">
        <f t="shared" ref="BL11" si="16">SUM(BH11:BK11)</f>
        <v>0</v>
      </c>
      <c r="BM11" s="260"/>
      <c r="BN11" s="260"/>
      <c r="BO11" s="260"/>
      <c r="BP11" s="262"/>
      <c r="BQ11" s="261">
        <f t="shared" ref="BQ11" si="17">SUM(BM11:BP11)</f>
        <v>0</v>
      </c>
      <c r="BR11" s="260"/>
      <c r="BS11" s="260"/>
      <c r="BT11" s="260"/>
      <c r="BU11" s="262"/>
      <c r="BV11" s="261">
        <f t="shared" ref="BV11" si="18">SUM(BR11:BU11)</f>
        <v>0</v>
      </c>
      <c r="BW11" s="260"/>
      <c r="BX11" s="260"/>
      <c r="BY11" s="260"/>
      <c r="BZ11" s="262"/>
      <c r="CA11" s="261">
        <f t="shared" ref="CA11" si="19">SUM(BW11:BZ11)</f>
        <v>0</v>
      </c>
      <c r="CB11" s="260"/>
      <c r="CC11" s="260"/>
      <c r="CD11" s="260"/>
      <c r="CE11" s="262"/>
      <c r="CF11" s="261">
        <f t="shared" ref="CF11" si="20">SUM(CB11:CE11)</f>
        <v>0</v>
      </c>
      <c r="CG11" s="263">
        <f t="shared" ref="CG11" si="21">SUM(N11,S11,X11,AC11,AH11,AM11,AR11,AW11,BG11,BL11,BQ11,BB11)</f>
        <v>75</v>
      </c>
      <c r="CH11" s="264">
        <f t="shared" ref="CH11" si="22">SUM(AC11,AH11,AM11,AR11,AW11,BG11,BL11,BQ11,BV11,CA11,CF11,BB11)</f>
        <v>47</v>
      </c>
      <c r="CI11" s="336"/>
      <c r="CJ11" s="337"/>
      <c r="CK11" s="337"/>
    </row>
    <row r="12" spans="2:89" s="265" customFormat="1" ht="15" customHeight="1">
      <c r="B12" s="331">
        <f>IF(C12="","",SUBTOTAL(3,$C$10:C12))</f>
        <v>3</v>
      </c>
      <c r="C12" s="332" t="s">
        <v>123</v>
      </c>
      <c r="D12" s="333" t="s">
        <v>124</v>
      </c>
      <c r="E12" s="334" t="s">
        <v>117</v>
      </c>
      <c r="F12" s="334" t="s">
        <v>46</v>
      </c>
      <c r="G12" s="334" t="s">
        <v>62</v>
      </c>
      <c r="H12" s="334" t="s">
        <v>118</v>
      </c>
      <c r="I12" s="334" t="s">
        <v>122</v>
      </c>
      <c r="J12" s="335">
        <v>9.5</v>
      </c>
      <c r="K12" s="260">
        <v>0</v>
      </c>
      <c r="L12" s="260">
        <v>0</v>
      </c>
      <c r="M12" s="260"/>
      <c r="N12" s="261">
        <v>9.5</v>
      </c>
      <c r="O12" s="260">
        <v>3</v>
      </c>
      <c r="P12" s="260">
        <v>0</v>
      </c>
      <c r="Q12" s="260"/>
      <c r="R12" s="260"/>
      <c r="S12" s="261">
        <v>3</v>
      </c>
      <c r="T12" s="260">
        <v>6</v>
      </c>
      <c r="U12" s="260"/>
      <c r="V12" s="260"/>
      <c r="W12" s="260">
        <v>0</v>
      </c>
      <c r="X12" s="261">
        <v>6</v>
      </c>
      <c r="Y12" s="260">
        <v>11</v>
      </c>
      <c r="Z12" s="260"/>
      <c r="AA12" s="260">
        <v>0</v>
      </c>
      <c r="AB12" s="262"/>
      <c r="AC12" s="261">
        <v>11</v>
      </c>
      <c r="AD12" s="260">
        <v>6</v>
      </c>
      <c r="AE12" s="260"/>
      <c r="AF12" s="260"/>
      <c r="AG12" s="262"/>
      <c r="AH12" s="261">
        <v>6</v>
      </c>
      <c r="AI12" s="260">
        <v>2.5</v>
      </c>
      <c r="AJ12" s="260"/>
      <c r="AK12" s="260"/>
      <c r="AL12" s="262"/>
      <c r="AM12" s="261">
        <f t="shared" si="11"/>
        <v>2.5</v>
      </c>
      <c r="AN12" s="260"/>
      <c r="AO12" s="260"/>
      <c r="AP12" s="260"/>
      <c r="AQ12" s="262"/>
      <c r="AR12" s="261">
        <f t="shared" ref="AR12" si="23">SUM(AN12:AQ12)</f>
        <v>0</v>
      </c>
      <c r="AS12" s="260"/>
      <c r="AT12" s="260"/>
      <c r="AU12" s="260"/>
      <c r="AV12" s="262"/>
      <c r="AW12" s="261">
        <f t="shared" ref="AW12" si="24">SUM(AS12:AV12)</f>
        <v>0</v>
      </c>
      <c r="AX12" s="260"/>
      <c r="AY12" s="260"/>
      <c r="AZ12" s="260"/>
      <c r="BA12" s="262"/>
      <c r="BB12" s="261">
        <f t="shared" ref="BB12" si="25">SUM(AX12:BA12)</f>
        <v>0</v>
      </c>
      <c r="BC12" s="260"/>
      <c r="BD12" s="260"/>
      <c r="BE12" s="260"/>
      <c r="BF12" s="262"/>
      <c r="BG12" s="261">
        <f t="shared" ref="BG12" si="26">SUM(BC12:BF12)</f>
        <v>0</v>
      </c>
      <c r="BH12" s="260"/>
      <c r="BI12" s="260"/>
      <c r="BJ12" s="260"/>
      <c r="BK12" s="262"/>
      <c r="BL12" s="261">
        <f t="shared" ref="BL12" si="27">SUM(BH12:BK12)</f>
        <v>0</v>
      </c>
      <c r="BM12" s="260"/>
      <c r="BN12" s="260"/>
      <c r="BO12" s="260"/>
      <c r="BP12" s="262"/>
      <c r="BQ12" s="261">
        <f t="shared" ref="BQ12" si="28">SUM(BM12:BP12)</f>
        <v>0</v>
      </c>
      <c r="BR12" s="260"/>
      <c r="BS12" s="260"/>
      <c r="BT12" s="260"/>
      <c r="BU12" s="262"/>
      <c r="BV12" s="261">
        <f t="shared" ref="BV12" si="29">SUM(BR12:BU12)</f>
        <v>0</v>
      </c>
      <c r="BW12" s="260"/>
      <c r="BX12" s="260"/>
      <c r="BY12" s="260"/>
      <c r="BZ12" s="262"/>
      <c r="CA12" s="261">
        <f t="shared" ref="CA12" si="30">SUM(BW12:BZ12)</f>
        <v>0</v>
      </c>
      <c r="CB12" s="260"/>
      <c r="CC12" s="260"/>
      <c r="CD12" s="260"/>
      <c r="CE12" s="262"/>
      <c r="CF12" s="261">
        <f t="shared" ref="CF12" si="31">SUM(CB12:CE12)</f>
        <v>0</v>
      </c>
      <c r="CG12" s="263">
        <f t="shared" ref="CG12" si="32">SUM(N12,S12,X12,AC12,AH12,AM12,AR12,AW12,BG12,BL12,BQ12,BB12)</f>
        <v>38</v>
      </c>
      <c r="CH12" s="264">
        <f t="shared" ref="CH12" si="33">SUM(AC12,AH12,AM12,AR12,AW12,BG12,BL12,BQ12,BV12,CA12,CF12,BB12)</f>
        <v>19.5</v>
      </c>
      <c r="CI12" s="336"/>
      <c r="CJ12" s="337"/>
      <c r="CK12" s="337"/>
    </row>
    <row r="13" spans="2:89" s="265" customFormat="1" ht="15" customHeight="1">
      <c r="B13" s="331">
        <f>IF(C13="","",SUBTOTAL(3,$C$10:C13))</f>
        <v>4</v>
      </c>
      <c r="C13" s="332" t="s">
        <v>125</v>
      </c>
      <c r="D13" s="333" t="s">
        <v>126</v>
      </c>
      <c r="E13" s="334" t="s">
        <v>117</v>
      </c>
      <c r="F13" s="334" t="s">
        <v>46</v>
      </c>
      <c r="G13" s="334" t="s">
        <v>63</v>
      </c>
      <c r="H13" s="334" t="s">
        <v>118</v>
      </c>
      <c r="I13" s="334" t="s">
        <v>122</v>
      </c>
      <c r="J13" s="335">
        <v>9</v>
      </c>
      <c r="K13" s="260">
        <v>0</v>
      </c>
      <c r="L13" s="260">
        <v>0</v>
      </c>
      <c r="M13" s="260"/>
      <c r="N13" s="261">
        <v>9</v>
      </c>
      <c r="O13" s="260">
        <v>6</v>
      </c>
      <c r="P13" s="260">
        <v>0</v>
      </c>
      <c r="Q13" s="260"/>
      <c r="R13" s="260"/>
      <c r="S13" s="261">
        <v>6</v>
      </c>
      <c r="T13" s="260">
        <v>6</v>
      </c>
      <c r="U13" s="260"/>
      <c r="V13" s="260"/>
      <c r="W13" s="260">
        <v>0</v>
      </c>
      <c r="X13" s="261">
        <v>6</v>
      </c>
      <c r="Y13" s="260">
        <v>12</v>
      </c>
      <c r="Z13" s="260"/>
      <c r="AA13" s="260">
        <v>0</v>
      </c>
      <c r="AB13" s="262"/>
      <c r="AC13" s="261">
        <v>12</v>
      </c>
      <c r="AD13" s="260">
        <v>14.5</v>
      </c>
      <c r="AE13" s="260"/>
      <c r="AF13" s="260"/>
      <c r="AG13" s="262"/>
      <c r="AH13" s="261">
        <v>14.5</v>
      </c>
      <c r="AI13" s="260">
        <v>15</v>
      </c>
      <c r="AJ13" s="260"/>
      <c r="AK13" s="260"/>
      <c r="AL13" s="262"/>
      <c r="AM13" s="261">
        <f t="shared" si="11"/>
        <v>15</v>
      </c>
      <c r="AN13" s="260"/>
      <c r="AO13" s="260"/>
      <c r="AP13" s="260"/>
      <c r="AQ13" s="262"/>
      <c r="AR13" s="261">
        <f t="shared" ref="AR13:AR16" si="34">SUM(AN13:AQ13)</f>
        <v>0</v>
      </c>
      <c r="AS13" s="260"/>
      <c r="AT13" s="260"/>
      <c r="AU13" s="260"/>
      <c r="AV13" s="262"/>
      <c r="AW13" s="261">
        <f t="shared" ref="AW13:AW16" si="35">SUM(AS13:AV13)</f>
        <v>0</v>
      </c>
      <c r="AX13" s="260"/>
      <c r="AY13" s="260"/>
      <c r="AZ13" s="260"/>
      <c r="BA13" s="262"/>
      <c r="BB13" s="261">
        <f t="shared" ref="BB13:BB16" si="36">SUM(AX13:BA13)</f>
        <v>0</v>
      </c>
      <c r="BC13" s="260"/>
      <c r="BD13" s="260"/>
      <c r="BE13" s="260"/>
      <c r="BF13" s="262"/>
      <c r="BG13" s="261">
        <f t="shared" ref="BG13:BG16" si="37">SUM(BC13:BF13)</f>
        <v>0</v>
      </c>
      <c r="BH13" s="260"/>
      <c r="BI13" s="260"/>
      <c r="BJ13" s="260"/>
      <c r="BK13" s="262"/>
      <c r="BL13" s="261">
        <f t="shared" ref="BL13:BL16" si="38">SUM(BH13:BK13)</f>
        <v>0</v>
      </c>
      <c r="BM13" s="260"/>
      <c r="BN13" s="260"/>
      <c r="BO13" s="260"/>
      <c r="BP13" s="262"/>
      <c r="BQ13" s="261">
        <f t="shared" ref="BQ13:BQ16" si="39">SUM(BM13:BP13)</f>
        <v>0</v>
      </c>
      <c r="BR13" s="260"/>
      <c r="BS13" s="260"/>
      <c r="BT13" s="260"/>
      <c r="BU13" s="262"/>
      <c r="BV13" s="261">
        <f t="shared" ref="BV13:BV16" si="40">SUM(BR13:BU13)</f>
        <v>0</v>
      </c>
      <c r="BW13" s="260"/>
      <c r="BX13" s="260"/>
      <c r="BY13" s="260"/>
      <c r="BZ13" s="262"/>
      <c r="CA13" s="261">
        <f t="shared" ref="CA13:CA16" si="41">SUM(BW13:BZ13)</f>
        <v>0</v>
      </c>
      <c r="CB13" s="260"/>
      <c r="CC13" s="260"/>
      <c r="CD13" s="260"/>
      <c r="CE13" s="262"/>
      <c r="CF13" s="261">
        <f t="shared" ref="CF13:CF16" si="42">SUM(CB13:CE13)</f>
        <v>0</v>
      </c>
      <c r="CG13" s="263">
        <f t="shared" ref="CG13:CG16" si="43">SUM(N13,S13,X13,AC13,AH13,AM13,AR13,AW13,BG13,BL13,BQ13,BB13)</f>
        <v>62.5</v>
      </c>
      <c r="CH13" s="264">
        <f t="shared" ref="CH13:CH16" si="44">SUM(AC13,AH13,AM13,AR13,AW13,BG13,BL13,BQ13,BV13,CA13,CF13,BB13)</f>
        <v>41.5</v>
      </c>
      <c r="CI13" s="336"/>
      <c r="CJ13" s="337"/>
      <c r="CK13" s="337"/>
    </row>
    <row r="14" spans="2:89" s="265" customFormat="1" ht="15" customHeight="1">
      <c r="B14" s="331">
        <f>IF(C14="","",SUBTOTAL(3,$C$10:C14))</f>
        <v>5</v>
      </c>
      <c r="C14" s="332" t="s">
        <v>128</v>
      </c>
      <c r="D14" s="333" t="s">
        <v>129</v>
      </c>
      <c r="E14" s="334" t="s">
        <v>117</v>
      </c>
      <c r="F14" s="334" t="s">
        <v>46</v>
      </c>
      <c r="G14" s="334" t="s">
        <v>63</v>
      </c>
      <c r="H14" s="334" t="s">
        <v>118</v>
      </c>
      <c r="I14" s="334" t="s">
        <v>169</v>
      </c>
      <c r="J14" s="335">
        <v>9</v>
      </c>
      <c r="K14" s="260">
        <v>0</v>
      </c>
      <c r="L14" s="260">
        <v>0</v>
      </c>
      <c r="M14" s="260"/>
      <c r="N14" s="261">
        <v>9</v>
      </c>
      <c r="O14" s="260">
        <v>11</v>
      </c>
      <c r="P14" s="260">
        <v>0</v>
      </c>
      <c r="Q14" s="260"/>
      <c r="R14" s="260"/>
      <c r="S14" s="261">
        <v>11</v>
      </c>
      <c r="T14" s="260">
        <v>6</v>
      </c>
      <c r="U14" s="260"/>
      <c r="V14" s="260"/>
      <c r="W14" s="260">
        <v>0</v>
      </c>
      <c r="X14" s="261">
        <v>6</v>
      </c>
      <c r="Y14" s="260">
        <v>7</v>
      </c>
      <c r="Z14" s="260"/>
      <c r="AA14" s="260">
        <v>0</v>
      </c>
      <c r="AB14" s="262"/>
      <c r="AC14" s="261">
        <v>7</v>
      </c>
      <c r="AD14" s="260">
        <v>17</v>
      </c>
      <c r="AE14" s="260"/>
      <c r="AF14" s="260"/>
      <c r="AG14" s="262"/>
      <c r="AH14" s="261">
        <v>17</v>
      </c>
      <c r="AI14" s="260">
        <v>12</v>
      </c>
      <c r="AJ14" s="260"/>
      <c r="AK14" s="260"/>
      <c r="AL14" s="262"/>
      <c r="AM14" s="261">
        <f t="shared" si="11"/>
        <v>12</v>
      </c>
      <c r="AN14" s="260"/>
      <c r="AO14" s="260"/>
      <c r="AP14" s="260"/>
      <c r="AQ14" s="262"/>
      <c r="AR14" s="261">
        <f t="shared" si="34"/>
        <v>0</v>
      </c>
      <c r="AS14" s="260"/>
      <c r="AT14" s="260"/>
      <c r="AU14" s="260"/>
      <c r="AV14" s="262"/>
      <c r="AW14" s="261">
        <f t="shared" si="35"/>
        <v>0</v>
      </c>
      <c r="AX14" s="260"/>
      <c r="AY14" s="260"/>
      <c r="AZ14" s="260"/>
      <c r="BA14" s="262"/>
      <c r="BB14" s="261">
        <f t="shared" si="36"/>
        <v>0</v>
      </c>
      <c r="BC14" s="260"/>
      <c r="BD14" s="260"/>
      <c r="BE14" s="260"/>
      <c r="BF14" s="262"/>
      <c r="BG14" s="261">
        <f t="shared" si="37"/>
        <v>0</v>
      </c>
      <c r="BH14" s="260"/>
      <c r="BI14" s="260"/>
      <c r="BJ14" s="260"/>
      <c r="BK14" s="262"/>
      <c r="BL14" s="261">
        <f t="shared" si="38"/>
        <v>0</v>
      </c>
      <c r="BM14" s="260"/>
      <c r="BN14" s="260"/>
      <c r="BO14" s="260"/>
      <c r="BP14" s="262"/>
      <c r="BQ14" s="261">
        <f t="shared" si="39"/>
        <v>0</v>
      </c>
      <c r="BR14" s="260"/>
      <c r="BS14" s="260"/>
      <c r="BT14" s="260"/>
      <c r="BU14" s="262"/>
      <c r="BV14" s="261">
        <f t="shared" si="40"/>
        <v>0</v>
      </c>
      <c r="BW14" s="260"/>
      <c r="BX14" s="260"/>
      <c r="BY14" s="260"/>
      <c r="BZ14" s="262"/>
      <c r="CA14" s="261">
        <f t="shared" si="41"/>
        <v>0</v>
      </c>
      <c r="CB14" s="260"/>
      <c r="CC14" s="260"/>
      <c r="CD14" s="260"/>
      <c r="CE14" s="262"/>
      <c r="CF14" s="261">
        <f t="shared" si="42"/>
        <v>0</v>
      </c>
      <c r="CG14" s="263">
        <f t="shared" si="43"/>
        <v>62</v>
      </c>
      <c r="CH14" s="264">
        <f t="shared" si="44"/>
        <v>36</v>
      </c>
      <c r="CI14" s="336"/>
      <c r="CJ14" s="337"/>
      <c r="CK14" s="337"/>
    </row>
    <row r="15" spans="2:89" s="265" customFormat="1" ht="15" customHeight="1">
      <c r="B15" s="331">
        <f>IF(C15="","",SUBTOTAL(3,$C$10:C15))</f>
        <v>6</v>
      </c>
      <c r="C15" s="332" t="s">
        <v>131</v>
      </c>
      <c r="D15" s="333" t="s">
        <v>132</v>
      </c>
      <c r="E15" s="334" t="s">
        <v>117</v>
      </c>
      <c r="F15" s="334" t="s">
        <v>46</v>
      </c>
      <c r="G15" s="334" t="s">
        <v>63</v>
      </c>
      <c r="H15" s="334" t="s">
        <v>118</v>
      </c>
      <c r="I15" s="334" t="s">
        <v>127</v>
      </c>
      <c r="J15" s="335">
        <v>9</v>
      </c>
      <c r="K15" s="260">
        <v>0</v>
      </c>
      <c r="L15" s="260">
        <v>0</v>
      </c>
      <c r="M15" s="260"/>
      <c r="N15" s="261">
        <v>9</v>
      </c>
      <c r="O15" s="260">
        <v>10</v>
      </c>
      <c r="P15" s="260">
        <v>0</v>
      </c>
      <c r="Q15" s="260"/>
      <c r="R15" s="260"/>
      <c r="S15" s="261">
        <v>10</v>
      </c>
      <c r="T15" s="260">
        <v>6</v>
      </c>
      <c r="U15" s="260"/>
      <c r="V15" s="260"/>
      <c r="W15" s="260">
        <v>0</v>
      </c>
      <c r="X15" s="261">
        <v>6</v>
      </c>
      <c r="Y15" s="260">
        <v>0</v>
      </c>
      <c r="Z15" s="260"/>
      <c r="AA15" s="260">
        <v>0</v>
      </c>
      <c r="AB15" s="262"/>
      <c r="AC15" s="261">
        <v>0</v>
      </c>
      <c r="AD15" s="260">
        <v>0</v>
      </c>
      <c r="AE15" s="260"/>
      <c r="AF15" s="260"/>
      <c r="AG15" s="262"/>
      <c r="AH15" s="261">
        <v>0</v>
      </c>
      <c r="AI15" s="260">
        <v>9</v>
      </c>
      <c r="AJ15" s="260"/>
      <c r="AK15" s="260"/>
      <c r="AL15" s="262"/>
      <c r="AM15" s="261">
        <f t="shared" si="11"/>
        <v>9</v>
      </c>
      <c r="AN15" s="260"/>
      <c r="AO15" s="260"/>
      <c r="AP15" s="260"/>
      <c r="AQ15" s="262"/>
      <c r="AR15" s="261">
        <f t="shared" si="34"/>
        <v>0</v>
      </c>
      <c r="AS15" s="260"/>
      <c r="AT15" s="260"/>
      <c r="AU15" s="260"/>
      <c r="AV15" s="262"/>
      <c r="AW15" s="261">
        <f t="shared" si="35"/>
        <v>0</v>
      </c>
      <c r="AX15" s="260"/>
      <c r="AY15" s="260"/>
      <c r="AZ15" s="260"/>
      <c r="BA15" s="262"/>
      <c r="BB15" s="261">
        <f t="shared" si="36"/>
        <v>0</v>
      </c>
      <c r="BC15" s="260"/>
      <c r="BD15" s="260"/>
      <c r="BE15" s="260"/>
      <c r="BF15" s="262"/>
      <c r="BG15" s="261">
        <f t="shared" si="37"/>
        <v>0</v>
      </c>
      <c r="BH15" s="260"/>
      <c r="BI15" s="260"/>
      <c r="BJ15" s="260"/>
      <c r="BK15" s="262"/>
      <c r="BL15" s="261">
        <f t="shared" si="38"/>
        <v>0</v>
      </c>
      <c r="BM15" s="260"/>
      <c r="BN15" s="260"/>
      <c r="BO15" s="260"/>
      <c r="BP15" s="262"/>
      <c r="BQ15" s="261">
        <f t="shared" si="39"/>
        <v>0</v>
      </c>
      <c r="BR15" s="260"/>
      <c r="BS15" s="260"/>
      <c r="BT15" s="260"/>
      <c r="BU15" s="262"/>
      <c r="BV15" s="261">
        <f t="shared" si="40"/>
        <v>0</v>
      </c>
      <c r="BW15" s="260"/>
      <c r="BX15" s="260"/>
      <c r="BY15" s="260"/>
      <c r="BZ15" s="262"/>
      <c r="CA15" s="261">
        <f t="shared" si="41"/>
        <v>0</v>
      </c>
      <c r="CB15" s="260"/>
      <c r="CC15" s="260"/>
      <c r="CD15" s="260"/>
      <c r="CE15" s="262"/>
      <c r="CF15" s="261">
        <f t="shared" si="42"/>
        <v>0</v>
      </c>
      <c r="CG15" s="263">
        <f t="shared" si="43"/>
        <v>34</v>
      </c>
      <c r="CH15" s="264">
        <f t="shared" si="44"/>
        <v>9</v>
      </c>
      <c r="CI15" s="336"/>
      <c r="CJ15" s="337"/>
      <c r="CK15" s="337"/>
    </row>
    <row r="16" spans="2:89" s="265" customFormat="1" ht="15" customHeight="1">
      <c r="B16" s="331">
        <f>IF(C16="","",SUBTOTAL(3,$C$10:C16))</f>
        <v>7</v>
      </c>
      <c r="C16" s="332" t="s">
        <v>133</v>
      </c>
      <c r="D16" s="333" t="s">
        <v>134</v>
      </c>
      <c r="E16" s="334" t="s">
        <v>117</v>
      </c>
      <c r="F16" s="334" t="s">
        <v>46</v>
      </c>
      <c r="G16" s="334" t="s">
        <v>63</v>
      </c>
      <c r="H16" s="334" t="s">
        <v>118</v>
      </c>
      <c r="I16" s="334" t="s">
        <v>127</v>
      </c>
      <c r="J16" s="335">
        <v>9</v>
      </c>
      <c r="K16" s="260">
        <v>0</v>
      </c>
      <c r="L16" s="260">
        <v>0</v>
      </c>
      <c r="M16" s="260"/>
      <c r="N16" s="261">
        <v>9</v>
      </c>
      <c r="O16" s="260">
        <v>6</v>
      </c>
      <c r="P16" s="260">
        <v>0</v>
      </c>
      <c r="Q16" s="260"/>
      <c r="R16" s="260"/>
      <c r="S16" s="261">
        <v>6</v>
      </c>
      <c r="T16" s="260">
        <v>6</v>
      </c>
      <c r="U16" s="260"/>
      <c r="V16" s="260"/>
      <c r="W16" s="260">
        <v>0</v>
      </c>
      <c r="X16" s="261">
        <v>6</v>
      </c>
      <c r="Y16" s="260">
        <v>9</v>
      </c>
      <c r="Z16" s="260"/>
      <c r="AA16" s="260">
        <v>0</v>
      </c>
      <c r="AB16" s="262"/>
      <c r="AC16" s="261">
        <v>9</v>
      </c>
      <c r="AD16" s="260">
        <v>11.5</v>
      </c>
      <c r="AE16" s="260"/>
      <c r="AF16" s="260"/>
      <c r="AG16" s="262"/>
      <c r="AH16" s="261">
        <v>11.5</v>
      </c>
      <c r="AI16" s="260">
        <v>12</v>
      </c>
      <c r="AJ16" s="260"/>
      <c r="AK16" s="260"/>
      <c r="AL16" s="262"/>
      <c r="AM16" s="261">
        <f t="shared" si="11"/>
        <v>12</v>
      </c>
      <c r="AN16" s="260"/>
      <c r="AO16" s="260"/>
      <c r="AP16" s="260"/>
      <c r="AQ16" s="262"/>
      <c r="AR16" s="261">
        <f t="shared" si="34"/>
        <v>0</v>
      </c>
      <c r="AS16" s="260"/>
      <c r="AT16" s="260"/>
      <c r="AU16" s="260"/>
      <c r="AV16" s="262"/>
      <c r="AW16" s="261">
        <f t="shared" si="35"/>
        <v>0</v>
      </c>
      <c r="AX16" s="260"/>
      <c r="AY16" s="260"/>
      <c r="AZ16" s="260"/>
      <c r="BA16" s="262"/>
      <c r="BB16" s="261">
        <f t="shared" si="36"/>
        <v>0</v>
      </c>
      <c r="BC16" s="260"/>
      <c r="BD16" s="260"/>
      <c r="BE16" s="260"/>
      <c r="BF16" s="262"/>
      <c r="BG16" s="261">
        <f t="shared" si="37"/>
        <v>0</v>
      </c>
      <c r="BH16" s="260"/>
      <c r="BI16" s="260"/>
      <c r="BJ16" s="260"/>
      <c r="BK16" s="262"/>
      <c r="BL16" s="261">
        <f t="shared" si="38"/>
        <v>0</v>
      </c>
      <c r="BM16" s="260"/>
      <c r="BN16" s="260"/>
      <c r="BO16" s="260"/>
      <c r="BP16" s="262"/>
      <c r="BQ16" s="261">
        <f t="shared" si="39"/>
        <v>0</v>
      </c>
      <c r="BR16" s="260"/>
      <c r="BS16" s="260"/>
      <c r="BT16" s="260"/>
      <c r="BU16" s="262"/>
      <c r="BV16" s="261">
        <f t="shared" si="40"/>
        <v>0</v>
      </c>
      <c r="BW16" s="260"/>
      <c r="BX16" s="260"/>
      <c r="BY16" s="260"/>
      <c r="BZ16" s="262"/>
      <c r="CA16" s="261">
        <f t="shared" si="41"/>
        <v>0</v>
      </c>
      <c r="CB16" s="260"/>
      <c r="CC16" s="260"/>
      <c r="CD16" s="260"/>
      <c r="CE16" s="262"/>
      <c r="CF16" s="261">
        <f t="shared" si="42"/>
        <v>0</v>
      </c>
      <c r="CG16" s="263">
        <f t="shared" si="43"/>
        <v>53.5</v>
      </c>
      <c r="CH16" s="264">
        <f t="shared" si="44"/>
        <v>32.5</v>
      </c>
      <c r="CI16" s="336"/>
      <c r="CJ16" s="337"/>
      <c r="CK16" s="337"/>
    </row>
    <row r="17" spans="2:89" s="265" customFormat="1" ht="15" customHeight="1">
      <c r="B17" s="331">
        <f>IF(C17="","",SUBTOTAL(3,$C$10:C17))</f>
        <v>8</v>
      </c>
      <c r="C17" s="332" t="s">
        <v>135</v>
      </c>
      <c r="D17" s="333" t="s">
        <v>136</v>
      </c>
      <c r="E17" s="334" t="s">
        <v>117</v>
      </c>
      <c r="F17" s="334" t="s">
        <v>46</v>
      </c>
      <c r="G17" s="334" t="s">
        <v>63</v>
      </c>
      <c r="H17" s="334" t="s">
        <v>118</v>
      </c>
      <c r="I17" s="334" t="s">
        <v>119</v>
      </c>
      <c r="J17" s="335">
        <v>6</v>
      </c>
      <c r="K17" s="260">
        <v>0</v>
      </c>
      <c r="L17" s="260">
        <v>0</v>
      </c>
      <c r="M17" s="260"/>
      <c r="N17" s="261">
        <v>6</v>
      </c>
      <c r="O17" s="260">
        <v>8</v>
      </c>
      <c r="P17" s="260">
        <v>0</v>
      </c>
      <c r="Q17" s="260"/>
      <c r="R17" s="260"/>
      <c r="S17" s="261">
        <v>8</v>
      </c>
      <c r="T17" s="260">
        <v>6</v>
      </c>
      <c r="U17" s="260"/>
      <c r="V17" s="260"/>
      <c r="W17" s="260">
        <v>0</v>
      </c>
      <c r="X17" s="261">
        <v>6</v>
      </c>
      <c r="Y17" s="260">
        <v>15.5</v>
      </c>
      <c r="Z17" s="260"/>
      <c r="AA17" s="260">
        <v>0</v>
      </c>
      <c r="AB17" s="262"/>
      <c r="AC17" s="261">
        <v>15.5</v>
      </c>
      <c r="AD17" s="260">
        <v>14.5</v>
      </c>
      <c r="AE17" s="260"/>
      <c r="AF17" s="260"/>
      <c r="AG17" s="262"/>
      <c r="AH17" s="261">
        <v>14.5</v>
      </c>
      <c r="AI17" s="260">
        <v>17</v>
      </c>
      <c r="AJ17" s="260"/>
      <c r="AK17" s="260"/>
      <c r="AL17" s="262"/>
      <c r="AM17" s="261">
        <f t="shared" si="11"/>
        <v>17</v>
      </c>
      <c r="AN17" s="260"/>
      <c r="AO17" s="260"/>
      <c r="AP17" s="260"/>
      <c r="AQ17" s="262"/>
      <c r="AR17" s="261">
        <f t="shared" ref="AR17:AR18" si="45">SUM(AN17:AQ17)</f>
        <v>0</v>
      </c>
      <c r="AS17" s="260"/>
      <c r="AT17" s="260"/>
      <c r="AU17" s="260"/>
      <c r="AV17" s="262"/>
      <c r="AW17" s="261">
        <f t="shared" ref="AW17:AW18" si="46">SUM(AS17:AV17)</f>
        <v>0</v>
      </c>
      <c r="AX17" s="260"/>
      <c r="AY17" s="260"/>
      <c r="AZ17" s="260"/>
      <c r="BA17" s="262"/>
      <c r="BB17" s="261">
        <f t="shared" ref="BB17:BB18" si="47">SUM(AX17:BA17)</f>
        <v>0</v>
      </c>
      <c r="BC17" s="260"/>
      <c r="BD17" s="260"/>
      <c r="BE17" s="260"/>
      <c r="BF17" s="262"/>
      <c r="BG17" s="261">
        <f t="shared" ref="BG17:BG18" si="48">SUM(BC17:BF17)</f>
        <v>0</v>
      </c>
      <c r="BH17" s="260"/>
      <c r="BI17" s="260"/>
      <c r="BJ17" s="260"/>
      <c r="BK17" s="262"/>
      <c r="BL17" s="261">
        <f t="shared" ref="BL17:BL18" si="49">SUM(BH17:BK17)</f>
        <v>0</v>
      </c>
      <c r="BM17" s="260"/>
      <c r="BN17" s="260"/>
      <c r="BO17" s="260"/>
      <c r="BP17" s="262"/>
      <c r="BQ17" s="261">
        <f t="shared" ref="BQ17:BQ18" si="50">SUM(BM17:BP17)</f>
        <v>0</v>
      </c>
      <c r="BR17" s="260"/>
      <c r="BS17" s="260"/>
      <c r="BT17" s="260"/>
      <c r="BU17" s="262"/>
      <c r="BV17" s="261">
        <f t="shared" ref="BV17:BV18" si="51">SUM(BR17:BU17)</f>
        <v>0</v>
      </c>
      <c r="BW17" s="260"/>
      <c r="BX17" s="260"/>
      <c r="BY17" s="260"/>
      <c r="BZ17" s="262"/>
      <c r="CA17" s="261">
        <f t="shared" ref="CA17:CA18" si="52">SUM(BW17:BZ17)</f>
        <v>0</v>
      </c>
      <c r="CB17" s="260"/>
      <c r="CC17" s="260"/>
      <c r="CD17" s="260"/>
      <c r="CE17" s="262"/>
      <c r="CF17" s="261">
        <f t="shared" ref="CF17:CF18" si="53">SUM(CB17:CE17)</f>
        <v>0</v>
      </c>
      <c r="CG17" s="263">
        <f t="shared" ref="CG17:CG18" si="54">SUM(N17,S17,X17,AC17,AH17,AM17,AR17,AW17,BG17,BL17,BQ17,BB17)</f>
        <v>67</v>
      </c>
      <c r="CH17" s="264">
        <f t="shared" ref="CH17:CH18" si="55">SUM(AC17,AH17,AM17,AR17,AW17,BG17,BL17,BQ17,BV17,CA17,CF17,BB17)</f>
        <v>47</v>
      </c>
      <c r="CI17" s="336"/>
      <c r="CJ17" s="337"/>
      <c r="CK17" s="337"/>
    </row>
    <row r="18" spans="2:89" s="265" customFormat="1" ht="15" customHeight="1">
      <c r="B18" s="331">
        <f>IF(C18="","",SUBTOTAL(3,$C$10:C18))</f>
        <v>9</v>
      </c>
      <c r="C18" s="339" t="s">
        <v>137</v>
      </c>
      <c r="D18" s="340" t="s">
        <v>138</v>
      </c>
      <c r="E18" s="334" t="s">
        <v>117</v>
      </c>
      <c r="F18" s="334" t="s">
        <v>46</v>
      </c>
      <c r="G18" s="334" t="s">
        <v>62</v>
      </c>
      <c r="H18" s="334" t="s">
        <v>118</v>
      </c>
      <c r="I18" s="334" t="s">
        <v>127</v>
      </c>
      <c r="J18" s="335">
        <v>3</v>
      </c>
      <c r="K18" s="260">
        <v>0</v>
      </c>
      <c r="L18" s="260">
        <v>0</v>
      </c>
      <c r="M18" s="260"/>
      <c r="N18" s="261">
        <v>3</v>
      </c>
      <c r="O18" s="260">
        <v>6</v>
      </c>
      <c r="P18" s="260">
        <v>0</v>
      </c>
      <c r="Q18" s="260"/>
      <c r="R18" s="260"/>
      <c r="S18" s="261">
        <v>6</v>
      </c>
      <c r="T18" s="260">
        <v>6</v>
      </c>
      <c r="U18" s="260"/>
      <c r="V18" s="260"/>
      <c r="W18" s="260">
        <v>0</v>
      </c>
      <c r="X18" s="261">
        <v>6</v>
      </c>
      <c r="Y18" s="260">
        <v>10.5</v>
      </c>
      <c r="Z18" s="260"/>
      <c r="AA18" s="260">
        <v>0</v>
      </c>
      <c r="AB18" s="262"/>
      <c r="AC18" s="261">
        <v>10.5</v>
      </c>
      <c r="AD18" s="260">
        <v>6</v>
      </c>
      <c r="AE18" s="260"/>
      <c r="AF18" s="260"/>
      <c r="AG18" s="262"/>
      <c r="AH18" s="261">
        <v>6</v>
      </c>
      <c r="AI18" s="260">
        <v>3</v>
      </c>
      <c r="AJ18" s="260"/>
      <c r="AK18" s="260"/>
      <c r="AL18" s="262"/>
      <c r="AM18" s="261">
        <f t="shared" si="11"/>
        <v>3</v>
      </c>
      <c r="AN18" s="260"/>
      <c r="AO18" s="260"/>
      <c r="AP18" s="260"/>
      <c r="AQ18" s="262"/>
      <c r="AR18" s="261">
        <f t="shared" si="45"/>
        <v>0</v>
      </c>
      <c r="AS18" s="260"/>
      <c r="AT18" s="260"/>
      <c r="AU18" s="260"/>
      <c r="AV18" s="262"/>
      <c r="AW18" s="261">
        <f t="shared" si="46"/>
        <v>0</v>
      </c>
      <c r="AX18" s="260"/>
      <c r="AY18" s="260"/>
      <c r="AZ18" s="260"/>
      <c r="BA18" s="262"/>
      <c r="BB18" s="261">
        <f t="shared" si="47"/>
        <v>0</v>
      </c>
      <c r="BC18" s="260"/>
      <c r="BD18" s="260"/>
      <c r="BE18" s="260"/>
      <c r="BF18" s="262"/>
      <c r="BG18" s="261">
        <f t="shared" si="48"/>
        <v>0</v>
      </c>
      <c r="BH18" s="260"/>
      <c r="BI18" s="260"/>
      <c r="BJ18" s="260"/>
      <c r="BK18" s="262"/>
      <c r="BL18" s="261">
        <f t="shared" si="49"/>
        <v>0</v>
      </c>
      <c r="BM18" s="260"/>
      <c r="BN18" s="260"/>
      <c r="BO18" s="260"/>
      <c r="BP18" s="262"/>
      <c r="BQ18" s="261">
        <f t="shared" si="50"/>
        <v>0</v>
      </c>
      <c r="BR18" s="260"/>
      <c r="BS18" s="260"/>
      <c r="BT18" s="260"/>
      <c r="BU18" s="262"/>
      <c r="BV18" s="261">
        <f t="shared" si="51"/>
        <v>0</v>
      </c>
      <c r="BW18" s="260"/>
      <c r="BX18" s="260"/>
      <c r="BY18" s="260"/>
      <c r="BZ18" s="262"/>
      <c r="CA18" s="261">
        <f t="shared" si="52"/>
        <v>0</v>
      </c>
      <c r="CB18" s="260"/>
      <c r="CC18" s="260"/>
      <c r="CD18" s="260"/>
      <c r="CE18" s="262"/>
      <c r="CF18" s="261">
        <f t="shared" si="53"/>
        <v>0</v>
      </c>
      <c r="CG18" s="263">
        <f t="shared" si="54"/>
        <v>34.5</v>
      </c>
      <c r="CH18" s="264">
        <f t="shared" si="55"/>
        <v>19.5</v>
      </c>
      <c r="CI18" s="336"/>
      <c r="CJ18" s="337"/>
      <c r="CK18" s="337"/>
    </row>
    <row r="19" spans="2:89" s="265" customFormat="1" ht="15" customHeight="1">
      <c r="B19" s="331">
        <f>IF(C19="","",SUBTOTAL(3,$C$10:C19))</f>
        <v>10</v>
      </c>
      <c r="C19" s="332" t="s">
        <v>139</v>
      </c>
      <c r="D19" s="333" t="s">
        <v>140</v>
      </c>
      <c r="E19" s="334" t="s">
        <v>117</v>
      </c>
      <c r="F19" s="334" t="s">
        <v>46</v>
      </c>
      <c r="G19" s="334" t="s">
        <v>63</v>
      </c>
      <c r="H19" s="334" t="s">
        <v>118</v>
      </c>
      <c r="I19" s="334" t="s">
        <v>119</v>
      </c>
      <c r="J19" s="335">
        <v>12</v>
      </c>
      <c r="K19" s="260">
        <v>0</v>
      </c>
      <c r="L19" s="260">
        <v>0</v>
      </c>
      <c r="M19" s="260"/>
      <c r="N19" s="261">
        <v>12</v>
      </c>
      <c r="O19" s="260">
        <v>3</v>
      </c>
      <c r="P19" s="260">
        <v>0</v>
      </c>
      <c r="Q19" s="260"/>
      <c r="R19" s="260"/>
      <c r="S19" s="261">
        <v>3</v>
      </c>
      <c r="T19" s="260">
        <v>6</v>
      </c>
      <c r="U19" s="260"/>
      <c r="V19" s="260"/>
      <c r="W19" s="260">
        <v>0</v>
      </c>
      <c r="X19" s="261">
        <v>6</v>
      </c>
      <c r="Y19" s="260">
        <v>12</v>
      </c>
      <c r="Z19" s="260"/>
      <c r="AA19" s="260">
        <v>0</v>
      </c>
      <c r="AB19" s="262"/>
      <c r="AC19" s="261">
        <v>12</v>
      </c>
      <c r="AD19" s="260">
        <v>6</v>
      </c>
      <c r="AE19" s="260"/>
      <c r="AF19" s="260"/>
      <c r="AG19" s="262"/>
      <c r="AH19" s="261">
        <v>6</v>
      </c>
      <c r="AI19" s="260">
        <v>0</v>
      </c>
      <c r="AJ19" s="260"/>
      <c r="AK19" s="260"/>
      <c r="AL19" s="262"/>
      <c r="AM19" s="261">
        <f t="shared" si="11"/>
        <v>0</v>
      </c>
      <c r="AN19" s="260"/>
      <c r="AO19" s="260"/>
      <c r="AP19" s="260"/>
      <c r="AQ19" s="262"/>
      <c r="AR19" s="261"/>
      <c r="AS19" s="260"/>
      <c r="AT19" s="260"/>
      <c r="AU19" s="260"/>
      <c r="AV19" s="262"/>
      <c r="AW19" s="261"/>
      <c r="AX19" s="260"/>
      <c r="AY19" s="260"/>
      <c r="AZ19" s="260"/>
      <c r="BA19" s="262"/>
      <c r="BB19" s="261"/>
      <c r="BC19" s="260"/>
      <c r="BD19" s="260"/>
      <c r="BE19" s="260"/>
      <c r="BF19" s="262"/>
      <c r="BG19" s="261"/>
      <c r="BH19" s="260"/>
      <c r="BI19" s="260"/>
      <c r="BJ19" s="260"/>
      <c r="BK19" s="262"/>
      <c r="BL19" s="261"/>
      <c r="BM19" s="260"/>
      <c r="BN19" s="260"/>
      <c r="BO19" s="260"/>
      <c r="BP19" s="262"/>
      <c r="BQ19" s="261"/>
      <c r="BR19" s="260"/>
      <c r="BS19" s="260"/>
      <c r="BT19" s="260"/>
      <c r="BU19" s="262"/>
      <c r="BV19" s="261"/>
      <c r="BW19" s="260"/>
      <c r="BX19" s="260"/>
      <c r="BY19" s="260"/>
      <c r="BZ19" s="262"/>
      <c r="CA19" s="261"/>
      <c r="CB19" s="260"/>
      <c r="CC19" s="260"/>
      <c r="CD19" s="260"/>
      <c r="CE19" s="262"/>
      <c r="CF19" s="261"/>
      <c r="CG19" s="263">
        <f t="shared" ref="CG19" si="56">SUM(N19,S19,X19,AC19,AH19,AM19,AR19,AW19,BG19,BL19,BQ19,BB19)</f>
        <v>39</v>
      </c>
      <c r="CH19" s="264">
        <f t="shared" ref="CH19" si="57">SUM(AC19,AH19,AM19,AR19,AW19,BG19,BL19,BQ19,BV19,CA19,CF19,BB19)</f>
        <v>18</v>
      </c>
      <c r="CI19" s="336" t="s">
        <v>255</v>
      </c>
      <c r="CJ19" s="337"/>
      <c r="CK19" s="337"/>
    </row>
    <row r="20" spans="2:89" s="265" customFormat="1" ht="15" customHeight="1">
      <c r="B20" s="331">
        <f>IF(C20="","",SUBTOTAL(3,$C$10:C20))</f>
        <v>11</v>
      </c>
      <c r="C20" s="332" t="s">
        <v>141</v>
      </c>
      <c r="D20" s="333" t="s">
        <v>142</v>
      </c>
      <c r="E20" s="334" t="s">
        <v>117</v>
      </c>
      <c r="F20" s="334" t="s">
        <v>46</v>
      </c>
      <c r="G20" s="334" t="s">
        <v>64</v>
      </c>
      <c r="H20" s="334" t="s">
        <v>118</v>
      </c>
      <c r="I20" s="334" t="s">
        <v>122</v>
      </c>
      <c r="J20" s="335">
        <v>9.5</v>
      </c>
      <c r="K20" s="260">
        <v>0</v>
      </c>
      <c r="L20" s="260">
        <v>0</v>
      </c>
      <c r="M20" s="260"/>
      <c r="N20" s="261">
        <v>9.5</v>
      </c>
      <c r="O20" s="260">
        <v>9</v>
      </c>
      <c r="P20" s="260">
        <v>0</v>
      </c>
      <c r="Q20" s="260"/>
      <c r="R20" s="260"/>
      <c r="S20" s="261">
        <v>9</v>
      </c>
      <c r="T20" s="260">
        <v>3</v>
      </c>
      <c r="U20" s="260"/>
      <c r="V20" s="260"/>
      <c r="W20" s="260">
        <v>0</v>
      </c>
      <c r="X20" s="261">
        <v>3</v>
      </c>
      <c r="Y20" s="260">
        <v>6</v>
      </c>
      <c r="Z20" s="260"/>
      <c r="AA20" s="260">
        <v>0</v>
      </c>
      <c r="AB20" s="262"/>
      <c r="AC20" s="261">
        <v>6</v>
      </c>
      <c r="AD20" s="260">
        <v>9</v>
      </c>
      <c r="AE20" s="260"/>
      <c r="AF20" s="260"/>
      <c r="AG20" s="262"/>
      <c r="AH20" s="261">
        <v>9</v>
      </c>
      <c r="AI20" s="260">
        <v>5.5</v>
      </c>
      <c r="AJ20" s="260"/>
      <c r="AK20" s="260"/>
      <c r="AL20" s="262"/>
      <c r="AM20" s="261">
        <f t="shared" si="11"/>
        <v>5.5</v>
      </c>
      <c r="AN20" s="260"/>
      <c r="AO20" s="260"/>
      <c r="AP20" s="260"/>
      <c r="AQ20" s="262"/>
      <c r="AR20" s="261">
        <f t="shared" ref="AR20:AR21" si="58">SUM(AN20:AQ20)</f>
        <v>0</v>
      </c>
      <c r="AS20" s="260"/>
      <c r="AT20" s="260"/>
      <c r="AU20" s="260"/>
      <c r="AV20" s="262"/>
      <c r="AW20" s="261">
        <f t="shared" ref="AW20:AW21" si="59">SUM(AS20:AV20)</f>
        <v>0</v>
      </c>
      <c r="AX20" s="260"/>
      <c r="AY20" s="260"/>
      <c r="AZ20" s="260"/>
      <c r="BA20" s="262"/>
      <c r="BB20" s="261">
        <f t="shared" ref="BB20:BB21" si="60">SUM(AX20:BA20)</f>
        <v>0</v>
      </c>
      <c r="BC20" s="260"/>
      <c r="BD20" s="260"/>
      <c r="BE20" s="260"/>
      <c r="BF20" s="262"/>
      <c r="BG20" s="261">
        <f t="shared" ref="BG20:BG21" si="61">SUM(BC20:BF20)</f>
        <v>0</v>
      </c>
      <c r="BH20" s="260"/>
      <c r="BI20" s="260"/>
      <c r="BJ20" s="260"/>
      <c r="BK20" s="262"/>
      <c r="BL20" s="261">
        <f t="shared" ref="BL20:BL21" si="62">SUM(BH20:BK20)</f>
        <v>0</v>
      </c>
      <c r="BM20" s="260"/>
      <c r="BN20" s="260"/>
      <c r="BO20" s="260"/>
      <c r="BP20" s="262"/>
      <c r="BQ20" s="261">
        <f t="shared" ref="BQ20:BQ21" si="63">SUM(BM20:BP20)</f>
        <v>0</v>
      </c>
      <c r="BR20" s="260"/>
      <c r="BS20" s="260"/>
      <c r="BT20" s="260"/>
      <c r="BU20" s="262"/>
      <c r="BV20" s="261">
        <f t="shared" ref="BV20:BV21" si="64">SUM(BR20:BU20)</f>
        <v>0</v>
      </c>
      <c r="BW20" s="260"/>
      <c r="BX20" s="260"/>
      <c r="BY20" s="260"/>
      <c r="BZ20" s="262"/>
      <c r="CA20" s="261">
        <f t="shared" ref="CA20:CA21" si="65">SUM(BW20:BZ20)</f>
        <v>0</v>
      </c>
      <c r="CB20" s="260"/>
      <c r="CC20" s="260"/>
      <c r="CD20" s="260"/>
      <c r="CE20" s="262"/>
      <c r="CF20" s="261">
        <f t="shared" ref="CF20:CF21" si="66">SUM(CB20:CE20)</f>
        <v>0</v>
      </c>
      <c r="CG20" s="263">
        <f t="shared" ref="CG20:CG21" si="67">SUM(N20,S20,X20,AC20,AH20,AM20,AR20,AW20,BG20,BL20,BQ20,BB20)</f>
        <v>42</v>
      </c>
      <c r="CH20" s="264">
        <f t="shared" ref="CH20:CH21" si="68">SUM(AC20,AH20,AM20,AR20,AW20,BG20,BL20,BQ20,BV20,CA20,CF20,BB20)</f>
        <v>20.5</v>
      </c>
      <c r="CI20" s="336"/>
      <c r="CJ20" s="337"/>
      <c r="CK20" s="337"/>
    </row>
    <row r="21" spans="2:89" s="265" customFormat="1" ht="15" customHeight="1">
      <c r="B21" s="331">
        <f>IF(C21="","",SUBTOTAL(3,$C$10:C21))</f>
        <v>12</v>
      </c>
      <c r="C21" s="332" t="s">
        <v>143</v>
      </c>
      <c r="D21" s="333" t="s">
        <v>144</v>
      </c>
      <c r="E21" s="334" t="s">
        <v>117</v>
      </c>
      <c r="F21" s="334" t="s">
        <v>46</v>
      </c>
      <c r="G21" s="334" t="s">
        <v>64</v>
      </c>
      <c r="H21" s="334" t="s">
        <v>118</v>
      </c>
      <c r="I21" s="334" t="s">
        <v>119</v>
      </c>
      <c r="J21" s="335">
        <v>0</v>
      </c>
      <c r="K21" s="260">
        <v>0</v>
      </c>
      <c r="L21" s="260">
        <v>0</v>
      </c>
      <c r="M21" s="260"/>
      <c r="N21" s="261">
        <v>0</v>
      </c>
      <c r="O21" s="260">
        <v>0</v>
      </c>
      <c r="P21" s="260">
        <v>0</v>
      </c>
      <c r="Q21" s="260"/>
      <c r="R21" s="260"/>
      <c r="S21" s="261">
        <v>0</v>
      </c>
      <c r="T21" s="260">
        <v>0</v>
      </c>
      <c r="U21" s="260"/>
      <c r="V21" s="260"/>
      <c r="W21" s="260">
        <v>0</v>
      </c>
      <c r="X21" s="261">
        <v>0</v>
      </c>
      <c r="Y21" s="260">
        <v>0</v>
      </c>
      <c r="Z21" s="260"/>
      <c r="AA21" s="260">
        <v>0</v>
      </c>
      <c r="AB21" s="262"/>
      <c r="AC21" s="261">
        <v>0</v>
      </c>
      <c r="AD21" s="260">
        <v>0</v>
      </c>
      <c r="AE21" s="260"/>
      <c r="AF21" s="260"/>
      <c r="AG21" s="262"/>
      <c r="AH21" s="261">
        <v>0</v>
      </c>
      <c r="AI21" s="260">
        <v>0</v>
      </c>
      <c r="AJ21" s="260"/>
      <c r="AK21" s="260"/>
      <c r="AL21" s="262"/>
      <c r="AM21" s="261">
        <f t="shared" si="11"/>
        <v>0</v>
      </c>
      <c r="AN21" s="260"/>
      <c r="AO21" s="260"/>
      <c r="AP21" s="260"/>
      <c r="AQ21" s="262"/>
      <c r="AR21" s="261">
        <f t="shared" si="58"/>
        <v>0</v>
      </c>
      <c r="AS21" s="260"/>
      <c r="AT21" s="260"/>
      <c r="AU21" s="260"/>
      <c r="AV21" s="262"/>
      <c r="AW21" s="261">
        <f t="shared" si="59"/>
        <v>0</v>
      </c>
      <c r="AX21" s="260"/>
      <c r="AY21" s="260"/>
      <c r="AZ21" s="260"/>
      <c r="BA21" s="262"/>
      <c r="BB21" s="261">
        <f t="shared" si="60"/>
        <v>0</v>
      </c>
      <c r="BC21" s="260"/>
      <c r="BD21" s="260"/>
      <c r="BE21" s="260"/>
      <c r="BF21" s="262"/>
      <c r="BG21" s="261">
        <f t="shared" si="61"/>
        <v>0</v>
      </c>
      <c r="BH21" s="260"/>
      <c r="BI21" s="260"/>
      <c r="BJ21" s="260"/>
      <c r="BK21" s="262"/>
      <c r="BL21" s="261">
        <f t="shared" si="62"/>
        <v>0</v>
      </c>
      <c r="BM21" s="260"/>
      <c r="BN21" s="260"/>
      <c r="BO21" s="260"/>
      <c r="BP21" s="262"/>
      <c r="BQ21" s="261">
        <f t="shared" si="63"/>
        <v>0</v>
      </c>
      <c r="BR21" s="260"/>
      <c r="BS21" s="260"/>
      <c r="BT21" s="260"/>
      <c r="BU21" s="262"/>
      <c r="BV21" s="261">
        <f t="shared" si="64"/>
        <v>0</v>
      </c>
      <c r="BW21" s="260"/>
      <c r="BX21" s="260"/>
      <c r="BY21" s="260"/>
      <c r="BZ21" s="262"/>
      <c r="CA21" s="261">
        <f t="shared" si="65"/>
        <v>0</v>
      </c>
      <c r="CB21" s="260"/>
      <c r="CC21" s="260"/>
      <c r="CD21" s="260"/>
      <c r="CE21" s="262"/>
      <c r="CF21" s="261">
        <f t="shared" si="66"/>
        <v>0</v>
      </c>
      <c r="CG21" s="263">
        <f t="shared" si="67"/>
        <v>0</v>
      </c>
      <c r="CH21" s="264">
        <f t="shared" si="68"/>
        <v>0</v>
      </c>
      <c r="CI21" s="336"/>
      <c r="CJ21" s="337"/>
      <c r="CK21" s="337"/>
    </row>
    <row r="22" spans="2:89" s="265" customFormat="1" ht="15" customHeight="1">
      <c r="B22" s="331">
        <f>IF(C22="","",SUBTOTAL(3,$C$10:C22))</f>
        <v>13</v>
      </c>
      <c r="C22" s="332" t="s">
        <v>145</v>
      </c>
      <c r="D22" s="333" t="s">
        <v>146</v>
      </c>
      <c r="E22" s="334" t="s">
        <v>117</v>
      </c>
      <c r="F22" s="334" t="s">
        <v>46</v>
      </c>
      <c r="G22" s="334" t="s">
        <v>62</v>
      </c>
      <c r="H22" s="334" t="s">
        <v>118</v>
      </c>
      <c r="I22" s="334" t="s">
        <v>127</v>
      </c>
      <c r="J22" s="335">
        <v>9</v>
      </c>
      <c r="K22" s="260">
        <v>0</v>
      </c>
      <c r="L22" s="260">
        <v>0</v>
      </c>
      <c r="M22" s="260"/>
      <c r="N22" s="261">
        <v>9</v>
      </c>
      <c r="O22" s="260">
        <v>9</v>
      </c>
      <c r="P22" s="260">
        <v>0</v>
      </c>
      <c r="Q22" s="260"/>
      <c r="R22" s="260"/>
      <c r="S22" s="261">
        <v>9</v>
      </c>
      <c r="T22" s="260">
        <v>6</v>
      </c>
      <c r="U22" s="260"/>
      <c r="V22" s="260"/>
      <c r="W22" s="260">
        <v>0</v>
      </c>
      <c r="X22" s="261">
        <v>6</v>
      </c>
      <c r="Y22" s="260">
        <v>10</v>
      </c>
      <c r="Z22" s="260"/>
      <c r="AA22" s="260">
        <v>0</v>
      </c>
      <c r="AB22" s="262"/>
      <c r="AC22" s="261">
        <v>10</v>
      </c>
      <c r="AD22" s="260">
        <v>6</v>
      </c>
      <c r="AE22" s="260"/>
      <c r="AF22" s="260"/>
      <c r="AG22" s="262"/>
      <c r="AH22" s="261">
        <v>6</v>
      </c>
      <c r="AI22" s="260">
        <v>6</v>
      </c>
      <c r="AJ22" s="260"/>
      <c r="AK22" s="260"/>
      <c r="AL22" s="262"/>
      <c r="AM22" s="261">
        <f t="shared" si="11"/>
        <v>6</v>
      </c>
      <c r="AN22" s="260"/>
      <c r="AO22" s="260"/>
      <c r="AP22" s="260"/>
      <c r="AQ22" s="262"/>
      <c r="AR22" s="261">
        <f t="shared" ref="AR22:AR24" si="69">SUM(AN22:AQ22)</f>
        <v>0</v>
      </c>
      <c r="AS22" s="260"/>
      <c r="AT22" s="260"/>
      <c r="AU22" s="260"/>
      <c r="AV22" s="262"/>
      <c r="AW22" s="261">
        <f t="shared" ref="AW22:AW24" si="70">SUM(AS22:AV22)</f>
        <v>0</v>
      </c>
      <c r="AX22" s="260"/>
      <c r="AY22" s="260"/>
      <c r="AZ22" s="260"/>
      <c r="BA22" s="262"/>
      <c r="BB22" s="261">
        <f t="shared" ref="BB22:BB24" si="71">SUM(AX22:BA22)</f>
        <v>0</v>
      </c>
      <c r="BC22" s="260"/>
      <c r="BD22" s="260"/>
      <c r="BE22" s="260"/>
      <c r="BF22" s="262"/>
      <c r="BG22" s="261">
        <f t="shared" ref="BG22:BG24" si="72">SUM(BC22:BF22)</f>
        <v>0</v>
      </c>
      <c r="BH22" s="260"/>
      <c r="BI22" s="260"/>
      <c r="BJ22" s="260"/>
      <c r="BK22" s="262"/>
      <c r="BL22" s="261">
        <f t="shared" ref="BL22:BL24" si="73">SUM(BH22:BK22)</f>
        <v>0</v>
      </c>
      <c r="BM22" s="260"/>
      <c r="BN22" s="260"/>
      <c r="BO22" s="260"/>
      <c r="BP22" s="262"/>
      <c r="BQ22" s="261">
        <f t="shared" ref="BQ22:BQ24" si="74">SUM(BM22:BP22)</f>
        <v>0</v>
      </c>
      <c r="BR22" s="260"/>
      <c r="BS22" s="260"/>
      <c r="BT22" s="260"/>
      <c r="BU22" s="262"/>
      <c r="BV22" s="261">
        <f t="shared" ref="BV22:BV24" si="75">SUM(BR22:BU22)</f>
        <v>0</v>
      </c>
      <c r="BW22" s="260"/>
      <c r="BX22" s="260"/>
      <c r="BY22" s="260"/>
      <c r="BZ22" s="262"/>
      <c r="CA22" s="261">
        <f t="shared" ref="CA22:CA24" si="76">SUM(BW22:BZ22)</f>
        <v>0</v>
      </c>
      <c r="CB22" s="260"/>
      <c r="CC22" s="260"/>
      <c r="CD22" s="260"/>
      <c r="CE22" s="262"/>
      <c r="CF22" s="261">
        <f t="shared" ref="CF22:CF24" si="77">SUM(CB22:CE22)</f>
        <v>0</v>
      </c>
      <c r="CG22" s="263">
        <f t="shared" ref="CG22:CG24" si="78">SUM(N22,S22,X22,AC22,AH22,AM22,AR22,AW22,BG22,BL22,BQ22,BB22)</f>
        <v>46</v>
      </c>
      <c r="CH22" s="264">
        <f t="shared" ref="CH22:CH24" si="79">SUM(AC22,AH22,AM22,AR22,AW22,BG22,BL22,BQ22,BV22,CA22,CF22,BB22)</f>
        <v>22</v>
      </c>
      <c r="CI22" s="336"/>
      <c r="CJ22" s="337"/>
      <c r="CK22" s="337"/>
    </row>
    <row r="23" spans="2:89" s="265" customFormat="1" ht="15" customHeight="1">
      <c r="B23" s="331">
        <f>IF(C23="","",SUBTOTAL(3,$C$10:C23))</f>
        <v>14</v>
      </c>
      <c r="C23" s="332" t="s">
        <v>147</v>
      </c>
      <c r="D23" s="333" t="s">
        <v>148</v>
      </c>
      <c r="E23" s="334" t="s">
        <v>117</v>
      </c>
      <c r="F23" s="334" t="s">
        <v>46</v>
      </c>
      <c r="G23" s="334" t="s">
        <v>63</v>
      </c>
      <c r="H23" s="334" t="s">
        <v>118</v>
      </c>
      <c r="I23" s="334" t="s">
        <v>127</v>
      </c>
      <c r="J23" s="335">
        <v>9</v>
      </c>
      <c r="K23" s="260">
        <v>0</v>
      </c>
      <c r="L23" s="260">
        <v>0</v>
      </c>
      <c r="M23" s="260"/>
      <c r="N23" s="261">
        <v>9</v>
      </c>
      <c r="O23" s="260">
        <v>8</v>
      </c>
      <c r="P23" s="260">
        <v>0</v>
      </c>
      <c r="Q23" s="260"/>
      <c r="R23" s="260"/>
      <c r="S23" s="261">
        <v>8</v>
      </c>
      <c r="T23" s="260">
        <v>6</v>
      </c>
      <c r="U23" s="260"/>
      <c r="V23" s="260"/>
      <c r="W23" s="260">
        <v>0</v>
      </c>
      <c r="X23" s="261">
        <v>6</v>
      </c>
      <c r="Y23" s="260">
        <v>0</v>
      </c>
      <c r="Z23" s="260"/>
      <c r="AA23" s="260">
        <v>0</v>
      </c>
      <c r="AB23" s="262"/>
      <c r="AC23" s="261">
        <v>0</v>
      </c>
      <c r="AD23" s="260">
        <v>0</v>
      </c>
      <c r="AE23" s="260"/>
      <c r="AF23" s="260"/>
      <c r="AG23" s="262"/>
      <c r="AH23" s="261">
        <v>0</v>
      </c>
      <c r="AI23" s="260">
        <v>0</v>
      </c>
      <c r="AJ23" s="260"/>
      <c r="AK23" s="260"/>
      <c r="AL23" s="262"/>
      <c r="AM23" s="261">
        <f t="shared" si="11"/>
        <v>0</v>
      </c>
      <c r="AN23" s="260"/>
      <c r="AO23" s="260"/>
      <c r="AP23" s="260"/>
      <c r="AQ23" s="262"/>
      <c r="AR23" s="261">
        <f t="shared" si="69"/>
        <v>0</v>
      </c>
      <c r="AS23" s="260"/>
      <c r="AT23" s="260"/>
      <c r="AU23" s="260"/>
      <c r="AV23" s="262"/>
      <c r="AW23" s="261">
        <f t="shared" si="70"/>
        <v>0</v>
      </c>
      <c r="AX23" s="260"/>
      <c r="AY23" s="260"/>
      <c r="AZ23" s="260"/>
      <c r="BA23" s="262"/>
      <c r="BB23" s="261">
        <f t="shared" si="71"/>
        <v>0</v>
      </c>
      <c r="BC23" s="260"/>
      <c r="BD23" s="260"/>
      <c r="BE23" s="260"/>
      <c r="BF23" s="262"/>
      <c r="BG23" s="261">
        <f t="shared" si="72"/>
        <v>0</v>
      </c>
      <c r="BH23" s="260"/>
      <c r="BI23" s="260"/>
      <c r="BJ23" s="260"/>
      <c r="BK23" s="262"/>
      <c r="BL23" s="261">
        <f t="shared" si="73"/>
        <v>0</v>
      </c>
      <c r="BM23" s="260"/>
      <c r="BN23" s="260"/>
      <c r="BO23" s="260"/>
      <c r="BP23" s="262"/>
      <c r="BQ23" s="261">
        <f t="shared" si="74"/>
        <v>0</v>
      </c>
      <c r="BR23" s="260"/>
      <c r="BS23" s="260"/>
      <c r="BT23" s="260"/>
      <c r="BU23" s="262"/>
      <c r="BV23" s="261">
        <f t="shared" si="75"/>
        <v>0</v>
      </c>
      <c r="BW23" s="260"/>
      <c r="BX23" s="260"/>
      <c r="BY23" s="260"/>
      <c r="BZ23" s="262"/>
      <c r="CA23" s="261">
        <f t="shared" si="76"/>
        <v>0</v>
      </c>
      <c r="CB23" s="260"/>
      <c r="CC23" s="260"/>
      <c r="CD23" s="260"/>
      <c r="CE23" s="262"/>
      <c r="CF23" s="261">
        <f t="shared" si="77"/>
        <v>0</v>
      </c>
      <c r="CG23" s="263">
        <f t="shared" si="78"/>
        <v>23</v>
      </c>
      <c r="CH23" s="264">
        <f t="shared" si="79"/>
        <v>0</v>
      </c>
      <c r="CI23" s="336"/>
      <c r="CJ23" s="337"/>
      <c r="CK23" s="337"/>
    </row>
    <row r="24" spans="2:89" s="265" customFormat="1" ht="15" customHeight="1">
      <c r="B24" s="331">
        <f>IF(C24="","",SUBTOTAL(3,$C$10:C24))</f>
        <v>15</v>
      </c>
      <c r="C24" s="332" t="s">
        <v>149</v>
      </c>
      <c r="D24" s="333" t="s">
        <v>150</v>
      </c>
      <c r="E24" s="334" t="s">
        <v>117</v>
      </c>
      <c r="F24" s="334" t="s">
        <v>46</v>
      </c>
      <c r="G24" s="334" t="s">
        <v>63</v>
      </c>
      <c r="H24" s="334" t="s">
        <v>118</v>
      </c>
      <c r="I24" s="334" t="s">
        <v>127</v>
      </c>
      <c r="J24" s="335">
        <v>9</v>
      </c>
      <c r="K24" s="260">
        <v>0</v>
      </c>
      <c r="L24" s="260">
        <v>0</v>
      </c>
      <c r="M24" s="260"/>
      <c r="N24" s="261">
        <v>9</v>
      </c>
      <c r="O24" s="260">
        <v>0</v>
      </c>
      <c r="P24" s="260">
        <v>0</v>
      </c>
      <c r="Q24" s="260"/>
      <c r="R24" s="260"/>
      <c r="S24" s="261">
        <v>0</v>
      </c>
      <c r="T24" s="260">
        <v>6</v>
      </c>
      <c r="U24" s="260"/>
      <c r="V24" s="260"/>
      <c r="W24" s="260">
        <v>0</v>
      </c>
      <c r="X24" s="261">
        <v>6</v>
      </c>
      <c r="Y24" s="260">
        <v>9</v>
      </c>
      <c r="Z24" s="260"/>
      <c r="AA24" s="260">
        <v>0</v>
      </c>
      <c r="AB24" s="262"/>
      <c r="AC24" s="261">
        <v>9</v>
      </c>
      <c r="AD24" s="260">
        <v>9</v>
      </c>
      <c r="AE24" s="260"/>
      <c r="AF24" s="260"/>
      <c r="AG24" s="262"/>
      <c r="AH24" s="261">
        <v>9</v>
      </c>
      <c r="AI24" s="260">
        <v>15</v>
      </c>
      <c r="AJ24" s="260"/>
      <c r="AK24" s="260"/>
      <c r="AL24" s="262"/>
      <c r="AM24" s="261">
        <f t="shared" si="11"/>
        <v>15</v>
      </c>
      <c r="AN24" s="260"/>
      <c r="AO24" s="260"/>
      <c r="AP24" s="260"/>
      <c r="AQ24" s="262"/>
      <c r="AR24" s="261">
        <f t="shared" si="69"/>
        <v>0</v>
      </c>
      <c r="AS24" s="260"/>
      <c r="AT24" s="260"/>
      <c r="AU24" s="260"/>
      <c r="AV24" s="262"/>
      <c r="AW24" s="261">
        <f t="shared" si="70"/>
        <v>0</v>
      </c>
      <c r="AX24" s="260"/>
      <c r="AY24" s="260"/>
      <c r="AZ24" s="260"/>
      <c r="BA24" s="262"/>
      <c r="BB24" s="261">
        <f t="shared" si="71"/>
        <v>0</v>
      </c>
      <c r="BC24" s="260"/>
      <c r="BD24" s="260"/>
      <c r="BE24" s="260"/>
      <c r="BF24" s="262"/>
      <c r="BG24" s="261">
        <f t="shared" si="72"/>
        <v>0</v>
      </c>
      <c r="BH24" s="260"/>
      <c r="BI24" s="260"/>
      <c r="BJ24" s="260"/>
      <c r="BK24" s="262"/>
      <c r="BL24" s="261">
        <f t="shared" si="73"/>
        <v>0</v>
      </c>
      <c r="BM24" s="260"/>
      <c r="BN24" s="260"/>
      <c r="BO24" s="260"/>
      <c r="BP24" s="262"/>
      <c r="BQ24" s="261">
        <f t="shared" si="74"/>
        <v>0</v>
      </c>
      <c r="BR24" s="260"/>
      <c r="BS24" s="260"/>
      <c r="BT24" s="260"/>
      <c r="BU24" s="262"/>
      <c r="BV24" s="261">
        <f t="shared" si="75"/>
        <v>0</v>
      </c>
      <c r="BW24" s="260"/>
      <c r="BX24" s="260"/>
      <c r="BY24" s="260"/>
      <c r="BZ24" s="262"/>
      <c r="CA24" s="261">
        <f t="shared" si="76"/>
        <v>0</v>
      </c>
      <c r="CB24" s="260"/>
      <c r="CC24" s="260"/>
      <c r="CD24" s="260"/>
      <c r="CE24" s="262"/>
      <c r="CF24" s="261">
        <f t="shared" si="77"/>
        <v>0</v>
      </c>
      <c r="CG24" s="263">
        <f t="shared" si="78"/>
        <v>48</v>
      </c>
      <c r="CH24" s="264">
        <f t="shared" si="79"/>
        <v>33</v>
      </c>
      <c r="CI24" s="336"/>
      <c r="CJ24" s="337"/>
      <c r="CK24" s="337"/>
    </row>
    <row r="25" spans="2:89" s="265" customFormat="1" ht="15" customHeight="1">
      <c r="B25" s="331">
        <f>IF(C25="","",SUBTOTAL(3,$C$10:C25))</f>
        <v>16</v>
      </c>
      <c r="C25" s="332" t="s">
        <v>151</v>
      </c>
      <c r="D25" s="333" t="s">
        <v>152</v>
      </c>
      <c r="E25" s="334" t="s">
        <v>117</v>
      </c>
      <c r="F25" s="334" t="s">
        <v>46</v>
      </c>
      <c r="G25" s="334" t="s">
        <v>64</v>
      </c>
      <c r="H25" s="334" t="s">
        <v>118</v>
      </c>
      <c r="I25" s="334" t="s">
        <v>169</v>
      </c>
      <c r="J25" s="335">
        <v>9.5</v>
      </c>
      <c r="K25" s="260">
        <v>0</v>
      </c>
      <c r="L25" s="260">
        <v>0</v>
      </c>
      <c r="M25" s="260"/>
      <c r="N25" s="261">
        <v>9.5</v>
      </c>
      <c r="O25" s="260">
        <v>8</v>
      </c>
      <c r="P25" s="260">
        <v>0</v>
      </c>
      <c r="Q25" s="260"/>
      <c r="R25" s="260"/>
      <c r="S25" s="261">
        <v>8</v>
      </c>
      <c r="T25" s="260">
        <v>3</v>
      </c>
      <c r="U25" s="260"/>
      <c r="V25" s="260"/>
      <c r="W25" s="260">
        <v>0</v>
      </c>
      <c r="X25" s="261">
        <v>3</v>
      </c>
      <c r="Y25" s="260">
        <v>7</v>
      </c>
      <c r="Z25" s="260"/>
      <c r="AA25" s="260">
        <v>0</v>
      </c>
      <c r="AB25" s="262"/>
      <c r="AC25" s="261">
        <v>7</v>
      </c>
      <c r="AD25" s="260">
        <v>7</v>
      </c>
      <c r="AE25" s="260"/>
      <c r="AF25" s="260"/>
      <c r="AG25" s="262"/>
      <c r="AH25" s="261">
        <v>7</v>
      </c>
      <c r="AI25" s="260">
        <v>3</v>
      </c>
      <c r="AJ25" s="260"/>
      <c r="AK25" s="260"/>
      <c r="AL25" s="262"/>
      <c r="AM25" s="261">
        <f t="shared" si="11"/>
        <v>3</v>
      </c>
      <c r="AN25" s="260"/>
      <c r="AO25" s="260"/>
      <c r="AP25" s="260"/>
      <c r="AQ25" s="262"/>
      <c r="AR25" s="261">
        <f t="shared" ref="AR25:AR28" si="80">SUM(AN25:AQ25)</f>
        <v>0</v>
      </c>
      <c r="AS25" s="260"/>
      <c r="AT25" s="260"/>
      <c r="AU25" s="260"/>
      <c r="AV25" s="262"/>
      <c r="AW25" s="261">
        <f t="shared" ref="AW25:AW28" si="81">SUM(AS25:AV25)</f>
        <v>0</v>
      </c>
      <c r="AX25" s="260"/>
      <c r="AY25" s="260"/>
      <c r="AZ25" s="260"/>
      <c r="BA25" s="262"/>
      <c r="BB25" s="261">
        <f t="shared" ref="BB25:BB28" si="82">SUM(AX25:BA25)</f>
        <v>0</v>
      </c>
      <c r="BC25" s="260"/>
      <c r="BD25" s="260"/>
      <c r="BE25" s="260"/>
      <c r="BF25" s="262"/>
      <c r="BG25" s="261">
        <f t="shared" ref="BG25:BG28" si="83">SUM(BC25:BF25)</f>
        <v>0</v>
      </c>
      <c r="BH25" s="260"/>
      <c r="BI25" s="260"/>
      <c r="BJ25" s="260"/>
      <c r="BK25" s="262"/>
      <c r="BL25" s="261">
        <f t="shared" ref="BL25:BL28" si="84">SUM(BH25:BK25)</f>
        <v>0</v>
      </c>
      <c r="BM25" s="260"/>
      <c r="BN25" s="260"/>
      <c r="BO25" s="260"/>
      <c r="BP25" s="262"/>
      <c r="BQ25" s="261">
        <f t="shared" ref="BQ25:BQ28" si="85">SUM(BM25:BP25)</f>
        <v>0</v>
      </c>
      <c r="BR25" s="260"/>
      <c r="BS25" s="260"/>
      <c r="BT25" s="260"/>
      <c r="BU25" s="262"/>
      <c r="BV25" s="261">
        <f t="shared" ref="BV25:BV28" si="86">SUM(BR25:BU25)</f>
        <v>0</v>
      </c>
      <c r="BW25" s="260"/>
      <c r="BX25" s="260"/>
      <c r="BY25" s="260"/>
      <c r="BZ25" s="262"/>
      <c r="CA25" s="261">
        <f t="shared" ref="CA25:CA28" si="87">SUM(BW25:BZ25)</f>
        <v>0</v>
      </c>
      <c r="CB25" s="260"/>
      <c r="CC25" s="260"/>
      <c r="CD25" s="260"/>
      <c r="CE25" s="262"/>
      <c r="CF25" s="261">
        <f t="shared" ref="CF25:CF28" si="88">SUM(CB25:CE25)</f>
        <v>0</v>
      </c>
      <c r="CG25" s="263">
        <f t="shared" ref="CG25:CG28" si="89">SUM(N25,S25,X25,AC25,AH25,AM25,AR25,AW25,BG25,BL25,BQ25,BB25)</f>
        <v>37.5</v>
      </c>
      <c r="CH25" s="264">
        <f t="shared" ref="CH25:CH28" si="90">SUM(AC25,AH25,AM25,AR25,AW25,BG25,BL25,BQ25,BV25,CA25,CF25,BB25)</f>
        <v>17</v>
      </c>
      <c r="CI25" s="336"/>
      <c r="CJ25" s="337"/>
      <c r="CK25" s="337"/>
    </row>
    <row r="26" spans="2:89" s="265" customFormat="1" ht="15" customHeight="1">
      <c r="B26" s="331">
        <f>IF(C26="","",SUBTOTAL(3,$C$10:C26))</f>
        <v>17</v>
      </c>
      <c r="C26" s="332" t="s">
        <v>153</v>
      </c>
      <c r="D26" s="333" t="s">
        <v>154</v>
      </c>
      <c r="E26" s="334" t="s">
        <v>117</v>
      </c>
      <c r="F26" s="334" t="s">
        <v>46</v>
      </c>
      <c r="G26" s="334" t="s">
        <v>62</v>
      </c>
      <c r="H26" s="334" t="s">
        <v>118</v>
      </c>
      <c r="I26" s="334" t="s">
        <v>127</v>
      </c>
      <c r="J26" s="335">
        <v>5.5</v>
      </c>
      <c r="K26" s="260">
        <v>0</v>
      </c>
      <c r="L26" s="260">
        <v>0</v>
      </c>
      <c r="M26" s="260"/>
      <c r="N26" s="261">
        <v>5.5</v>
      </c>
      <c r="O26" s="260">
        <v>6</v>
      </c>
      <c r="P26" s="260">
        <v>0</v>
      </c>
      <c r="Q26" s="260"/>
      <c r="R26" s="260"/>
      <c r="S26" s="261">
        <v>6</v>
      </c>
      <c r="T26" s="260">
        <v>6</v>
      </c>
      <c r="U26" s="260"/>
      <c r="V26" s="260"/>
      <c r="W26" s="260">
        <v>0</v>
      </c>
      <c r="X26" s="261">
        <v>6</v>
      </c>
      <c r="Y26" s="260">
        <v>6</v>
      </c>
      <c r="Z26" s="260"/>
      <c r="AA26" s="260">
        <v>0</v>
      </c>
      <c r="AB26" s="262"/>
      <c r="AC26" s="261">
        <v>6</v>
      </c>
      <c r="AD26" s="260">
        <v>6</v>
      </c>
      <c r="AE26" s="260"/>
      <c r="AF26" s="260"/>
      <c r="AG26" s="262"/>
      <c r="AH26" s="261">
        <v>6</v>
      </c>
      <c r="AI26" s="260">
        <v>5</v>
      </c>
      <c r="AJ26" s="260"/>
      <c r="AK26" s="260"/>
      <c r="AL26" s="262"/>
      <c r="AM26" s="261">
        <f t="shared" si="11"/>
        <v>5</v>
      </c>
      <c r="AN26" s="260"/>
      <c r="AO26" s="260"/>
      <c r="AP26" s="260"/>
      <c r="AQ26" s="262"/>
      <c r="AR26" s="261">
        <f t="shared" si="80"/>
        <v>0</v>
      </c>
      <c r="AS26" s="260"/>
      <c r="AT26" s="260"/>
      <c r="AU26" s="260"/>
      <c r="AV26" s="262"/>
      <c r="AW26" s="261">
        <f t="shared" si="81"/>
        <v>0</v>
      </c>
      <c r="AX26" s="260"/>
      <c r="AY26" s="260"/>
      <c r="AZ26" s="260"/>
      <c r="BA26" s="262"/>
      <c r="BB26" s="261">
        <f t="shared" si="82"/>
        <v>0</v>
      </c>
      <c r="BC26" s="260"/>
      <c r="BD26" s="260"/>
      <c r="BE26" s="260"/>
      <c r="BF26" s="262"/>
      <c r="BG26" s="261">
        <f t="shared" si="83"/>
        <v>0</v>
      </c>
      <c r="BH26" s="260"/>
      <c r="BI26" s="260"/>
      <c r="BJ26" s="260"/>
      <c r="BK26" s="262"/>
      <c r="BL26" s="261">
        <f t="shared" si="84"/>
        <v>0</v>
      </c>
      <c r="BM26" s="260"/>
      <c r="BN26" s="260"/>
      <c r="BO26" s="260"/>
      <c r="BP26" s="262"/>
      <c r="BQ26" s="261">
        <f t="shared" si="85"/>
        <v>0</v>
      </c>
      <c r="BR26" s="260"/>
      <c r="BS26" s="260"/>
      <c r="BT26" s="260"/>
      <c r="BU26" s="262"/>
      <c r="BV26" s="261">
        <f t="shared" si="86"/>
        <v>0</v>
      </c>
      <c r="BW26" s="260"/>
      <c r="BX26" s="260"/>
      <c r="BY26" s="260"/>
      <c r="BZ26" s="262"/>
      <c r="CA26" s="261">
        <f t="shared" si="87"/>
        <v>0</v>
      </c>
      <c r="CB26" s="260"/>
      <c r="CC26" s="260"/>
      <c r="CD26" s="260"/>
      <c r="CE26" s="262"/>
      <c r="CF26" s="261">
        <f t="shared" si="88"/>
        <v>0</v>
      </c>
      <c r="CG26" s="263">
        <f t="shared" si="89"/>
        <v>34.5</v>
      </c>
      <c r="CH26" s="264">
        <f t="shared" si="90"/>
        <v>17</v>
      </c>
      <c r="CI26" s="336"/>
      <c r="CJ26" s="337"/>
      <c r="CK26" s="337"/>
    </row>
    <row r="27" spans="2:89" s="265" customFormat="1" ht="15" customHeight="1">
      <c r="B27" s="331">
        <f>IF(C27="","",SUBTOTAL(3,$C$10:C27))</f>
        <v>18</v>
      </c>
      <c r="C27" s="332" t="s">
        <v>155</v>
      </c>
      <c r="D27" s="333" t="s">
        <v>156</v>
      </c>
      <c r="E27" s="334" t="s">
        <v>117</v>
      </c>
      <c r="F27" s="334" t="s">
        <v>46</v>
      </c>
      <c r="G27" s="334" t="s">
        <v>64</v>
      </c>
      <c r="H27" s="334" t="s">
        <v>118</v>
      </c>
      <c r="I27" s="334" t="s">
        <v>122</v>
      </c>
      <c r="J27" s="335">
        <v>9</v>
      </c>
      <c r="K27" s="260">
        <v>0</v>
      </c>
      <c r="L27" s="260">
        <v>0</v>
      </c>
      <c r="M27" s="260"/>
      <c r="N27" s="261">
        <v>9</v>
      </c>
      <c r="O27" s="260">
        <v>6</v>
      </c>
      <c r="P27" s="260">
        <v>0</v>
      </c>
      <c r="Q27" s="260"/>
      <c r="R27" s="260"/>
      <c r="S27" s="261">
        <v>6</v>
      </c>
      <c r="T27" s="260">
        <v>3</v>
      </c>
      <c r="U27" s="260"/>
      <c r="V27" s="260"/>
      <c r="W27" s="260">
        <v>0</v>
      </c>
      <c r="X27" s="261">
        <v>3</v>
      </c>
      <c r="Y27" s="260">
        <v>7</v>
      </c>
      <c r="Z27" s="260"/>
      <c r="AA27" s="260">
        <v>0</v>
      </c>
      <c r="AB27" s="262"/>
      <c r="AC27" s="261">
        <v>7</v>
      </c>
      <c r="AD27" s="260">
        <v>6</v>
      </c>
      <c r="AE27" s="260"/>
      <c r="AF27" s="260"/>
      <c r="AG27" s="262"/>
      <c r="AH27" s="261">
        <v>6</v>
      </c>
      <c r="AI27" s="260">
        <v>0</v>
      </c>
      <c r="AJ27" s="260"/>
      <c r="AK27" s="260"/>
      <c r="AL27" s="262"/>
      <c r="AM27" s="261">
        <f t="shared" si="11"/>
        <v>0</v>
      </c>
      <c r="AN27" s="260"/>
      <c r="AO27" s="260"/>
      <c r="AP27" s="260"/>
      <c r="AQ27" s="262"/>
      <c r="AR27" s="261">
        <f t="shared" si="80"/>
        <v>0</v>
      </c>
      <c r="AS27" s="260"/>
      <c r="AT27" s="260"/>
      <c r="AU27" s="260"/>
      <c r="AV27" s="262"/>
      <c r="AW27" s="261">
        <f t="shared" si="81"/>
        <v>0</v>
      </c>
      <c r="AX27" s="260"/>
      <c r="AY27" s="260"/>
      <c r="AZ27" s="260"/>
      <c r="BA27" s="262"/>
      <c r="BB27" s="261">
        <f t="shared" si="82"/>
        <v>0</v>
      </c>
      <c r="BC27" s="260"/>
      <c r="BD27" s="260"/>
      <c r="BE27" s="260"/>
      <c r="BF27" s="262"/>
      <c r="BG27" s="261">
        <f t="shared" si="83"/>
        <v>0</v>
      </c>
      <c r="BH27" s="260"/>
      <c r="BI27" s="260"/>
      <c r="BJ27" s="260"/>
      <c r="BK27" s="262"/>
      <c r="BL27" s="261">
        <f t="shared" si="84"/>
        <v>0</v>
      </c>
      <c r="BM27" s="260"/>
      <c r="BN27" s="260"/>
      <c r="BO27" s="260"/>
      <c r="BP27" s="262"/>
      <c r="BQ27" s="261">
        <f t="shared" si="85"/>
        <v>0</v>
      </c>
      <c r="BR27" s="260"/>
      <c r="BS27" s="260"/>
      <c r="BT27" s="260"/>
      <c r="BU27" s="262"/>
      <c r="BV27" s="261">
        <f t="shared" si="86"/>
        <v>0</v>
      </c>
      <c r="BW27" s="260"/>
      <c r="BX27" s="260"/>
      <c r="BY27" s="260"/>
      <c r="BZ27" s="262"/>
      <c r="CA27" s="261">
        <f t="shared" si="87"/>
        <v>0</v>
      </c>
      <c r="CB27" s="260"/>
      <c r="CC27" s="260"/>
      <c r="CD27" s="260"/>
      <c r="CE27" s="262"/>
      <c r="CF27" s="261">
        <f t="shared" si="88"/>
        <v>0</v>
      </c>
      <c r="CG27" s="263">
        <f t="shared" si="89"/>
        <v>31</v>
      </c>
      <c r="CH27" s="264">
        <f t="shared" si="90"/>
        <v>13</v>
      </c>
      <c r="CI27" s="336"/>
      <c r="CJ27" s="337"/>
      <c r="CK27" s="337"/>
    </row>
    <row r="28" spans="2:89" s="265" customFormat="1" ht="15" customHeight="1">
      <c r="B28" s="331">
        <f>IF(C28="","",SUBTOTAL(3,$C$10:C28))</f>
        <v>19</v>
      </c>
      <c r="C28" s="332" t="s">
        <v>157</v>
      </c>
      <c r="D28" s="333" t="s">
        <v>158</v>
      </c>
      <c r="E28" s="334" t="s">
        <v>117</v>
      </c>
      <c r="F28" s="334" t="s">
        <v>46</v>
      </c>
      <c r="G28" s="334" t="s">
        <v>64</v>
      </c>
      <c r="H28" s="334" t="s">
        <v>118</v>
      </c>
      <c r="I28" s="334" t="s">
        <v>127</v>
      </c>
      <c r="J28" s="335">
        <v>6</v>
      </c>
      <c r="K28" s="260">
        <v>0</v>
      </c>
      <c r="L28" s="260">
        <v>0</v>
      </c>
      <c r="M28" s="260"/>
      <c r="N28" s="261">
        <v>6</v>
      </c>
      <c r="O28" s="260">
        <v>3</v>
      </c>
      <c r="P28" s="260">
        <v>0</v>
      </c>
      <c r="Q28" s="260"/>
      <c r="R28" s="260"/>
      <c r="S28" s="261">
        <v>3</v>
      </c>
      <c r="T28" s="260">
        <v>3</v>
      </c>
      <c r="U28" s="260"/>
      <c r="V28" s="260"/>
      <c r="W28" s="260">
        <v>0</v>
      </c>
      <c r="X28" s="261">
        <v>3</v>
      </c>
      <c r="Y28" s="260">
        <v>7</v>
      </c>
      <c r="Z28" s="260"/>
      <c r="AA28" s="260">
        <v>0</v>
      </c>
      <c r="AB28" s="262"/>
      <c r="AC28" s="261">
        <v>7</v>
      </c>
      <c r="AD28" s="260">
        <v>6</v>
      </c>
      <c r="AE28" s="260"/>
      <c r="AF28" s="260"/>
      <c r="AG28" s="262"/>
      <c r="AH28" s="261">
        <v>6</v>
      </c>
      <c r="AI28" s="260">
        <v>0</v>
      </c>
      <c r="AJ28" s="260"/>
      <c r="AK28" s="260"/>
      <c r="AL28" s="262"/>
      <c r="AM28" s="261">
        <f t="shared" si="11"/>
        <v>0</v>
      </c>
      <c r="AN28" s="260"/>
      <c r="AO28" s="260"/>
      <c r="AP28" s="260"/>
      <c r="AQ28" s="262"/>
      <c r="AR28" s="261">
        <f t="shared" si="80"/>
        <v>0</v>
      </c>
      <c r="AS28" s="260"/>
      <c r="AT28" s="260"/>
      <c r="AU28" s="260"/>
      <c r="AV28" s="262"/>
      <c r="AW28" s="261">
        <f t="shared" si="81"/>
        <v>0</v>
      </c>
      <c r="AX28" s="260"/>
      <c r="AY28" s="260"/>
      <c r="AZ28" s="260"/>
      <c r="BA28" s="262"/>
      <c r="BB28" s="261">
        <f t="shared" si="82"/>
        <v>0</v>
      </c>
      <c r="BC28" s="260"/>
      <c r="BD28" s="260"/>
      <c r="BE28" s="260"/>
      <c r="BF28" s="262"/>
      <c r="BG28" s="261">
        <f t="shared" si="83"/>
        <v>0</v>
      </c>
      <c r="BH28" s="260"/>
      <c r="BI28" s="260"/>
      <c r="BJ28" s="260"/>
      <c r="BK28" s="262"/>
      <c r="BL28" s="261">
        <f t="shared" si="84"/>
        <v>0</v>
      </c>
      <c r="BM28" s="260"/>
      <c r="BN28" s="260"/>
      <c r="BO28" s="260"/>
      <c r="BP28" s="262"/>
      <c r="BQ28" s="261">
        <f t="shared" si="85"/>
        <v>0</v>
      </c>
      <c r="BR28" s="260"/>
      <c r="BS28" s="260"/>
      <c r="BT28" s="260"/>
      <c r="BU28" s="262"/>
      <c r="BV28" s="261">
        <f t="shared" si="86"/>
        <v>0</v>
      </c>
      <c r="BW28" s="260"/>
      <c r="BX28" s="260"/>
      <c r="BY28" s="260"/>
      <c r="BZ28" s="262"/>
      <c r="CA28" s="261">
        <f t="shared" si="87"/>
        <v>0</v>
      </c>
      <c r="CB28" s="260"/>
      <c r="CC28" s="260"/>
      <c r="CD28" s="260"/>
      <c r="CE28" s="262"/>
      <c r="CF28" s="261">
        <f t="shared" si="88"/>
        <v>0</v>
      </c>
      <c r="CG28" s="263">
        <f t="shared" si="89"/>
        <v>25</v>
      </c>
      <c r="CH28" s="264">
        <f t="shared" si="90"/>
        <v>13</v>
      </c>
      <c r="CI28" s="336"/>
      <c r="CJ28" s="337"/>
      <c r="CK28" s="337"/>
    </row>
    <row r="29" spans="2:89" s="265" customFormat="1" ht="15" customHeight="1">
      <c r="B29" s="331">
        <f>IF(C29="","",SUBTOTAL(3,$C$10:C29))</f>
        <v>20</v>
      </c>
      <c r="C29" s="332" t="s">
        <v>159</v>
      </c>
      <c r="D29" s="333" t="s">
        <v>160</v>
      </c>
      <c r="E29" s="334" t="s">
        <v>117</v>
      </c>
      <c r="F29" s="334" t="s">
        <v>46</v>
      </c>
      <c r="G29" s="334" t="s">
        <v>63</v>
      </c>
      <c r="H29" s="334" t="s">
        <v>118</v>
      </c>
      <c r="I29" s="334" t="s">
        <v>122</v>
      </c>
      <c r="J29" s="335">
        <v>9</v>
      </c>
      <c r="K29" s="260">
        <v>0</v>
      </c>
      <c r="L29" s="260">
        <v>0</v>
      </c>
      <c r="M29" s="260"/>
      <c r="N29" s="261">
        <v>9</v>
      </c>
      <c r="O29" s="260">
        <v>6</v>
      </c>
      <c r="P29" s="260">
        <v>0</v>
      </c>
      <c r="Q29" s="260"/>
      <c r="R29" s="260"/>
      <c r="S29" s="261">
        <v>6</v>
      </c>
      <c r="T29" s="260">
        <v>0</v>
      </c>
      <c r="U29" s="260"/>
      <c r="V29" s="260"/>
      <c r="W29" s="260">
        <v>0</v>
      </c>
      <c r="X29" s="261">
        <v>0</v>
      </c>
      <c r="Y29" s="260">
        <v>0</v>
      </c>
      <c r="Z29" s="260"/>
      <c r="AA29" s="260">
        <v>0</v>
      </c>
      <c r="AB29" s="262"/>
      <c r="AC29" s="261">
        <v>0</v>
      </c>
      <c r="AD29" s="260">
        <v>0</v>
      </c>
      <c r="AE29" s="260"/>
      <c r="AF29" s="260"/>
      <c r="AG29" s="262"/>
      <c r="AH29" s="261">
        <v>0</v>
      </c>
      <c r="AI29" s="260">
        <v>0</v>
      </c>
      <c r="AJ29" s="260"/>
      <c r="AK29" s="260"/>
      <c r="AL29" s="262"/>
      <c r="AM29" s="261">
        <f t="shared" si="11"/>
        <v>0</v>
      </c>
      <c r="AN29" s="260"/>
      <c r="AO29" s="260"/>
      <c r="AP29" s="260"/>
      <c r="AQ29" s="262"/>
      <c r="AR29" s="261">
        <f t="shared" ref="AR29:AR30" si="91">SUM(AN29:AQ29)</f>
        <v>0</v>
      </c>
      <c r="AS29" s="260"/>
      <c r="AT29" s="260"/>
      <c r="AU29" s="260"/>
      <c r="AV29" s="262"/>
      <c r="AW29" s="261">
        <f t="shared" ref="AW29:AW30" si="92">SUM(AS29:AV29)</f>
        <v>0</v>
      </c>
      <c r="AX29" s="260"/>
      <c r="AY29" s="260"/>
      <c r="AZ29" s="260"/>
      <c r="BA29" s="262"/>
      <c r="BB29" s="261">
        <f t="shared" ref="BB29:BB30" si="93">SUM(AX29:BA29)</f>
        <v>0</v>
      </c>
      <c r="BC29" s="260"/>
      <c r="BD29" s="260"/>
      <c r="BE29" s="260"/>
      <c r="BF29" s="262"/>
      <c r="BG29" s="261">
        <f t="shared" ref="BG29:BG30" si="94">SUM(BC29:BF29)</f>
        <v>0</v>
      </c>
      <c r="BH29" s="260"/>
      <c r="BI29" s="260"/>
      <c r="BJ29" s="260"/>
      <c r="BK29" s="262"/>
      <c r="BL29" s="261">
        <f t="shared" ref="BL29:BL30" si="95">SUM(BH29:BK29)</f>
        <v>0</v>
      </c>
      <c r="BM29" s="260"/>
      <c r="BN29" s="260"/>
      <c r="BO29" s="260"/>
      <c r="BP29" s="262"/>
      <c r="BQ29" s="261">
        <f t="shared" ref="BQ29:BQ30" si="96">SUM(BM29:BP29)</f>
        <v>0</v>
      </c>
      <c r="BR29" s="260"/>
      <c r="BS29" s="260"/>
      <c r="BT29" s="260"/>
      <c r="BU29" s="262"/>
      <c r="BV29" s="261">
        <f t="shared" ref="BV29:BV30" si="97">SUM(BR29:BU29)</f>
        <v>0</v>
      </c>
      <c r="BW29" s="260"/>
      <c r="BX29" s="260"/>
      <c r="BY29" s="260"/>
      <c r="BZ29" s="262"/>
      <c r="CA29" s="261">
        <f t="shared" ref="CA29:CA30" si="98">SUM(BW29:BZ29)</f>
        <v>0</v>
      </c>
      <c r="CB29" s="260"/>
      <c r="CC29" s="260"/>
      <c r="CD29" s="260"/>
      <c r="CE29" s="262"/>
      <c r="CF29" s="261">
        <f t="shared" ref="CF29:CF30" si="99">SUM(CB29:CE29)</f>
        <v>0</v>
      </c>
      <c r="CG29" s="263">
        <f t="shared" ref="CG29:CG30" si="100">SUM(N29,S29,X29,AC29,AH29,AM29,AR29,AW29,BG29,BL29,BQ29,BB29)</f>
        <v>15</v>
      </c>
      <c r="CH29" s="264">
        <f t="shared" ref="CH29:CH30" si="101">SUM(AC29,AH29,AM29,AR29,AW29,BG29,BL29,BQ29,BV29,CA29,CF29,BB29)</f>
        <v>0</v>
      </c>
      <c r="CI29" s="336"/>
      <c r="CJ29" s="337"/>
      <c r="CK29" s="337"/>
    </row>
    <row r="30" spans="2:89" s="265" customFormat="1" ht="15" customHeight="1">
      <c r="B30" s="331">
        <f>IF(C30="","",SUBTOTAL(3,$C$10:C30))</f>
        <v>21</v>
      </c>
      <c r="C30" s="332" t="s">
        <v>161</v>
      </c>
      <c r="D30" s="333" t="s">
        <v>162</v>
      </c>
      <c r="E30" s="334" t="s">
        <v>117</v>
      </c>
      <c r="F30" s="334" t="s">
        <v>46</v>
      </c>
      <c r="G30" s="334" t="s">
        <v>64</v>
      </c>
      <c r="H30" s="334" t="s">
        <v>118</v>
      </c>
      <c r="I30" s="334" t="s">
        <v>122</v>
      </c>
      <c r="J30" s="335">
        <v>17</v>
      </c>
      <c r="K30" s="260">
        <v>0</v>
      </c>
      <c r="L30" s="260">
        <v>0</v>
      </c>
      <c r="M30" s="260"/>
      <c r="N30" s="261">
        <v>17</v>
      </c>
      <c r="O30" s="260">
        <v>8</v>
      </c>
      <c r="P30" s="260">
        <v>0</v>
      </c>
      <c r="Q30" s="260"/>
      <c r="R30" s="260"/>
      <c r="S30" s="261">
        <v>8</v>
      </c>
      <c r="T30" s="260">
        <v>3</v>
      </c>
      <c r="U30" s="260"/>
      <c r="V30" s="260"/>
      <c r="W30" s="260">
        <v>0</v>
      </c>
      <c r="X30" s="261">
        <v>3</v>
      </c>
      <c r="Y30" s="260">
        <v>13</v>
      </c>
      <c r="Z30" s="260"/>
      <c r="AA30" s="260">
        <v>0</v>
      </c>
      <c r="AB30" s="262"/>
      <c r="AC30" s="261">
        <v>13</v>
      </c>
      <c r="AD30" s="260">
        <v>10</v>
      </c>
      <c r="AE30" s="260"/>
      <c r="AF30" s="260"/>
      <c r="AG30" s="262"/>
      <c r="AH30" s="261">
        <v>10</v>
      </c>
      <c r="AI30" s="260">
        <v>6.5</v>
      </c>
      <c r="AJ30" s="260"/>
      <c r="AK30" s="260"/>
      <c r="AL30" s="262"/>
      <c r="AM30" s="261">
        <f t="shared" si="11"/>
        <v>6.5</v>
      </c>
      <c r="AN30" s="260"/>
      <c r="AO30" s="260"/>
      <c r="AP30" s="260"/>
      <c r="AQ30" s="262"/>
      <c r="AR30" s="261">
        <f t="shared" si="91"/>
        <v>0</v>
      </c>
      <c r="AS30" s="260"/>
      <c r="AT30" s="260"/>
      <c r="AU30" s="260"/>
      <c r="AV30" s="262"/>
      <c r="AW30" s="261">
        <f t="shared" si="92"/>
        <v>0</v>
      </c>
      <c r="AX30" s="260"/>
      <c r="AY30" s="260"/>
      <c r="AZ30" s="260"/>
      <c r="BA30" s="262"/>
      <c r="BB30" s="261">
        <f t="shared" si="93"/>
        <v>0</v>
      </c>
      <c r="BC30" s="260"/>
      <c r="BD30" s="260"/>
      <c r="BE30" s="260"/>
      <c r="BF30" s="262"/>
      <c r="BG30" s="261">
        <f t="shared" si="94"/>
        <v>0</v>
      </c>
      <c r="BH30" s="260"/>
      <c r="BI30" s="260"/>
      <c r="BJ30" s="260"/>
      <c r="BK30" s="262"/>
      <c r="BL30" s="261">
        <f t="shared" si="95"/>
        <v>0</v>
      </c>
      <c r="BM30" s="260"/>
      <c r="BN30" s="260"/>
      <c r="BO30" s="260"/>
      <c r="BP30" s="262"/>
      <c r="BQ30" s="261">
        <f t="shared" si="96"/>
        <v>0</v>
      </c>
      <c r="BR30" s="260"/>
      <c r="BS30" s="260"/>
      <c r="BT30" s="260"/>
      <c r="BU30" s="262"/>
      <c r="BV30" s="261">
        <f t="shared" si="97"/>
        <v>0</v>
      </c>
      <c r="BW30" s="260"/>
      <c r="BX30" s="260"/>
      <c r="BY30" s="260"/>
      <c r="BZ30" s="262"/>
      <c r="CA30" s="261">
        <f t="shared" si="98"/>
        <v>0</v>
      </c>
      <c r="CB30" s="260"/>
      <c r="CC30" s="260"/>
      <c r="CD30" s="260"/>
      <c r="CE30" s="262"/>
      <c r="CF30" s="261">
        <f t="shared" si="99"/>
        <v>0</v>
      </c>
      <c r="CG30" s="263">
        <f t="shared" si="100"/>
        <v>57.5</v>
      </c>
      <c r="CH30" s="264">
        <f t="shared" si="101"/>
        <v>29.5</v>
      </c>
      <c r="CI30" s="336"/>
      <c r="CJ30" s="337"/>
      <c r="CK30" s="337"/>
    </row>
    <row r="31" spans="2:89" s="265" customFormat="1" ht="15" customHeight="1">
      <c r="B31" s="331">
        <f>IF(C31="","",SUBTOTAL(3,$C$10:C31))</f>
        <v>22</v>
      </c>
      <c r="C31" s="332" t="s">
        <v>163</v>
      </c>
      <c r="D31" s="333" t="s">
        <v>164</v>
      </c>
      <c r="E31" s="334" t="s">
        <v>117</v>
      </c>
      <c r="F31" s="334" t="s">
        <v>46</v>
      </c>
      <c r="G31" s="334" t="s">
        <v>64</v>
      </c>
      <c r="H31" s="334" t="s">
        <v>118</v>
      </c>
      <c r="I31" s="334" t="s">
        <v>127</v>
      </c>
      <c r="J31" s="335">
        <v>14</v>
      </c>
      <c r="K31" s="260">
        <v>0</v>
      </c>
      <c r="L31" s="260">
        <v>0</v>
      </c>
      <c r="M31" s="260"/>
      <c r="N31" s="261">
        <v>14</v>
      </c>
      <c r="O31" s="260">
        <v>9</v>
      </c>
      <c r="P31" s="260">
        <v>0</v>
      </c>
      <c r="Q31" s="260"/>
      <c r="R31" s="260"/>
      <c r="S31" s="261">
        <v>9</v>
      </c>
      <c r="T31" s="260">
        <v>3</v>
      </c>
      <c r="U31" s="260"/>
      <c r="V31" s="260"/>
      <c r="W31" s="260">
        <v>0</v>
      </c>
      <c r="X31" s="261">
        <v>3</v>
      </c>
      <c r="Y31" s="260">
        <v>10</v>
      </c>
      <c r="Z31" s="260"/>
      <c r="AA31" s="260">
        <v>0</v>
      </c>
      <c r="AB31" s="262"/>
      <c r="AC31" s="261">
        <v>10</v>
      </c>
      <c r="AD31" s="260">
        <v>6</v>
      </c>
      <c r="AE31" s="260"/>
      <c r="AF31" s="260"/>
      <c r="AG31" s="262"/>
      <c r="AH31" s="261">
        <v>6</v>
      </c>
      <c r="AI31" s="260">
        <v>3</v>
      </c>
      <c r="AJ31" s="260"/>
      <c r="AK31" s="260"/>
      <c r="AL31" s="262"/>
      <c r="AM31" s="261">
        <f t="shared" si="11"/>
        <v>3</v>
      </c>
      <c r="AN31" s="260"/>
      <c r="AO31" s="260"/>
      <c r="AP31" s="260"/>
      <c r="AQ31" s="262"/>
      <c r="AR31" s="261">
        <f t="shared" ref="AR31" si="102">SUM(AN31:AQ31)</f>
        <v>0</v>
      </c>
      <c r="AS31" s="260"/>
      <c r="AT31" s="260"/>
      <c r="AU31" s="260"/>
      <c r="AV31" s="262"/>
      <c r="AW31" s="261">
        <f t="shared" ref="AW31" si="103">SUM(AS31:AV31)</f>
        <v>0</v>
      </c>
      <c r="AX31" s="260"/>
      <c r="AY31" s="260"/>
      <c r="AZ31" s="260"/>
      <c r="BA31" s="262"/>
      <c r="BB31" s="261">
        <f t="shared" ref="BB31" si="104">SUM(AX31:BA31)</f>
        <v>0</v>
      </c>
      <c r="BC31" s="260"/>
      <c r="BD31" s="260"/>
      <c r="BE31" s="260"/>
      <c r="BF31" s="262"/>
      <c r="BG31" s="261">
        <f t="shared" ref="BG31" si="105">SUM(BC31:BF31)</f>
        <v>0</v>
      </c>
      <c r="BH31" s="260"/>
      <c r="BI31" s="260"/>
      <c r="BJ31" s="260"/>
      <c r="BK31" s="262"/>
      <c r="BL31" s="261">
        <f t="shared" ref="BL31" si="106">SUM(BH31:BK31)</f>
        <v>0</v>
      </c>
      <c r="BM31" s="260"/>
      <c r="BN31" s="260"/>
      <c r="BO31" s="260"/>
      <c r="BP31" s="262"/>
      <c r="BQ31" s="261">
        <f t="shared" ref="BQ31" si="107">SUM(BM31:BP31)</f>
        <v>0</v>
      </c>
      <c r="BR31" s="260"/>
      <c r="BS31" s="260"/>
      <c r="BT31" s="260"/>
      <c r="BU31" s="262"/>
      <c r="BV31" s="261">
        <f t="shared" ref="BV31" si="108">SUM(BR31:BU31)</f>
        <v>0</v>
      </c>
      <c r="BW31" s="260"/>
      <c r="BX31" s="260"/>
      <c r="BY31" s="260"/>
      <c r="BZ31" s="262"/>
      <c r="CA31" s="261">
        <f t="shared" ref="CA31" si="109">SUM(BW31:BZ31)</f>
        <v>0</v>
      </c>
      <c r="CB31" s="260"/>
      <c r="CC31" s="260"/>
      <c r="CD31" s="260"/>
      <c r="CE31" s="262"/>
      <c r="CF31" s="261">
        <f t="shared" ref="CF31" si="110">SUM(CB31:CE31)</f>
        <v>0</v>
      </c>
      <c r="CG31" s="263">
        <f t="shared" ref="CG31" si="111">SUM(N31,S31,X31,AC31,AH31,AM31,AR31,AW31,BG31,BL31,BQ31,BB31)</f>
        <v>45</v>
      </c>
      <c r="CH31" s="264">
        <f t="shared" ref="CH31" si="112">SUM(AC31,AH31,AM31,AR31,AW31,BG31,BL31,BQ31,BV31,CA31,CF31,BB31)</f>
        <v>19</v>
      </c>
      <c r="CI31" s="336"/>
      <c r="CJ31" s="337"/>
      <c r="CK31" s="337"/>
    </row>
    <row r="32" spans="2:89" s="265" customFormat="1" ht="15" customHeight="1">
      <c r="B32" s="331">
        <f>IF(C32="","",SUBTOTAL(3,$C$10:C32))</f>
        <v>23</v>
      </c>
      <c r="C32" s="332" t="s">
        <v>165</v>
      </c>
      <c r="D32" s="333" t="s">
        <v>166</v>
      </c>
      <c r="E32" s="334" t="s">
        <v>117</v>
      </c>
      <c r="F32" s="334" t="s">
        <v>46</v>
      </c>
      <c r="G32" s="334" t="s">
        <v>64</v>
      </c>
      <c r="H32" s="334" t="s">
        <v>118</v>
      </c>
      <c r="I32" s="334" t="s">
        <v>127</v>
      </c>
      <c r="J32" s="335">
        <v>3</v>
      </c>
      <c r="K32" s="260">
        <v>0</v>
      </c>
      <c r="L32" s="260">
        <v>0</v>
      </c>
      <c r="M32" s="260"/>
      <c r="N32" s="261">
        <v>3</v>
      </c>
      <c r="O32" s="260">
        <v>3</v>
      </c>
      <c r="P32" s="260">
        <v>0</v>
      </c>
      <c r="Q32" s="260"/>
      <c r="R32" s="260"/>
      <c r="S32" s="261">
        <v>3</v>
      </c>
      <c r="T32" s="260">
        <v>3</v>
      </c>
      <c r="U32" s="260"/>
      <c r="V32" s="260"/>
      <c r="W32" s="260">
        <v>0</v>
      </c>
      <c r="X32" s="261">
        <v>3</v>
      </c>
      <c r="Y32" s="260">
        <v>8</v>
      </c>
      <c r="Z32" s="260"/>
      <c r="AA32" s="260">
        <v>0</v>
      </c>
      <c r="AB32" s="262"/>
      <c r="AC32" s="261">
        <v>8</v>
      </c>
      <c r="AD32" s="260">
        <v>0</v>
      </c>
      <c r="AE32" s="260"/>
      <c r="AF32" s="260"/>
      <c r="AG32" s="262"/>
      <c r="AH32" s="261">
        <v>0</v>
      </c>
      <c r="AI32" s="260">
        <v>0</v>
      </c>
      <c r="AJ32" s="260"/>
      <c r="AK32" s="260"/>
      <c r="AL32" s="262"/>
      <c r="AM32" s="261">
        <f t="shared" si="11"/>
        <v>0</v>
      </c>
      <c r="AN32" s="260"/>
      <c r="AO32" s="260"/>
      <c r="AP32" s="260"/>
      <c r="AQ32" s="262"/>
      <c r="AR32" s="261">
        <f t="shared" ref="AR32:AR35" si="113">SUM(AN32:AQ32)</f>
        <v>0</v>
      </c>
      <c r="AS32" s="260"/>
      <c r="AT32" s="260"/>
      <c r="AU32" s="260"/>
      <c r="AV32" s="262"/>
      <c r="AW32" s="261">
        <f t="shared" ref="AW32:AW35" si="114">SUM(AS32:AV32)</f>
        <v>0</v>
      </c>
      <c r="AX32" s="260"/>
      <c r="AY32" s="260"/>
      <c r="AZ32" s="260"/>
      <c r="BA32" s="262"/>
      <c r="BB32" s="261">
        <f t="shared" ref="BB32:BB35" si="115">SUM(AX32:BA32)</f>
        <v>0</v>
      </c>
      <c r="BC32" s="260"/>
      <c r="BD32" s="260"/>
      <c r="BE32" s="260"/>
      <c r="BF32" s="262"/>
      <c r="BG32" s="261">
        <f t="shared" ref="BG32:BG35" si="116">SUM(BC32:BF32)</f>
        <v>0</v>
      </c>
      <c r="BH32" s="260"/>
      <c r="BI32" s="260"/>
      <c r="BJ32" s="260"/>
      <c r="BK32" s="262"/>
      <c r="BL32" s="261">
        <f t="shared" ref="BL32:BL35" si="117">SUM(BH32:BK32)</f>
        <v>0</v>
      </c>
      <c r="BM32" s="260"/>
      <c r="BN32" s="260"/>
      <c r="BO32" s="260"/>
      <c r="BP32" s="262"/>
      <c r="BQ32" s="261">
        <f t="shared" ref="BQ32:BQ35" si="118">SUM(BM32:BP32)</f>
        <v>0</v>
      </c>
      <c r="BR32" s="260"/>
      <c r="BS32" s="260"/>
      <c r="BT32" s="260"/>
      <c r="BU32" s="262"/>
      <c r="BV32" s="261">
        <f t="shared" ref="BV32:BV35" si="119">SUM(BR32:BU32)</f>
        <v>0</v>
      </c>
      <c r="BW32" s="260"/>
      <c r="BX32" s="260"/>
      <c r="BY32" s="260"/>
      <c r="BZ32" s="262"/>
      <c r="CA32" s="261">
        <f t="shared" ref="CA32:CA35" si="120">SUM(BW32:BZ32)</f>
        <v>0</v>
      </c>
      <c r="CB32" s="260"/>
      <c r="CC32" s="260"/>
      <c r="CD32" s="260"/>
      <c r="CE32" s="262"/>
      <c r="CF32" s="261">
        <f t="shared" ref="CF32:CF35" si="121">SUM(CB32:CE32)</f>
        <v>0</v>
      </c>
      <c r="CG32" s="263">
        <f t="shared" ref="CG32:CG35" si="122">SUM(N32,S32,X32,AC32,AH32,AM32,AR32,AW32,BG32,BL32,BQ32,BB32)</f>
        <v>17</v>
      </c>
      <c r="CH32" s="264">
        <f t="shared" ref="CH32:CH35" si="123">SUM(AC32,AH32,AM32,AR32,AW32,BG32,BL32,BQ32,BV32,CA32,CF32,BB32)</f>
        <v>8</v>
      </c>
      <c r="CI32" s="336"/>
      <c r="CJ32" s="337"/>
      <c r="CK32" s="337"/>
    </row>
    <row r="33" spans="1:89" s="265" customFormat="1" ht="15" customHeight="1">
      <c r="B33" s="331">
        <f>IF(C33="","",SUBTOTAL(3,$C$10:C33))</f>
        <v>24</v>
      </c>
      <c r="C33" s="332" t="s">
        <v>167</v>
      </c>
      <c r="D33" s="333" t="s">
        <v>168</v>
      </c>
      <c r="E33" s="334" t="s">
        <v>117</v>
      </c>
      <c r="F33" s="334" t="s">
        <v>46</v>
      </c>
      <c r="G33" s="334" t="s">
        <v>62</v>
      </c>
      <c r="H33" s="334" t="s">
        <v>118</v>
      </c>
      <c r="I33" s="334" t="s">
        <v>127</v>
      </c>
      <c r="J33" s="335">
        <v>5.5</v>
      </c>
      <c r="K33" s="260">
        <v>0</v>
      </c>
      <c r="L33" s="260">
        <v>0</v>
      </c>
      <c r="M33" s="260"/>
      <c r="N33" s="261">
        <v>5.5</v>
      </c>
      <c r="O33" s="260">
        <v>3</v>
      </c>
      <c r="P33" s="260">
        <v>0</v>
      </c>
      <c r="Q33" s="260"/>
      <c r="R33" s="260"/>
      <c r="S33" s="261">
        <v>3</v>
      </c>
      <c r="T33" s="260">
        <v>3</v>
      </c>
      <c r="U33" s="260"/>
      <c r="V33" s="260"/>
      <c r="W33" s="260">
        <v>0</v>
      </c>
      <c r="X33" s="261">
        <v>3</v>
      </c>
      <c r="Y33" s="260">
        <v>7</v>
      </c>
      <c r="Z33" s="260"/>
      <c r="AA33" s="260">
        <v>0</v>
      </c>
      <c r="AB33" s="262"/>
      <c r="AC33" s="261">
        <v>7</v>
      </c>
      <c r="AD33" s="260">
        <v>3</v>
      </c>
      <c r="AE33" s="260"/>
      <c r="AF33" s="260"/>
      <c r="AG33" s="262"/>
      <c r="AH33" s="261">
        <v>3</v>
      </c>
      <c r="AI33" s="260">
        <v>0</v>
      </c>
      <c r="AJ33" s="260"/>
      <c r="AK33" s="260"/>
      <c r="AL33" s="262"/>
      <c r="AM33" s="261">
        <f t="shared" si="11"/>
        <v>0</v>
      </c>
      <c r="AN33" s="260"/>
      <c r="AO33" s="260"/>
      <c r="AP33" s="260"/>
      <c r="AQ33" s="262"/>
      <c r="AR33" s="261">
        <f t="shared" si="113"/>
        <v>0</v>
      </c>
      <c r="AS33" s="260"/>
      <c r="AT33" s="260"/>
      <c r="AU33" s="260"/>
      <c r="AV33" s="262"/>
      <c r="AW33" s="261">
        <f t="shared" si="114"/>
        <v>0</v>
      </c>
      <c r="AX33" s="260"/>
      <c r="AY33" s="260"/>
      <c r="AZ33" s="260"/>
      <c r="BA33" s="262"/>
      <c r="BB33" s="261">
        <f t="shared" si="115"/>
        <v>0</v>
      </c>
      <c r="BC33" s="260"/>
      <c r="BD33" s="260"/>
      <c r="BE33" s="260"/>
      <c r="BF33" s="262"/>
      <c r="BG33" s="261">
        <f t="shared" si="116"/>
        <v>0</v>
      </c>
      <c r="BH33" s="260"/>
      <c r="BI33" s="260"/>
      <c r="BJ33" s="260"/>
      <c r="BK33" s="262"/>
      <c r="BL33" s="261">
        <f t="shared" si="117"/>
        <v>0</v>
      </c>
      <c r="BM33" s="260"/>
      <c r="BN33" s="260"/>
      <c r="BO33" s="260"/>
      <c r="BP33" s="262"/>
      <c r="BQ33" s="261">
        <f t="shared" si="118"/>
        <v>0</v>
      </c>
      <c r="BR33" s="260"/>
      <c r="BS33" s="260"/>
      <c r="BT33" s="260"/>
      <c r="BU33" s="262"/>
      <c r="BV33" s="261">
        <f t="shared" si="119"/>
        <v>0</v>
      </c>
      <c r="BW33" s="260"/>
      <c r="BX33" s="260"/>
      <c r="BY33" s="260"/>
      <c r="BZ33" s="262"/>
      <c r="CA33" s="261">
        <f t="shared" si="120"/>
        <v>0</v>
      </c>
      <c r="CB33" s="260"/>
      <c r="CC33" s="260"/>
      <c r="CD33" s="260"/>
      <c r="CE33" s="262"/>
      <c r="CF33" s="261">
        <f t="shared" si="121"/>
        <v>0</v>
      </c>
      <c r="CG33" s="263">
        <f t="shared" si="122"/>
        <v>21.5</v>
      </c>
      <c r="CH33" s="264">
        <f t="shared" si="123"/>
        <v>10</v>
      </c>
      <c r="CI33" s="336"/>
      <c r="CJ33" s="337"/>
      <c r="CK33" s="337"/>
    </row>
    <row r="34" spans="1:89" s="265" customFormat="1" ht="15" customHeight="1">
      <c r="B34" s="331">
        <f>IF(C34="","",SUBTOTAL(3,$C$10:C34))</f>
        <v>25</v>
      </c>
      <c r="C34" s="332" t="s">
        <v>170</v>
      </c>
      <c r="D34" s="333" t="s">
        <v>171</v>
      </c>
      <c r="E34" s="334" t="s">
        <v>117</v>
      </c>
      <c r="F34" s="334" t="s">
        <v>46</v>
      </c>
      <c r="G34" s="334" t="s">
        <v>64</v>
      </c>
      <c r="H34" s="334" t="s">
        <v>118</v>
      </c>
      <c r="I34" s="334" t="s">
        <v>127</v>
      </c>
      <c r="J34" s="335">
        <v>3</v>
      </c>
      <c r="K34" s="260">
        <v>0</v>
      </c>
      <c r="L34" s="260">
        <v>0</v>
      </c>
      <c r="M34" s="260"/>
      <c r="N34" s="261">
        <v>3</v>
      </c>
      <c r="O34" s="260">
        <v>3</v>
      </c>
      <c r="P34" s="260">
        <v>0</v>
      </c>
      <c r="Q34" s="260"/>
      <c r="R34" s="260"/>
      <c r="S34" s="261">
        <v>3</v>
      </c>
      <c r="T34" s="260">
        <v>0</v>
      </c>
      <c r="U34" s="260"/>
      <c r="V34" s="260"/>
      <c r="W34" s="260">
        <v>0</v>
      </c>
      <c r="X34" s="261">
        <v>0</v>
      </c>
      <c r="Y34" s="260">
        <v>1</v>
      </c>
      <c r="Z34" s="260"/>
      <c r="AA34" s="260">
        <v>0</v>
      </c>
      <c r="AB34" s="262"/>
      <c r="AC34" s="261">
        <v>1</v>
      </c>
      <c r="AD34" s="260">
        <v>0</v>
      </c>
      <c r="AE34" s="260"/>
      <c r="AF34" s="260"/>
      <c r="AG34" s="262"/>
      <c r="AH34" s="261">
        <v>0</v>
      </c>
      <c r="AI34" s="260">
        <v>0</v>
      </c>
      <c r="AJ34" s="260"/>
      <c r="AK34" s="260"/>
      <c r="AL34" s="262"/>
      <c r="AM34" s="261">
        <f t="shared" si="11"/>
        <v>0</v>
      </c>
      <c r="AN34" s="260"/>
      <c r="AO34" s="260"/>
      <c r="AP34" s="260"/>
      <c r="AQ34" s="262"/>
      <c r="AR34" s="261">
        <f t="shared" si="113"/>
        <v>0</v>
      </c>
      <c r="AS34" s="260"/>
      <c r="AT34" s="260"/>
      <c r="AU34" s="260"/>
      <c r="AV34" s="262"/>
      <c r="AW34" s="261">
        <f t="shared" si="114"/>
        <v>0</v>
      </c>
      <c r="AX34" s="260"/>
      <c r="AY34" s="260"/>
      <c r="AZ34" s="260"/>
      <c r="BA34" s="262"/>
      <c r="BB34" s="261">
        <f t="shared" si="115"/>
        <v>0</v>
      </c>
      <c r="BC34" s="260"/>
      <c r="BD34" s="260"/>
      <c r="BE34" s="260"/>
      <c r="BF34" s="262"/>
      <c r="BG34" s="261">
        <f t="shared" si="116"/>
        <v>0</v>
      </c>
      <c r="BH34" s="260"/>
      <c r="BI34" s="260"/>
      <c r="BJ34" s="260"/>
      <c r="BK34" s="262"/>
      <c r="BL34" s="261">
        <f t="shared" si="117"/>
        <v>0</v>
      </c>
      <c r="BM34" s="260"/>
      <c r="BN34" s="260"/>
      <c r="BO34" s="260"/>
      <c r="BP34" s="262"/>
      <c r="BQ34" s="261">
        <f t="shared" si="118"/>
        <v>0</v>
      </c>
      <c r="BR34" s="260"/>
      <c r="BS34" s="260"/>
      <c r="BT34" s="260"/>
      <c r="BU34" s="262"/>
      <c r="BV34" s="261">
        <f t="shared" si="119"/>
        <v>0</v>
      </c>
      <c r="BW34" s="260"/>
      <c r="BX34" s="260"/>
      <c r="BY34" s="260"/>
      <c r="BZ34" s="262"/>
      <c r="CA34" s="261">
        <f t="shared" si="120"/>
        <v>0</v>
      </c>
      <c r="CB34" s="260"/>
      <c r="CC34" s="260"/>
      <c r="CD34" s="260"/>
      <c r="CE34" s="262"/>
      <c r="CF34" s="261">
        <f t="shared" si="121"/>
        <v>0</v>
      </c>
      <c r="CG34" s="263">
        <f t="shared" si="122"/>
        <v>7</v>
      </c>
      <c r="CH34" s="264">
        <f t="shared" si="123"/>
        <v>1</v>
      </c>
      <c r="CI34" s="336"/>
      <c r="CJ34" s="337"/>
      <c r="CK34" s="337"/>
    </row>
    <row r="35" spans="1:89" s="265" customFormat="1" ht="15" customHeight="1">
      <c r="B35" s="331">
        <f>IF(C35="","",SUBTOTAL(3,$C$10:C35))</f>
        <v>26</v>
      </c>
      <c r="C35" s="332" t="s">
        <v>172</v>
      </c>
      <c r="D35" s="333" t="s">
        <v>173</v>
      </c>
      <c r="E35" s="334" t="s">
        <v>117</v>
      </c>
      <c r="F35" s="334" t="s">
        <v>46</v>
      </c>
      <c r="G35" s="334" t="s">
        <v>64</v>
      </c>
      <c r="H35" s="334" t="s">
        <v>118</v>
      </c>
      <c r="I35" s="334" t="s">
        <v>127</v>
      </c>
      <c r="J35" s="335">
        <v>3</v>
      </c>
      <c r="K35" s="260">
        <v>0</v>
      </c>
      <c r="L35" s="260">
        <v>0</v>
      </c>
      <c r="M35" s="260"/>
      <c r="N35" s="261">
        <v>3</v>
      </c>
      <c r="O35" s="260">
        <v>3</v>
      </c>
      <c r="P35" s="260">
        <v>0</v>
      </c>
      <c r="Q35" s="260"/>
      <c r="R35" s="260"/>
      <c r="S35" s="261">
        <v>3</v>
      </c>
      <c r="T35" s="260">
        <v>0</v>
      </c>
      <c r="U35" s="260"/>
      <c r="V35" s="260"/>
      <c r="W35" s="260">
        <v>0</v>
      </c>
      <c r="X35" s="261">
        <v>0</v>
      </c>
      <c r="Y35" s="260">
        <v>2</v>
      </c>
      <c r="Z35" s="260"/>
      <c r="AA35" s="260">
        <v>0</v>
      </c>
      <c r="AB35" s="262"/>
      <c r="AC35" s="261">
        <v>2</v>
      </c>
      <c r="AD35" s="260">
        <v>0</v>
      </c>
      <c r="AE35" s="260"/>
      <c r="AF35" s="260"/>
      <c r="AG35" s="262"/>
      <c r="AH35" s="261">
        <v>0</v>
      </c>
      <c r="AI35" s="260">
        <v>0</v>
      </c>
      <c r="AJ35" s="260"/>
      <c r="AK35" s="260"/>
      <c r="AL35" s="262"/>
      <c r="AM35" s="261">
        <f t="shared" si="11"/>
        <v>0</v>
      </c>
      <c r="AN35" s="260"/>
      <c r="AO35" s="260"/>
      <c r="AP35" s="260"/>
      <c r="AQ35" s="262"/>
      <c r="AR35" s="261">
        <f t="shared" si="113"/>
        <v>0</v>
      </c>
      <c r="AS35" s="260"/>
      <c r="AT35" s="260"/>
      <c r="AU35" s="260"/>
      <c r="AV35" s="262"/>
      <c r="AW35" s="261">
        <f t="shared" si="114"/>
        <v>0</v>
      </c>
      <c r="AX35" s="260"/>
      <c r="AY35" s="260"/>
      <c r="AZ35" s="260"/>
      <c r="BA35" s="262"/>
      <c r="BB35" s="261">
        <f t="shared" si="115"/>
        <v>0</v>
      </c>
      <c r="BC35" s="260"/>
      <c r="BD35" s="260"/>
      <c r="BE35" s="260"/>
      <c r="BF35" s="262"/>
      <c r="BG35" s="261">
        <f t="shared" si="116"/>
        <v>0</v>
      </c>
      <c r="BH35" s="260"/>
      <c r="BI35" s="260"/>
      <c r="BJ35" s="260"/>
      <c r="BK35" s="262"/>
      <c r="BL35" s="261">
        <f t="shared" si="117"/>
        <v>0</v>
      </c>
      <c r="BM35" s="260"/>
      <c r="BN35" s="260"/>
      <c r="BO35" s="260"/>
      <c r="BP35" s="262"/>
      <c r="BQ35" s="261">
        <f t="shared" si="118"/>
        <v>0</v>
      </c>
      <c r="BR35" s="260"/>
      <c r="BS35" s="260"/>
      <c r="BT35" s="260"/>
      <c r="BU35" s="262"/>
      <c r="BV35" s="261">
        <f t="shared" si="119"/>
        <v>0</v>
      </c>
      <c r="BW35" s="260"/>
      <c r="BX35" s="260"/>
      <c r="BY35" s="260"/>
      <c r="BZ35" s="262"/>
      <c r="CA35" s="261">
        <f t="shared" si="120"/>
        <v>0</v>
      </c>
      <c r="CB35" s="260"/>
      <c r="CC35" s="260"/>
      <c r="CD35" s="260"/>
      <c r="CE35" s="262"/>
      <c r="CF35" s="261">
        <f t="shared" si="121"/>
        <v>0</v>
      </c>
      <c r="CG35" s="263">
        <f t="shared" si="122"/>
        <v>8</v>
      </c>
      <c r="CH35" s="264">
        <f t="shared" si="123"/>
        <v>2</v>
      </c>
      <c r="CI35" s="336"/>
      <c r="CJ35" s="337"/>
      <c r="CK35" s="337"/>
    </row>
    <row r="36" spans="1:89" s="265" customFormat="1" ht="15" customHeight="1">
      <c r="B36" s="331">
        <f>IF(C36="","",SUBTOTAL(3,$C$10:C36))</f>
        <v>27</v>
      </c>
      <c r="C36" s="332" t="s">
        <v>174</v>
      </c>
      <c r="D36" s="333" t="s">
        <v>175</v>
      </c>
      <c r="E36" s="334" t="s">
        <v>117</v>
      </c>
      <c r="F36" s="334" t="s">
        <v>46</v>
      </c>
      <c r="G36" s="334" t="s">
        <v>64</v>
      </c>
      <c r="H36" s="334" t="s">
        <v>118</v>
      </c>
      <c r="I36" s="334" t="s">
        <v>127</v>
      </c>
      <c r="J36" s="335">
        <v>3</v>
      </c>
      <c r="K36" s="260">
        <v>0</v>
      </c>
      <c r="L36" s="260">
        <v>0</v>
      </c>
      <c r="M36" s="260"/>
      <c r="N36" s="261">
        <v>3</v>
      </c>
      <c r="O36" s="260">
        <v>3</v>
      </c>
      <c r="P36" s="260">
        <v>0</v>
      </c>
      <c r="Q36" s="260"/>
      <c r="R36" s="260"/>
      <c r="S36" s="261">
        <v>3</v>
      </c>
      <c r="T36" s="260">
        <v>0</v>
      </c>
      <c r="U36" s="260"/>
      <c r="V36" s="260"/>
      <c r="W36" s="260">
        <v>0</v>
      </c>
      <c r="X36" s="261">
        <v>0</v>
      </c>
      <c r="Y36" s="260">
        <v>2.5</v>
      </c>
      <c r="Z36" s="260"/>
      <c r="AA36" s="260">
        <v>0</v>
      </c>
      <c r="AB36" s="262"/>
      <c r="AC36" s="261">
        <v>2.5</v>
      </c>
      <c r="AD36" s="260">
        <v>0</v>
      </c>
      <c r="AE36" s="260"/>
      <c r="AF36" s="260"/>
      <c r="AG36" s="262"/>
      <c r="AH36" s="261">
        <v>0</v>
      </c>
      <c r="AI36" s="260">
        <v>0</v>
      </c>
      <c r="AJ36" s="260"/>
      <c r="AK36" s="260"/>
      <c r="AL36" s="262"/>
      <c r="AM36" s="261">
        <f t="shared" si="11"/>
        <v>0</v>
      </c>
      <c r="AN36" s="260"/>
      <c r="AO36" s="260"/>
      <c r="AP36" s="260"/>
      <c r="AQ36" s="262"/>
      <c r="AR36" s="261">
        <f t="shared" ref="AR36:AR37" si="124">SUM(AN36:AQ36)</f>
        <v>0</v>
      </c>
      <c r="AS36" s="260"/>
      <c r="AT36" s="260"/>
      <c r="AU36" s="260"/>
      <c r="AV36" s="262"/>
      <c r="AW36" s="261">
        <f t="shared" ref="AW36:AW37" si="125">SUM(AS36:AV36)</f>
        <v>0</v>
      </c>
      <c r="AX36" s="260"/>
      <c r="AY36" s="260"/>
      <c r="AZ36" s="260"/>
      <c r="BA36" s="262"/>
      <c r="BB36" s="261">
        <f t="shared" ref="BB36:BB37" si="126">SUM(AX36:BA36)</f>
        <v>0</v>
      </c>
      <c r="BC36" s="260"/>
      <c r="BD36" s="260"/>
      <c r="BE36" s="260"/>
      <c r="BF36" s="262"/>
      <c r="BG36" s="261">
        <f t="shared" ref="BG36:BG37" si="127">SUM(BC36:BF36)</f>
        <v>0</v>
      </c>
      <c r="BH36" s="260"/>
      <c r="BI36" s="260"/>
      <c r="BJ36" s="260"/>
      <c r="BK36" s="262"/>
      <c r="BL36" s="261">
        <f t="shared" ref="BL36:BL37" si="128">SUM(BH36:BK36)</f>
        <v>0</v>
      </c>
      <c r="BM36" s="260"/>
      <c r="BN36" s="260"/>
      <c r="BO36" s="260"/>
      <c r="BP36" s="262"/>
      <c r="BQ36" s="261">
        <f t="shared" ref="BQ36:BQ37" si="129">SUM(BM36:BP36)</f>
        <v>0</v>
      </c>
      <c r="BR36" s="260"/>
      <c r="BS36" s="260"/>
      <c r="BT36" s="260"/>
      <c r="BU36" s="262"/>
      <c r="BV36" s="261">
        <f t="shared" ref="BV36:BV37" si="130">SUM(BR36:BU36)</f>
        <v>0</v>
      </c>
      <c r="BW36" s="260"/>
      <c r="BX36" s="260"/>
      <c r="BY36" s="260"/>
      <c r="BZ36" s="262"/>
      <c r="CA36" s="261">
        <f t="shared" ref="CA36:CA37" si="131">SUM(BW36:BZ36)</f>
        <v>0</v>
      </c>
      <c r="CB36" s="260"/>
      <c r="CC36" s="260"/>
      <c r="CD36" s="260"/>
      <c r="CE36" s="262"/>
      <c r="CF36" s="261">
        <f t="shared" ref="CF36:CF37" si="132">SUM(CB36:CE36)</f>
        <v>0</v>
      </c>
      <c r="CG36" s="263">
        <f t="shared" ref="CG36:CG37" si="133">SUM(N36,S36,X36,AC36,AH36,AM36,AR36,AW36,BG36,BL36,BQ36,BB36)</f>
        <v>8.5</v>
      </c>
      <c r="CH36" s="264">
        <f t="shared" ref="CH36:CH37" si="134">SUM(AC36,AH36,AM36,AR36,AW36,BG36,BL36,BQ36,BV36,CA36,CF36,BB36)</f>
        <v>2.5</v>
      </c>
      <c r="CI36" s="336"/>
      <c r="CJ36" s="337"/>
      <c r="CK36" s="337"/>
    </row>
    <row r="37" spans="1:89" s="265" customFormat="1" ht="15" customHeight="1">
      <c r="B37" s="331">
        <f>IF(C37="","",SUBTOTAL(3,$C$10:C37))</f>
        <v>28</v>
      </c>
      <c r="C37" s="332" t="s">
        <v>176</v>
      </c>
      <c r="D37" s="333" t="s">
        <v>177</v>
      </c>
      <c r="E37" s="334" t="s">
        <v>117</v>
      </c>
      <c r="F37" s="334" t="s">
        <v>46</v>
      </c>
      <c r="G37" s="334" t="s">
        <v>64</v>
      </c>
      <c r="H37" s="334" t="s">
        <v>118</v>
      </c>
      <c r="I37" s="334" t="s">
        <v>127</v>
      </c>
      <c r="J37" s="335">
        <v>0</v>
      </c>
      <c r="K37" s="260">
        <v>0</v>
      </c>
      <c r="L37" s="260">
        <v>0</v>
      </c>
      <c r="M37" s="260"/>
      <c r="N37" s="261">
        <v>0</v>
      </c>
      <c r="O37" s="260">
        <v>0</v>
      </c>
      <c r="P37" s="260">
        <v>0</v>
      </c>
      <c r="Q37" s="260"/>
      <c r="R37" s="260"/>
      <c r="S37" s="261">
        <v>0</v>
      </c>
      <c r="T37" s="260">
        <v>0</v>
      </c>
      <c r="U37" s="260"/>
      <c r="V37" s="260"/>
      <c r="W37" s="260">
        <v>0</v>
      </c>
      <c r="X37" s="261">
        <v>0</v>
      </c>
      <c r="Y37" s="260">
        <v>0</v>
      </c>
      <c r="Z37" s="260"/>
      <c r="AA37" s="260">
        <v>0</v>
      </c>
      <c r="AB37" s="262"/>
      <c r="AC37" s="261">
        <v>0</v>
      </c>
      <c r="AD37" s="260">
        <v>0</v>
      </c>
      <c r="AE37" s="260"/>
      <c r="AF37" s="260"/>
      <c r="AG37" s="262"/>
      <c r="AH37" s="261">
        <v>0</v>
      </c>
      <c r="AI37" s="260">
        <v>0</v>
      </c>
      <c r="AJ37" s="260"/>
      <c r="AK37" s="260"/>
      <c r="AL37" s="262"/>
      <c r="AM37" s="261">
        <f t="shared" si="11"/>
        <v>0</v>
      </c>
      <c r="AN37" s="260"/>
      <c r="AO37" s="260"/>
      <c r="AP37" s="260"/>
      <c r="AQ37" s="262"/>
      <c r="AR37" s="261">
        <f t="shared" si="124"/>
        <v>0</v>
      </c>
      <c r="AS37" s="260"/>
      <c r="AT37" s="260"/>
      <c r="AU37" s="260"/>
      <c r="AV37" s="262"/>
      <c r="AW37" s="261">
        <f t="shared" si="125"/>
        <v>0</v>
      </c>
      <c r="AX37" s="260"/>
      <c r="AY37" s="260"/>
      <c r="AZ37" s="260"/>
      <c r="BA37" s="262"/>
      <c r="BB37" s="261">
        <f t="shared" si="126"/>
        <v>0</v>
      </c>
      <c r="BC37" s="260"/>
      <c r="BD37" s="260"/>
      <c r="BE37" s="260"/>
      <c r="BF37" s="262"/>
      <c r="BG37" s="261">
        <f t="shared" si="127"/>
        <v>0</v>
      </c>
      <c r="BH37" s="260"/>
      <c r="BI37" s="260"/>
      <c r="BJ37" s="260"/>
      <c r="BK37" s="262"/>
      <c r="BL37" s="261">
        <f t="shared" si="128"/>
        <v>0</v>
      </c>
      <c r="BM37" s="260"/>
      <c r="BN37" s="260"/>
      <c r="BO37" s="260"/>
      <c r="BP37" s="262"/>
      <c r="BQ37" s="261">
        <f t="shared" si="129"/>
        <v>0</v>
      </c>
      <c r="BR37" s="260"/>
      <c r="BS37" s="260"/>
      <c r="BT37" s="260"/>
      <c r="BU37" s="262"/>
      <c r="BV37" s="261">
        <f t="shared" si="130"/>
        <v>0</v>
      </c>
      <c r="BW37" s="260"/>
      <c r="BX37" s="260"/>
      <c r="BY37" s="260"/>
      <c r="BZ37" s="262"/>
      <c r="CA37" s="261">
        <f t="shared" si="131"/>
        <v>0</v>
      </c>
      <c r="CB37" s="260"/>
      <c r="CC37" s="260"/>
      <c r="CD37" s="260"/>
      <c r="CE37" s="262"/>
      <c r="CF37" s="261">
        <f t="shared" si="132"/>
        <v>0</v>
      </c>
      <c r="CG37" s="263">
        <f t="shared" si="133"/>
        <v>0</v>
      </c>
      <c r="CH37" s="264">
        <f t="shared" si="134"/>
        <v>0</v>
      </c>
      <c r="CI37" s="336"/>
      <c r="CJ37" s="337"/>
      <c r="CK37" s="337"/>
    </row>
    <row r="38" spans="1:89" s="265" customFormat="1" ht="15" customHeight="1">
      <c r="B38" s="331">
        <f>IF(C38="","",SUBTOTAL(3,$C$10:C38))</f>
        <v>29</v>
      </c>
      <c r="C38" s="332" t="s">
        <v>178</v>
      </c>
      <c r="D38" s="333" t="s">
        <v>179</v>
      </c>
      <c r="E38" s="334" t="s">
        <v>117</v>
      </c>
      <c r="F38" s="334" t="s">
        <v>46</v>
      </c>
      <c r="G38" s="334" t="s">
        <v>64</v>
      </c>
      <c r="H38" s="334" t="s">
        <v>118</v>
      </c>
      <c r="I38" s="334" t="s">
        <v>127</v>
      </c>
      <c r="J38" s="335">
        <v>0</v>
      </c>
      <c r="K38" s="260">
        <v>0</v>
      </c>
      <c r="L38" s="260">
        <v>0</v>
      </c>
      <c r="M38" s="260"/>
      <c r="N38" s="261">
        <v>0</v>
      </c>
      <c r="O38" s="260">
        <v>0</v>
      </c>
      <c r="P38" s="260">
        <v>0</v>
      </c>
      <c r="Q38" s="260"/>
      <c r="R38" s="260"/>
      <c r="S38" s="261">
        <v>0</v>
      </c>
      <c r="T38" s="260">
        <v>0</v>
      </c>
      <c r="U38" s="260"/>
      <c r="V38" s="260"/>
      <c r="W38" s="260">
        <v>0</v>
      </c>
      <c r="X38" s="261">
        <v>0</v>
      </c>
      <c r="Y38" s="260">
        <v>0</v>
      </c>
      <c r="Z38" s="260"/>
      <c r="AA38" s="260">
        <v>0</v>
      </c>
      <c r="AB38" s="262"/>
      <c r="AC38" s="261">
        <v>0</v>
      </c>
      <c r="AD38" s="260">
        <v>0</v>
      </c>
      <c r="AE38" s="260"/>
      <c r="AF38" s="260"/>
      <c r="AG38" s="262"/>
      <c r="AH38" s="261">
        <v>0</v>
      </c>
      <c r="AI38" s="260">
        <v>0</v>
      </c>
      <c r="AJ38" s="260"/>
      <c r="AK38" s="260"/>
      <c r="AL38" s="262"/>
      <c r="AM38" s="261">
        <f t="shared" si="11"/>
        <v>0</v>
      </c>
      <c r="AN38" s="260"/>
      <c r="AO38" s="260"/>
      <c r="AP38" s="260"/>
      <c r="AQ38" s="262"/>
      <c r="AR38" s="261">
        <f t="shared" ref="AR38" si="135">SUM(AN38:AQ38)</f>
        <v>0</v>
      </c>
      <c r="AS38" s="260"/>
      <c r="AT38" s="260"/>
      <c r="AU38" s="260"/>
      <c r="AV38" s="262"/>
      <c r="AW38" s="261">
        <f t="shared" ref="AW38" si="136">SUM(AS38:AV38)</f>
        <v>0</v>
      </c>
      <c r="AX38" s="260"/>
      <c r="AY38" s="260"/>
      <c r="AZ38" s="260"/>
      <c r="BA38" s="262"/>
      <c r="BB38" s="261">
        <f t="shared" ref="BB38" si="137">SUM(AX38:BA38)</f>
        <v>0</v>
      </c>
      <c r="BC38" s="260"/>
      <c r="BD38" s="260"/>
      <c r="BE38" s="260"/>
      <c r="BF38" s="262"/>
      <c r="BG38" s="261">
        <f t="shared" ref="BG38" si="138">SUM(BC38:BF38)</f>
        <v>0</v>
      </c>
      <c r="BH38" s="260"/>
      <c r="BI38" s="260"/>
      <c r="BJ38" s="260"/>
      <c r="BK38" s="262"/>
      <c r="BL38" s="261">
        <f t="shared" ref="BL38" si="139">SUM(BH38:BK38)</f>
        <v>0</v>
      </c>
      <c r="BM38" s="260"/>
      <c r="BN38" s="260"/>
      <c r="BO38" s="260"/>
      <c r="BP38" s="262"/>
      <c r="BQ38" s="261">
        <f t="shared" ref="BQ38" si="140">SUM(BM38:BP38)</f>
        <v>0</v>
      </c>
      <c r="BR38" s="260"/>
      <c r="BS38" s="260"/>
      <c r="BT38" s="260"/>
      <c r="BU38" s="262"/>
      <c r="BV38" s="261">
        <f t="shared" ref="BV38" si="141">SUM(BR38:BU38)</f>
        <v>0</v>
      </c>
      <c r="BW38" s="260"/>
      <c r="BX38" s="260"/>
      <c r="BY38" s="260"/>
      <c r="BZ38" s="262"/>
      <c r="CA38" s="261">
        <f t="shared" ref="CA38" si="142">SUM(BW38:BZ38)</f>
        <v>0</v>
      </c>
      <c r="CB38" s="260"/>
      <c r="CC38" s="260"/>
      <c r="CD38" s="260"/>
      <c r="CE38" s="262"/>
      <c r="CF38" s="261">
        <f t="shared" ref="CF38" si="143">SUM(CB38:CE38)</f>
        <v>0</v>
      </c>
      <c r="CG38" s="263">
        <f t="shared" ref="CG38" si="144">SUM(N38,S38,X38,AC38,AH38,AM38,AR38,AW38,BG38,BL38,BQ38,BB38)</f>
        <v>0</v>
      </c>
      <c r="CH38" s="264">
        <f t="shared" ref="CH38" si="145">SUM(AC38,AH38,AM38,AR38,AW38,BG38,BL38,BQ38,BV38,CA38,CF38,BB38)</f>
        <v>0</v>
      </c>
      <c r="CI38" s="336"/>
      <c r="CJ38" s="337"/>
      <c r="CK38" s="337"/>
    </row>
    <row r="39" spans="1:89" s="265" customFormat="1" ht="15" customHeight="1">
      <c r="B39" s="331">
        <f>IF(C39="","",SUBTOTAL(3,$C$10:C39))</f>
        <v>30</v>
      </c>
      <c r="C39" s="332" t="s">
        <v>180</v>
      </c>
      <c r="D39" s="333" t="s">
        <v>181</v>
      </c>
      <c r="E39" s="334" t="s">
        <v>117</v>
      </c>
      <c r="F39" s="334" t="s">
        <v>46</v>
      </c>
      <c r="G39" s="334" t="s">
        <v>62</v>
      </c>
      <c r="H39" s="334" t="s">
        <v>118</v>
      </c>
      <c r="I39" s="334" t="s">
        <v>122</v>
      </c>
      <c r="J39" s="335">
        <v>0</v>
      </c>
      <c r="K39" s="260">
        <v>0</v>
      </c>
      <c r="L39" s="260">
        <v>0</v>
      </c>
      <c r="M39" s="260"/>
      <c r="N39" s="261">
        <v>0</v>
      </c>
      <c r="O39" s="260">
        <v>0</v>
      </c>
      <c r="P39" s="260">
        <v>0</v>
      </c>
      <c r="Q39" s="260"/>
      <c r="R39" s="260"/>
      <c r="S39" s="261">
        <v>0</v>
      </c>
      <c r="T39" s="260">
        <v>3</v>
      </c>
      <c r="U39" s="260"/>
      <c r="V39" s="260"/>
      <c r="W39" s="260">
        <v>0</v>
      </c>
      <c r="X39" s="261">
        <v>3</v>
      </c>
      <c r="Y39" s="260">
        <v>9</v>
      </c>
      <c r="Z39" s="260"/>
      <c r="AA39" s="260">
        <v>0</v>
      </c>
      <c r="AB39" s="262"/>
      <c r="AC39" s="261">
        <v>9</v>
      </c>
      <c r="AD39" s="260">
        <v>6</v>
      </c>
      <c r="AE39" s="260"/>
      <c r="AF39" s="260"/>
      <c r="AG39" s="262"/>
      <c r="AH39" s="261">
        <v>6</v>
      </c>
      <c r="AI39" s="260">
        <v>0</v>
      </c>
      <c r="AJ39" s="260"/>
      <c r="AK39" s="260"/>
      <c r="AL39" s="262"/>
      <c r="AM39" s="261">
        <f t="shared" si="11"/>
        <v>0</v>
      </c>
      <c r="AN39" s="260"/>
      <c r="AO39" s="260"/>
      <c r="AP39" s="260"/>
      <c r="AQ39" s="262"/>
      <c r="AR39" s="261">
        <f t="shared" ref="AR39" si="146">SUM(AN39:AQ39)</f>
        <v>0</v>
      </c>
      <c r="AS39" s="260"/>
      <c r="AT39" s="260"/>
      <c r="AU39" s="260"/>
      <c r="AV39" s="262"/>
      <c r="AW39" s="261">
        <f t="shared" ref="AW39" si="147">SUM(AS39:AV39)</f>
        <v>0</v>
      </c>
      <c r="AX39" s="260"/>
      <c r="AY39" s="260"/>
      <c r="AZ39" s="260"/>
      <c r="BA39" s="262"/>
      <c r="BB39" s="261">
        <f t="shared" ref="BB39" si="148">SUM(AX39:BA39)</f>
        <v>0</v>
      </c>
      <c r="BC39" s="260"/>
      <c r="BD39" s="260"/>
      <c r="BE39" s="260"/>
      <c r="BF39" s="262"/>
      <c r="BG39" s="261">
        <f t="shared" ref="BG39" si="149">SUM(BC39:BF39)</f>
        <v>0</v>
      </c>
      <c r="BH39" s="260"/>
      <c r="BI39" s="260"/>
      <c r="BJ39" s="260"/>
      <c r="BK39" s="262"/>
      <c r="BL39" s="261">
        <f t="shared" ref="BL39" si="150">SUM(BH39:BK39)</f>
        <v>0</v>
      </c>
      <c r="BM39" s="260"/>
      <c r="BN39" s="260"/>
      <c r="BO39" s="260"/>
      <c r="BP39" s="262"/>
      <c r="BQ39" s="261">
        <f t="shared" ref="BQ39" si="151">SUM(BM39:BP39)</f>
        <v>0</v>
      </c>
      <c r="BR39" s="260"/>
      <c r="BS39" s="260"/>
      <c r="BT39" s="260"/>
      <c r="BU39" s="262"/>
      <c r="BV39" s="261">
        <f t="shared" ref="BV39" si="152">SUM(BR39:BU39)</f>
        <v>0</v>
      </c>
      <c r="BW39" s="260"/>
      <c r="BX39" s="260"/>
      <c r="BY39" s="260"/>
      <c r="BZ39" s="262"/>
      <c r="CA39" s="261">
        <f t="shared" ref="CA39" si="153">SUM(BW39:BZ39)</f>
        <v>0</v>
      </c>
      <c r="CB39" s="260"/>
      <c r="CC39" s="260"/>
      <c r="CD39" s="260"/>
      <c r="CE39" s="262"/>
      <c r="CF39" s="261">
        <f t="shared" ref="CF39" si="154">SUM(CB39:CE39)</f>
        <v>0</v>
      </c>
      <c r="CG39" s="263">
        <f t="shared" ref="CG39" si="155">SUM(N39,S39,X39,AC39,AH39,AM39,AR39,AW39,BG39,BL39,BQ39,BB39)</f>
        <v>18</v>
      </c>
      <c r="CH39" s="264">
        <f t="shared" ref="CH39" si="156">SUM(AC39,AH39,AM39,AR39,AW39,BG39,BL39,BQ39,BV39,CA39,CF39,BB39)</f>
        <v>15</v>
      </c>
      <c r="CI39" s="336"/>
      <c r="CJ39" s="337"/>
      <c r="CK39" s="337"/>
    </row>
    <row r="40" spans="1:89" s="265" customFormat="1" ht="15" customHeight="1">
      <c r="B40" s="331">
        <f>IF(C40="","",SUBTOTAL(3,$C$10:C40))</f>
        <v>31</v>
      </c>
      <c r="C40" s="332" t="s">
        <v>182</v>
      </c>
      <c r="D40" s="333" t="s">
        <v>183</v>
      </c>
      <c r="E40" s="334" t="s">
        <v>117</v>
      </c>
      <c r="F40" s="334" t="s">
        <v>46</v>
      </c>
      <c r="G40" s="334" t="s">
        <v>64</v>
      </c>
      <c r="H40" s="334" t="s">
        <v>118</v>
      </c>
      <c r="I40" s="334" t="s">
        <v>130</v>
      </c>
      <c r="J40" s="335">
        <v>0</v>
      </c>
      <c r="K40" s="260">
        <v>0</v>
      </c>
      <c r="L40" s="260">
        <v>0</v>
      </c>
      <c r="M40" s="260"/>
      <c r="N40" s="261">
        <v>0</v>
      </c>
      <c r="O40" s="260">
        <v>0</v>
      </c>
      <c r="P40" s="260">
        <v>0</v>
      </c>
      <c r="Q40" s="260"/>
      <c r="R40" s="260"/>
      <c r="S40" s="261">
        <v>0</v>
      </c>
      <c r="T40" s="260">
        <v>0</v>
      </c>
      <c r="U40" s="260"/>
      <c r="V40" s="260"/>
      <c r="W40" s="260">
        <v>0</v>
      </c>
      <c r="X40" s="261">
        <v>0</v>
      </c>
      <c r="Y40" s="260">
        <v>0</v>
      </c>
      <c r="Z40" s="260"/>
      <c r="AA40" s="260">
        <v>0</v>
      </c>
      <c r="AB40" s="262"/>
      <c r="AC40" s="261">
        <v>0</v>
      </c>
      <c r="AD40" s="260">
        <v>0</v>
      </c>
      <c r="AE40" s="260"/>
      <c r="AF40" s="260"/>
      <c r="AG40" s="262"/>
      <c r="AH40" s="261">
        <v>0</v>
      </c>
      <c r="AI40" s="260">
        <v>0</v>
      </c>
      <c r="AJ40" s="260"/>
      <c r="AK40" s="260"/>
      <c r="AL40" s="262"/>
      <c r="AM40" s="261">
        <f t="shared" si="11"/>
        <v>0</v>
      </c>
      <c r="AN40" s="260"/>
      <c r="AO40" s="260"/>
      <c r="AP40" s="260"/>
      <c r="AQ40" s="262"/>
      <c r="AR40" s="261">
        <f t="shared" ref="AR40" si="157">SUM(AN40:AQ40)</f>
        <v>0</v>
      </c>
      <c r="AS40" s="260"/>
      <c r="AT40" s="260"/>
      <c r="AU40" s="260"/>
      <c r="AV40" s="262"/>
      <c r="AW40" s="261">
        <f t="shared" ref="AW40" si="158">SUM(AS40:AV40)</f>
        <v>0</v>
      </c>
      <c r="AX40" s="260"/>
      <c r="AY40" s="260"/>
      <c r="AZ40" s="260"/>
      <c r="BA40" s="262"/>
      <c r="BB40" s="261">
        <f t="shared" ref="BB40" si="159">SUM(AX40:BA40)</f>
        <v>0</v>
      </c>
      <c r="BC40" s="260"/>
      <c r="BD40" s="260"/>
      <c r="BE40" s="260"/>
      <c r="BF40" s="262"/>
      <c r="BG40" s="261">
        <f t="shared" ref="BG40" si="160">SUM(BC40:BF40)</f>
        <v>0</v>
      </c>
      <c r="BH40" s="260"/>
      <c r="BI40" s="260"/>
      <c r="BJ40" s="260"/>
      <c r="BK40" s="262"/>
      <c r="BL40" s="261">
        <f t="shared" ref="BL40" si="161">SUM(BH40:BK40)</f>
        <v>0</v>
      </c>
      <c r="BM40" s="260"/>
      <c r="BN40" s="260"/>
      <c r="BO40" s="260"/>
      <c r="BP40" s="262"/>
      <c r="BQ40" s="261">
        <f t="shared" ref="BQ40" si="162">SUM(BM40:BP40)</f>
        <v>0</v>
      </c>
      <c r="BR40" s="260"/>
      <c r="BS40" s="260"/>
      <c r="BT40" s="260"/>
      <c r="BU40" s="262"/>
      <c r="BV40" s="261">
        <f t="shared" ref="BV40" si="163">SUM(BR40:BU40)</f>
        <v>0</v>
      </c>
      <c r="BW40" s="260"/>
      <c r="BX40" s="260"/>
      <c r="BY40" s="260"/>
      <c r="BZ40" s="262"/>
      <c r="CA40" s="261">
        <f t="shared" ref="CA40" si="164">SUM(BW40:BZ40)</f>
        <v>0</v>
      </c>
      <c r="CB40" s="260"/>
      <c r="CC40" s="260"/>
      <c r="CD40" s="260"/>
      <c r="CE40" s="262"/>
      <c r="CF40" s="261">
        <f t="shared" ref="CF40" si="165">SUM(CB40:CE40)</f>
        <v>0</v>
      </c>
      <c r="CG40" s="263">
        <f t="shared" ref="CG40" si="166">SUM(N40,S40,X40,AC40,AH40,AM40,AR40,AW40,BG40,BL40,BQ40,BB40)</f>
        <v>0</v>
      </c>
      <c r="CH40" s="264">
        <f t="shared" ref="CH40" si="167">SUM(AC40,AH40,AM40,AR40,AW40,BG40,BL40,BQ40,BV40,CA40,CF40,BB40)</f>
        <v>0</v>
      </c>
      <c r="CI40" s="336"/>
      <c r="CJ40" s="337"/>
      <c r="CK40" s="337"/>
    </row>
    <row r="41" spans="1:89" s="265" customFormat="1" ht="15" customHeight="1">
      <c r="B41" s="331"/>
      <c r="C41" s="332" t="s">
        <v>253</v>
      </c>
      <c r="D41" s="333" t="s">
        <v>254</v>
      </c>
      <c r="E41" s="334" t="s">
        <v>117</v>
      </c>
      <c r="F41" s="334" t="s">
        <v>46</v>
      </c>
      <c r="G41" s="334" t="s">
        <v>63</v>
      </c>
      <c r="H41" s="334" t="s">
        <v>118</v>
      </c>
      <c r="I41" s="334" t="s">
        <v>130</v>
      </c>
      <c r="J41" s="335"/>
      <c r="K41" s="260"/>
      <c r="L41" s="260"/>
      <c r="M41" s="260"/>
      <c r="N41" s="261"/>
      <c r="O41" s="260"/>
      <c r="P41" s="260"/>
      <c r="Q41" s="260"/>
      <c r="R41" s="260"/>
      <c r="S41" s="261"/>
      <c r="T41" s="260"/>
      <c r="U41" s="260"/>
      <c r="V41" s="260"/>
      <c r="W41" s="260"/>
      <c r="X41" s="261"/>
      <c r="Y41" s="260"/>
      <c r="Z41" s="260"/>
      <c r="AA41" s="260"/>
      <c r="AB41" s="262"/>
      <c r="AC41" s="261"/>
      <c r="AD41" s="260"/>
      <c r="AE41" s="260"/>
      <c r="AF41" s="260"/>
      <c r="AG41" s="262"/>
      <c r="AH41" s="261"/>
      <c r="AI41" s="260">
        <v>9</v>
      </c>
      <c r="AJ41" s="260"/>
      <c r="AK41" s="260"/>
      <c r="AL41" s="262"/>
      <c r="AM41" s="261">
        <f t="shared" si="11"/>
        <v>9</v>
      </c>
      <c r="AN41" s="260"/>
      <c r="AO41" s="260"/>
      <c r="AP41" s="260"/>
      <c r="AQ41" s="262"/>
      <c r="AR41" s="261">
        <f t="shared" ref="AR41" si="168">SUM(AN41:AQ41)</f>
        <v>0</v>
      </c>
      <c r="AS41" s="260"/>
      <c r="AT41" s="260"/>
      <c r="AU41" s="260"/>
      <c r="AV41" s="262"/>
      <c r="AW41" s="261">
        <f t="shared" ref="AW41" si="169">SUM(AS41:AV41)</f>
        <v>0</v>
      </c>
      <c r="AX41" s="260"/>
      <c r="AY41" s="260"/>
      <c r="AZ41" s="260"/>
      <c r="BA41" s="262"/>
      <c r="BB41" s="261">
        <f t="shared" ref="BB41" si="170">SUM(AX41:BA41)</f>
        <v>0</v>
      </c>
      <c r="BC41" s="260"/>
      <c r="BD41" s="260"/>
      <c r="BE41" s="260"/>
      <c r="BF41" s="262"/>
      <c r="BG41" s="261">
        <f t="shared" ref="BG41" si="171">SUM(BC41:BF41)</f>
        <v>0</v>
      </c>
      <c r="BH41" s="260"/>
      <c r="BI41" s="260"/>
      <c r="BJ41" s="260"/>
      <c r="BK41" s="262"/>
      <c r="BL41" s="261">
        <f t="shared" ref="BL41" si="172">SUM(BH41:BK41)</f>
        <v>0</v>
      </c>
      <c r="BM41" s="260"/>
      <c r="BN41" s="260"/>
      <c r="BO41" s="260"/>
      <c r="BP41" s="262"/>
      <c r="BQ41" s="261">
        <f t="shared" ref="BQ41" si="173">SUM(BM41:BP41)</f>
        <v>0</v>
      </c>
      <c r="BR41" s="260"/>
      <c r="BS41" s="260"/>
      <c r="BT41" s="260"/>
      <c r="BU41" s="262"/>
      <c r="BV41" s="261">
        <f t="shared" ref="BV41" si="174">SUM(BR41:BU41)</f>
        <v>0</v>
      </c>
      <c r="BW41" s="260"/>
      <c r="BX41" s="260"/>
      <c r="BY41" s="260"/>
      <c r="BZ41" s="262"/>
      <c r="CA41" s="261">
        <f t="shared" ref="CA41" si="175">SUM(BW41:BZ41)</f>
        <v>0</v>
      </c>
      <c r="CB41" s="260"/>
      <c r="CC41" s="260"/>
      <c r="CD41" s="260"/>
      <c r="CE41" s="262"/>
      <c r="CF41" s="261">
        <f t="shared" ref="CF41" si="176">SUM(CB41:CE41)</f>
        <v>0</v>
      </c>
      <c r="CG41" s="263">
        <f t="shared" ref="CG41" si="177">SUM(N41,S41,X41,AC41,AH41,AM41,AR41,AW41,BG41,BL41,BQ41,BB41)</f>
        <v>9</v>
      </c>
      <c r="CH41" s="264">
        <f t="shared" ref="CH41" si="178">SUM(AC41,AH41,AM41,AR41,AW41,BG41,BL41,BQ41,BV41,CA41,CF41,BB41)</f>
        <v>9</v>
      </c>
      <c r="CI41" s="336"/>
      <c r="CJ41" s="337"/>
      <c r="CK41" s="337"/>
    </row>
    <row r="42" spans="1:89" s="338" customFormat="1" ht="10.5" customHeight="1">
      <c r="B42" s="266"/>
      <c r="C42" s="341" t="s">
        <v>48</v>
      </c>
      <c r="D42" s="342"/>
      <c r="E42" s="343"/>
      <c r="F42" s="343"/>
      <c r="G42" s="343"/>
      <c r="H42" s="343"/>
      <c r="I42" s="343"/>
      <c r="J42" s="267">
        <f>SUM(J10:J41)</f>
        <v>216.5</v>
      </c>
      <c r="K42" s="267">
        <f t="shared" ref="K42:BV42" si="179">SUM(K10:K41)</f>
        <v>0</v>
      </c>
      <c r="L42" s="267">
        <f t="shared" si="179"/>
        <v>0</v>
      </c>
      <c r="M42" s="267">
        <f t="shared" si="179"/>
        <v>0</v>
      </c>
      <c r="N42" s="267">
        <f t="shared" si="179"/>
        <v>216.5</v>
      </c>
      <c r="O42" s="267">
        <f t="shared" si="179"/>
        <v>163.5</v>
      </c>
      <c r="P42" s="267">
        <f t="shared" si="179"/>
        <v>0</v>
      </c>
      <c r="Q42" s="267">
        <f t="shared" si="179"/>
        <v>0</v>
      </c>
      <c r="R42" s="267">
        <f t="shared" si="179"/>
        <v>0</v>
      </c>
      <c r="S42" s="267">
        <f t="shared" si="179"/>
        <v>163.5</v>
      </c>
      <c r="T42" s="267">
        <f t="shared" si="179"/>
        <v>111</v>
      </c>
      <c r="U42" s="267">
        <f t="shared" si="179"/>
        <v>0</v>
      </c>
      <c r="V42" s="267">
        <f t="shared" si="179"/>
        <v>0</v>
      </c>
      <c r="W42" s="267">
        <f t="shared" si="179"/>
        <v>0</v>
      </c>
      <c r="X42" s="267">
        <f t="shared" si="179"/>
        <v>111</v>
      </c>
      <c r="Y42" s="267">
        <f t="shared" si="179"/>
        <v>216</v>
      </c>
      <c r="Z42" s="267">
        <f t="shared" si="179"/>
        <v>0</v>
      </c>
      <c r="AA42" s="267">
        <f t="shared" si="179"/>
        <v>0</v>
      </c>
      <c r="AB42" s="267">
        <f t="shared" si="179"/>
        <v>0</v>
      </c>
      <c r="AC42" s="267">
        <f t="shared" si="179"/>
        <v>216</v>
      </c>
      <c r="AD42" s="267">
        <f t="shared" si="179"/>
        <v>178.5</v>
      </c>
      <c r="AE42" s="267">
        <f t="shared" si="179"/>
        <v>0</v>
      </c>
      <c r="AF42" s="267">
        <f t="shared" si="179"/>
        <v>0</v>
      </c>
      <c r="AG42" s="267">
        <f t="shared" si="179"/>
        <v>0</v>
      </c>
      <c r="AH42" s="267">
        <f t="shared" si="179"/>
        <v>178.5</v>
      </c>
      <c r="AI42" s="267">
        <f t="shared" si="179"/>
        <v>157.5</v>
      </c>
      <c r="AJ42" s="267">
        <f t="shared" si="179"/>
        <v>0</v>
      </c>
      <c r="AK42" s="267">
        <f t="shared" si="179"/>
        <v>0</v>
      </c>
      <c r="AL42" s="267">
        <f t="shared" si="179"/>
        <v>0</v>
      </c>
      <c r="AM42" s="267">
        <f t="shared" si="179"/>
        <v>157.5</v>
      </c>
      <c r="AN42" s="267">
        <f t="shared" si="179"/>
        <v>0</v>
      </c>
      <c r="AO42" s="267">
        <f t="shared" si="179"/>
        <v>0</v>
      </c>
      <c r="AP42" s="267">
        <f t="shared" si="179"/>
        <v>0</v>
      </c>
      <c r="AQ42" s="267">
        <f t="shared" si="179"/>
        <v>0</v>
      </c>
      <c r="AR42" s="267">
        <f t="shared" si="179"/>
        <v>0</v>
      </c>
      <c r="AS42" s="267">
        <f t="shared" si="179"/>
        <v>0</v>
      </c>
      <c r="AT42" s="267">
        <f t="shared" si="179"/>
        <v>0</v>
      </c>
      <c r="AU42" s="267">
        <f t="shared" si="179"/>
        <v>0</v>
      </c>
      <c r="AV42" s="267">
        <f t="shared" si="179"/>
        <v>0</v>
      </c>
      <c r="AW42" s="267">
        <f t="shared" si="179"/>
        <v>0</v>
      </c>
      <c r="AX42" s="267">
        <f t="shared" si="179"/>
        <v>0</v>
      </c>
      <c r="AY42" s="267">
        <f t="shared" si="179"/>
        <v>0</v>
      </c>
      <c r="AZ42" s="267">
        <f t="shared" si="179"/>
        <v>0</v>
      </c>
      <c r="BA42" s="267">
        <f t="shared" si="179"/>
        <v>0</v>
      </c>
      <c r="BB42" s="267">
        <f t="shared" si="179"/>
        <v>0</v>
      </c>
      <c r="BC42" s="267">
        <f t="shared" si="179"/>
        <v>0</v>
      </c>
      <c r="BD42" s="267">
        <f t="shared" si="179"/>
        <v>0</v>
      </c>
      <c r="BE42" s="267">
        <f t="shared" si="179"/>
        <v>0</v>
      </c>
      <c r="BF42" s="267">
        <f t="shared" si="179"/>
        <v>0</v>
      </c>
      <c r="BG42" s="267">
        <f t="shared" si="179"/>
        <v>0</v>
      </c>
      <c r="BH42" s="267">
        <f t="shared" si="179"/>
        <v>0</v>
      </c>
      <c r="BI42" s="267">
        <f t="shared" si="179"/>
        <v>0</v>
      </c>
      <c r="BJ42" s="267">
        <f t="shared" si="179"/>
        <v>0</v>
      </c>
      <c r="BK42" s="267">
        <f t="shared" si="179"/>
        <v>0</v>
      </c>
      <c r="BL42" s="267">
        <f t="shared" si="179"/>
        <v>0</v>
      </c>
      <c r="BM42" s="267">
        <f t="shared" si="179"/>
        <v>0</v>
      </c>
      <c r="BN42" s="267">
        <f t="shared" si="179"/>
        <v>0</v>
      </c>
      <c r="BO42" s="267">
        <f t="shared" si="179"/>
        <v>0</v>
      </c>
      <c r="BP42" s="267">
        <f t="shared" si="179"/>
        <v>0</v>
      </c>
      <c r="BQ42" s="267">
        <f t="shared" si="179"/>
        <v>0</v>
      </c>
      <c r="BR42" s="267">
        <f t="shared" si="179"/>
        <v>0</v>
      </c>
      <c r="BS42" s="267">
        <f t="shared" si="179"/>
        <v>0</v>
      </c>
      <c r="BT42" s="267">
        <f t="shared" si="179"/>
        <v>0</v>
      </c>
      <c r="BU42" s="267">
        <f t="shared" si="179"/>
        <v>0</v>
      </c>
      <c r="BV42" s="267">
        <f t="shared" si="179"/>
        <v>0</v>
      </c>
      <c r="BW42" s="267">
        <f t="shared" ref="BW42:CH42" si="180">SUM(BW10:BW41)</f>
        <v>0</v>
      </c>
      <c r="BX42" s="267">
        <f t="shared" si="180"/>
        <v>0</v>
      </c>
      <c r="BY42" s="267">
        <f t="shared" si="180"/>
        <v>0</v>
      </c>
      <c r="BZ42" s="267">
        <f t="shared" si="180"/>
        <v>0</v>
      </c>
      <c r="CA42" s="267">
        <f t="shared" si="180"/>
        <v>0</v>
      </c>
      <c r="CB42" s="267">
        <f t="shared" si="180"/>
        <v>0</v>
      </c>
      <c r="CC42" s="267">
        <f t="shared" si="180"/>
        <v>0</v>
      </c>
      <c r="CD42" s="267">
        <f t="shared" si="180"/>
        <v>0</v>
      </c>
      <c r="CE42" s="267">
        <f t="shared" si="180"/>
        <v>0</v>
      </c>
      <c r="CF42" s="267">
        <f t="shared" si="180"/>
        <v>0</v>
      </c>
      <c r="CG42" s="267">
        <f>SUM(CG10:CG41)</f>
        <v>1043</v>
      </c>
      <c r="CH42" s="267">
        <f t="shared" si="180"/>
        <v>552</v>
      </c>
      <c r="CI42" s="266"/>
      <c r="CJ42" s="344"/>
    </row>
    <row r="43" spans="1:89">
      <c r="S43" s="348"/>
    </row>
    <row r="44" spans="1:89" ht="15.75">
      <c r="B44" s="35" t="s">
        <v>78</v>
      </c>
      <c r="X44" s="365"/>
      <c r="AS44" s="366"/>
      <c r="AT44" s="366"/>
      <c r="BB44" s="347"/>
      <c r="BL44" s="347"/>
      <c r="BQ44" s="347"/>
      <c r="BZ44" s="367"/>
      <c r="CA44" s="367"/>
      <c r="CB44" s="353"/>
      <c r="CC44" s="355"/>
      <c r="CD44" s="355"/>
      <c r="CE44" s="355"/>
      <c r="CF44" s="355"/>
      <c r="CG44" s="355"/>
      <c r="CH44" s="355"/>
      <c r="CI44" s="355"/>
      <c r="CJ44" s="355"/>
    </row>
    <row r="45" spans="1:89" s="251" customFormat="1" ht="5.0999999999999996" customHeight="1" thickBot="1">
      <c r="B45" s="35"/>
      <c r="C45" s="345"/>
      <c r="D45" s="345"/>
      <c r="E45" s="346"/>
      <c r="F45" s="346"/>
      <c r="G45" s="346"/>
      <c r="H45" s="346"/>
      <c r="I45" s="346"/>
      <c r="J45" s="253"/>
      <c r="K45" s="20"/>
      <c r="L45" s="20"/>
      <c r="M45" s="20"/>
      <c r="N45" s="20"/>
      <c r="O45" s="20"/>
      <c r="P45" s="20"/>
      <c r="Q45" s="20"/>
      <c r="R45" s="20"/>
      <c r="S45" s="254"/>
      <c r="T45" s="20"/>
      <c r="U45" s="20"/>
      <c r="V45" s="20"/>
      <c r="W45" s="20"/>
      <c r="X45" s="255"/>
      <c r="Y45" s="20"/>
      <c r="Z45" s="20"/>
      <c r="AA45" s="20"/>
      <c r="AB45" s="20"/>
      <c r="AC45" s="255"/>
      <c r="AD45" s="20"/>
      <c r="AE45" s="20"/>
      <c r="AF45" s="20"/>
      <c r="AG45" s="20"/>
      <c r="AH45" s="255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328"/>
      <c r="BL45" s="328"/>
      <c r="BM45" s="20"/>
      <c r="BN45" s="328"/>
      <c r="BO45" s="20"/>
      <c r="BP45" s="20"/>
      <c r="BQ45" s="20"/>
      <c r="BR45" s="20"/>
      <c r="BS45" s="328"/>
      <c r="BT45" s="328"/>
      <c r="BU45" s="20"/>
      <c r="BV45" s="328"/>
      <c r="BW45" s="20"/>
      <c r="BX45" s="20"/>
      <c r="BY45" s="20"/>
      <c r="BZ45" s="20"/>
      <c r="CB45" s="256"/>
      <c r="CI45" s="355"/>
    </row>
    <row r="46" spans="1:89" s="257" customFormat="1" ht="12" customHeight="1">
      <c r="A46"/>
      <c r="B46" s="368" t="s">
        <v>99</v>
      </c>
      <c r="C46" s="369" t="s">
        <v>100</v>
      </c>
      <c r="D46" s="370" t="s">
        <v>101</v>
      </c>
      <c r="E46" s="370" t="s">
        <v>102</v>
      </c>
      <c r="F46" s="371" t="s">
        <v>103</v>
      </c>
      <c r="G46" s="370" t="s">
        <v>104</v>
      </c>
      <c r="H46" s="370" t="s">
        <v>91</v>
      </c>
      <c r="I46" s="370" t="s">
        <v>105</v>
      </c>
      <c r="J46" s="486" t="s">
        <v>65</v>
      </c>
      <c r="K46" s="487"/>
      <c r="L46" s="487"/>
      <c r="M46" s="487"/>
      <c r="N46" s="488"/>
      <c r="O46" s="489" t="s">
        <v>66</v>
      </c>
      <c r="P46" s="490"/>
      <c r="Q46" s="490"/>
      <c r="R46" s="490"/>
      <c r="S46" s="491"/>
      <c r="T46" s="486" t="s">
        <v>67</v>
      </c>
      <c r="U46" s="487"/>
      <c r="V46" s="487"/>
      <c r="W46" s="487"/>
      <c r="X46" s="488"/>
      <c r="Y46" s="493" t="s">
        <v>201</v>
      </c>
      <c r="Z46" s="493"/>
      <c r="AA46" s="493"/>
      <c r="AB46" s="493"/>
      <c r="AC46" s="493"/>
      <c r="AD46" s="492" t="s">
        <v>202</v>
      </c>
      <c r="AE46" s="492"/>
      <c r="AF46" s="492"/>
      <c r="AG46" s="494"/>
      <c r="AH46" s="492"/>
      <c r="AI46" s="493" t="s">
        <v>203</v>
      </c>
      <c r="AJ46" s="493"/>
      <c r="AK46" s="493"/>
      <c r="AL46" s="493"/>
      <c r="AM46" s="493"/>
      <c r="AN46" s="492" t="s">
        <v>204</v>
      </c>
      <c r="AO46" s="492"/>
      <c r="AP46" s="492"/>
      <c r="AQ46" s="492"/>
      <c r="AR46" s="492"/>
      <c r="AS46" s="493" t="s">
        <v>205</v>
      </c>
      <c r="AT46" s="493"/>
      <c r="AU46" s="493"/>
      <c r="AV46" s="493"/>
      <c r="AW46" s="493"/>
      <c r="AX46" s="492" t="s">
        <v>206</v>
      </c>
      <c r="AY46" s="492"/>
      <c r="AZ46" s="492"/>
      <c r="BA46" s="492"/>
      <c r="BB46" s="492"/>
      <c r="BC46" s="493" t="s">
        <v>207</v>
      </c>
      <c r="BD46" s="493"/>
      <c r="BE46" s="493"/>
      <c r="BF46" s="493"/>
      <c r="BG46" s="493"/>
      <c r="BH46" s="492" t="s">
        <v>208</v>
      </c>
      <c r="BI46" s="492"/>
      <c r="BJ46" s="492"/>
      <c r="BK46" s="492"/>
      <c r="BL46" s="492"/>
      <c r="BM46" s="493" t="s">
        <v>209</v>
      </c>
      <c r="BN46" s="493"/>
      <c r="BO46" s="493"/>
      <c r="BP46" s="493"/>
      <c r="BQ46" s="493"/>
      <c r="BR46" s="492" t="s">
        <v>210</v>
      </c>
      <c r="BS46" s="492"/>
      <c r="BT46" s="492"/>
      <c r="BU46" s="492"/>
      <c r="BV46" s="492"/>
      <c r="BW46" s="493" t="s">
        <v>211</v>
      </c>
      <c r="BX46" s="493"/>
      <c r="BY46" s="493"/>
      <c r="BZ46" s="493"/>
      <c r="CA46" s="493"/>
      <c r="CB46" s="492" t="s">
        <v>212</v>
      </c>
      <c r="CC46" s="492"/>
      <c r="CD46" s="492"/>
      <c r="CE46" s="492"/>
      <c r="CF46" s="492"/>
      <c r="CG46" s="495" t="s">
        <v>106</v>
      </c>
      <c r="CH46" s="495"/>
      <c r="CI46" s="496" t="s">
        <v>107</v>
      </c>
    </row>
    <row r="47" spans="1:89" s="257" customFormat="1" ht="24.75" thickBot="1">
      <c r="A47" s="20"/>
      <c r="B47" s="372"/>
      <c r="C47" s="373"/>
      <c r="D47" s="373"/>
      <c r="E47" s="373"/>
      <c r="F47" s="374"/>
      <c r="G47" s="373"/>
      <c r="H47" s="373"/>
      <c r="I47" s="373"/>
      <c r="J47" s="359" t="s">
        <v>108</v>
      </c>
      <c r="K47" s="359" t="s">
        <v>109</v>
      </c>
      <c r="L47" s="359" t="s">
        <v>110</v>
      </c>
      <c r="M47" s="359" t="s">
        <v>111</v>
      </c>
      <c r="N47" s="359" t="s">
        <v>114</v>
      </c>
      <c r="O47" s="360" t="s">
        <v>108</v>
      </c>
      <c r="P47" s="360" t="s">
        <v>110</v>
      </c>
      <c r="Q47" s="360" t="s">
        <v>109</v>
      </c>
      <c r="R47" s="360" t="s">
        <v>111</v>
      </c>
      <c r="S47" s="360" t="s">
        <v>112</v>
      </c>
      <c r="T47" s="359" t="s">
        <v>108</v>
      </c>
      <c r="U47" s="359" t="s">
        <v>109</v>
      </c>
      <c r="V47" s="359" t="s">
        <v>110</v>
      </c>
      <c r="W47" s="361" t="s">
        <v>111</v>
      </c>
      <c r="X47" s="359" t="s">
        <v>113</v>
      </c>
      <c r="Y47" s="360" t="s">
        <v>108</v>
      </c>
      <c r="Z47" s="360" t="s">
        <v>109</v>
      </c>
      <c r="AA47" s="360" t="s">
        <v>110</v>
      </c>
      <c r="AB47" s="258" t="s">
        <v>111</v>
      </c>
      <c r="AC47" s="360" t="s">
        <v>217</v>
      </c>
      <c r="AD47" s="359" t="s">
        <v>108</v>
      </c>
      <c r="AE47" s="359" t="s">
        <v>109</v>
      </c>
      <c r="AF47" s="359" t="s">
        <v>110</v>
      </c>
      <c r="AG47" s="259" t="s">
        <v>111</v>
      </c>
      <c r="AH47" s="359" t="s">
        <v>218</v>
      </c>
      <c r="AI47" s="360" t="s">
        <v>108</v>
      </c>
      <c r="AJ47" s="360" t="s">
        <v>109</v>
      </c>
      <c r="AK47" s="360" t="s">
        <v>110</v>
      </c>
      <c r="AL47" s="360" t="s">
        <v>111</v>
      </c>
      <c r="AM47" s="360" t="s">
        <v>219</v>
      </c>
      <c r="AN47" s="359" t="s">
        <v>108</v>
      </c>
      <c r="AO47" s="359" t="s">
        <v>109</v>
      </c>
      <c r="AP47" s="359" t="s">
        <v>110</v>
      </c>
      <c r="AQ47" s="359" t="s">
        <v>111</v>
      </c>
      <c r="AR47" s="359" t="s">
        <v>220</v>
      </c>
      <c r="AS47" s="360" t="s">
        <v>108</v>
      </c>
      <c r="AT47" s="360" t="s">
        <v>109</v>
      </c>
      <c r="AU47" s="360" t="s">
        <v>110</v>
      </c>
      <c r="AV47" s="360" t="s">
        <v>111</v>
      </c>
      <c r="AW47" s="360" t="s">
        <v>221</v>
      </c>
      <c r="AX47" s="359" t="s">
        <v>108</v>
      </c>
      <c r="AY47" s="359" t="s">
        <v>109</v>
      </c>
      <c r="AZ47" s="359" t="s">
        <v>110</v>
      </c>
      <c r="BA47" s="359" t="s">
        <v>111</v>
      </c>
      <c r="BB47" s="330" t="s">
        <v>222</v>
      </c>
      <c r="BC47" s="360" t="s">
        <v>108</v>
      </c>
      <c r="BD47" s="360" t="s">
        <v>109</v>
      </c>
      <c r="BE47" s="360" t="s">
        <v>110</v>
      </c>
      <c r="BF47" s="360" t="s">
        <v>111</v>
      </c>
      <c r="BG47" s="360" t="s">
        <v>223</v>
      </c>
      <c r="BH47" s="359" t="s">
        <v>108</v>
      </c>
      <c r="BI47" s="359" t="s">
        <v>109</v>
      </c>
      <c r="BJ47" s="359" t="s">
        <v>110</v>
      </c>
      <c r="BK47" s="359" t="s">
        <v>111</v>
      </c>
      <c r="BL47" s="359" t="s">
        <v>224</v>
      </c>
      <c r="BM47" s="360" t="s">
        <v>108</v>
      </c>
      <c r="BN47" s="360" t="s">
        <v>109</v>
      </c>
      <c r="BO47" s="360" t="s">
        <v>110</v>
      </c>
      <c r="BP47" s="360" t="s">
        <v>111</v>
      </c>
      <c r="BQ47" s="360" t="s">
        <v>225</v>
      </c>
      <c r="BR47" s="359" t="s">
        <v>108</v>
      </c>
      <c r="BS47" s="359" t="s">
        <v>109</v>
      </c>
      <c r="BT47" s="359" t="s">
        <v>110</v>
      </c>
      <c r="BU47" s="359" t="s">
        <v>111</v>
      </c>
      <c r="BV47" s="359" t="s">
        <v>226</v>
      </c>
      <c r="BW47" s="360" t="s">
        <v>108</v>
      </c>
      <c r="BX47" s="360" t="s">
        <v>109</v>
      </c>
      <c r="BY47" s="360" t="s">
        <v>110</v>
      </c>
      <c r="BZ47" s="360" t="s">
        <v>111</v>
      </c>
      <c r="CA47" s="360" t="s">
        <v>227</v>
      </c>
      <c r="CB47" s="359" t="s">
        <v>108</v>
      </c>
      <c r="CC47" s="359" t="s">
        <v>109</v>
      </c>
      <c r="CD47" s="359" t="s">
        <v>110</v>
      </c>
      <c r="CE47" s="359" t="s">
        <v>111</v>
      </c>
      <c r="CF47" s="359" t="s">
        <v>228</v>
      </c>
      <c r="CG47" s="375" t="s">
        <v>229</v>
      </c>
      <c r="CH47" s="375" t="s">
        <v>230</v>
      </c>
      <c r="CI47" s="497"/>
    </row>
    <row r="48" spans="1:89" s="265" customFormat="1" ht="15" customHeight="1">
      <c r="B48" s="376">
        <f>IF(C48="","",SUBTOTAL(3,$C$48:C48))</f>
        <v>1</v>
      </c>
      <c r="C48" s="377" t="s">
        <v>239</v>
      </c>
      <c r="D48" s="378" t="s">
        <v>240</v>
      </c>
      <c r="E48" s="379" t="s">
        <v>117</v>
      </c>
      <c r="F48" s="379" t="s">
        <v>46</v>
      </c>
      <c r="G48" s="379" t="s">
        <v>63</v>
      </c>
      <c r="H48" s="379" t="s">
        <v>118</v>
      </c>
      <c r="I48" s="379" t="s">
        <v>238</v>
      </c>
      <c r="J48" s="260">
        <v>0</v>
      </c>
      <c r="K48" s="260">
        <v>0</v>
      </c>
      <c r="L48" s="260">
        <v>0</v>
      </c>
      <c r="M48" s="380"/>
      <c r="N48" s="381">
        <f t="shared" ref="N48:N51" si="181">SUM(J48:L48)</f>
        <v>0</v>
      </c>
      <c r="O48" s="260">
        <v>0</v>
      </c>
      <c r="P48" s="260">
        <v>0</v>
      </c>
      <c r="Q48" s="260">
        <v>0</v>
      </c>
      <c r="R48" s="380"/>
      <c r="S48" s="381">
        <f t="shared" ref="S48:S51" si="182">SUM(O48:R48)</f>
        <v>0</v>
      </c>
      <c r="T48" s="260">
        <v>0</v>
      </c>
      <c r="U48" s="260">
        <v>0</v>
      </c>
      <c r="V48" s="260"/>
      <c r="W48" s="380"/>
      <c r="X48" s="381">
        <f t="shared" ref="X48:X51" si="183">SUM(T48:W48)</f>
        <v>0</v>
      </c>
      <c r="Y48" s="382">
        <v>0</v>
      </c>
      <c r="Z48" s="260"/>
      <c r="AA48" s="260"/>
      <c r="AB48" s="380"/>
      <c r="AC48" s="381">
        <f t="shared" ref="AC48:AC51" si="184">SUM(Y48:AB48)</f>
        <v>0</v>
      </c>
      <c r="AD48" s="260"/>
      <c r="AE48" s="260"/>
      <c r="AF48" s="260"/>
      <c r="AG48" s="380"/>
      <c r="AH48" s="381">
        <f t="shared" ref="AH48:AH51" si="185">SUM(AD48:AF48)</f>
        <v>0</v>
      </c>
      <c r="AI48" s="260"/>
      <c r="AJ48" s="260"/>
      <c r="AK48" s="260"/>
      <c r="AL48" s="380"/>
      <c r="AM48" s="381">
        <f t="shared" ref="AM48:AM51" si="186">SUM(AI48:AL48)</f>
        <v>0</v>
      </c>
      <c r="AN48" s="260"/>
      <c r="AO48" s="260"/>
      <c r="AP48" s="260"/>
      <c r="AQ48" s="380"/>
      <c r="AR48" s="381">
        <f t="shared" ref="AR48:AR51" si="187">SUM(AN48:AQ48)</f>
        <v>0</v>
      </c>
      <c r="AS48" s="260"/>
      <c r="AT48" s="260"/>
      <c r="AU48" s="260"/>
      <c r="AV48" s="380"/>
      <c r="AW48" s="381">
        <f t="shared" ref="AW48:AW51" si="188">SUM(AS48:AV48)</f>
        <v>0</v>
      </c>
      <c r="AX48" s="260"/>
      <c r="AY48" s="260"/>
      <c r="AZ48" s="260"/>
      <c r="BA48" s="380"/>
      <c r="BB48" s="381">
        <f t="shared" ref="BB48:BB51" si="189">SUM(AX48:AZ48)</f>
        <v>0</v>
      </c>
      <c r="BC48" s="260"/>
      <c r="BD48" s="260"/>
      <c r="BE48" s="260"/>
      <c r="BF48" s="260"/>
      <c r="BG48" s="380"/>
      <c r="BH48" s="260"/>
      <c r="BI48" s="260"/>
      <c r="BJ48" s="260"/>
      <c r="BK48" s="260"/>
      <c r="BL48" s="380"/>
      <c r="BM48" s="260"/>
      <c r="BN48" s="260"/>
      <c r="BO48" s="260"/>
      <c r="BP48" s="260"/>
      <c r="BQ48" s="380"/>
      <c r="BR48" s="382">
        <v>0</v>
      </c>
      <c r="BS48" s="382">
        <v>0</v>
      </c>
      <c r="BT48" s="382"/>
      <c r="BU48" s="382">
        <v>0</v>
      </c>
      <c r="BV48" s="381">
        <f t="shared" ref="BV48:BV51" si="190">SUM(BR48:BS48)</f>
        <v>0</v>
      </c>
      <c r="BW48" s="382">
        <v>0</v>
      </c>
      <c r="BX48" s="382">
        <v>0</v>
      </c>
      <c r="BY48" s="382"/>
      <c r="BZ48" s="382">
        <v>0</v>
      </c>
      <c r="CA48" s="381">
        <f t="shared" ref="CA48:CA51" si="191">SUM(BW48:BZ48)</f>
        <v>0</v>
      </c>
      <c r="CB48" s="382">
        <v>0</v>
      </c>
      <c r="CC48" s="382">
        <v>0</v>
      </c>
      <c r="CD48" s="382"/>
      <c r="CE48" s="382">
        <v>0</v>
      </c>
      <c r="CF48" s="382">
        <f t="shared" ref="CF48:CF51" si="192">SUM(CB48:CE48)</f>
        <v>0</v>
      </c>
      <c r="CG48" s="383">
        <f>SUM(N48,S48,X48,AC48,AH48,AM48,AR48,AW48,BB48,BG48,BL48,BQ48)</f>
        <v>0</v>
      </c>
      <c r="CH48" s="384">
        <f>SUM(AC48,AH48,AM48,AR48,AW48,BB48,BG48,BL48,BQ48,BV48,CA48,CF48)</f>
        <v>0</v>
      </c>
      <c r="CI48" s="385"/>
    </row>
    <row r="49" spans="2:88" s="265" customFormat="1" ht="15" customHeight="1">
      <c r="B49" s="376">
        <f>IF(C49="","",SUBTOTAL(3,$C$48:C49))</f>
        <v>2</v>
      </c>
      <c r="C49" s="377" t="s">
        <v>241</v>
      </c>
      <c r="D49" s="378" t="s">
        <v>242</v>
      </c>
      <c r="E49" s="379" t="s">
        <v>117</v>
      </c>
      <c r="F49" s="379" t="s">
        <v>46</v>
      </c>
      <c r="G49" s="379" t="s">
        <v>64</v>
      </c>
      <c r="H49" s="379" t="s">
        <v>118</v>
      </c>
      <c r="I49" s="379" t="s">
        <v>238</v>
      </c>
      <c r="J49" s="260">
        <v>0</v>
      </c>
      <c r="K49" s="260">
        <v>0</v>
      </c>
      <c r="L49" s="260">
        <v>0</v>
      </c>
      <c r="M49" s="380"/>
      <c r="N49" s="381">
        <f t="shared" si="181"/>
        <v>0</v>
      </c>
      <c r="O49" s="260">
        <v>0</v>
      </c>
      <c r="P49" s="260">
        <v>0</v>
      </c>
      <c r="Q49" s="260">
        <v>0</v>
      </c>
      <c r="R49" s="380"/>
      <c r="S49" s="381">
        <f t="shared" si="182"/>
        <v>0</v>
      </c>
      <c r="T49" s="260">
        <v>0</v>
      </c>
      <c r="U49" s="260">
        <v>0</v>
      </c>
      <c r="V49" s="260"/>
      <c r="W49" s="380"/>
      <c r="X49" s="381">
        <f t="shared" si="183"/>
        <v>0</v>
      </c>
      <c r="Y49" s="382">
        <v>0</v>
      </c>
      <c r="Z49" s="260"/>
      <c r="AA49" s="260"/>
      <c r="AB49" s="380"/>
      <c r="AC49" s="381">
        <f t="shared" si="184"/>
        <v>0</v>
      </c>
      <c r="AD49" s="260"/>
      <c r="AE49" s="260"/>
      <c r="AF49" s="260"/>
      <c r="AG49" s="380"/>
      <c r="AH49" s="381">
        <f t="shared" si="185"/>
        <v>0</v>
      </c>
      <c r="AI49" s="260"/>
      <c r="AJ49" s="260"/>
      <c r="AK49" s="260"/>
      <c r="AL49" s="380"/>
      <c r="AM49" s="381">
        <f t="shared" si="186"/>
        <v>0</v>
      </c>
      <c r="AN49" s="260"/>
      <c r="AO49" s="260"/>
      <c r="AP49" s="260"/>
      <c r="AQ49" s="380"/>
      <c r="AR49" s="381">
        <f t="shared" si="187"/>
        <v>0</v>
      </c>
      <c r="AS49" s="260"/>
      <c r="AT49" s="260"/>
      <c r="AU49" s="260"/>
      <c r="AV49" s="380"/>
      <c r="AW49" s="381">
        <f t="shared" si="188"/>
        <v>0</v>
      </c>
      <c r="AX49" s="260"/>
      <c r="AY49" s="260"/>
      <c r="AZ49" s="260"/>
      <c r="BA49" s="380"/>
      <c r="BB49" s="381">
        <f t="shared" si="189"/>
        <v>0</v>
      </c>
      <c r="BC49" s="260"/>
      <c r="BD49" s="260"/>
      <c r="BE49" s="260"/>
      <c r="BF49" s="260"/>
      <c r="BG49" s="380"/>
      <c r="BH49" s="260"/>
      <c r="BI49" s="260"/>
      <c r="BJ49" s="260"/>
      <c r="BK49" s="260"/>
      <c r="BL49" s="380"/>
      <c r="BM49" s="260"/>
      <c r="BN49" s="260"/>
      <c r="BO49" s="260"/>
      <c r="BP49" s="260"/>
      <c r="BQ49" s="380"/>
      <c r="BR49" s="382">
        <v>0</v>
      </c>
      <c r="BS49" s="382">
        <v>0</v>
      </c>
      <c r="BT49" s="382"/>
      <c r="BU49" s="382">
        <v>0</v>
      </c>
      <c r="BV49" s="381">
        <f t="shared" si="190"/>
        <v>0</v>
      </c>
      <c r="BW49" s="382">
        <v>0</v>
      </c>
      <c r="BX49" s="382">
        <v>0</v>
      </c>
      <c r="BY49" s="382"/>
      <c r="BZ49" s="382">
        <v>0</v>
      </c>
      <c r="CA49" s="381">
        <f t="shared" si="191"/>
        <v>0</v>
      </c>
      <c r="CB49" s="382">
        <v>0</v>
      </c>
      <c r="CC49" s="382">
        <v>0</v>
      </c>
      <c r="CD49" s="382"/>
      <c r="CE49" s="382">
        <v>0</v>
      </c>
      <c r="CF49" s="382">
        <f t="shared" si="192"/>
        <v>0</v>
      </c>
      <c r="CG49" s="383">
        <f>SUM(N49,S49,X49,AC49,AH49,AM49,AR49,AW49,BB49,BG49,BL49,BQ49)</f>
        <v>0</v>
      </c>
      <c r="CH49" s="384">
        <f>SUM(AC49,AH49,AM49,AR49,AW49,BB49,BG49,BL49,BQ49,BV49,CA49,CF49)</f>
        <v>0</v>
      </c>
      <c r="CI49" s="385"/>
    </row>
    <row r="50" spans="2:88" s="265" customFormat="1" ht="15" customHeight="1">
      <c r="B50" s="376">
        <f>IF(C50="","",SUBTOTAL(3,$C$48:C50))</f>
        <v>3</v>
      </c>
      <c r="C50" s="377" t="s">
        <v>243</v>
      </c>
      <c r="D50" s="378" t="s">
        <v>244</v>
      </c>
      <c r="E50" s="379" t="s">
        <v>117</v>
      </c>
      <c r="F50" s="379" t="s">
        <v>46</v>
      </c>
      <c r="G50" s="379" t="s">
        <v>62</v>
      </c>
      <c r="H50" s="379" t="s">
        <v>118</v>
      </c>
      <c r="I50" s="379" t="s">
        <v>238</v>
      </c>
      <c r="J50" s="260"/>
      <c r="K50" s="260"/>
      <c r="L50" s="260"/>
      <c r="M50" s="380"/>
      <c r="N50" s="381">
        <f t="shared" ref="N50" si="193">SUM(J50:L50)</f>
        <v>0</v>
      </c>
      <c r="O50" s="260">
        <v>0</v>
      </c>
      <c r="P50" s="260">
        <v>0</v>
      </c>
      <c r="Q50" s="260">
        <v>0</v>
      </c>
      <c r="R50" s="380"/>
      <c r="S50" s="381">
        <f t="shared" ref="S50" si="194">SUM(O50:R50)</f>
        <v>0</v>
      </c>
      <c r="T50" s="260">
        <v>0</v>
      </c>
      <c r="U50" s="260">
        <v>0</v>
      </c>
      <c r="V50" s="260"/>
      <c r="W50" s="380"/>
      <c r="X50" s="381">
        <f t="shared" ref="X50" si="195">SUM(T50:W50)</f>
        <v>0</v>
      </c>
      <c r="Y50" s="382">
        <v>0</v>
      </c>
      <c r="Z50" s="260"/>
      <c r="AA50" s="260"/>
      <c r="AB50" s="380"/>
      <c r="AC50" s="381">
        <f t="shared" ref="AC50" si="196">SUM(Y50:AB50)</f>
        <v>0</v>
      </c>
      <c r="AD50" s="260"/>
      <c r="AE50" s="260"/>
      <c r="AF50" s="260"/>
      <c r="AG50" s="380"/>
      <c r="AH50" s="381">
        <f t="shared" ref="AH50" si="197">SUM(AD50:AF50)</f>
        <v>0</v>
      </c>
      <c r="AI50" s="260"/>
      <c r="AJ50" s="260"/>
      <c r="AK50" s="260"/>
      <c r="AL50" s="380"/>
      <c r="AM50" s="381">
        <f t="shared" ref="AM50" si="198">SUM(AI50:AL50)</f>
        <v>0</v>
      </c>
      <c r="AN50" s="260"/>
      <c r="AO50" s="260"/>
      <c r="AP50" s="260"/>
      <c r="AQ50" s="380"/>
      <c r="AR50" s="381">
        <f t="shared" ref="AR50" si="199">SUM(AN50:AQ50)</f>
        <v>0</v>
      </c>
      <c r="AS50" s="260"/>
      <c r="AT50" s="260"/>
      <c r="AU50" s="260"/>
      <c r="AV50" s="380"/>
      <c r="AW50" s="381">
        <f t="shared" ref="AW50" si="200">SUM(AS50:AV50)</f>
        <v>0</v>
      </c>
      <c r="AX50" s="260"/>
      <c r="AY50" s="260"/>
      <c r="AZ50" s="260"/>
      <c r="BA50" s="380"/>
      <c r="BB50" s="381">
        <f t="shared" ref="BB50" si="201">SUM(AX50:AZ50)</f>
        <v>0</v>
      </c>
      <c r="BC50" s="260"/>
      <c r="BD50" s="260"/>
      <c r="BE50" s="260"/>
      <c r="BF50" s="260"/>
      <c r="BG50" s="380"/>
      <c r="BH50" s="260"/>
      <c r="BI50" s="260"/>
      <c r="BJ50" s="260"/>
      <c r="BK50" s="260"/>
      <c r="BL50" s="380"/>
      <c r="BM50" s="260"/>
      <c r="BN50" s="260"/>
      <c r="BO50" s="260"/>
      <c r="BP50" s="260"/>
      <c r="BQ50" s="380"/>
      <c r="BR50" s="382">
        <v>0</v>
      </c>
      <c r="BS50" s="382">
        <v>0</v>
      </c>
      <c r="BT50" s="382"/>
      <c r="BU50" s="382">
        <v>0</v>
      </c>
      <c r="BV50" s="381">
        <f t="shared" ref="BV50" si="202">SUM(BR50:BS50)</f>
        <v>0</v>
      </c>
      <c r="BW50" s="382">
        <v>0</v>
      </c>
      <c r="BX50" s="382">
        <v>0</v>
      </c>
      <c r="BY50" s="382"/>
      <c r="BZ50" s="382">
        <v>0</v>
      </c>
      <c r="CA50" s="381">
        <f t="shared" ref="CA50" si="203">SUM(BW50:BZ50)</f>
        <v>0</v>
      </c>
      <c r="CB50" s="382">
        <v>0</v>
      </c>
      <c r="CC50" s="382">
        <v>0</v>
      </c>
      <c r="CD50" s="382"/>
      <c r="CE50" s="382">
        <v>0</v>
      </c>
      <c r="CF50" s="382">
        <f t="shared" ref="CF50" si="204">SUM(CB50:CE50)</f>
        <v>0</v>
      </c>
      <c r="CG50" s="383">
        <f>SUM(N50,S50,X50,AC50,AH50,AM50,AR50,AW50,BB50,BG50,BL50,BQ50)</f>
        <v>0</v>
      </c>
      <c r="CH50" s="384">
        <f>SUM(AC50,AH50,AM50,AR50,AW50,BB50,BG50,BL50,BQ50,BV50,CA50,CF50)</f>
        <v>0</v>
      </c>
      <c r="CI50" s="385"/>
    </row>
    <row r="51" spans="2:88" s="265" customFormat="1" ht="15" customHeight="1">
      <c r="B51" s="376">
        <f>IF(C51="","",SUBTOTAL(3,$C$48:C51))</f>
        <v>4</v>
      </c>
      <c r="C51" s="377" t="s">
        <v>245</v>
      </c>
      <c r="D51" s="378" t="s">
        <v>246</v>
      </c>
      <c r="E51" s="379" t="s">
        <v>117</v>
      </c>
      <c r="F51" s="379" t="s">
        <v>46</v>
      </c>
      <c r="G51" s="379" t="s">
        <v>62</v>
      </c>
      <c r="H51" s="379" t="s">
        <v>118</v>
      </c>
      <c r="I51" s="379" t="s">
        <v>238</v>
      </c>
      <c r="J51" s="260">
        <v>0</v>
      </c>
      <c r="K51" s="260">
        <v>0</v>
      </c>
      <c r="L51" s="260">
        <v>0</v>
      </c>
      <c r="M51" s="380"/>
      <c r="N51" s="381">
        <f t="shared" si="181"/>
        <v>0</v>
      </c>
      <c r="O51" s="260">
        <v>0</v>
      </c>
      <c r="P51" s="260">
        <v>0</v>
      </c>
      <c r="Q51" s="260">
        <v>0</v>
      </c>
      <c r="R51" s="380"/>
      <c r="S51" s="381">
        <f t="shared" si="182"/>
        <v>0</v>
      </c>
      <c r="T51" s="260">
        <v>0</v>
      </c>
      <c r="U51" s="260">
        <v>0</v>
      </c>
      <c r="V51" s="260"/>
      <c r="W51" s="380"/>
      <c r="X51" s="381">
        <f t="shared" si="183"/>
        <v>0</v>
      </c>
      <c r="Y51" s="382">
        <v>0</v>
      </c>
      <c r="Z51" s="260"/>
      <c r="AA51" s="260"/>
      <c r="AB51" s="380"/>
      <c r="AC51" s="381">
        <f t="shared" si="184"/>
        <v>0</v>
      </c>
      <c r="AD51" s="260"/>
      <c r="AE51" s="260"/>
      <c r="AF51" s="260"/>
      <c r="AG51" s="380"/>
      <c r="AH51" s="381">
        <f t="shared" si="185"/>
        <v>0</v>
      </c>
      <c r="AI51" s="260"/>
      <c r="AJ51" s="260"/>
      <c r="AK51" s="260"/>
      <c r="AL51" s="380"/>
      <c r="AM51" s="381">
        <f t="shared" si="186"/>
        <v>0</v>
      </c>
      <c r="AN51" s="260"/>
      <c r="AO51" s="260"/>
      <c r="AP51" s="260"/>
      <c r="AQ51" s="380"/>
      <c r="AR51" s="381">
        <f t="shared" si="187"/>
        <v>0</v>
      </c>
      <c r="AS51" s="260"/>
      <c r="AT51" s="260"/>
      <c r="AU51" s="260"/>
      <c r="AV51" s="380"/>
      <c r="AW51" s="381">
        <f t="shared" si="188"/>
        <v>0</v>
      </c>
      <c r="AX51" s="260"/>
      <c r="AY51" s="260"/>
      <c r="AZ51" s="260"/>
      <c r="BA51" s="380"/>
      <c r="BB51" s="381">
        <f t="shared" si="189"/>
        <v>0</v>
      </c>
      <c r="BC51" s="260"/>
      <c r="BD51" s="260"/>
      <c r="BE51" s="260"/>
      <c r="BF51" s="260"/>
      <c r="BG51" s="380"/>
      <c r="BH51" s="260"/>
      <c r="BI51" s="260"/>
      <c r="BJ51" s="260"/>
      <c r="BK51" s="260"/>
      <c r="BL51" s="380"/>
      <c r="BM51" s="260"/>
      <c r="BN51" s="260"/>
      <c r="BO51" s="260"/>
      <c r="BP51" s="260"/>
      <c r="BQ51" s="380"/>
      <c r="BR51" s="382">
        <v>0</v>
      </c>
      <c r="BS51" s="382">
        <v>0</v>
      </c>
      <c r="BT51" s="382"/>
      <c r="BU51" s="382">
        <v>0</v>
      </c>
      <c r="BV51" s="381">
        <f t="shared" si="190"/>
        <v>0</v>
      </c>
      <c r="BW51" s="382">
        <v>0</v>
      </c>
      <c r="BX51" s="382">
        <v>0</v>
      </c>
      <c r="BY51" s="382"/>
      <c r="BZ51" s="382">
        <v>0</v>
      </c>
      <c r="CA51" s="381">
        <f t="shared" si="191"/>
        <v>0</v>
      </c>
      <c r="CB51" s="382">
        <v>0</v>
      </c>
      <c r="CC51" s="382">
        <v>0</v>
      </c>
      <c r="CD51" s="382"/>
      <c r="CE51" s="382">
        <v>0</v>
      </c>
      <c r="CF51" s="382">
        <f t="shared" si="192"/>
        <v>0</v>
      </c>
      <c r="CG51" s="383">
        <f>SUM(N51,S51,X51,AC51,AH51,AM51,AR51,AW51,BB51,BG51,BL51,BQ51)</f>
        <v>0</v>
      </c>
      <c r="CH51" s="384">
        <f>SUM(AC51,AH51,AM51,AR51,AW51,BB51,BG51,BL51,BQ51,BV51,CA51,CF51)</f>
        <v>0</v>
      </c>
      <c r="CI51" s="385"/>
    </row>
    <row r="52" spans="2:88" s="338" customFormat="1" ht="12" thickBot="1">
      <c r="B52" s="386"/>
      <c r="C52" s="387" t="s">
        <v>48</v>
      </c>
      <c r="D52" s="388"/>
      <c r="E52" s="389"/>
      <c r="F52" s="389"/>
      <c r="G52" s="389"/>
      <c r="H52" s="389"/>
      <c r="I52" s="389"/>
      <c r="J52" s="390">
        <f t="shared" ref="J52:BU52" si="205">SUM(J48:J51)</f>
        <v>0</v>
      </c>
      <c r="K52" s="390">
        <f t="shared" si="205"/>
        <v>0</v>
      </c>
      <c r="L52" s="390">
        <f t="shared" si="205"/>
        <v>0</v>
      </c>
      <c r="M52" s="390">
        <f t="shared" si="205"/>
        <v>0</v>
      </c>
      <c r="N52" s="390">
        <f t="shared" si="205"/>
        <v>0</v>
      </c>
      <c r="O52" s="390">
        <f t="shared" si="205"/>
        <v>0</v>
      </c>
      <c r="P52" s="390">
        <f t="shared" si="205"/>
        <v>0</v>
      </c>
      <c r="Q52" s="390">
        <f t="shared" si="205"/>
        <v>0</v>
      </c>
      <c r="R52" s="390">
        <f t="shared" si="205"/>
        <v>0</v>
      </c>
      <c r="S52" s="390">
        <f t="shared" si="205"/>
        <v>0</v>
      </c>
      <c r="T52" s="390">
        <f t="shared" si="205"/>
        <v>0</v>
      </c>
      <c r="U52" s="390">
        <f t="shared" si="205"/>
        <v>0</v>
      </c>
      <c r="V52" s="390">
        <f t="shared" si="205"/>
        <v>0</v>
      </c>
      <c r="W52" s="390">
        <f t="shared" si="205"/>
        <v>0</v>
      </c>
      <c r="X52" s="390">
        <f t="shared" si="205"/>
        <v>0</v>
      </c>
      <c r="Y52" s="390">
        <f t="shared" si="205"/>
        <v>0</v>
      </c>
      <c r="Z52" s="390">
        <f t="shared" si="205"/>
        <v>0</v>
      </c>
      <c r="AA52" s="390">
        <f t="shared" si="205"/>
        <v>0</v>
      </c>
      <c r="AB52" s="390">
        <f t="shared" si="205"/>
        <v>0</v>
      </c>
      <c r="AC52" s="390">
        <f t="shared" si="205"/>
        <v>0</v>
      </c>
      <c r="AD52" s="390">
        <f t="shared" si="205"/>
        <v>0</v>
      </c>
      <c r="AE52" s="390">
        <f t="shared" si="205"/>
        <v>0</v>
      </c>
      <c r="AF52" s="390">
        <f t="shared" si="205"/>
        <v>0</v>
      </c>
      <c r="AG52" s="390">
        <f t="shared" si="205"/>
        <v>0</v>
      </c>
      <c r="AH52" s="390">
        <f t="shared" si="205"/>
        <v>0</v>
      </c>
      <c r="AI52" s="390">
        <f t="shared" si="205"/>
        <v>0</v>
      </c>
      <c r="AJ52" s="390">
        <f t="shared" si="205"/>
        <v>0</v>
      </c>
      <c r="AK52" s="390">
        <f t="shared" si="205"/>
        <v>0</v>
      </c>
      <c r="AL52" s="390">
        <f t="shared" si="205"/>
        <v>0</v>
      </c>
      <c r="AM52" s="390">
        <f t="shared" si="205"/>
        <v>0</v>
      </c>
      <c r="AN52" s="390">
        <f t="shared" si="205"/>
        <v>0</v>
      </c>
      <c r="AO52" s="390">
        <f t="shared" si="205"/>
        <v>0</v>
      </c>
      <c r="AP52" s="390">
        <f t="shared" si="205"/>
        <v>0</v>
      </c>
      <c r="AQ52" s="390">
        <f t="shared" si="205"/>
        <v>0</v>
      </c>
      <c r="AR52" s="390">
        <f t="shared" si="205"/>
        <v>0</v>
      </c>
      <c r="AS52" s="390">
        <f t="shared" si="205"/>
        <v>0</v>
      </c>
      <c r="AT52" s="390">
        <f t="shared" si="205"/>
        <v>0</v>
      </c>
      <c r="AU52" s="390">
        <f t="shared" si="205"/>
        <v>0</v>
      </c>
      <c r="AV52" s="390">
        <f t="shared" si="205"/>
        <v>0</v>
      </c>
      <c r="AW52" s="390">
        <f t="shared" si="205"/>
        <v>0</v>
      </c>
      <c r="AX52" s="390">
        <f t="shared" si="205"/>
        <v>0</v>
      </c>
      <c r="AY52" s="390">
        <f t="shared" si="205"/>
        <v>0</v>
      </c>
      <c r="AZ52" s="390">
        <f t="shared" si="205"/>
        <v>0</v>
      </c>
      <c r="BA52" s="390">
        <f t="shared" si="205"/>
        <v>0</v>
      </c>
      <c r="BB52" s="390">
        <f t="shared" si="205"/>
        <v>0</v>
      </c>
      <c r="BC52" s="390">
        <f t="shared" si="205"/>
        <v>0</v>
      </c>
      <c r="BD52" s="390">
        <f t="shared" si="205"/>
        <v>0</v>
      </c>
      <c r="BE52" s="390">
        <f t="shared" si="205"/>
        <v>0</v>
      </c>
      <c r="BF52" s="390">
        <f t="shared" si="205"/>
        <v>0</v>
      </c>
      <c r="BG52" s="390">
        <f t="shared" si="205"/>
        <v>0</v>
      </c>
      <c r="BH52" s="390">
        <f t="shared" si="205"/>
        <v>0</v>
      </c>
      <c r="BI52" s="390">
        <f t="shared" si="205"/>
        <v>0</v>
      </c>
      <c r="BJ52" s="390">
        <f t="shared" si="205"/>
        <v>0</v>
      </c>
      <c r="BK52" s="390">
        <f t="shared" si="205"/>
        <v>0</v>
      </c>
      <c r="BL52" s="390">
        <f t="shared" si="205"/>
        <v>0</v>
      </c>
      <c r="BM52" s="390">
        <f t="shared" si="205"/>
        <v>0</v>
      </c>
      <c r="BN52" s="390">
        <f t="shared" si="205"/>
        <v>0</v>
      </c>
      <c r="BO52" s="390">
        <f t="shared" si="205"/>
        <v>0</v>
      </c>
      <c r="BP52" s="390">
        <f t="shared" si="205"/>
        <v>0</v>
      </c>
      <c r="BQ52" s="390">
        <f t="shared" si="205"/>
        <v>0</v>
      </c>
      <c r="BR52" s="390">
        <f t="shared" si="205"/>
        <v>0</v>
      </c>
      <c r="BS52" s="390">
        <f t="shared" si="205"/>
        <v>0</v>
      </c>
      <c r="BT52" s="390">
        <f t="shared" si="205"/>
        <v>0</v>
      </c>
      <c r="BU52" s="390">
        <f t="shared" si="205"/>
        <v>0</v>
      </c>
      <c r="BV52" s="390">
        <f t="shared" ref="BV52:CH52" si="206">SUM(BV48:BV51)</f>
        <v>0</v>
      </c>
      <c r="BW52" s="390">
        <f t="shared" si="206"/>
        <v>0</v>
      </c>
      <c r="BX52" s="390">
        <f t="shared" si="206"/>
        <v>0</v>
      </c>
      <c r="BY52" s="390">
        <f t="shared" si="206"/>
        <v>0</v>
      </c>
      <c r="BZ52" s="390">
        <f t="shared" si="206"/>
        <v>0</v>
      </c>
      <c r="CA52" s="390">
        <f t="shared" si="206"/>
        <v>0</v>
      </c>
      <c r="CB52" s="390">
        <f t="shared" si="206"/>
        <v>0</v>
      </c>
      <c r="CC52" s="390">
        <f t="shared" si="206"/>
        <v>0</v>
      </c>
      <c r="CD52" s="390">
        <f t="shared" si="206"/>
        <v>0</v>
      </c>
      <c r="CE52" s="390">
        <f t="shared" si="206"/>
        <v>0</v>
      </c>
      <c r="CF52" s="390">
        <f t="shared" si="206"/>
        <v>0</v>
      </c>
      <c r="CG52" s="391">
        <f t="shared" si="206"/>
        <v>0</v>
      </c>
      <c r="CH52" s="392">
        <f t="shared" si="206"/>
        <v>0</v>
      </c>
      <c r="CI52" s="393"/>
    </row>
    <row r="53" spans="2:88" s="345" customFormat="1">
      <c r="E53" s="346"/>
      <c r="F53" s="346"/>
      <c r="G53" s="346"/>
      <c r="H53" s="346"/>
      <c r="I53" s="346"/>
      <c r="J53" s="347"/>
      <c r="K53" s="347"/>
      <c r="L53" s="347"/>
      <c r="M53" s="347"/>
      <c r="N53" s="347"/>
      <c r="O53" s="347"/>
      <c r="P53" s="347"/>
      <c r="Q53" s="347"/>
      <c r="R53" s="348"/>
      <c r="S53" s="347"/>
      <c r="T53" s="347"/>
      <c r="U53" s="347"/>
      <c r="V53" s="347"/>
      <c r="W53" s="349"/>
      <c r="X53" s="347"/>
      <c r="Y53" s="347"/>
      <c r="Z53" s="347"/>
      <c r="AA53" s="347"/>
      <c r="AB53" s="349"/>
      <c r="AC53" s="347"/>
      <c r="AD53" s="347"/>
      <c r="AE53" s="347"/>
      <c r="AF53" s="347"/>
      <c r="AG53" s="348"/>
      <c r="AH53" s="347"/>
      <c r="AI53" s="347"/>
      <c r="AJ53" s="347"/>
      <c r="AK53" s="347"/>
      <c r="AL53" s="347"/>
      <c r="AM53" s="347"/>
      <c r="AN53" s="347"/>
      <c r="AO53" s="347"/>
      <c r="AP53" s="347"/>
      <c r="AQ53" s="347"/>
      <c r="AR53" s="347"/>
      <c r="AS53" s="347"/>
      <c r="AT53" s="347"/>
      <c r="AU53" s="347"/>
      <c r="AV53" s="347"/>
      <c r="AW53" s="347"/>
      <c r="AX53" s="347"/>
      <c r="AY53" s="347"/>
      <c r="AZ53" s="347"/>
      <c r="BA53" s="347"/>
      <c r="BB53" s="350"/>
      <c r="BC53" s="347"/>
      <c r="BD53" s="347"/>
      <c r="BE53" s="347"/>
      <c r="BF53" s="347"/>
      <c r="BG53" s="347"/>
      <c r="BH53" s="347"/>
      <c r="BI53" s="347"/>
      <c r="BJ53" s="347"/>
      <c r="BK53" s="347"/>
      <c r="BL53" s="351"/>
      <c r="BM53" s="347"/>
      <c r="BN53" s="347"/>
      <c r="BO53" s="347"/>
      <c r="BP53" s="347"/>
      <c r="BQ53" s="351"/>
      <c r="BR53" s="347"/>
      <c r="BS53" s="347"/>
      <c r="BT53" s="347"/>
      <c r="BU53" s="347"/>
      <c r="BV53" s="347"/>
      <c r="BW53" s="347"/>
      <c r="BX53" s="347"/>
      <c r="BY53" s="347"/>
      <c r="BZ53" s="347"/>
      <c r="CA53" s="347"/>
      <c r="CB53" s="347"/>
      <c r="CC53" s="347"/>
      <c r="CD53" s="347"/>
      <c r="CE53" s="347"/>
      <c r="CF53" s="347"/>
      <c r="CG53" s="352"/>
      <c r="CH53" s="352"/>
      <c r="CI53" s="353"/>
      <c r="CJ53" s="356"/>
    </row>
    <row r="54" spans="2:88" s="345" customFormat="1">
      <c r="E54" s="346"/>
      <c r="F54" s="346"/>
      <c r="G54" s="346"/>
      <c r="H54" s="346"/>
      <c r="I54" s="346"/>
      <c r="J54" s="347"/>
      <c r="K54" s="347"/>
      <c r="L54" s="347"/>
      <c r="M54" s="347"/>
      <c r="N54" s="347"/>
      <c r="O54" s="347"/>
      <c r="P54" s="347"/>
      <c r="Q54" s="347"/>
      <c r="R54" s="348"/>
      <c r="S54" s="347"/>
      <c r="T54" s="347"/>
      <c r="U54" s="347"/>
      <c r="V54" s="347"/>
      <c r="W54" s="349"/>
      <c r="X54" s="347"/>
      <c r="Y54" s="347"/>
      <c r="Z54" s="347"/>
      <c r="AA54" s="347"/>
      <c r="AB54" s="349"/>
      <c r="AC54" s="347"/>
      <c r="AD54" s="347"/>
      <c r="AE54" s="347"/>
      <c r="AF54" s="347"/>
      <c r="AG54" s="348"/>
      <c r="AH54" s="347"/>
      <c r="AI54" s="347"/>
      <c r="AJ54" s="347"/>
      <c r="AK54" s="347"/>
      <c r="AL54" s="347"/>
      <c r="AM54" s="347"/>
      <c r="AN54" s="347"/>
      <c r="AO54" s="347"/>
      <c r="AP54" s="347"/>
      <c r="AQ54" s="347"/>
      <c r="AR54" s="347"/>
      <c r="AS54" s="347"/>
      <c r="AT54" s="347"/>
      <c r="AU54" s="347"/>
      <c r="AV54" s="347"/>
      <c r="AW54" s="347"/>
      <c r="AX54" s="347"/>
      <c r="AY54" s="347"/>
      <c r="AZ54" s="347"/>
      <c r="BA54" s="347"/>
      <c r="BB54" s="350"/>
      <c r="BC54" s="347"/>
      <c r="BD54" s="347"/>
      <c r="BE54" s="347"/>
      <c r="BF54" s="347"/>
      <c r="BG54" s="347"/>
      <c r="BH54" s="347"/>
      <c r="BI54" s="347"/>
      <c r="BJ54" s="347"/>
      <c r="BK54" s="347"/>
      <c r="BL54" s="351"/>
      <c r="BM54" s="347"/>
      <c r="BN54" s="347"/>
      <c r="BO54" s="347"/>
      <c r="BP54" s="347"/>
      <c r="BQ54" s="351"/>
      <c r="BR54" s="347"/>
      <c r="BS54" s="347"/>
      <c r="BT54" s="347"/>
      <c r="BU54" s="347"/>
      <c r="BV54" s="347"/>
      <c r="BW54" s="347"/>
      <c r="BX54" s="347"/>
      <c r="BY54" s="347"/>
      <c r="BZ54" s="347"/>
      <c r="CA54" s="347"/>
      <c r="CB54" s="347"/>
      <c r="CC54" s="347"/>
      <c r="CD54" s="347"/>
      <c r="CE54" s="347"/>
      <c r="CF54" s="347"/>
      <c r="CG54" s="352"/>
      <c r="CH54" s="352"/>
      <c r="CI54" s="353"/>
      <c r="CJ54" s="356"/>
    </row>
    <row r="55" spans="2:88" s="345" customFormat="1">
      <c r="E55" s="346"/>
      <c r="F55" s="346"/>
      <c r="G55" s="346"/>
      <c r="H55" s="346"/>
      <c r="I55" s="346"/>
      <c r="J55" s="347"/>
      <c r="K55" s="347"/>
      <c r="L55" s="347"/>
      <c r="M55" s="347"/>
      <c r="N55" s="347"/>
      <c r="O55" s="347"/>
      <c r="P55" s="347"/>
      <c r="Q55" s="347"/>
      <c r="R55" s="348"/>
      <c r="S55" s="347"/>
      <c r="T55" s="347"/>
      <c r="U55" s="347"/>
      <c r="V55" s="347"/>
      <c r="W55" s="349"/>
      <c r="X55" s="347"/>
      <c r="Y55" s="347"/>
      <c r="Z55" s="347"/>
      <c r="AA55" s="347"/>
      <c r="AB55" s="349"/>
      <c r="AC55" s="347"/>
      <c r="AD55" s="347"/>
      <c r="AE55" s="347"/>
      <c r="AF55" s="347"/>
      <c r="AG55" s="348"/>
      <c r="AH55" s="347"/>
      <c r="AI55" s="347"/>
      <c r="AJ55" s="347"/>
      <c r="AK55" s="347"/>
      <c r="AL55" s="347"/>
      <c r="AM55" s="347"/>
      <c r="AN55" s="347"/>
      <c r="AO55" s="347"/>
      <c r="AP55" s="347"/>
      <c r="AQ55" s="347"/>
      <c r="AR55" s="347"/>
      <c r="AS55" s="347"/>
      <c r="AT55" s="347"/>
      <c r="AU55" s="347"/>
      <c r="AV55" s="347"/>
      <c r="AW55" s="347"/>
      <c r="AX55" s="347"/>
      <c r="AY55" s="347"/>
      <c r="AZ55" s="347"/>
      <c r="BA55" s="347"/>
      <c r="BB55" s="350"/>
      <c r="BC55" s="347"/>
      <c r="BD55" s="347"/>
      <c r="BE55" s="347"/>
      <c r="BF55" s="347"/>
      <c r="BG55" s="347"/>
      <c r="BH55" s="347"/>
      <c r="BI55" s="347"/>
      <c r="BJ55" s="347"/>
      <c r="BK55" s="347"/>
      <c r="BL55" s="351"/>
      <c r="BM55" s="347"/>
      <c r="BN55" s="347"/>
      <c r="BO55" s="347"/>
      <c r="BP55" s="347"/>
      <c r="BQ55" s="351"/>
      <c r="BR55" s="347"/>
      <c r="BS55" s="347"/>
      <c r="BT55" s="347"/>
      <c r="BU55" s="347"/>
      <c r="BV55" s="347"/>
      <c r="BW55" s="347"/>
      <c r="BX55" s="347"/>
      <c r="BY55" s="347"/>
      <c r="BZ55" s="347"/>
      <c r="CA55" s="347"/>
      <c r="CB55" s="347"/>
      <c r="CC55" s="347"/>
      <c r="CD55" s="347"/>
      <c r="CE55" s="347"/>
      <c r="CF55" s="347"/>
      <c r="CG55" s="352"/>
      <c r="CH55" s="352"/>
      <c r="CI55" s="353"/>
      <c r="CJ55" s="356"/>
    </row>
    <row r="56" spans="2:88" s="345" customFormat="1">
      <c r="E56" s="346"/>
      <c r="F56" s="346"/>
      <c r="G56" s="346"/>
      <c r="H56" s="346"/>
      <c r="I56" s="346"/>
      <c r="J56" s="347"/>
      <c r="K56" s="347"/>
      <c r="L56" s="347"/>
      <c r="M56" s="347"/>
      <c r="N56" s="347"/>
      <c r="O56" s="347"/>
      <c r="P56" s="347"/>
      <c r="Q56" s="347"/>
      <c r="R56" s="348"/>
      <c r="S56" s="347"/>
      <c r="T56" s="347"/>
      <c r="U56" s="347"/>
      <c r="V56" s="347"/>
      <c r="W56" s="349"/>
      <c r="X56" s="347"/>
      <c r="Y56" s="347"/>
      <c r="Z56" s="347"/>
      <c r="AA56" s="347"/>
      <c r="AB56" s="349"/>
      <c r="AC56" s="347"/>
      <c r="AD56" s="347"/>
      <c r="AE56" s="347"/>
      <c r="AF56" s="347"/>
      <c r="AG56" s="348"/>
      <c r="AH56" s="347"/>
      <c r="AI56" s="347"/>
      <c r="AJ56" s="347"/>
      <c r="AK56" s="347"/>
      <c r="AL56" s="347"/>
      <c r="AM56" s="347"/>
      <c r="AN56" s="347"/>
      <c r="AO56" s="347"/>
      <c r="AP56" s="347"/>
      <c r="AQ56" s="347"/>
      <c r="AR56" s="347"/>
      <c r="AS56" s="347"/>
      <c r="AT56" s="347"/>
      <c r="AU56" s="347"/>
      <c r="AV56" s="347"/>
      <c r="AW56" s="347"/>
      <c r="AX56" s="347"/>
      <c r="AY56" s="347"/>
      <c r="AZ56" s="347"/>
      <c r="BA56" s="347"/>
      <c r="BB56" s="350"/>
      <c r="BC56" s="347"/>
      <c r="BD56" s="347"/>
      <c r="BE56" s="347"/>
      <c r="BF56" s="347"/>
      <c r="BG56" s="347"/>
      <c r="BH56" s="347"/>
      <c r="BI56" s="347"/>
      <c r="BJ56" s="347"/>
      <c r="BK56" s="347"/>
      <c r="BL56" s="351"/>
      <c r="BM56" s="347"/>
      <c r="BN56" s="347"/>
      <c r="BO56" s="347"/>
      <c r="BP56" s="347"/>
      <c r="BQ56" s="351"/>
      <c r="BR56" s="347"/>
      <c r="BS56" s="347"/>
      <c r="BT56" s="347"/>
      <c r="BU56" s="347"/>
      <c r="BV56" s="347"/>
      <c r="BW56" s="347"/>
      <c r="BX56" s="347"/>
      <c r="BY56" s="347"/>
      <c r="BZ56" s="347"/>
      <c r="CA56" s="347"/>
      <c r="CB56" s="347"/>
      <c r="CC56" s="347"/>
      <c r="CD56" s="347"/>
      <c r="CE56" s="347"/>
      <c r="CF56" s="347"/>
      <c r="CG56" s="352"/>
      <c r="CH56" s="352"/>
      <c r="CI56" s="353"/>
      <c r="CJ56" s="356"/>
    </row>
    <row r="57" spans="2:88" s="345" customFormat="1">
      <c r="E57" s="346"/>
      <c r="F57" s="346"/>
      <c r="G57" s="346"/>
      <c r="H57" s="346"/>
      <c r="I57" s="346"/>
      <c r="J57" s="347"/>
      <c r="K57" s="347"/>
      <c r="L57" s="347"/>
      <c r="M57" s="347"/>
      <c r="N57" s="347"/>
      <c r="O57" s="347"/>
      <c r="P57" s="347"/>
      <c r="Q57" s="347"/>
      <c r="R57" s="348"/>
      <c r="S57" s="347"/>
      <c r="T57" s="347"/>
      <c r="U57" s="347"/>
      <c r="V57" s="347"/>
      <c r="W57" s="349"/>
      <c r="X57" s="347"/>
      <c r="Y57" s="347"/>
      <c r="Z57" s="347"/>
      <c r="AA57" s="347"/>
      <c r="AB57" s="349"/>
      <c r="AC57" s="347"/>
      <c r="AD57" s="347"/>
      <c r="AE57" s="347"/>
      <c r="AF57" s="347"/>
      <c r="AG57" s="348"/>
      <c r="AH57" s="347"/>
      <c r="AI57" s="347"/>
      <c r="AJ57" s="347"/>
      <c r="AK57" s="347"/>
      <c r="AL57" s="347"/>
      <c r="AM57" s="347"/>
      <c r="AN57" s="347"/>
      <c r="AO57" s="347"/>
      <c r="AP57" s="347"/>
      <c r="AQ57" s="347"/>
      <c r="AR57" s="347"/>
      <c r="AS57" s="347"/>
      <c r="AT57" s="347"/>
      <c r="AU57" s="347"/>
      <c r="AV57" s="347"/>
      <c r="AW57" s="347"/>
      <c r="AX57" s="347"/>
      <c r="AY57" s="347"/>
      <c r="AZ57" s="347"/>
      <c r="BA57" s="347"/>
      <c r="BB57" s="350"/>
      <c r="BC57" s="347"/>
      <c r="BD57" s="347"/>
      <c r="BE57" s="347"/>
      <c r="BF57" s="347"/>
      <c r="BG57" s="347"/>
      <c r="BH57" s="347"/>
      <c r="BI57" s="347"/>
      <c r="BJ57" s="347"/>
      <c r="BK57" s="347"/>
      <c r="BL57" s="351"/>
      <c r="BM57" s="347"/>
      <c r="BN57" s="347"/>
      <c r="BO57" s="347"/>
      <c r="BP57" s="347"/>
      <c r="BQ57" s="351"/>
      <c r="BR57" s="347"/>
      <c r="BS57" s="347"/>
      <c r="BT57" s="347"/>
      <c r="BU57" s="347"/>
      <c r="BV57" s="347"/>
      <c r="BW57" s="347"/>
      <c r="BX57" s="347"/>
      <c r="BY57" s="347"/>
      <c r="BZ57" s="347"/>
      <c r="CA57" s="347"/>
      <c r="CB57" s="347"/>
      <c r="CC57" s="347"/>
      <c r="CD57" s="347"/>
      <c r="CE57" s="347"/>
      <c r="CF57" s="347"/>
      <c r="CG57" s="352"/>
      <c r="CH57" s="352"/>
      <c r="CI57" s="353"/>
      <c r="CJ57" s="356"/>
    </row>
    <row r="58" spans="2:88" s="345" customFormat="1">
      <c r="E58" s="346"/>
      <c r="F58" s="346"/>
      <c r="G58" s="346"/>
      <c r="H58" s="346"/>
      <c r="I58" s="346"/>
      <c r="J58" s="347"/>
      <c r="K58" s="347"/>
      <c r="L58" s="347"/>
      <c r="M58" s="347"/>
      <c r="N58" s="347"/>
      <c r="O58" s="347"/>
      <c r="P58" s="347"/>
      <c r="Q58" s="347"/>
      <c r="R58" s="348"/>
      <c r="S58" s="347"/>
      <c r="T58" s="347"/>
      <c r="U58" s="347"/>
      <c r="V58" s="347"/>
      <c r="W58" s="349"/>
      <c r="X58" s="347"/>
      <c r="Y58" s="347"/>
      <c r="Z58" s="347"/>
      <c r="AA58" s="347"/>
      <c r="AB58" s="349"/>
      <c r="AC58" s="347"/>
      <c r="AD58" s="347"/>
      <c r="AE58" s="347"/>
      <c r="AF58" s="347"/>
      <c r="AG58" s="348"/>
      <c r="AH58" s="347"/>
      <c r="AI58" s="347"/>
      <c r="AJ58" s="347"/>
      <c r="AK58" s="347"/>
      <c r="AL58" s="347"/>
      <c r="AM58" s="347"/>
      <c r="AN58" s="347"/>
      <c r="AO58" s="347"/>
      <c r="AP58" s="347"/>
      <c r="AQ58" s="347"/>
      <c r="AR58" s="347"/>
      <c r="AS58" s="347"/>
      <c r="AT58" s="347"/>
      <c r="AU58" s="347"/>
      <c r="AV58" s="347"/>
      <c r="AW58" s="347"/>
      <c r="AX58" s="347"/>
      <c r="AY58" s="347"/>
      <c r="AZ58" s="347"/>
      <c r="BA58" s="347"/>
      <c r="BB58" s="350"/>
      <c r="BC58" s="347"/>
      <c r="BD58" s="347"/>
      <c r="BE58" s="347"/>
      <c r="BF58" s="347"/>
      <c r="BG58" s="347"/>
      <c r="BH58" s="347"/>
      <c r="BI58" s="347"/>
      <c r="BJ58" s="347"/>
      <c r="BK58" s="347"/>
      <c r="BL58" s="351"/>
      <c r="BM58" s="347"/>
      <c r="BN58" s="347"/>
      <c r="BO58" s="347"/>
      <c r="BP58" s="347"/>
      <c r="BQ58" s="351"/>
      <c r="BR58" s="347"/>
      <c r="BS58" s="347"/>
      <c r="BT58" s="347"/>
      <c r="BU58" s="347"/>
      <c r="BV58" s="347"/>
      <c r="BW58" s="347"/>
      <c r="BX58" s="347"/>
      <c r="BY58" s="347"/>
      <c r="BZ58" s="347"/>
      <c r="CA58" s="347"/>
      <c r="CB58" s="347"/>
      <c r="CC58" s="347"/>
      <c r="CD58" s="347"/>
      <c r="CE58" s="347"/>
      <c r="CF58" s="347"/>
      <c r="CG58" s="352"/>
      <c r="CH58" s="352"/>
      <c r="CI58" s="353"/>
      <c r="CJ58" s="356"/>
    </row>
    <row r="59" spans="2:88" s="345" customFormat="1">
      <c r="E59" s="346"/>
      <c r="F59" s="346"/>
      <c r="G59" s="346"/>
      <c r="H59" s="346"/>
      <c r="I59" s="346"/>
      <c r="J59" s="347"/>
      <c r="K59" s="347"/>
      <c r="L59" s="347"/>
      <c r="M59" s="347"/>
      <c r="N59" s="347"/>
      <c r="O59" s="347"/>
      <c r="P59" s="347"/>
      <c r="Q59" s="347"/>
      <c r="R59" s="348"/>
      <c r="S59" s="347"/>
      <c r="T59" s="347"/>
      <c r="U59" s="347"/>
      <c r="V59" s="347"/>
      <c r="W59" s="349"/>
      <c r="X59" s="347"/>
      <c r="Y59" s="347"/>
      <c r="Z59" s="347"/>
      <c r="AA59" s="347"/>
      <c r="AB59" s="349"/>
      <c r="AC59" s="347"/>
      <c r="AD59" s="347"/>
      <c r="AE59" s="347"/>
      <c r="AF59" s="347"/>
      <c r="AG59" s="348"/>
      <c r="AH59" s="347"/>
      <c r="AI59" s="347"/>
      <c r="AJ59" s="347"/>
      <c r="AK59" s="347"/>
      <c r="AL59" s="347"/>
      <c r="AM59" s="347"/>
      <c r="AN59" s="347"/>
      <c r="AO59" s="347"/>
      <c r="AP59" s="347"/>
      <c r="AQ59" s="347"/>
      <c r="AR59" s="347"/>
      <c r="AS59" s="347"/>
      <c r="AT59" s="347"/>
      <c r="AU59" s="347"/>
      <c r="AV59" s="347"/>
      <c r="AW59" s="347"/>
      <c r="AX59" s="347"/>
      <c r="AY59" s="347"/>
      <c r="AZ59" s="347"/>
      <c r="BA59" s="347"/>
      <c r="BB59" s="350"/>
      <c r="BC59" s="347"/>
      <c r="BD59" s="347"/>
      <c r="BE59" s="347"/>
      <c r="BF59" s="347"/>
      <c r="BG59" s="347"/>
      <c r="BH59" s="347"/>
      <c r="BI59" s="347"/>
      <c r="BJ59" s="347"/>
      <c r="BK59" s="347"/>
      <c r="BL59" s="351"/>
      <c r="BM59" s="347"/>
      <c r="BN59" s="347"/>
      <c r="BO59" s="347"/>
      <c r="BP59" s="347"/>
      <c r="BQ59" s="351"/>
      <c r="BR59" s="347"/>
      <c r="BS59" s="347"/>
      <c r="BT59" s="347"/>
      <c r="BU59" s="347"/>
      <c r="BV59" s="347"/>
      <c r="BW59" s="347"/>
      <c r="BX59" s="347"/>
      <c r="BY59" s="347"/>
      <c r="BZ59" s="347"/>
      <c r="CA59" s="347"/>
      <c r="CB59" s="347"/>
      <c r="CC59" s="347"/>
      <c r="CD59" s="347"/>
      <c r="CE59" s="347"/>
      <c r="CF59" s="347"/>
      <c r="CG59" s="352"/>
      <c r="CH59" s="352"/>
      <c r="CI59" s="353"/>
      <c r="CJ59" s="356"/>
    </row>
    <row r="60" spans="2:88" s="345" customFormat="1">
      <c r="E60" s="346"/>
      <c r="F60" s="346"/>
      <c r="G60" s="346"/>
      <c r="H60" s="346"/>
      <c r="I60" s="346"/>
      <c r="J60" s="347"/>
      <c r="K60" s="347"/>
      <c r="L60" s="347"/>
      <c r="M60" s="347"/>
      <c r="N60" s="347"/>
      <c r="O60" s="347"/>
      <c r="P60" s="347"/>
      <c r="Q60" s="347"/>
      <c r="R60" s="348"/>
      <c r="S60" s="347"/>
      <c r="T60" s="347"/>
      <c r="U60" s="347"/>
      <c r="V60" s="347"/>
      <c r="W60" s="349"/>
      <c r="X60" s="347"/>
      <c r="Y60" s="347"/>
      <c r="Z60" s="347"/>
      <c r="AA60" s="347"/>
      <c r="AB60" s="349"/>
      <c r="AC60" s="347"/>
      <c r="AD60" s="347"/>
      <c r="AE60" s="347"/>
      <c r="AF60" s="347"/>
      <c r="AG60" s="348"/>
      <c r="AH60" s="347"/>
      <c r="AI60" s="347"/>
      <c r="AJ60" s="347"/>
      <c r="AK60" s="347"/>
      <c r="AL60" s="347"/>
      <c r="AM60" s="347"/>
      <c r="AN60" s="347"/>
      <c r="AO60" s="347"/>
      <c r="AP60" s="347"/>
      <c r="AQ60" s="347"/>
      <c r="AR60" s="347"/>
      <c r="AS60" s="347"/>
      <c r="AT60" s="347"/>
      <c r="AU60" s="347"/>
      <c r="AV60" s="347"/>
      <c r="AW60" s="347"/>
      <c r="AX60" s="347"/>
      <c r="AY60" s="347"/>
      <c r="AZ60" s="347"/>
      <c r="BA60" s="347"/>
      <c r="BB60" s="350"/>
      <c r="BC60" s="347"/>
      <c r="BD60" s="347"/>
      <c r="BE60" s="347"/>
      <c r="BF60" s="347"/>
      <c r="BG60" s="347"/>
      <c r="BH60" s="347"/>
      <c r="BI60" s="347"/>
      <c r="BJ60" s="347"/>
      <c r="BK60" s="347"/>
      <c r="BL60" s="351"/>
      <c r="BM60" s="347"/>
      <c r="BN60" s="347"/>
      <c r="BO60" s="347"/>
      <c r="BP60" s="347"/>
      <c r="BQ60" s="351"/>
      <c r="BR60" s="347"/>
      <c r="BS60" s="347"/>
      <c r="BT60" s="347"/>
      <c r="BU60" s="347"/>
      <c r="BV60" s="347"/>
      <c r="BW60" s="347"/>
      <c r="BX60" s="347"/>
      <c r="BY60" s="347"/>
      <c r="BZ60" s="347"/>
      <c r="CA60" s="347"/>
      <c r="CB60" s="347"/>
      <c r="CC60" s="347"/>
      <c r="CD60" s="347"/>
      <c r="CE60" s="347"/>
      <c r="CF60" s="347"/>
      <c r="CG60" s="352"/>
      <c r="CH60" s="352"/>
      <c r="CI60" s="353"/>
      <c r="CJ60" s="356"/>
    </row>
    <row r="61" spans="2:88" s="345" customFormat="1">
      <c r="E61" s="346"/>
      <c r="F61" s="346"/>
      <c r="G61" s="346"/>
      <c r="H61" s="346"/>
      <c r="I61" s="346"/>
      <c r="J61" s="347"/>
      <c r="K61" s="347"/>
      <c r="L61" s="347"/>
      <c r="M61" s="347"/>
      <c r="N61" s="347"/>
      <c r="O61" s="347"/>
      <c r="P61" s="347"/>
      <c r="Q61" s="347"/>
      <c r="R61" s="348"/>
      <c r="S61" s="347"/>
      <c r="T61" s="347"/>
      <c r="U61" s="347"/>
      <c r="V61" s="347"/>
      <c r="W61" s="349"/>
      <c r="X61" s="347"/>
      <c r="Y61" s="347"/>
      <c r="Z61" s="347"/>
      <c r="AA61" s="347"/>
      <c r="AB61" s="349"/>
      <c r="AC61" s="347"/>
      <c r="AD61" s="347"/>
      <c r="AE61" s="347"/>
      <c r="AF61" s="347"/>
      <c r="AG61" s="348"/>
      <c r="AH61" s="347"/>
      <c r="AI61" s="347"/>
      <c r="AJ61" s="347"/>
      <c r="AK61" s="347"/>
      <c r="AL61" s="347"/>
      <c r="AM61" s="347"/>
      <c r="AN61" s="347"/>
      <c r="AO61" s="347"/>
      <c r="AP61" s="347"/>
      <c r="AQ61" s="347"/>
      <c r="AR61" s="347"/>
      <c r="AS61" s="347"/>
      <c r="AT61" s="347"/>
      <c r="AU61" s="347"/>
      <c r="AV61" s="347"/>
      <c r="AW61" s="347"/>
      <c r="AX61" s="347"/>
      <c r="AY61" s="347"/>
      <c r="AZ61" s="347"/>
      <c r="BA61" s="347"/>
      <c r="BB61" s="350"/>
      <c r="BC61" s="347"/>
      <c r="BD61" s="347"/>
      <c r="BE61" s="347"/>
      <c r="BF61" s="347"/>
      <c r="BG61" s="347"/>
      <c r="BH61" s="347"/>
      <c r="BI61" s="347"/>
      <c r="BJ61" s="347"/>
      <c r="BK61" s="347"/>
      <c r="BL61" s="351"/>
      <c r="BM61" s="347"/>
      <c r="BN61" s="347"/>
      <c r="BO61" s="347"/>
      <c r="BP61" s="347"/>
      <c r="BQ61" s="351"/>
      <c r="BR61" s="347"/>
      <c r="BS61" s="347"/>
      <c r="BT61" s="347"/>
      <c r="BU61" s="347"/>
      <c r="BV61" s="347"/>
      <c r="BW61" s="347"/>
      <c r="BX61" s="347"/>
      <c r="BY61" s="347"/>
      <c r="BZ61" s="347"/>
      <c r="CA61" s="347"/>
      <c r="CB61" s="347"/>
      <c r="CC61" s="347"/>
      <c r="CD61" s="347"/>
      <c r="CE61" s="347"/>
      <c r="CF61" s="347"/>
      <c r="CG61" s="352"/>
      <c r="CH61" s="352"/>
      <c r="CI61" s="353"/>
      <c r="CJ61" s="356"/>
    </row>
    <row r="62" spans="2:88" s="345" customFormat="1">
      <c r="E62" s="346"/>
      <c r="F62" s="346"/>
      <c r="G62" s="346"/>
      <c r="H62" s="346"/>
      <c r="I62" s="346"/>
      <c r="J62" s="347"/>
      <c r="K62" s="347"/>
      <c r="L62" s="347"/>
      <c r="M62" s="347"/>
      <c r="N62" s="347"/>
      <c r="O62" s="347"/>
      <c r="P62" s="347"/>
      <c r="Q62" s="347"/>
      <c r="R62" s="348"/>
      <c r="S62" s="347"/>
      <c r="T62" s="347"/>
      <c r="U62" s="347"/>
      <c r="V62" s="347"/>
      <c r="W62" s="349"/>
      <c r="X62" s="347"/>
      <c r="Y62" s="347"/>
      <c r="Z62" s="347"/>
      <c r="AA62" s="347"/>
      <c r="AB62" s="349"/>
      <c r="AC62" s="347"/>
      <c r="AD62" s="347"/>
      <c r="AE62" s="347"/>
      <c r="AF62" s="347"/>
      <c r="AG62" s="348"/>
      <c r="AH62" s="347"/>
      <c r="AI62" s="347"/>
      <c r="AJ62" s="347"/>
      <c r="AK62" s="347"/>
      <c r="AL62" s="347"/>
      <c r="AM62" s="347"/>
      <c r="AN62" s="347"/>
      <c r="AO62" s="347"/>
      <c r="AP62" s="347"/>
      <c r="AQ62" s="347"/>
      <c r="AR62" s="347"/>
      <c r="AS62" s="347"/>
      <c r="AT62" s="347"/>
      <c r="AU62" s="347"/>
      <c r="AV62" s="347"/>
      <c r="AW62" s="347"/>
      <c r="AX62" s="347"/>
      <c r="AY62" s="347"/>
      <c r="AZ62" s="347"/>
      <c r="BA62" s="347"/>
      <c r="BB62" s="350"/>
      <c r="BC62" s="347"/>
      <c r="BD62" s="347"/>
      <c r="BE62" s="347"/>
      <c r="BF62" s="347"/>
      <c r="BG62" s="347"/>
      <c r="BH62" s="347"/>
      <c r="BI62" s="347"/>
      <c r="BJ62" s="347"/>
      <c r="BK62" s="347"/>
      <c r="BL62" s="351"/>
      <c r="BM62" s="347"/>
      <c r="BN62" s="347"/>
      <c r="BO62" s="347"/>
      <c r="BP62" s="347"/>
      <c r="BQ62" s="351"/>
      <c r="BR62" s="347"/>
      <c r="BS62" s="347"/>
      <c r="BT62" s="347"/>
      <c r="BU62" s="347"/>
      <c r="BV62" s="347"/>
      <c r="BW62" s="347"/>
      <c r="BX62" s="347"/>
      <c r="BY62" s="347"/>
      <c r="BZ62" s="347"/>
      <c r="CA62" s="347"/>
      <c r="CB62" s="347"/>
      <c r="CC62" s="347"/>
      <c r="CD62" s="347"/>
      <c r="CE62" s="347"/>
      <c r="CF62" s="347"/>
      <c r="CG62" s="352"/>
      <c r="CH62" s="352"/>
      <c r="CI62" s="353"/>
      <c r="CJ62" s="356"/>
    </row>
    <row r="63" spans="2:88" s="345" customFormat="1">
      <c r="E63" s="346"/>
      <c r="F63" s="346"/>
      <c r="G63" s="346"/>
      <c r="H63" s="346"/>
      <c r="I63" s="346"/>
      <c r="J63" s="347"/>
      <c r="K63" s="347"/>
      <c r="L63" s="347"/>
      <c r="M63" s="347"/>
      <c r="N63" s="347"/>
      <c r="O63" s="347"/>
      <c r="P63" s="347"/>
      <c r="Q63" s="347"/>
      <c r="R63" s="348"/>
      <c r="S63" s="347"/>
      <c r="T63" s="347"/>
      <c r="U63" s="347"/>
      <c r="V63" s="347"/>
      <c r="W63" s="349"/>
      <c r="X63" s="347"/>
      <c r="Y63" s="347"/>
      <c r="Z63" s="347"/>
      <c r="AA63" s="347"/>
      <c r="AB63" s="349"/>
      <c r="AC63" s="347"/>
      <c r="AD63" s="347"/>
      <c r="AE63" s="347"/>
      <c r="AF63" s="347"/>
      <c r="AG63" s="348"/>
      <c r="AH63" s="347"/>
      <c r="AI63" s="347"/>
      <c r="AJ63" s="347"/>
      <c r="AK63" s="347"/>
      <c r="AL63" s="347"/>
      <c r="AM63" s="347"/>
      <c r="AN63" s="347"/>
      <c r="AO63" s="347"/>
      <c r="AP63" s="347"/>
      <c r="AQ63" s="347"/>
      <c r="AR63" s="347"/>
      <c r="AS63" s="347"/>
      <c r="AT63" s="347"/>
      <c r="AU63" s="347"/>
      <c r="AV63" s="347"/>
      <c r="AW63" s="347"/>
      <c r="AX63" s="347"/>
      <c r="AY63" s="347"/>
      <c r="AZ63" s="347"/>
      <c r="BA63" s="347"/>
      <c r="BB63" s="350"/>
      <c r="BC63" s="347"/>
      <c r="BD63" s="347"/>
      <c r="BE63" s="347"/>
      <c r="BF63" s="347"/>
      <c r="BG63" s="347"/>
      <c r="BH63" s="347"/>
      <c r="BI63" s="347"/>
      <c r="BJ63" s="347"/>
      <c r="BK63" s="347"/>
      <c r="BL63" s="351"/>
      <c r="BM63" s="347"/>
      <c r="BN63" s="347"/>
      <c r="BO63" s="347"/>
      <c r="BP63" s="347"/>
      <c r="BQ63" s="351"/>
      <c r="BR63" s="347"/>
      <c r="BS63" s="347"/>
      <c r="BT63" s="347"/>
      <c r="BU63" s="347"/>
      <c r="BV63" s="347"/>
      <c r="BW63" s="347"/>
      <c r="BX63" s="347"/>
      <c r="BY63" s="347"/>
      <c r="BZ63" s="347"/>
      <c r="CA63" s="347"/>
      <c r="CB63" s="347"/>
      <c r="CC63" s="347"/>
      <c r="CD63" s="347"/>
      <c r="CE63" s="347"/>
      <c r="CF63" s="347"/>
      <c r="CG63" s="352"/>
      <c r="CH63" s="352"/>
      <c r="CI63" s="353"/>
      <c r="CJ63" s="356"/>
    </row>
    <row r="64" spans="2:88" s="345" customFormat="1">
      <c r="E64" s="346"/>
      <c r="F64" s="346"/>
      <c r="G64" s="346"/>
      <c r="H64" s="346"/>
      <c r="I64" s="346"/>
      <c r="J64" s="347"/>
      <c r="K64" s="347"/>
      <c r="L64" s="347"/>
      <c r="M64" s="347"/>
      <c r="N64" s="347"/>
      <c r="O64" s="347"/>
      <c r="P64" s="347"/>
      <c r="Q64" s="347"/>
      <c r="R64" s="348"/>
      <c r="S64" s="347"/>
      <c r="T64" s="347"/>
      <c r="U64" s="347"/>
      <c r="V64" s="347"/>
      <c r="W64" s="349"/>
      <c r="X64" s="347"/>
      <c r="Y64" s="347"/>
      <c r="Z64" s="347"/>
      <c r="AA64" s="347"/>
      <c r="AB64" s="349"/>
      <c r="AC64" s="347"/>
      <c r="AD64" s="347"/>
      <c r="AE64" s="347"/>
      <c r="AF64" s="347"/>
      <c r="AG64" s="348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50"/>
      <c r="BC64" s="347"/>
      <c r="BD64" s="347"/>
      <c r="BE64" s="347"/>
      <c r="BF64" s="347"/>
      <c r="BG64" s="347"/>
      <c r="BH64" s="347"/>
      <c r="BI64" s="347"/>
      <c r="BJ64" s="347"/>
      <c r="BK64" s="347"/>
      <c r="BL64" s="351"/>
      <c r="BM64" s="347"/>
      <c r="BN64" s="347"/>
      <c r="BO64" s="347"/>
      <c r="BP64" s="347"/>
      <c r="BQ64" s="351"/>
      <c r="BR64" s="347"/>
      <c r="BS64" s="347"/>
      <c r="BT64" s="347"/>
      <c r="BU64" s="347"/>
      <c r="BV64" s="347"/>
      <c r="BW64" s="347"/>
      <c r="BX64" s="347"/>
      <c r="BY64" s="347"/>
      <c r="BZ64" s="347"/>
      <c r="CA64" s="347"/>
      <c r="CB64" s="347"/>
      <c r="CC64" s="347"/>
      <c r="CD64" s="347"/>
      <c r="CE64" s="347"/>
      <c r="CF64" s="347"/>
      <c r="CG64" s="352"/>
      <c r="CH64" s="352"/>
      <c r="CI64" s="353"/>
      <c r="CJ64" s="356"/>
    </row>
    <row r="65" spans="5:88" s="345" customFormat="1">
      <c r="E65" s="346"/>
      <c r="F65" s="346"/>
      <c r="G65" s="346"/>
      <c r="H65" s="346"/>
      <c r="I65" s="346"/>
      <c r="J65" s="347"/>
      <c r="K65" s="347"/>
      <c r="L65" s="347"/>
      <c r="M65" s="347"/>
      <c r="N65" s="347"/>
      <c r="O65" s="347"/>
      <c r="P65" s="347"/>
      <c r="Q65" s="347"/>
      <c r="R65" s="348"/>
      <c r="S65" s="347"/>
      <c r="T65" s="347"/>
      <c r="U65" s="347"/>
      <c r="V65" s="347"/>
      <c r="W65" s="349"/>
      <c r="X65" s="347"/>
      <c r="Y65" s="347"/>
      <c r="Z65" s="347"/>
      <c r="AA65" s="347"/>
      <c r="AB65" s="349"/>
      <c r="AC65" s="347"/>
      <c r="AD65" s="347"/>
      <c r="AE65" s="347"/>
      <c r="AF65" s="347"/>
      <c r="AG65" s="348"/>
      <c r="AH65" s="347"/>
      <c r="AI65" s="347"/>
      <c r="AJ65" s="347"/>
      <c r="AK65" s="347"/>
      <c r="AL65" s="347"/>
      <c r="AM65" s="347"/>
      <c r="AN65" s="347"/>
      <c r="AO65" s="347"/>
      <c r="AP65" s="347"/>
      <c r="AQ65" s="347"/>
      <c r="AR65" s="347"/>
      <c r="AS65" s="347"/>
      <c r="AT65" s="347"/>
      <c r="AU65" s="347"/>
      <c r="AV65" s="347"/>
      <c r="AW65" s="347"/>
      <c r="AX65" s="347"/>
      <c r="AY65" s="347"/>
      <c r="AZ65" s="347"/>
      <c r="BA65" s="347"/>
      <c r="BB65" s="350"/>
      <c r="BC65" s="347"/>
      <c r="BD65" s="347"/>
      <c r="BE65" s="347"/>
      <c r="BF65" s="347"/>
      <c r="BG65" s="347"/>
      <c r="BH65" s="347"/>
      <c r="BI65" s="347"/>
      <c r="BJ65" s="347"/>
      <c r="BK65" s="347"/>
      <c r="BL65" s="351"/>
      <c r="BM65" s="347"/>
      <c r="BN65" s="347"/>
      <c r="BO65" s="347"/>
      <c r="BP65" s="347"/>
      <c r="BQ65" s="351"/>
      <c r="BR65" s="347"/>
      <c r="BS65" s="347"/>
      <c r="BT65" s="347"/>
      <c r="BU65" s="347"/>
      <c r="BV65" s="347"/>
      <c r="BW65" s="347"/>
      <c r="BX65" s="347"/>
      <c r="BY65" s="347"/>
      <c r="BZ65" s="347"/>
      <c r="CA65" s="347"/>
      <c r="CB65" s="347"/>
      <c r="CC65" s="347"/>
      <c r="CD65" s="347"/>
      <c r="CE65" s="347"/>
      <c r="CF65" s="347"/>
      <c r="CG65" s="352"/>
      <c r="CH65" s="352"/>
      <c r="CI65" s="353"/>
      <c r="CJ65" s="356"/>
    </row>
    <row r="66" spans="5:88" s="345" customFormat="1">
      <c r="E66" s="346"/>
      <c r="F66" s="346"/>
      <c r="G66" s="346"/>
      <c r="H66" s="346"/>
      <c r="I66" s="346"/>
      <c r="J66" s="347"/>
      <c r="K66" s="347"/>
      <c r="L66" s="347"/>
      <c r="M66" s="347"/>
      <c r="N66" s="347"/>
      <c r="O66" s="347"/>
      <c r="P66" s="347"/>
      <c r="Q66" s="347"/>
      <c r="R66" s="348"/>
      <c r="S66" s="347"/>
      <c r="T66" s="347"/>
      <c r="U66" s="347"/>
      <c r="V66" s="347"/>
      <c r="W66" s="349"/>
      <c r="X66" s="347"/>
      <c r="Y66" s="347"/>
      <c r="Z66" s="347"/>
      <c r="AA66" s="347"/>
      <c r="AB66" s="349"/>
      <c r="AC66" s="347"/>
      <c r="AD66" s="347"/>
      <c r="AE66" s="347"/>
      <c r="AF66" s="347"/>
      <c r="AG66" s="348"/>
      <c r="AH66" s="347"/>
      <c r="AI66" s="347"/>
      <c r="AJ66" s="347"/>
      <c r="AK66" s="347"/>
      <c r="AL66" s="347"/>
      <c r="AM66" s="347"/>
      <c r="AN66" s="347"/>
      <c r="AO66" s="347"/>
      <c r="AP66" s="347"/>
      <c r="AQ66" s="347"/>
      <c r="AR66" s="347"/>
      <c r="AS66" s="347"/>
      <c r="AT66" s="347"/>
      <c r="AU66" s="347"/>
      <c r="AV66" s="347"/>
      <c r="AW66" s="347"/>
      <c r="AX66" s="347"/>
      <c r="AY66" s="347"/>
      <c r="AZ66" s="347"/>
      <c r="BA66" s="347"/>
      <c r="BB66" s="350"/>
      <c r="BC66" s="347"/>
      <c r="BD66" s="347"/>
      <c r="BE66" s="347"/>
      <c r="BF66" s="347"/>
      <c r="BG66" s="347"/>
      <c r="BH66" s="347"/>
      <c r="BI66" s="347"/>
      <c r="BJ66" s="347"/>
      <c r="BK66" s="347"/>
      <c r="BL66" s="351"/>
      <c r="BM66" s="347"/>
      <c r="BN66" s="347"/>
      <c r="BO66" s="347"/>
      <c r="BP66" s="347"/>
      <c r="BQ66" s="351"/>
      <c r="BR66" s="347"/>
      <c r="BS66" s="347"/>
      <c r="BT66" s="347"/>
      <c r="BU66" s="347"/>
      <c r="BV66" s="347"/>
      <c r="BW66" s="347"/>
      <c r="BX66" s="347"/>
      <c r="BY66" s="347"/>
      <c r="BZ66" s="347"/>
      <c r="CA66" s="347"/>
      <c r="CB66" s="347"/>
      <c r="CC66" s="347"/>
      <c r="CD66" s="347"/>
      <c r="CE66" s="347"/>
      <c r="CF66" s="347"/>
      <c r="CG66" s="352"/>
      <c r="CH66" s="352"/>
      <c r="CI66" s="353"/>
      <c r="CJ66" s="356"/>
    </row>
    <row r="67" spans="5:88" s="345" customFormat="1">
      <c r="E67" s="346"/>
      <c r="F67" s="346"/>
      <c r="G67" s="346"/>
      <c r="H67" s="346"/>
      <c r="I67" s="346"/>
      <c r="J67" s="347"/>
      <c r="K67" s="347"/>
      <c r="L67" s="347"/>
      <c r="M67" s="347"/>
      <c r="N67" s="347"/>
      <c r="O67" s="347"/>
      <c r="P67" s="347"/>
      <c r="Q67" s="347"/>
      <c r="R67" s="348"/>
      <c r="S67" s="347"/>
      <c r="T67" s="347"/>
      <c r="U67" s="347"/>
      <c r="V67" s="347"/>
      <c r="W67" s="349"/>
      <c r="X67" s="347"/>
      <c r="Y67" s="347"/>
      <c r="Z67" s="347"/>
      <c r="AA67" s="347"/>
      <c r="AB67" s="349"/>
      <c r="AC67" s="347"/>
      <c r="AD67" s="347"/>
      <c r="AE67" s="347"/>
      <c r="AF67" s="347"/>
      <c r="AG67" s="348"/>
      <c r="AH67" s="347"/>
      <c r="AI67" s="347"/>
      <c r="AJ67" s="347"/>
      <c r="AK67" s="347"/>
      <c r="AL67" s="347"/>
      <c r="AM67" s="347"/>
      <c r="AN67" s="347"/>
      <c r="AO67" s="347"/>
      <c r="AP67" s="347"/>
      <c r="AQ67" s="347"/>
      <c r="AR67" s="347"/>
      <c r="AS67" s="347"/>
      <c r="AT67" s="347"/>
      <c r="AU67" s="347"/>
      <c r="AV67" s="347"/>
      <c r="AW67" s="347"/>
      <c r="AX67" s="347"/>
      <c r="AY67" s="347"/>
      <c r="AZ67" s="347"/>
      <c r="BA67" s="347"/>
      <c r="BB67" s="350"/>
      <c r="BC67" s="347"/>
      <c r="BD67" s="347"/>
      <c r="BE67" s="347"/>
      <c r="BF67" s="347"/>
      <c r="BG67" s="347"/>
      <c r="BH67" s="347"/>
      <c r="BI67" s="347"/>
      <c r="BJ67" s="347"/>
      <c r="BK67" s="347"/>
      <c r="BL67" s="351"/>
      <c r="BM67" s="347"/>
      <c r="BN67" s="347"/>
      <c r="BO67" s="347"/>
      <c r="BP67" s="347"/>
      <c r="BQ67" s="351"/>
      <c r="BR67" s="347"/>
      <c r="BS67" s="347"/>
      <c r="BT67" s="347"/>
      <c r="BU67" s="347"/>
      <c r="BV67" s="347"/>
      <c r="BW67" s="347"/>
      <c r="BX67" s="347"/>
      <c r="BY67" s="347"/>
      <c r="BZ67" s="347"/>
      <c r="CA67" s="347"/>
      <c r="CB67" s="347"/>
      <c r="CC67" s="347"/>
      <c r="CD67" s="347"/>
      <c r="CE67" s="347"/>
      <c r="CF67" s="347"/>
      <c r="CG67" s="352"/>
      <c r="CH67" s="352"/>
      <c r="CI67" s="353"/>
      <c r="CJ67" s="356"/>
    </row>
    <row r="68" spans="5:88" s="345" customFormat="1">
      <c r="E68" s="346"/>
      <c r="F68" s="346"/>
      <c r="G68" s="346"/>
      <c r="H68" s="346"/>
      <c r="I68" s="346"/>
      <c r="J68" s="347"/>
      <c r="K68" s="347"/>
      <c r="L68" s="347"/>
      <c r="M68" s="347"/>
      <c r="N68" s="347"/>
      <c r="O68" s="347"/>
      <c r="P68" s="347"/>
      <c r="Q68" s="347"/>
      <c r="R68" s="348"/>
      <c r="S68" s="347"/>
      <c r="T68" s="347"/>
      <c r="U68" s="347"/>
      <c r="V68" s="347"/>
      <c r="W68" s="349"/>
      <c r="X68" s="347"/>
      <c r="Y68" s="347"/>
      <c r="Z68" s="347"/>
      <c r="AA68" s="347"/>
      <c r="AB68" s="349"/>
      <c r="AC68" s="347"/>
      <c r="AD68" s="347"/>
      <c r="AE68" s="347"/>
      <c r="AF68" s="347"/>
      <c r="AG68" s="348"/>
      <c r="AH68" s="347"/>
      <c r="AI68" s="347"/>
      <c r="AJ68" s="347"/>
      <c r="AK68" s="347"/>
      <c r="AL68" s="347"/>
      <c r="AM68" s="347"/>
      <c r="AN68" s="347"/>
      <c r="AO68" s="347"/>
      <c r="AP68" s="347"/>
      <c r="AQ68" s="347"/>
      <c r="AR68" s="347"/>
      <c r="AS68" s="347"/>
      <c r="AT68" s="347"/>
      <c r="AU68" s="347"/>
      <c r="AV68" s="347"/>
      <c r="AW68" s="347"/>
      <c r="AX68" s="347"/>
      <c r="AY68" s="347"/>
      <c r="AZ68" s="347"/>
      <c r="BA68" s="347"/>
      <c r="BB68" s="350"/>
      <c r="BC68" s="347"/>
      <c r="BD68" s="347"/>
      <c r="BE68" s="347"/>
      <c r="BF68" s="347"/>
      <c r="BG68" s="347"/>
      <c r="BH68" s="347"/>
      <c r="BI68" s="347"/>
      <c r="BJ68" s="347"/>
      <c r="BK68" s="347"/>
      <c r="BL68" s="351"/>
      <c r="BM68" s="347"/>
      <c r="BN68" s="347"/>
      <c r="BO68" s="347"/>
      <c r="BP68" s="347"/>
      <c r="BQ68" s="351"/>
      <c r="BR68" s="347"/>
      <c r="BS68" s="347"/>
      <c r="BT68" s="347"/>
      <c r="BU68" s="347"/>
      <c r="BV68" s="347"/>
      <c r="BW68" s="347"/>
      <c r="BX68" s="347"/>
      <c r="BY68" s="347"/>
      <c r="BZ68" s="347"/>
      <c r="CA68" s="347"/>
      <c r="CB68" s="347"/>
      <c r="CC68" s="347"/>
      <c r="CD68" s="347"/>
      <c r="CE68" s="347"/>
      <c r="CF68" s="347"/>
      <c r="CG68" s="352"/>
      <c r="CH68" s="352"/>
      <c r="CI68" s="353"/>
      <c r="CJ68" s="356"/>
    </row>
    <row r="69" spans="5:88" s="345" customFormat="1">
      <c r="E69" s="346"/>
      <c r="F69" s="346"/>
      <c r="G69" s="346"/>
      <c r="H69" s="346"/>
      <c r="I69" s="346"/>
      <c r="J69" s="347"/>
      <c r="K69" s="347"/>
      <c r="L69" s="347"/>
      <c r="M69" s="347"/>
      <c r="N69" s="347"/>
      <c r="O69" s="347"/>
      <c r="P69" s="347"/>
      <c r="Q69" s="347"/>
      <c r="R69" s="348"/>
      <c r="S69" s="347"/>
      <c r="T69" s="347"/>
      <c r="U69" s="347"/>
      <c r="V69" s="347"/>
      <c r="W69" s="349"/>
      <c r="X69" s="347"/>
      <c r="Y69" s="347"/>
      <c r="Z69" s="347"/>
      <c r="AA69" s="347"/>
      <c r="AB69" s="349"/>
      <c r="AC69" s="347"/>
      <c r="AD69" s="347"/>
      <c r="AE69" s="347"/>
      <c r="AF69" s="347"/>
      <c r="AG69" s="348"/>
      <c r="AH69" s="347"/>
      <c r="AI69" s="347"/>
      <c r="AJ69" s="347"/>
      <c r="AK69" s="347"/>
      <c r="AL69" s="347"/>
      <c r="AM69" s="347"/>
      <c r="AN69" s="347"/>
      <c r="AO69" s="347"/>
      <c r="AP69" s="347"/>
      <c r="AQ69" s="347"/>
      <c r="AR69" s="347"/>
      <c r="AS69" s="347"/>
      <c r="AT69" s="347"/>
      <c r="AU69" s="347"/>
      <c r="AV69" s="347"/>
      <c r="AW69" s="347"/>
      <c r="AX69" s="347"/>
      <c r="AY69" s="347"/>
      <c r="AZ69" s="347"/>
      <c r="BA69" s="347"/>
      <c r="BB69" s="350"/>
      <c r="BC69" s="347"/>
      <c r="BD69" s="347"/>
      <c r="BE69" s="347"/>
      <c r="BF69" s="347"/>
      <c r="BG69" s="347"/>
      <c r="BH69" s="347"/>
      <c r="BI69" s="347"/>
      <c r="BJ69" s="347"/>
      <c r="BK69" s="347"/>
      <c r="BL69" s="351"/>
      <c r="BM69" s="347"/>
      <c r="BN69" s="347"/>
      <c r="BO69" s="347"/>
      <c r="BP69" s="347"/>
      <c r="BQ69" s="351"/>
      <c r="BR69" s="347"/>
      <c r="BS69" s="347"/>
      <c r="BT69" s="347"/>
      <c r="BU69" s="347"/>
      <c r="BV69" s="347"/>
      <c r="BW69" s="347"/>
      <c r="BX69" s="347"/>
      <c r="BY69" s="347"/>
      <c r="BZ69" s="347"/>
      <c r="CA69" s="347"/>
      <c r="CB69" s="347"/>
      <c r="CC69" s="347"/>
      <c r="CD69" s="347"/>
      <c r="CE69" s="347"/>
      <c r="CF69" s="347"/>
      <c r="CG69" s="352"/>
      <c r="CH69" s="352"/>
      <c r="CI69" s="353"/>
      <c r="CJ69" s="356"/>
    </row>
    <row r="70" spans="5:88" s="345" customFormat="1">
      <c r="E70" s="346"/>
      <c r="F70" s="346"/>
      <c r="G70" s="346"/>
      <c r="H70" s="346"/>
      <c r="I70" s="346"/>
      <c r="J70" s="347"/>
      <c r="K70" s="347"/>
      <c r="L70" s="347"/>
      <c r="M70" s="347"/>
      <c r="N70" s="347"/>
      <c r="O70" s="347"/>
      <c r="P70" s="347"/>
      <c r="Q70" s="347"/>
      <c r="R70" s="348"/>
      <c r="S70" s="347"/>
      <c r="T70" s="347"/>
      <c r="U70" s="347"/>
      <c r="V70" s="347"/>
      <c r="W70" s="349"/>
      <c r="X70" s="347"/>
      <c r="Y70" s="347"/>
      <c r="Z70" s="347"/>
      <c r="AA70" s="347"/>
      <c r="AB70" s="349"/>
      <c r="AC70" s="347"/>
      <c r="AD70" s="347"/>
      <c r="AE70" s="347"/>
      <c r="AF70" s="347"/>
      <c r="AG70" s="348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50"/>
      <c r="BC70" s="347"/>
      <c r="BD70" s="347"/>
      <c r="BE70" s="347"/>
      <c r="BF70" s="347"/>
      <c r="BG70" s="347"/>
      <c r="BH70" s="347"/>
      <c r="BI70" s="347"/>
      <c r="BJ70" s="347"/>
      <c r="BK70" s="347"/>
      <c r="BL70" s="351"/>
      <c r="BM70" s="347"/>
      <c r="BN70" s="347"/>
      <c r="BO70" s="347"/>
      <c r="BP70" s="347"/>
      <c r="BQ70" s="351"/>
      <c r="BR70" s="347"/>
      <c r="BS70" s="347"/>
      <c r="BT70" s="347"/>
      <c r="BU70" s="347"/>
      <c r="BV70" s="347"/>
      <c r="BW70" s="347"/>
      <c r="BX70" s="347"/>
      <c r="BY70" s="347"/>
      <c r="BZ70" s="347"/>
      <c r="CA70" s="347"/>
      <c r="CB70" s="347"/>
      <c r="CC70" s="347"/>
      <c r="CD70" s="347"/>
      <c r="CE70" s="347"/>
      <c r="CF70" s="347"/>
      <c r="CG70" s="352"/>
      <c r="CH70" s="352"/>
      <c r="CI70" s="353"/>
      <c r="CJ70" s="356"/>
    </row>
    <row r="71" spans="5:88" s="345" customFormat="1">
      <c r="E71" s="346"/>
      <c r="F71" s="346"/>
      <c r="G71" s="346"/>
      <c r="H71" s="346"/>
      <c r="I71" s="346"/>
      <c r="J71" s="347"/>
      <c r="K71" s="347"/>
      <c r="L71" s="347"/>
      <c r="M71" s="347"/>
      <c r="N71" s="347"/>
      <c r="O71" s="347"/>
      <c r="P71" s="347"/>
      <c r="Q71" s="347"/>
      <c r="R71" s="348"/>
      <c r="S71" s="347"/>
      <c r="T71" s="347"/>
      <c r="U71" s="347"/>
      <c r="V71" s="347"/>
      <c r="W71" s="349"/>
      <c r="X71" s="347"/>
      <c r="Y71" s="347"/>
      <c r="Z71" s="347"/>
      <c r="AA71" s="347"/>
      <c r="AB71" s="349"/>
      <c r="AC71" s="347"/>
      <c r="AD71" s="347"/>
      <c r="AE71" s="347"/>
      <c r="AF71" s="347"/>
      <c r="AG71" s="348"/>
      <c r="AH71" s="347"/>
      <c r="AI71" s="347"/>
      <c r="AJ71" s="347"/>
      <c r="AK71" s="347"/>
      <c r="AL71" s="347"/>
      <c r="AM71" s="347"/>
      <c r="AN71" s="347"/>
      <c r="AO71" s="347"/>
      <c r="AP71" s="347"/>
      <c r="AQ71" s="347"/>
      <c r="AR71" s="347"/>
      <c r="AS71" s="347"/>
      <c r="AT71" s="347"/>
      <c r="AU71" s="347"/>
      <c r="AV71" s="347"/>
      <c r="AW71" s="347"/>
      <c r="AX71" s="347"/>
      <c r="AY71" s="347"/>
      <c r="AZ71" s="347"/>
      <c r="BA71" s="347"/>
      <c r="BB71" s="350"/>
      <c r="BC71" s="347"/>
      <c r="BD71" s="347"/>
      <c r="BE71" s="347"/>
      <c r="BF71" s="347"/>
      <c r="BG71" s="347"/>
      <c r="BH71" s="347"/>
      <c r="BI71" s="347"/>
      <c r="BJ71" s="347"/>
      <c r="BK71" s="347"/>
      <c r="BL71" s="351"/>
      <c r="BM71" s="347"/>
      <c r="BN71" s="347"/>
      <c r="BO71" s="347"/>
      <c r="BP71" s="347"/>
      <c r="BQ71" s="351"/>
      <c r="BR71" s="347"/>
      <c r="BS71" s="347"/>
      <c r="BT71" s="347"/>
      <c r="BU71" s="347"/>
      <c r="BV71" s="347"/>
      <c r="BW71" s="347"/>
      <c r="BX71" s="347"/>
      <c r="BY71" s="347"/>
      <c r="BZ71" s="347"/>
      <c r="CA71" s="347"/>
      <c r="CB71" s="347"/>
      <c r="CC71" s="347"/>
      <c r="CD71" s="347"/>
      <c r="CE71" s="347"/>
      <c r="CF71" s="347"/>
      <c r="CG71" s="352"/>
      <c r="CH71" s="352"/>
      <c r="CI71" s="353"/>
      <c r="CJ71" s="356"/>
    </row>
    <row r="72" spans="5:88" s="345" customFormat="1">
      <c r="E72" s="346"/>
      <c r="F72" s="346"/>
      <c r="G72" s="346"/>
      <c r="H72" s="346"/>
      <c r="I72" s="346"/>
      <c r="J72" s="347"/>
      <c r="K72" s="347"/>
      <c r="L72" s="347"/>
      <c r="M72" s="347"/>
      <c r="N72" s="347"/>
      <c r="O72" s="347"/>
      <c r="P72" s="347"/>
      <c r="Q72" s="347"/>
      <c r="R72" s="348"/>
      <c r="S72" s="347"/>
      <c r="T72" s="347"/>
      <c r="U72" s="347"/>
      <c r="V72" s="347"/>
      <c r="W72" s="349"/>
      <c r="X72" s="347"/>
      <c r="Y72" s="347"/>
      <c r="Z72" s="347"/>
      <c r="AA72" s="347"/>
      <c r="AB72" s="349"/>
      <c r="AC72" s="347"/>
      <c r="AD72" s="347"/>
      <c r="AE72" s="347"/>
      <c r="AF72" s="347"/>
      <c r="AG72" s="348"/>
      <c r="AH72" s="347"/>
      <c r="AI72" s="347"/>
      <c r="AJ72" s="347"/>
      <c r="AK72" s="347"/>
      <c r="AL72" s="347"/>
      <c r="AM72" s="347"/>
      <c r="AN72" s="347"/>
      <c r="AO72" s="347"/>
      <c r="AP72" s="347"/>
      <c r="AQ72" s="347"/>
      <c r="AR72" s="347"/>
      <c r="AS72" s="347"/>
      <c r="AT72" s="347"/>
      <c r="AU72" s="347"/>
      <c r="AV72" s="347"/>
      <c r="AW72" s="347"/>
      <c r="AX72" s="347"/>
      <c r="AY72" s="347"/>
      <c r="AZ72" s="347"/>
      <c r="BA72" s="347"/>
      <c r="BB72" s="350"/>
      <c r="BC72" s="347"/>
      <c r="BD72" s="347"/>
      <c r="BE72" s="347"/>
      <c r="BF72" s="347"/>
      <c r="BG72" s="347"/>
      <c r="BH72" s="347"/>
      <c r="BI72" s="347"/>
      <c r="BJ72" s="347"/>
      <c r="BK72" s="347"/>
      <c r="BL72" s="351"/>
      <c r="BM72" s="347"/>
      <c r="BN72" s="347"/>
      <c r="BO72" s="347"/>
      <c r="BP72" s="347"/>
      <c r="BQ72" s="351"/>
      <c r="BR72" s="347"/>
      <c r="BS72" s="347"/>
      <c r="BT72" s="347"/>
      <c r="BU72" s="347"/>
      <c r="BV72" s="347"/>
      <c r="BW72" s="347"/>
      <c r="BX72" s="347"/>
      <c r="BY72" s="347"/>
      <c r="BZ72" s="347"/>
      <c r="CA72" s="347"/>
      <c r="CB72" s="347"/>
      <c r="CC72" s="347"/>
      <c r="CD72" s="347"/>
      <c r="CE72" s="347"/>
      <c r="CF72" s="347"/>
      <c r="CG72" s="352"/>
      <c r="CH72" s="352"/>
      <c r="CI72" s="353"/>
      <c r="CJ72" s="356"/>
    </row>
    <row r="73" spans="5:88" s="345" customFormat="1">
      <c r="E73" s="346"/>
      <c r="F73" s="346"/>
      <c r="G73" s="346"/>
      <c r="H73" s="346"/>
      <c r="I73" s="346"/>
      <c r="J73" s="347"/>
      <c r="K73" s="347"/>
      <c r="L73" s="347"/>
      <c r="M73" s="347"/>
      <c r="N73" s="347"/>
      <c r="O73" s="347"/>
      <c r="P73" s="347"/>
      <c r="Q73" s="347"/>
      <c r="R73" s="348"/>
      <c r="S73" s="347"/>
      <c r="T73" s="347"/>
      <c r="U73" s="347"/>
      <c r="V73" s="347"/>
      <c r="W73" s="349"/>
      <c r="X73" s="347"/>
      <c r="Y73" s="347"/>
      <c r="Z73" s="347"/>
      <c r="AA73" s="347"/>
      <c r="AB73" s="349"/>
      <c r="AC73" s="347"/>
      <c r="AD73" s="347"/>
      <c r="AE73" s="347"/>
      <c r="AF73" s="347"/>
      <c r="AG73" s="348"/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50"/>
      <c r="BC73" s="347"/>
      <c r="BD73" s="347"/>
      <c r="BE73" s="347"/>
      <c r="BF73" s="347"/>
      <c r="BG73" s="347"/>
      <c r="BH73" s="347"/>
      <c r="BI73" s="347"/>
      <c r="BJ73" s="347"/>
      <c r="BK73" s="347"/>
      <c r="BL73" s="351"/>
      <c r="BM73" s="347"/>
      <c r="BN73" s="347"/>
      <c r="BO73" s="347"/>
      <c r="BP73" s="347"/>
      <c r="BQ73" s="351"/>
      <c r="BR73" s="347"/>
      <c r="BS73" s="347"/>
      <c r="BT73" s="347"/>
      <c r="BU73" s="347"/>
      <c r="BV73" s="347"/>
      <c r="BW73" s="347"/>
      <c r="BX73" s="347"/>
      <c r="BY73" s="347"/>
      <c r="BZ73" s="347"/>
      <c r="CA73" s="347"/>
      <c r="CB73" s="347"/>
      <c r="CC73" s="347"/>
      <c r="CD73" s="347"/>
      <c r="CE73" s="347"/>
      <c r="CF73" s="347"/>
      <c r="CG73" s="352"/>
      <c r="CH73" s="352"/>
      <c r="CI73" s="353"/>
      <c r="CJ73" s="356"/>
    </row>
    <row r="74" spans="5:88" s="345" customFormat="1">
      <c r="E74" s="346"/>
      <c r="F74" s="346"/>
      <c r="G74" s="346"/>
      <c r="H74" s="346"/>
      <c r="I74" s="346"/>
      <c r="J74" s="347"/>
      <c r="K74" s="347"/>
      <c r="L74" s="347"/>
      <c r="M74" s="347"/>
      <c r="N74" s="347"/>
      <c r="O74" s="347"/>
      <c r="P74" s="347"/>
      <c r="Q74" s="347"/>
      <c r="R74" s="348"/>
      <c r="S74" s="347"/>
      <c r="T74" s="347"/>
      <c r="U74" s="347"/>
      <c r="V74" s="347"/>
      <c r="W74" s="349"/>
      <c r="X74" s="347"/>
      <c r="Y74" s="347"/>
      <c r="Z74" s="347"/>
      <c r="AA74" s="347"/>
      <c r="AB74" s="349"/>
      <c r="AC74" s="347"/>
      <c r="AD74" s="347"/>
      <c r="AE74" s="347"/>
      <c r="AF74" s="347"/>
      <c r="AG74" s="348"/>
      <c r="AH74" s="347"/>
      <c r="AI74" s="347"/>
      <c r="AJ74" s="347"/>
      <c r="AK74" s="347"/>
      <c r="AL74" s="347"/>
      <c r="AM74" s="347"/>
      <c r="AN74" s="347"/>
      <c r="AO74" s="347"/>
      <c r="AP74" s="347"/>
      <c r="AQ74" s="347"/>
      <c r="AR74" s="347"/>
      <c r="AS74" s="347"/>
      <c r="AT74" s="347"/>
      <c r="AU74" s="347"/>
      <c r="AV74" s="347"/>
      <c r="AW74" s="347"/>
      <c r="AX74" s="347"/>
      <c r="AY74" s="347"/>
      <c r="AZ74" s="347"/>
      <c r="BA74" s="347"/>
      <c r="BB74" s="350"/>
      <c r="BC74" s="347"/>
      <c r="BD74" s="347"/>
      <c r="BE74" s="347"/>
      <c r="BF74" s="347"/>
      <c r="BG74" s="347"/>
      <c r="BH74" s="347"/>
      <c r="BI74" s="347"/>
      <c r="BJ74" s="347"/>
      <c r="BK74" s="347"/>
      <c r="BL74" s="351"/>
      <c r="BM74" s="347"/>
      <c r="BN74" s="347"/>
      <c r="BO74" s="347"/>
      <c r="BP74" s="347"/>
      <c r="BQ74" s="351"/>
      <c r="BR74" s="347"/>
      <c r="BS74" s="347"/>
      <c r="BT74" s="347"/>
      <c r="BU74" s="347"/>
      <c r="BV74" s="347"/>
      <c r="BW74" s="347"/>
      <c r="BX74" s="347"/>
      <c r="BY74" s="347"/>
      <c r="BZ74" s="347"/>
      <c r="CA74" s="347"/>
      <c r="CB74" s="347"/>
      <c r="CC74" s="347"/>
      <c r="CD74" s="347"/>
      <c r="CE74" s="347"/>
      <c r="CF74" s="347"/>
      <c r="CG74" s="352"/>
      <c r="CH74" s="352"/>
      <c r="CI74" s="353"/>
      <c r="CJ74" s="356"/>
    </row>
    <row r="75" spans="5:88" s="345" customFormat="1">
      <c r="E75" s="346"/>
      <c r="F75" s="346"/>
      <c r="G75" s="346"/>
      <c r="H75" s="346"/>
      <c r="I75" s="346"/>
      <c r="J75" s="347"/>
      <c r="K75" s="347"/>
      <c r="L75" s="347"/>
      <c r="M75" s="347"/>
      <c r="N75" s="347"/>
      <c r="O75" s="347"/>
      <c r="P75" s="347"/>
      <c r="Q75" s="347"/>
      <c r="R75" s="348"/>
      <c r="S75" s="347"/>
      <c r="T75" s="347"/>
      <c r="U75" s="347"/>
      <c r="V75" s="347"/>
      <c r="W75" s="349"/>
      <c r="X75" s="347"/>
      <c r="Y75" s="347"/>
      <c r="Z75" s="347"/>
      <c r="AA75" s="347"/>
      <c r="AB75" s="349"/>
      <c r="AC75" s="347"/>
      <c r="AD75" s="347"/>
      <c r="AE75" s="347"/>
      <c r="AF75" s="347"/>
      <c r="AG75" s="348"/>
      <c r="AH75" s="347"/>
      <c r="AI75" s="347"/>
      <c r="AJ75" s="347"/>
      <c r="AK75" s="347"/>
      <c r="AL75" s="347"/>
      <c r="AM75" s="347"/>
      <c r="AN75" s="347"/>
      <c r="AO75" s="347"/>
      <c r="AP75" s="347"/>
      <c r="AQ75" s="347"/>
      <c r="AR75" s="347"/>
      <c r="AS75" s="347"/>
      <c r="AT75" s="347"/>
      <c r="AU75" s="347"/>
      <c r="AV75" s="347"/>
      <c r="AW75" s="347"/>
      <c r="AX75" s="347"/>
      <c r="AY75" s="347"/>
      <c r="AZ75" s="347"/>
      <c r="BA75" s="347"/>
      <c r="BB75" s="350"/>
      <c r="BC75" s="347"/>
      <c r="BD75" s="347"/>
      <c r="BE75" s="347"/>
      <c r="BF75" s="347"/>
      <c r="BG75" s="347"/>
      <c r="BH75" s="347"/>
      <c r="BI75" s="347"/>
      <c r="BJ75" s="347"/>
      <c r="BK75" s="347"/>
      <c r="BL75" s="351"/>
      <c r="BM75" s="347"/>
      <c r="BN75" s="347"/>
      <c r="BO75" s="347"/>
      <c r="BP75" s="347"/>
      <c r="BQ75" s="351"/>
      <c r="BR75" s="347"/>
      <c r="BS75" s="347"/>
      <c r="BT75" s="347"/>
      <c r="BU75" s="347"/>
      <c r="BV75" s="347"/>
      <c r="BW75" s="347"/>
      <c r="BX75" s="347"/>
      <c r="BY75" s="347"/>
      <c r="BZ75" s="347"/>
      <c r="CA75" s="347"/>
      <c r="CB75" s="347"/>
      <c r="CC75" s="347"/>
      <c r="CD75" s="347"/>
      <c r="CE75" s="347"/>
      <c r="CF75" s="347"/>
      <c r="CG75" s="352"/>
      <c r="CH75" s="352"/>
      <c r="CI75" s="353"/>
      <c r="CJ75" s="356"/>
    </row>
    <row r="76" spans="5:88" s="345" customFormat="1">
      <c r="E76" s="346"/>
      <c r="F76" s="346"/>
      <c r="G76" s="346"/>
      <c r="H76" s="346"/>
      <c r="I76" s="346"/>
      <c r="J76" s="347"/>
      <c r="K76" s="347"/>
      <c r="L76" s="347"/>
      <c r="M76" s="347"/>
      <c r="N76" s="347"/>
      <c r="O76" s="347"/>
      <c r="P76" s="347"/>
      <c r="Q76" s="347"/>
      <c r="R76" s="348"/>
      <c r="S76" s="347"/>
      <c r="T76" s="347"/>
      <c r="U76" s="347"/>
      <c r="V76" s="347"/>
      <c r="W76" s="349"/>
      <c r="X76" s="347"/>
      <c r="Y76" s="347"/>
      <c r="Z76" s="347"/>
      <c r="AA76" s="347"/>
      <c r="AB76" s="349"/>
      <c r="AC76" s="347"/>
      <c r="AD76" s="347"/>
      <c r="AE76" s="347"/>
      <c r="AF76" s="347"/>
      <c r="AG76" s="348"/>
      <c r="AH76" s="347"/>
      <c r="AI76" s="347"/>
      <c r="AJ76" s="347"/>
      <c r="AK76" s="347"/>
      <c r="AL76" s="347"/>
      <c r="AM76" s="347"/>
      <c r="AN76" s="347"/>
      <c r="AO76" s="347"/>
      <c r="AP76" s="347"/>
      <c r="AQ76" s="347"/>
      <c r="AR76" s="347"/>
      <c r="AS76" s="347"/>
      <c r="AT76" s="347"/>
      <c r="AU76" s="347"/>
      <c r="AV76" s="347"/>
      <c r="AW76" s="347"/>
      <c r="AX76" s="347"/>
      <c r="AY76" s="347"/>
      <c r="AZ76" s="347"/>
      <c r="BA76" s="347"/>
      <c r="BB76" s="350"/>
      <c r="BC76" s="347"/>
      <c r="BD76" s="347"/>
      <c r="BE76" s="347"/>
      <c r="BF76" s="347"/>
      <c r="BG76" s="347"/>
      <c r="BH76" s="347"/>
      <c r="BI76" s="347"/>
      <c r="BJ76" s="347"/>
      <c r="BK76" s="347"/>
      <c r="BL76" s="351"/>
      <c r="BM76" s="347"/>
      <c r="BN76" s="347"/>
      <c r="BO76" s="347"/>
      <c r="BP76" s="347"/>
      <c r="BQ76" s="351"/>
      <c r="BR76" s="347"/>
      <c r="BS76" s="347"/>
      <c r="BT76" s="347"/>
      <c r="BU76" s="347"/>
      <c r="BV76" s="347"/>
      <c r="BW76" s="347"/>
      <c r="BX76" s="347"/>
      <c r="BY76" s="347"/>
      <c r="BZ76" s="347"/>
      <c r="CA76" s="347"/>
      <c r="CB76" s="347"/>
      <c r="CC76" s="347"/>
      <c r="CD76" s="347"/>
      <c r="CE76" s="347"/>
      <c r="CF76" s="347"/>
      <c r="CG76" s="352"/>
      <c r="CH76" s="352"/>
      <c r="CI76" s="353"/>
      <c r="CJ76" s="356"/>
    </row>
    <row r="77" spans="5:88" s="345" customFormat="1">
      <c r="E77" s="346"/>
      <c r="F77" s="346"/>
      <c r="G77" s="346"/>
      <c r="H77" s="346"/>
      <c r="I77" s="346"/>
      <c r="J77" s="347"/>
      <c r="K77" s="347"/>
      <c r="L77" s="347"/>
      <c r="M77" s="347"/>
      <c r="N77" s="347"/>
      <c r="O77" s="347"/>
      <c r="P77" s="347"/>
      <c r="Q77" s="347"/>
      <c r="R77" s="348"/>
      <c r="S77" s="347"/>
      <c r="T77" s="347"/>
      <c r="U77" s="347"/>
      <c r="V77" s="347"/>
      <c r="W77" s="349"/>
      <c r="X77" s="347"/>
      <c r="Y77" s="347"/>
      <c r="Z77" s="347"/>
      <c r="AA77" s="347"/>
      <c r="AB77" s="349"/>
      <c r="AC77" s="347"/>
      <c r="AD77" s="347"/>
      <c r="AE77" s="347"/>
      <c r="AF77" s="347"/>
      <c r="AG77" s="348"/>
      <c r="AH77" s="347"/>
      <c r="AI77" s="347"/>
      <c r="AJ77" s="347"/>
      <c r="AK77" s="347"/>
      <c r="AL77" s="347"/>
      <c r="AM77" s="347"/>
      <c r="AN77" s="347"/>
      <c r="AO77" s="347"/>
      <c r="AP77" s="347"/>
      <c r="AQ77" s="347"/>
      <c r="AR77" s="347"/>
      <c r="AS77" s="347"/>
      <c r="AT77" s="347"/>
      <c r="AU77" s="347"/>
      <c r="AV77" s="347"/>
      <c r="AW77" s="347"/>
      <c r="AX77" s="347"/>
      <c r="AY77" s="347"/>
      <c r="AZ77" s="347"/>
      <c r="BA77" s="347"/>
      <c r="BB77" s="350"/>
      <c r="BC77" s="347"/>
      <c r="BD77" s="347"/>
      <c r="BE77" s="347"/>
      <c r="BF77" s="347"/>
      <c r="BG77" s="347"/>
      <c r="BH77" s="347"/>
      <c r="BI77" s="347"/>
      <c r="BJ77" s="347"/>
      <c r="BK77" s="347"/>
      <c r="BL77" s="351"/>
      <c r="BM77" s="347"/>
      <c r="BN77" s="347"/>
      <c r="BO77" s="347"/>
      <c r="BP77" s="347"/>
      <c r="BQ77" s="351"/>
      <c r="BR77" s="347"/>
      <c r="BS77" s="347"/>
      <c r="BT77" s="347"/>
      <c r="BU77" s="347"/>
      <c r="BV77" s="347"/>
      <c r="BW77" s="347"/>
      <c r="BX77" s="347"/>
      <c r="BY77" s="347"/>
      <c r="BZ77" s="347"/>
      <c r="CA77" s="347"/>
      <c r="CB77" s="347"/>
      <c r="CC77" s="347"/>
      <c r="CD77" s="347"/>
      <c r="CE77" s="347"/>
      <c r="CF77" s="347"/>
      <c r="CG77" s="352"/>
      <c r="CH77" s="352"/>
      <c r="CI77" s="353"/>
      <c r="CJ77" s="356"/>
    </row>
    <row r="78" spans="5:88" s="345" customFormat="1">
      <c r="E78" s="346"/>
      <c r="F78" s="346"/>
      <c r="G78" s="346"/>
      <c r="H78" s="346"/>
      <c r="I78" s="346"/>
      <c r="J78" s="347"/>
      <c r="K78" s="347"/>
      <c r="L78" s="347"/>
      <c r="M78" s="347"/>
      <c r="N78" s="347"/>
      <c r="O78" s="347"/>
      <c r="P78" s="347"/>
      <c r="Q78" s="347"/>
      <c r="R78" s="348"/>
      <c r="S78" s="347"/>
      <c r="T78" s="347"/>
      <c r="U78" s="347"/>
      <c r="V78" s="347"/>
      <c r="W78" s="349"/>
      <c r="X78" s="347"/>
      <c r="Y78" s="347"/>
      <c r="Z78" s="347"/>
      <c r="AA78" s="347"/>
      <c r="AB78" s="349"/>
      <c r="AC78" s="347"/>
      <c r="AD78" s="347"/>
      <c r="AE78" s="347"/>
      <c r="AF78" s="347"/>
      <c r="AG78" s="348"/>
      <c r="AH78" s="347"/>
      <c r="AI78" s="347"/>
      <c r="AJ78" s="347"/>
      <c r="AK78" s="347"/>
      <c r="AL78" s="347"/>
      <c r="AM78" s="347"/>
      <c r="AN78" s="347"/>
      <c r="AO78" s="347"/>
      <c r="AP78" s="347"/>
      <c r="AQ78" s="347"/>
      <c r="AR78" s="347"/>
      <c r="AS78" s="347"/>
      <c r="AT78" s="347"/>
      <c r="AU78" s="347"/>
      <c r="AV78" s="347"/>
      <c r="AW78" s="347"/>
      <c r="AX78" s="347"/>
      <c r="AY78" s="347"/>
      <c r="AZ78" s="347"/>
      <c r="BA78" s="347"/>
      <c r="BB78" s="350"/>
      <c r="BC78" s="347"/>
      <c r="BD78" s="347"/>
      <c r="BE78" s="347"/>
      <c r="BF78" s="347"/>
      <c r="BG78" s="347"/>
      <c r="BH78" s="347"/>
      <c r="BI78" s="347"/>
      <c r="BJ78" s="347"/>
      <c r="BK78" s="347"/>
      <c r="BL78" s="351"/>
      <c r="BM78" s="347"/>
      <c r="BN78" s="347"/>
      <c r="BO78" s="347"/>
      <c r="BP78" s="347"/>
      <c r="BQ78" s="351"/>
      <c r="BR78" s="347"/>
      <c r="BS78" s="347"/>
      <c r="BT78" s="347"/>
      <c r="BU78" s="347"/>
      <c r="BV78" s="347"/>
      <c r="BW78" s="347"/>
      <c r="BX78" s="347"/>
      <c r="BY78" s="347"/>
      <c r="BZ78" s="347"/>
      <c r="CA78" s="347"/>
      <c r="CB78" s="347"/>
      <c r="CC78" s="347"/>
      <c r="CD78" s="347"/>
      <c r="CE78" s="347"/>
      <c r="CF78" s="347"/>
      <c r="CG78" s="352"/>
      <c r="CH78" s="352"/>
      <c r="CI78" s="353"/>
      <c r="CJ78" s="356"/>
    </row>
    <row r="79" spans="5:88" s="345" customFormat="1">
      <c r="E79" s="346"/>
      <c r="F79" s="346"/>
      <c r="G79" s="346"/>
      <c r="H79" s="346"/>
      <c r="I79" s="346"/>
      <c r="J79" s="347"/>
      <c r="K79" s="347"/>
      <c r="L79" s="347"/>
      <c r="M79" s="347"/>
      <c r="N79" s="347"/>
      <c r="O79" s="347"/>
      <c r="P79" s="347"/>
      <c r="Q79" s="347"/>
      <c r="R79" s="348"/>
      <c r="S79" s="347"/>
      <c r="T79" s="347"/>
      <c r="U79" s="347"/>
      <c r="V79" s="347"/>
      <c r="W79" s="349"/>
      <c r="X79" s="347"/>
      <c r="Y79" s="347"/>
      <c r="Z79" s="347"/>
      <c r="AA79" s="347"/>
      <c r="AB79" s="349"/>
      <c r="AC79" s="347"/>
      <c r="AD79" s="347"/>
      <c r="AE79" s="347"/>
      <c r="AF79" s="347"/>
      <c r="AG79" s="348"/>
      <c r="AH79" s="347"/>
      <c r="AI79" s="347"/>
      <c r="AJ79" s="347"/>
      <c r="AK79" s="347"/>
      <c r="AL79" s="347"/>
      <c r="AM79" s="347"/>
      <c r="AN79" s="347"/>
      <c r="AO79" s="347"/>
      <c r="AP79" s="347"/>
      <c r="AQ79" s="347"/>
      <c r="AR79" s="347"/>
      <c r="AS79" s="347"/>
      <c r="AT79" s="347"/>
      <c r="AU79" s="347"/>
      <c r="AV79" s="347"/>
      <c r="AW79" s="347"/>
      <c r="AX79" s="347"/>
      <c r="AY79" s="347"/>
      <c r="AZ79" s="347"/>
      <c r="BA79" s="347"/>
      <c r="BB79" s="350"/>
      <c r="BC79" s="347"/>
      <c r="BD79" s="347"/>
      <c r="BE79" s="347"/>
      <c r="BF79" s="347"/>
      <c r="BG79" s="347"/>
      <c r="BH79" s="347"/>
      <c r="BI79" s="347"/>
      <c r="BJ79" s="347"/>
      <c r="BK79" s="347"/>
      <c r="BL79" s="351"/>
      <c r="BM79" s="347"/>
      <c r="BN79" s="347"/>
      <c r="BO79" s="347"/>
      <c r="BP79" s="347"/>
      <c r="BQ79" s="351"/>
      <c r="BR79" s="347"/>
      <c r="BS79" s="347"/>
      <c r="BT79" s="347"/>
      <c r="BU79" s="347"/>
      <c r="BV79" s="347"/>
      <c r="BW79" s="347"/>
      <c r="BX79" s="347"/>
      <c r="BY79" s="347"/>
      <c r="BZ79" s="347"/>
      <c r="CA79" s="347"/>
      <c r="CB79" s="347"/>
      <c r="CC79" s="347"/>
      <c r="CD79" s="347"/>
      <c r="CE79" s="347"/>
      <c r="CF79" s="347"/>
      <c r="CG79" s="352"/>
      <c r="CH79" s="352"/>
      <c r="CI79" s="353"/>
      <c r="CJ79" s="356"/>
    </row>
    <row r="80" spans="5:88" s="345" customFormat="1">
      <c r="E80" s="346"/>
      <c r="F80" s="346"/>
      <c r="G80" s="346"/>
      <c r="H80" s="346"/>
      <c r="I80" s="346"/>
      <c r="J80" s="347"/>
      <c r="K80" s="347"/>
      <c r="L80" s="347"/>
      <c r="M80" s="347"/>
      <c r="N80" s="347"/>
      <c r="O80" s="347"/>
      <c r="P80" s="347"/>
      <c r="Q80" s="347"/>
      <c r="R80" s="348"/>
      <c r="S80" s="347"/>
      <c r="T80" s="347"/>
      <c r="U80" s="347"/>
      <c r="V80" s="347"/>
      <c r="W80" s="349"/>
      <c r="X80" s="347"/>
      <c r="Y80" s="347"/>
      <c r="Z80" s="347"/>
      <c r="AA80" s="347"/>
      <c r="AB80" s="349"/>
      <c r="AC80" s="347"/>
      <c r="AD80" s="347"/>
      <c r="AE80" s="347"/>
      <c r="AF80" s="347"/>
      <c r="AG80" s="348"/>
      <c r="AH80" s="347"/>
      <c r="AI80" s="347"/>
      <c r="AJ80" s="347"/>
      <c r="AK80" s="347"/>
      <c r="AL80" s="347"/>
      <c r="AM80" s="347"/>
      <c r="AN80" s="347"/>
      <c r="AO80" s="347"/>
      <c r="AP80" s="347"/>
      <c r="AQ80" s="347"/>
      <c r="AR80" s="347"/>
      <c r="AS80" s="347"/>
      <c r="AT80" s="347"/>
      <c r="AU80" s="347"/>
      <c r="AV80" s="347"/>
      <c r="AW80" s="347"/>
      <c r="AX80" s="347"/>
      <c r="AY80" s="347"/>
      <c r="AZ80" s="347"/>
      <c r="BA80" s="347"/>
      <c r="BB80" s="350"/>
      <c r="BC80" s="347"/>
      <c r="BD80" s="347"/>
      <c r="BE80" s="347"/>
      <c r="BF80" s="347"/>
      <c r="BG80" s="347"/>
      <c r="BH80" s="347"/>
      <c r="BI80" s="347"/>
      <c r="BJ80" s="347"/>
      <c r="BK80" s="347"/>
      <c r="BL80" s="351"/>
      <c r="BM80" s="347"/>
      <c r="BN80" s="347"/>
      <c r="BO80" s="347"/>
      <c r="BP80" s="347"/>
      <c r="BQ80" s="351"/>
      <c r="BR80" s="347"/>
      <c r="BS80" s="347"/>
      <c r="BT80" s="347"/>
      <c r="BU80" s="347"/>
      <c r="BV80" s="347"/>
      <c r="BW80" s="347"/>
      <c r="BX80" s="347"/>
      <c r="BY80" s="347"/>
      <c r="BZ80" s="347"/>
      <c r="CA80" s="347"/>
      <c r="CB80" s="347"/>
      <c r="CC80" s="347"/>
      <c r="CD80" s="347"/>
      <c r="CE80" s="347"/>
      <c r="CF80" s="347"/>
      <c r="CG80" s="352"/>
      <c r="CH80" s="352"/>
      <c r="CI80" s="353"/>
      <c r="CJ80" s="356"/>
    </row>
    <row r="81" spans="5:88" s="345" customFormat="1">
      <c r="E81" s="346"/>
      <c r="F81" s="346"/>
      <c r="G81" s="346"/>
      <c r="H81" s="346"/>
      <c r="I81" s="346"/>
      <c r="J81" s="347"/>
      <c r="K81" s="347"/>
      <c r="L81" s="347"/>
      <c r="M81" s="347"/>
      <c r="N81" s="347"/>
      <c r="O81" s="347"/>
      <c r="P81" s="347"/>
      <c r="Q81" s="347"/>
      <c r="R81" s="348"/>
      <c r="S81" s="347"/>
      <c r="T81" s="347"/>
      <c r="U81" s="347"/>
      <c r="V81" s="347"/>
      <c r="W81" s="349"/>
      <c r="X81" s="347"/>
      <c r="Y81" s="347"/>
      <c r="Z81" s="347"/>
      <c r="AA81" s="347"/>
      <c r="AB81" s="349"/>
      <c r="AC81" s="347"/>
      <c r="AD81" s="347"/>
      <c r="AE81" s="347"/>
      <c r="AF81" s="347"/>
      <c r="AG81" s="348"/>
      <c r="AH81" s="347"/>
      <c r="AI81" s="347"/>
      <c r="AJ81" s="347"/>
      <c r="AK81" s="347"/>
      <c r="AL81" s="347"/>
      <c r="AM81" s="347"/>
      <c r="AN81" s="347"/>
      <c r="AO81" s="347"/>
      <c r="AP81" s="347"/>
      <c r="AQ81" s="347"/>
      <c r="AR81" s="347"/>
      <c r="AS81" s="347"/>
      <c r="AT81" s="347"/>
      <c r="AU81" s="347"/>
      <c r="AV81" s="347"/>
      <c r="AW81" s="347"/>
      <c r="AX81" s="347"/>
      <c r="AY81" s="347"/>
      <c r="AZ81" s="347"/>
      <c r="BA81" s="347"/>
      <c r="BB81" s="350"/>
      <c r="BC81" s="347"/>
      <c r="BD81" s="347"/>
      <c r="BE81" s="347"/>
      <c r="BF81" s="347"/>
      <c r="BG81" s="347"/>
      <c r="BH81" s="347"/>
      <c r="BI81" s="347"/>
      <c r="BJ81" s="347"/>
      <c r="BK81" s="347"/>
      <c r="BL81" s="351"/>
      <c r="BM81" s="347"/>
      <c r="BN81" s="347"/>
      <c r="BO81" s="347"/>
      <c r="BP81" s="347"/>
      <c r="BQ81" s="351"/>
      <c r="BR81" s="347"/>
      <c r="BS81" s="347"/>
      <c r="BT81" s="347"/>
      <c r="BU81" s="347"/>
      <c r="BV81" s="347"/>
      <c r="BW81" s="347"/>
      <c r="BX81" s="347"/>
      <c r="BY81" s="347"/>
      <c r="BZ81" s="347"/>
      <c r="CA81" s="347"/>
      <c r="CB81" s="347"/>
      <c r="CC81" s="347"/>
      <c r="CD81" s="347"/>
      <c r="CE81" s="347"/>
      <c r="CF81" s="347"/>
      <c r="CG81" s="352"/>
      <c r="CH81" s="352"/>
      <c r="CI81" s="353"/>
      <c r="CJ81" s="356"/>
    </row>
    <row r="82" spans="5:88" s="345" customFormat="1">
      <c r="E82" s="346"/>
      <c r="F82" s="346"/>
      <c r="G82" s="346"/>
      <c r="H82" s="346"/>
      <c r="I82" s="346"/>
      <c r="J82" s="347"/>
      <c r="K82" s="347"/>
      <c r="L82" s="347"/>
      <c r="M82" s="347"/>
      <c r="N82" s="347"/>
      <c r="O82" s="347"/>
      <c r="P82" s="347"/>
      <c r="Q82" s="347"/>
      <c r="R82" s="348"/>
      <c r="S82" s="347"/>
      <c r="T82" s="347"/>
      <c r="U82" s="347"/>
      <c r="V82" s="347"/>
      <c r="W82" s="349"/>
      <c r="X82" s="347"/>
      <c r="Y82" s="347"/>
      <c r="Z82" s="347"/>
      <c r="AA82" s="347"/>
      <c r="AB82" s="349"/>
      <c r="AC82" s="347"/>
      <c r="AD82" s="347"/>
      <c r="AE82" s="347"/>
      <c r="AF82" s="347"/>
      <c r="AG82" s="348"/>
      <c r="AH82" s="347"/>
      <c r="AI82" s="347"/>
      <c r="AJ82" s="347"/>
      <c r="AK82" s="347"/>
      <c r="AL82" s="347"/>
      <c r="AM82" s="347"/>
      <c r="AN82" s="347"/>
      <c r="AO82" s="347"/>
      <c r="AP82" s="347"/>
      <c r="AQ82" s="347"/>
      <c r="AR82" s="347"/>
      <c r="AS82" s="347"/>
      <c r="AT82" s="347"/>
      <c r="AU82" s="347"/>
      <c r="AV82" s="347"/>
      <c r="AW82" s="347"/>
      <c r="AX82" s="347"/>
      <c r="AY82" s="347"/>
      <c r="AZ82" s="347"/>
      <c r="BA82" s="347"/>
      <c r="BB82" s="350"/>
      <c r="BC82" s="347"/>
      <c r="BD82" s="347"/>
      <c r="BE82" s="347"/>
      <c r="BF82" s="347"/>
      <c r="BG82" s="347"/>
      <c r="BH82" s="347"/>
      <c r="BI82" s="347"/>
      <c r="BJ82" s="347"/>
      <c r="BK82" s="347"/>
      <c r="BL82" s="351"/>
      <c r="BM82" s="347"/>
      <c r="BN82" s="347"/>
      <c r="BO82" s="347"/>
      <c r="BP82" s="347"/>
      <c r="BQ82" s="351"/>
      <c r="BR82" s="347"/>
      <c r="BS82" s="347"/>
      <c r="BT82" s="347"/>
      <c r="BU82" s="347"/>
      <c r="BV82" s="347"/>
      <c r="BW82" s="347"/>
      <c r="BX82" s="347"/>
      <c r="BY82" s="347"/>
      <c r="BZ82" s="347"/>
      <c r="CA82" s="347"/>
      <c r="CB82" s="347"/>
      <c r="CC82" s="347"/>
      <c r="CD82" s="347"/>
      <c r="CE82" s="347"/>
      <c r="CF82" s="347"/>
      <c r="CG82" s="352"/>
      <c r="CH82" s="352"/>
      <c r="CI82" s="353"/>
      <c r="CJ82" s="356"/>
    </row>
    <row r="83" spans="5:88" s="345" customFormat="1">
      <c r="E83" s="346"/>
      <c r="F83" s="346"/>
      <c r="G83" s="346"/>
      <c r="H83" s="346"/>
      <c r="I83" s="346"/>
      <c r="J83" s="347"/>
      <c r="K83" s="347"/>
      <c r="L83" s="347"/>
      <c r="M83" s="347"/>
      <c r="N83" s="347"/>
      <c r="O83" s="347"/>
      <c r="P83" s="347"/>
      <c r="Q83" s="347"/>
      <c r="R83" s="348"/>
      <c r="S83" s="347"/>
      <c r="T83" s="347"/>
      <c r="U83" s="347"/>
      <c r="V83" s="347"/>
      <c r="W83" s="349"/>
      <c r="X83" s="347"/>
      <c r="Y83" s="347"/>
      <c r="Z83" s="347"/>
      <c r="AA83" s="347"/>
      <c r="AB83" s="349"/>
      <c r="AC83" s="347"/>
      <c r="AD83" s="347"/>
      <c r="AE83" s="347"/>
      <c r="AF83" s="347"/>
      <c r="AG83" s="348"/>
      <c r="AH83" s="347"/>
      <c r="AI83" s="347"/>
      <c r="AJ83" s="347"/>
      <c r="AK83" s="347"/>
      <c r="AL83" s="347"/>
      <c r="AM83" s="347"/>
      <c r="AN83" s="347"/>
      <c r="AO83" s="347"/>
      <c r="AP83" s="347"/>
      <c r="AQ83" s="347"/>
      <c r="AR83" s="347"/>
      <c r="AS83" s="347"/>
      <c r="AT83" s="347"/>
      <c r="AU83" s="347"/>
      <c r="AV83" s="347"/>
      <c r="AW83" s="347"/>
      <c r="AX83" s="347"/>
      <c r="AY83" s="347"/>
      <c r="AZ83" s="347"/>
      <c r="BA83" s="347"/>
      <c r="BB83" s="350"/>
      <c r="BC83" s="347"/>
      <c r="BD83" s="347"/>
      <c r="BE83" s="347"/>
      <c r="BF83" s="347"/>
      <c r="BG83" s="347"/>
      <c r="BH83" s="347"/>
      <c r="BI83" s="347"/>
      <c r="BJ83" s="347"/>
      <c r="BK83" s="347"/>
      <c r="BL83" s="351"/>
      <c r="BM83" s="347"/>
      <c r="BN83" s="347"/>
      <c r="BO83" s="347"/>
      <c r="BP83" s="347"/>
      <c r="BQ83" s="351"/>
      <c r="BR83" s="347"/>
      <c r="BS83" s="347"/>
      <c r="BT83" s="347"/>
      <c r="BU83" s="347"/>
      <c r="BV83" s="347"/>
      <c r="BW83" s="347"/>
      <c r="BX83" s="347"/>
      <c r="BY83" s="347"/>
      <c r="BZ83" s="347"/>
      <c r="CA83" s="347"/>
      <c r="CB83" s="347"/>
      <c r="CC83" s="347"/>
      <c r="CD83" s="347"/>
      <c r="CE83" s="347"/>
      <c r="CF83" s="347"/>
      <c r="CG83" s="352"/>
      <c r="CH83" s="352"/>
      <c r="CI83" s="353"/>
      <c r="CJ83" s="356"/>
    </row>
    <row r="84" spans="5:88" s="345" customFormat="1">
      <c r="E84" s="346"/>
      <c r="F84" s="346"/>
      <c r="G84" s="346"/>
      <c r="H84" s="346"/>
      <c r="I84" s="346"/>
      <c r="J84" s="347"/>
      <c r="K84" s="347"/>
      <c r="L84" s="347"/>
      <c r="M84" s="347"/>
      <c r="N84" s="347"/>
      <c r="O84" s="347"/>
      <c r="P84" s="347"/>
      <c r="Q84" s="347"/>
      <c r="R84" s="348"/>
      <c r="S84" s="347"/>
      <c r="T84" s="347"/>
      <c r="U84" s="347"/>
      <c r="V84" s="347"/>
      <c r="W84" s="349"/>
      <c r="X84" s="347"/>
      <c r="Y84" s="347"/>
      <c r="Z84" s="347"/>
      <c r="AA84" s="347"/>
      <c r="AB84" s="349"/>
      <c r="AC84" s="347"/>
      <c r="AD84" s="347"/>
      <c r="AE84" s="347"/>
      <c r="AF84" s="347"/>
      <c r="AG84" s="348"/>
      <c r="AH84" s="347"/>
      <c r="AI84" s="347"/>
      <c r="AJ84" s="347"/>
      <c r="AK84" s="347"/>
      <c r="AL84" s="347"/>
      <c r="AM84" s="347"/>
      <c r="AN84" s="347"/>
      <c r="AO84" s="347"/>
      <c r="AP84" s="347"/>
      <c r="AQ84" s="347"/>
      <c r="AR84" s="347"/>
      <c r="AS84" s="347"/>
      <c r="AT84" s="347"/>
      <c r="AU84" s="347"/>
      <c r="AV84" s="347"/>
      <c r="AW84" s="347"/>
      <c r="AX84" s="347"/>
      <c r="AY84" s="347"/>
      <c r="AZ84" s="347"/>
      <c r="BA84" s="347"/>
      <c r="BB84" s="350"/>
      <c r="BC84" s="347"/>
      <c r="BD84" s="347"/>
      <c r="BE84" s="347"/>
      <c r="BF84" s="347"/>
      <c r="BG84" s="347"/>
      <c r="BH84" s="347"/>
      <c r="BI84" s="347"/>
      <c r="BJ84" s="347"/>
      <c r="BK84" s="347"/>
      <c r="BL84" s="351"/>
      <c r="BM84" s="347"/>
      <c r="BN84" s="347"/>
      <c r="BO84" s="347"/>
      <c r="BP84" s="347"/>
      <c r="BQ84" s="351"/>
      <c r="BR84" s="347"/>
      <c r="BS84" s="347"/>
      <c r="BT84" s="347"/>
      <c r="BU84" s="347"/>
      <c r="BV84" s="347"/>
      <c r="BW84" s="347"/>
      <c r="BX84" s="347"/>
      <c r="BY84" s="347"/>
      <c r="BZ84" s="347"/>
      <c r="CA84" s="347"/>
      <c r="CB84" s="347"/>
      <c r="CC84" s="347"/>
      <c r="CD84" s="347"/>
      <c r="CE84" s="347"/>
      <c r="CF84" s="347"/>
      <c r="CG84" s="352"/>
      <c r="CH84" s="352"/>
      <c r="CI84" s="353"/>
      <c r="CJ84" s="356"/>
    </row>
    <row r="85" spans="5:88" s="345" customFormat="1">
      <c r="E85" s="346"/>
      <c r="F85" s="346"/>
      <c r="G85" s="346"/>
      <c r="H85" s="346"/>
      <c r="I85" s="346"/>
      <c r="J85" s="347"/>
      <c r="K85" s="347"/>
      <c r="L85" s="347"/>
      <c r="M85" s="347"/>
      <c r="N85" s="347"/>
      <c r="O85" s="347"/>
      <c r="P85" s="347"/>
      <c r="Q85" s="347"/>
      <c r="R85" s="348"/>
      <c r="S85" s="347"/>
      <c r="T85" s="347"/>
      <c r="U85" s="347"/>
      <c r="V85" s="347"/>
      <c r="W85" s="349"/>
      <c r="X85" s="347"/>
      <c r="Y85" s="347"/>
      <c r="Z85" s="347"/>
      <c r="AA85" s="347"/>
      <c r="AB85" s="349"/>
      <c r="AC85" s="347"/>
      <c r="AD85" s="347"/>
      <c r="AE85" s="347"/>
      <c r="AF85" s="347"/>
      <c r="AG85" s="348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50"/>
      <c r="BC85" s="347"/>
      <c r="BD85" s="347"/>
      <c r="BE85" s="347"/>
      <c r="BF85" s="347"/>
      <c r="BG85" s="347"/>
      <c r="BH85" s="347"/>
      <c r="BI85" s="347"/>
      <c r="BJ85" s="347"/>
      <c r="BK85" s="347"/>
      <c r="BL85" s="351"/>
      <c r="BM85" s="347"/>
      <c r="BN85" s="347"/>
      <c r="BO85" s="347"/>
      <c r="BP85" s="347"/>
      <c r="BQ85" s="351"/>
      <c r="BR85" s="347"/>
      <c r="BS85" s="347"/>
      <c r="BT85" s="347"/>
      <c r="BU85" s="347"/>
      <c r="BV85" s="347"/>
      <c r="BW85" s="347"/>
      <c r="BX85" s="347"/>
      <c r="BY85" s="347"/>
      <c r="BZ85" s="347"/>
      <c r="CA85" s="347"/>
      <c r="CB85" s="347"/>
      <c r="CC85" s="347"/>
      <c r="CD85" s="347"/>
      <c r="CE85" s="347"/>
      <c r="CF85" s="347"/>
      <c r="CG85" s="352"/>
      <c r="CH85" s="352"/>
      <c r="CI85" s="353"/>
      <c r="CJ85" s="356"/>
    </row>
    <row r="86" spans="5:88" s="345" customFormat="1">
      <c r="E86" s="346"/>
      <c r="F86" s="346"/>
      <c r="G86" s="346"/>
      <c r="H86" s="346"/>
      <c r="I86" s="346"/>
      <c r="J86" s="347"/>
      <c r="K86" s="347"/>
      <c r="L86" s="347"/>
      <c r="M86" s="347"/>
      <c r="N86" s="347"/>
      <c r="O86" s="347"/>
      <c r="P86" s="347"/>
      <c r="Q86" s="347"/>
      <c r="R86" s="348"/>
      <c r="S86" s="347"/>
      <c r="T86" s="347"/>
      <c r="U86" s="347"/>
      <c r="V86" s="347"/>
      <c r="W86" s="349"/>
      <c r="X86" s="347"/>
      <c r="Y86" s="347"/>
      <c r="Z86" s="347"/>
      <c r="AA86" s="347"/>
      <c r="AB86" s="349"/>
      <c r="AC86" s="347"/>
      <c r="AD86" s="347"/>
      <c r="AE86" s="347"/>
      <c r="AF86" s="347"/>
      <c r="AG86" s="348"/>
      <c r="AH86" s="347"/>
      <c r="AI86" s="347"/>
      <c r="AJ86" s="347"/>
      <c r="AK86" s="347"/>
      <c r="AL86" s="347"/>
      <c r="AM86" s="347"/>
      <c r="AN86" s="347"/>
      <c r="AO86" s="347"/>
      <c r="AP86" s="347"/>
      <c r="AQ86" s="347"/>
      <c r="AR86" s="347"/>
      <c r="AS86" s="347"/>
      <c r="AT86" s="347"/>
      <c r="AU86" s="347"/>
      <c r="AV86" s="347"/>
      <c r="AW86" s="347"/>
      <c r="AX86" s="347"/>
      <c r="AY86" s="347"/>
      <c r="AZ86" s="347"/>
      <c r="BA86" s="347"/>
      <c r="BB86" s="350"/>
      <c r="BC86" s="347"/>
      <c r="BD86" s="347"/>
      <c r="BE86" s="347"/>
      <c r="BF86" s="347"/>
      <c r="BG86" s="347"/>
      <c r="BH86" s="347"/>
      <c r="BI86" s="347"/>
      <c r="BJ86" s="347"/>
      <c r="BK86" s="347"/>
      <c r="BL86" s="351"/>
      <c r="BM86" s="347"/>
      <c r="BN86" s="347"/>
      <c r="BO86" s="347"/>
      <c r="BP86" s="347"/>
      <c r="BQ86" s="351"/>
      <c r="BR86" s="347"/>
      <c r="BS86" s="347"/>
      <c r="BT86" s="347"/>
      <c r="BU86" s="347"/>
      <c r="BV86" s="347"/>
      <c r="BW86" s="347"/>
      <c r="BX86" s="347"/>
      <c r="BY86" s="347"/>
      <c r="BZ86" s="347"/>
      <c r="CA86" s="347"/>
      <c r="CB86" s="347"/>
      <c r="CC86" s="347"/>
      <c r="CD86" s="347"/>
      <c r="CE86" s="347"/>
      <c r="CF86" s="347"/>
      <c r="CG86" s="352"/>
      <c r="CH86" s="352"/>
      <c r="CI86" s="353"/>
      <c r="CJ86" s="356"/>
    </row>
    <row r="87" spans="5:88" s="345" customFormat="1">
      <c r="E87" s="346"/>
      <c r="F87" s="346"/>
      <c r="G87" s="346"/>
      <c r="H87" s="346"/>
      <c r="I87" s="346"/>
      <c r="J87" s="347"/>
      <c r="K87" s="347"/>
      <c r="L87" s="347"/>
      <c r="M87" s="347"/>
      <c r="N87" s="347"/>
      <c r="O87" s="347"/>
      <c r="P87" s="347"/>
      <c r="Q87" s="347"/>
      <c r="R87" s="348"/>
      <c r="S87" s="347"/>
      <c r="T87" s="347"/>
      <c r="U87" s="347"/>
      <c r="V87" s="347"/>
      <c r="W87" s="349"/>
      <c r="X87" s="347"/>
      <c r="Y87" s="347"/>
      <c r="Z87" s="347"/>
      <c r="AA87" s="347"/>
      <c r="AB87" s="349"/>
      <c r="AC87" s="347"/>
      <c r="AD87" s="347"/>
      <c r="AE87" s="347"/>
      <c r="AF87" s="347"/>
      <c r="AG87" s="348"/>
      <c r="AH87" s="347"/>
      <c r="AI87" s="347"/>
      <c r="AJ87" s="347"/>
      <c r="AK87" s="347"/>
      <c r="AL87" s="347"/>
      <c r="AM87" s="347"/>
      <c r="AN87" s="347"/>
      <c r="AO87" s="347"/>
      <c r="AP87" s="347"/>
      <c r="AQ87" s="347"/>
      <c r="AR87" s="347"/>
      <c r="AS87" s="347"/>
      <c r="AT87" s="347"/>
      <c r="AU87" s="347"/>
      <c r="AV87" s="347"/>
      <c r="AW87" s="347"/>
      <c r="AX87" s="347"/>
      <c r="AY87" s="347"/>
      <c r="AZ87" s="347"/>
      <c r="BA87" s="347"/>
      <c r="BB87" s="350"/>
      <c r="BC87" s="347"/>
      <c r="BD87" s="347"/>
      <c r="BE87" s="347"/>
      <c r="BF87" s="347"/>
      <c r="BG87" s="347"/>
      <c r="BH87" s="347"/>
      <c r="BI87" s="347"/>
      <c r="BJ87" s="347"/>
      <c r="BK87" s="347"/>
      <c r="BL87" s="351"/>
      <c r="BM87" s="347"/>
      <c r="BN87" s="347"/>
      <c r="BO87" s="347"/>
      <c r="BP87" s="347"/>
      <c r="BQ87" s="351"/>
      <c r="BR87" s="347"/>
      <c r="BS87" s="347"/>
      <c r="BT87" s="347"/>
      <c r="BU87" s="347"/>
      <c r="BV87" s="347"/>
      <c r="BW87" s="347"/>
      <c r="BX87" s="347"/>
      <c r="BY87" s="347"/>
      <c r="BZ87" s="347"/>
      <c r="CA87" s="347"/>
      <c r="CB87" s="347"/>
      <c r="CC87" s="347"/>
      <c r="CD87" s="347"/>
      <c r="CE87" s="347"/>
      <c r="CF87" s="347"/>
      <c r="CG87" s="352"/>
      <c r="CH87" s="352"/>
      <c r="CI87" s="353"/>
      <c r="CJ87" s="356"/>
    </row>
    <row r="88" spans="5:88" s="345" customFormat="1">
      <c r="E88" s="346"/>
      <c r="F88" s="346"/>
      <c r="G88" s="346"/>
      <c r="H88" s="346"/>
      <c r="I88" s="346"/>
      <c r="J88" s="347"/>
      <c r="K88" s="347"/>
      <c r="L88" s="347"/>
      <c r="M88" s="347"/>
      <c r="N88" s="347"/>
      <c r="O88" s="347"/>
      <c r="P88" s="347"/>
      <c r="Q88" s="347"/>
      <c r="R88" s="348"/>
      <c r="S88" s="347"/>
      <c r="T88" s="347"/>
      <c r="U88" s="347"/>
      <c r="V88" s="347"/>
      <c r="W88" s="349"/>
      <c r="X88" s="347"/>
      <c r="Y88" s="347"/>
      <c r="Z88" s="347"/>
      <c r="AA88" s="347"/>
      <c r="AB88" s="349"/>
      <c r="AC88" s="347"/>
      <c r="AD88" s="347"/>
      <c r="AE88" s="347"/>
      <c r="AF88" s="347"/>
      <c r="AG88" s="348"/>
      <c r="AH88" s="347"/>
      <c r="AI88" s="347"/>
      <c r="AJ88" s="347"/>
      <c r="AK88" s="347"/>
      <c r="AL88" s="347"/>
      <c r="AM88" s="347"/>
      <c r="AN88" s="347"/>
      <c r="AO88" s="347"/>
      <c r="AP88" s="347"/>
      <c r="AQ88" s="347"/>
      <c r="AR88" s="347"/>
      <c r="AS88" s="347"/>
      <c r="AT88" s="347"/>
      <c r="AU88" s="347"/>
      <c r="AV88" s="347"/>
      <c r="AW88" s="347"/>
      <c r="AX88" s="347"/>
      <c r="AY88" s="347"/>
      <c r="AZ88" s="347"/>
      <c r="BA88" s="347"/>
      <c r="BB88" s="350"/>
      <c r="BC88" s="347"/>
      <c r="BD88" s="347"/>
      <c r="BE88" s="347"/>
      <c r="BF88" s="347"/>
      <c r="BG88" s="347"/>
      <c r="BH88" s="347"/>
      <c r="BI88" s="347"/>
      <c r="BJ88" s="347"/>
      <c r="BK88" s="347"/>
      <c r="BL88" s="351"/>
      <c r="BM88" s="347"/>
      <c r="BN88" s="347"/>
      <c r="BO88" s="347"/>
      <c r="BP88" s="347"/>
      <c r="BQ88" s="351"/>
      <c r="BR88" s="347"/>
      <c r="BS88" s="347"/>
      <c r="BT88" s="347"/>
      <c r="BU88" s="347"/>
      <c r="BV88" s="347"/>
      <c r="BW88" s="347"/>
      <c r="BX88" s="347"/>
      <c r="BY88" s="347"/>
      <c r="BZ88" s="347"/>
      <c r="CA88" s="347"/>
      <c r="CB88" s="347"/>
      <c r="CC88" s="347"/>
      <c r="CD88" s="347"/>
      <c r="CE88" s="347"/>
      <c r="CF88" s="347"/>
      <c r="CG88" s="352"/>
      <c r="CH88" s="352"/>
      <c r="CI88" s="353"/>
      <c r="CJ88" s="356"/>
    </row>
    <row r="89" spans="5:88" s="345" customFormat="1">
      <c r="E89" s="346"/>
      <c r="F89" s="346"/>
      <c r="G89" s="346"/>
      <c r="H89" s="346"/>
      <c r="I89" s="346"/>
      <c r="J89" s="347"/>
      <c r="K89" s="347"/>
      <c r="L89" s="347"/>
      <c r="M89" s="347"/>
      <c r="N89" s="347"/>
      <c r="O89" s="347"/>
      <c r="P89" s="347"/>
      <c r="Q89" s="347"/>
      <c r="R89" s="348"/>
      <c r="S89" s="347"/>
      <c r="T89" s="347"/>
      <c r="U89" s="347"/>
      <c r="V89" s="347"/>
      <c r="W89" s="349"/>
      <c r="X89" s="347"/>
      <c r="Y89" s="347"/>
      <c r="Z89" s="347"/>
      <c r="AA89" s="347"/>
      <c r="AB89" s="349"/>
      <c r="AC89" s="347"/>
      <c r="AD89" s="347"/>
      <c r="AE89" s="347"/>
      <c r="AF89" s="347"/>
      <c r="AG89" s="348"/>
      <c r="AH89" s="347"/>
      <c r="AI89" s="347"/>
      <c r="AJ89" s="347"/>
      <c r="AK89" s="347"/>
      <c r="AL89" s="347"/>
      <c r="AM89" s="347"/>
      <c r="AN89" s="347"/>
      <c r="AO89" s="347"/>
      <c r="AP89" s="347"/>
      <c r="AQ89" s="347"/>
      <c r="AR89" s="347"/>
      <c r="AS89" s="347"/>
      <c r="AT89" s="347"/>
      <c r="AU89" s="347"/>
      <c r="AV89" s="347"/>
      <c r="AW89" s="347"/>
      <c r="AX89" s="347"/>
      <c r="AY89" s="347"/>
      <c r="AZ89" s="347"/>
      <c r="BA89" s="347"/>
      <c r="BB89" s="350"/>
      <c r="BC89" s="347"/>
      <c r="BD89" s="347"/>
      <c r="BE89" s="347"/>
      <c r="BF89" s="347"/>
      <c r="BG89" s="347"/>
      <c r="BH89" s="347"/>
      <c r="BI89" s="347"/>
      <c r="BJ89" s="347"/>
      <c r="BK89" s="347"/>
      <c r="BL89" s="351"/>
      <c r="BM89" s="347"/>
      <c r="BN89" s="347"/>
      <c r="BO89" s="347"/>
      <c r="BP89" s="347"/>
      <c r="BQ89" s="351"/>
      <c r="BR89" s="347"/>
      <c r="BS89" s="347"/>
      <c r="BT89" s="347"/>
      <c r="BU89" s="347"/>
      <c r="BV89" s="347"/>
      <c r="BW89" s="347"/>
      <c r="BX89" s="347"/>
      <c r="BY89" s="347"/>
      <c r="BZ89" s="347"/>
      <c r="CA89" s="347"/>
      <c r="CB89" s="347"/>
      <c r="CC89" s="347"/>
      <c r="CD89" s="347"/>
      <c r="CE89" s="347"/>
      <c r="CF89" s="347"/>
      <c r="CG89" s="352"/>
      <c r="CH89" s="352"/>
      <c r="CI89" s="353"/>
      <c r="CJ89" s="356"/>
    </row>
    <row r="90" spans="5:88" s="345" customFormat="1">
      <c r="E90" s="346"/>
      <c r="F90" s="346"/>
      <c r="G90" s="346"/>
      <c r="H90" s="346"/>
      <c r="I90" s="346"/>
      <c r="J90" s="347"/>
      <c r="K90" s="347"/>
      <c r="L90" s="347"/>
      <c r="M90" s="347"/>
      <c r="N90" s="347"/>
      <c r="O90" s="347"/>
      <c r="P90" s="347"/>
      <c r="Q90" s="347"/>
      <c r="R90" s="348"/>
      <c r="S90" s="347"/>
      <c r="T90" s="347"/>
      <c r="U90" s="347"/>
      <c r="V90" s="347"/>
      <c r="W90" s="349"/>
      <c r="X90" s="347"/>
      <c r="Y90" s="347"/>
      <c r="Z90" s="347"/>
      <c r="AA90" s="347"/>
      <c r="AB90" s="349"/>
      <c r="AC90" s="347"/>
      <c r="AD90" s="347"/>
      <c r="AE90" s="347"/>
      <c r="AF90" s="347"/>
      <c r="AG90" s="348"/>
      <c r="AH90" s="347"/>
      <c r="AI90" s="347"/>
      <c r="AJ90" s="347"/>
      <c r="AK90" s="347"/>
      <c r="AL90" s="347"/>
      <c r="AM90" s="347"/>
      <c r="AN90" s="347"/>
      <c r="AO90" s="347"/>
      <c r="AP90" s="347"/>
      <c r="AQ90" s="347"/>
      <c r="AR90" s="347"/>
      <c r="AS90" s="347"/>
      <c r="AT90" s="347"/>
      <c r="AU90" s="347"/>
      <c r="AV90" s="347"/>
      <c r="AW90" s="347"/>
      <c r="AX90" s="347"/>
      <c r="AY90" s="347"/>
      <c r="AZ90" s="347"/>
      <c r="BA90" s="347"/>
      <c r="BB90" s="350"/>
      <c r="BC90" s="347"/>
      <c r="BD90" s="347"/>
      <c r="BE90" s="347"/>
      <c r="BF90" s="347"/>
      <c r="BG90" s="347"/>
      <c r="BH90" s="347"/>
      <c r="BI90" s="347"/>
      <c r="BJ90" s="347"/>
      <c r="BK90" s="347"/>
      <c r="BL90" s="351"/>
      <c r="BM90" s="347"/>
      <c r="BN90" s="347"/>
      <c r="BO90" s="347"/>
      <c r="BP90" s="347"/>
      <c r="BQ90" s="351"/>
      <c r="BR90" s="347"/>
      <c r="BS90" s="347"/>
      <c r="BT90" s="347"/>
      <c r="BU90" s="347"/>
      <c r="BV90" s="347"/>
      <c r="BW90" s="347"/>
      <c r="BX90" s="347"/>
      <c r="BY90" s="347"/>
      <c r="BZ90" s="347"/>
      <c r="CA90" s="347"/>
      <c r="CB90" s="347"/>
      <c r="CC90" s="347"/>
      <c r="CD90" s="347"/>
      <c r="CE90" s="347"/>
      <c r="CF90" s="347"/>
      <c r="CG90" s="352"/>
      <c r="CH90" s="352"/>
      <c r="CI90" s="353"/>
      <c r="CJ90" s="356"/>
    </row>
    <row r="91" spans="5:88" s="345" customFormat="1">
      <c r="E91" s="346"/>
      <c r="F91" s="346"/>
      <c r="G91" s="346"/>
      <c r="H91" s="346"/>
      <c r="I91" s="346"/>
      <c r="J91" s="347"/>
      <c r="K91" s="347"/>
      <c r="L91" s="347"/>
      <c r="M91" s="347"/>
      <c r="N91" s="347"/>
      <c r="O91" s="347"/>
      <c r="P91" s="347"/>
      <c r="Q91" s="347"/>
      <c r="R91" s="348"/>
      <c r="S91" s="347"/>
      <c r="T91" s="347"/>
      <c r="U91" s="347"/>
      <c r="V91" s="347"/>
      <c r="W91" s="349"/>
      <c r="X91" s="347"/>
      <c r="Y91" s="347"/>
      <c r="Z91" s="347"/>
      <c r="AA91" s="347"/>
      <c r="AB91" s="349"/>
      <c r="AC91" s="347"/>
      <c r="AD91" s="347"/>
      <c r="AE91" s="347"/>
      <c r="AF91" s="347"/>
      <c r="AG91" s="348"/>
      <c r="AH91" s="347"/>
      <c r="AI91" s="347"/>
      <c r="AJ91" s="347"/>
      <c r="AK91" s="347"/>
      <c r="AL91" s="347"/>
      <c r="AM91" s="347"/>
      <c r="AN91" s="347"/>
      <c r="AO91" s="347"/>
      <c r="AP91" s="347"/>
      <c r="AQ91" s="347"/>
      <c r="AR91" s="347"/>
      <c r="AS91" s="347"/>
      <c r="AT91" s="347"/>
      <c r="AU91" s="347"/>
      <c r="AV91" s="347"/>
      <c r="AW91" s="347"/>
      <c r="AX91" s="347"/>
      <c r="AY91" s="347"/>
      <c r="AZ91" s="347"/>
      <c r="BA91" s="347"/>
      <c r="BB91" s="350"/>
      <c r="BC91" s="347"/>
      <c r="BD91" s="347"/>
      <c r="BE91" s="347"/>
      <c r="BF91" s="347"/>
      <c r="BG91" s="347"/>
      <c r="BH91" s="347"/>
      <c r="BI91" s="347"/>
      <c r="BJ91" s="347"/>
      <c r="BK91" s="347"/>
      <c r="BL91" s="351"/>
      <c r="BM91" s="347"/>
      <c r="BN91" s="347"/>
      <c r="BO91" s="347"/>
      <c r="BP91" s="347"/>
      <c r="BQ91" s="351"/>
      <c r="BR91" s="347"/>
      <c r="BS91" s="347"/>
      <c r="BT91" s="347"/>
      <c r="BU91" s="347"/>
      <c r="BV91" s="347"/>
      <c r="BW91" s="347"/>
      <c r="BX91" s="347"/>
      <c r="BY91" s="347"/>
      <c r="BZ91" s="347"/>
      <c r="CA91" s="347"/>
      <c r="CB91" s="347"/>
      <c r="CC91" s="347"/>
      <c r="CD91" s="347"/>
      <c r="CE91" s="347"/>
      <c r="CF91" s="347"/>
      <c r="CG91" s="352"/>
      <c r="CH91" s="352"/>
      <c r="CI91" s="353"/>
      <c r="CJ91" s="356"/>
    </row>
    <row r="92" spans="5:88" s="345" customFormat="1">
      <c r="E92" s="346"/>
      <c r="F92" s="346"/>
      <c r="G92" s="346"/>
      <c r="H92" s="346"/>
      <c r="I92" s="346"/>
      <c r="J92" s="347"/>
      <c r="K92" s="347"/>
      <c r="L92" s="347"/>
      <c r="M92" s="347"/>
      <c r="N92" s="347"/>
      <c r="O92" s="347"/>
      <c r="P92" s="347"/>
      <c r="Q92" s="347"/>
      <c r="R92" s="348"/>
      <c r="S92" s="347"/>
      <c r="T92" s="347"/>
      <c r="U92" s="347"/>
      <c r="V92" s="347"/>
      <c r="W92" s="349"/>
      <c r="X92" s="347"/>
      <c r="Y92" s="347"/>
      <c r="Z92" s="347"/>
      <c r="AA92" s="347"/>
      <c r="AB92" s="349"/>
      <c r="AC92" s="347"/>
      <c r="AD92" s="347"/>
      <c r="AE92" s="347"/>
      <c r="AF92" s="347"/>
      <c r="AG92" s="348"/>
      <c r="AH92" s="347"/>
      <c r="AI92" s="347"/>
      <c r="AJ92" s="347"/>
      <c r="AK92" s="347"/>
      <c r="AL92" s="347"/>
      <c r="AM92" s="347"/>
      <c r="AN92" s="347"/>
      <c r="AO92" s="347"/>
      <c r="AP92" s="347"/>
      <c r="AQ92" s="347"/>
      <c r="AR92" s="347"/>
      <c r="AS92" s="347"/>
      <c r="AT92" s="347"/>
      <c r="AU92" s="347"/>
      <c r="AV92" s="347"/>
      <c r="AW92" s="347"/>
      <c r="AX92" s="347"/>
      <c r="AY92" s="347"/>
      <c r="AZ92" s="347"/>
      <c r="BA92" s="347"/>
      <c r="BB92" s="350"/>
      <c r="BC92" s="347"/>
      <c r="BD92" s="347"/>
      <c r="BE92" s="347"/>
      <c r="BF92" s="347"/>
      <c r="BG92" s="347"/>
      <c r="BH92" s="347"/>
      <c r="BI92" s="347"/>
      <c r="BJ92" s="347"/>
      <c r="BK92" s="347"/>
      <c r="BL92" s="351"/>
      <c r="BM92" s="347"/>
      <c r="BN92" s="347"/>
      <c r="BO92" s="347"/>
      <c r="BP92" s="347"/>
      <c r="BQ92" s="351"/>
      <c r="BR92" s="347"/>
      <c r="BS92" s="347"/>
      <c r="BT92" s="347"/>
      <c r="BU92" s="347"/>
      <c r="BV92" s="347"/>
      <c r="BW92" s="347"/>
      <c r="BX92" s="347"/>
      <c r="BY92" s="347"/>
      <c r="BZ92" s="347"/>
      <c r="CA92" s="347"/>
      <c r="CB92" s="347"/>
      <c r="CC92" s="347"/>
      <c r="CD92" s="347"/>
      <c r="CE92" s="347"/>
      <c r="CF92" s="347"/>
      <c r="CG92" s="352"/>
      <c r="CH92" s="352"/>
      <c r="CI92" s="353"/>
      <c r="CJ92" s="356"/>
    </row>
    <row r="93" spans="5:88" s="345" customFormat="1">
      <c r="E93" s="346"/>
      <c r="F93" s="346"/>
      <c r="G93" s="346"/>
      <c r="H93" s="346"/>
      <c r="I93" s="346"/>
      <c r="J93" s="347"/>
      <c r="K93" s="347"/>
      <c r="L93" s="347"/>
      <c r="M93" s="347"/>
      <c r="N93" s="347"/>
      <c r="O93" s="347"/>
      <c r="P93" s="347"/>
      <c r="Q93" s="347"/>
      <c r="R93" s="348"/>
      <c r="S93" s="347"/>
      <c r="T93" s="347"/>
      <c r="U93" s="347"/>
      <c r="V93" s="347"/>
      <c r="W93" s="349"/>
      <c r="X93" s="347"/>
      <c r="Y93" s="347"/>
      <c r="Z93" s="347"/>
      <c r="AA93" s="347"/>
      <c r="AB93" s="349"/>
      <c r="AC93" s="347"/>
      <c r="AD93" s="347"/>
      <c r="AE93" s="347"/>
      <c r="AF93" s="347"/>
      <c r="AG93" s="348"/>
      <c r="AH93" s="347"/>
      <c r="AI93" s="347"/>
      <c r="AJ93" s="347"/>
      <c r="AK93" s="347"/>
      <c r="AL93" s="347"/>
      <c r="AM93" s="347"/>
      <c r="AN93" s="347"/>
      <c r="AO93" s="347"/>
      <c r="AP93" s="347"/>
      <c r="AQ93" s="347"/>
      <c r="AR93" s="347"/>
      <c r="AS93" s="347"/>
      <c r="AT93" s="347"/>
      <c r="AU93" s="347"/>
      <c r="AV93" s="347"/>
      <c r="AW93" s="347"/>
      <c r="AX93" s="347"/>
      <c r="AY93" s="347"/>
      <c r="AZ93" s="347"/>
      <c r="BA93" s="347"/>
      <c r="BB93" s="350"/>
      <c r="BC93" s="347"/>
      <c r="BD93" s="347"/>
      <c r="BE93" s="347"/>
      <c r="BF93" s="347"/>
      <c r="BG93" s="347"/>
      <c r="BH93" s="347"/>
      <c r="BI93" s="347"/>
      <c r="BJ93" s="347"/>
      <c r="BK93" s="347"/>
      <c r="BL93" s="351"/>
      <c r="BM93" s="347"/>
      <c r="BN93" s="347"/>
      <c r="BO93" s="347"/>
      <c r="BP93" s="347"/>
      <c r="BQ93" s="351"/>
      <c r="BR93" s="347"/>
      <c r="BS93" s="347"/>
      <c r="BT93" s="347"/>
      <c r="BU93" s="347"/>
      <c r="BV93" s="347"/>
      <c r="BW93" s="347"/>
      <c r="BX93" s="347"/>
      <c r="BY93" s="347"/>
      <c r="BZ93" s="347"/>
      <c r="CA93" s="347"/>
      <c r="CB93" s="347"/>
      <c r="CC93" s="347"/>
      <c r="CD93" s="347"/>
      <c r="CE93" s="347"/>
      <c r="CF93" s="347"/>
      <c r="CG93" s="352"/>
      <c r="CH93" s="352"/>
      <c r="CI93" s="353"/>
      <c r="CJ93" s="356"/>
    </row>
    <row r="94" spans="5:88" s="345" customFormat="1">
      <c r="E94" s="346"/>
      <c r="F94" s="346"/>
      <c r="G94" s="346"/>
      <c r="H94" s="346"/>
      <c r="I94" s="346"/>
      <c r="J94" s="347"/>
      <c r="K94" s="347"/>
      <c r="L94" s="347"/>
      <c r="M94" s="347"/>
      <c r="N94" s="347"/>
      <c r="O94" s="347"/>
      <c r="P94" s="347"/>
      <c r="Q94" s="347"/>
      <c r="R94" s="348"/>
      <c r="S94" s="347"/>
      <c r="T94" s="347"/>
      <c r="U94" s="347"/>
      <c r="V94" s="347"/>
      <c r="W94" s="349"/>
      <c r="X94" s="347"/>
      <c r="Y94" s="347"/>
      <c r="Z94" s="347"/>
      <c r="AA94" s="347"/>
      <c r="AB94" s="349"/>
      <c r="AC94" s="347"/>
      <c r="AD94" s="347"/>
      <c r="AE94" s="347"/>
      <c r="AF94" s="347"/>
      <c r="AG94" s="348"/>
      <c r="AH94" s="347"/>
      <c r="AI94" s="347"/>
      <c r="AJ94" s="347"/>
      <c r="AK94" s="347"/>
      <c r="AL94" s="347"/>
      <c r="AM94" s="347"/>
      <c r="AN94" s="347"/>
      <c r="AO94" s="347"/>
      <c r="AP94" s="347"/>
      <c r="AQ94" s="347"/>
      <c r="AR94" s="347"/>
      <c r="AS94" s="347"/>
      <c r="AT94" s="347"/>
      <c r="AU94" s="347"/>
      <c r="AV94" s="347"/>
      <c r="AW94" s="347"/>
      <c r="AX94" s="347"/>
      <c r="AY94" s="347"/>
      <c r="AZ94" s="347"/>
      <c r="BA94" s="347"/>
      <c r="BB94" s="350"/>
      <c r="BC94" s="347"/>
      <c r="BD94" s="347"/>
      <c r="BE94" s="347"/>
      <c r="BF94" s="347"/>
      <c r="BG94" s="347"/>
      <c r="BH94" s="347"/>
      <c r="BI94" s="347"/>
      <c r="BJ94" s="347"/>
      <c r="BK94" s="347"/>
      <c r="BL94" s="351"/>
      <c r="BM94" s="347"/>
      <c r="BN94" s="347"/>
      <c r="BO94" s="347"/>
      <c r="BP94" s="347"/>
      <c r="BQ94" s="351"/>
      <c r="BR94" s="347"/>
      <c r="BS94" s="347"/>
      <c r="BT94" s="347"/>
      <c r="BU94" s="347"/>
      <c r="BV94" s="347"/>
      <c r="BW94" s="347"/>
      <c r="BX94" s="347"/>
      <c r="BY94" s="347"/>
      <c r="BZ94" s="347"/>
      <c r="CA94" s="347"/>
      <c r="CB94" s="347"/>
      <c r="CC94" s="347"/>
      <c r="CD94" s="347"/>
      <c r="CE94" s="347"/>
      <c r="CF94" s="347"/>
      <c r="CG94" s="352"/>
      <c r="CH94" s="352"/>
      <c r="CI94" s="353"/>
      <c r="CJ94" s="356"/>
    </row>
    <row r="95" spans="5:88" s="345" customFormat="1">
      <c r="E95" s="346"/>
      <c r="F95" s="346"/>
      <c r="G95" s="346"/>
      <c r="H95" s="346"/>
      <c r="I95" s="346"/>
      <c r="J95" s="347"/>
      <c r="K95" s="347"/>
      <c r="L95" s="347"/>
      <c r="M95" s="347"/>
      <c r="N95" s="347"/>
      <c r="O95" s="347"/>
      <c r="P95" s="347"/>
      <c r="Q95" s="347"/>
      <c r="R95" s="348"/>
      <c r="S95" s="347"/>
      <c r="T95" s="347"/>
      <c r="U95" s="347"/>
      <c r="V95" s="347"/>
      <c r="W95" s="349"/>
      <c r="X95" s="347"/>
      <c r="Y95" s="347"/>
      <c r="Z95" s="347"/>
      <c r="AA95" s="347"/>
      <c r="AB95" s="349"/>
      <c r="AC95" s="347"/>
      <c r="AD95" s="347"/>
      <c r="AE95" s="347"/>
      <c r="AF95" s="347"/>
      <c r="AG95" s="348"/>
      <c r="AH95" s="347"/>
      <c r="AI95" s="347"/>
      <c r="AJ95" s="347"/>
      <c r="AK95" s="347"/>
      <c r="AL95" s="347"/>
      <c r="AM95" s="347"/>
      <c r="AN95" s="347"/>
      <c r="AO95" s="347"/>
      <c r="AP95" s="347"/>
      <c r="AQ95" s="347"/>
      <c r="AR95" s="347"/>
      <c r="AS95" s="347"/>
      <c r="AT95" s="347"/>
      <c r="AU95" s="347"/>
      <c r="AV95" s="347"/>
      <c r="AW95" s="347"/>
      <c r="AX95" s="347"/>
      <c r="AY95" s="347"/>
      <c r="AZ95" s="347"/>
      <c r="BA95" s="347"/>
      <c r="BB95" s="350"/>
      <c r="BC95" s="347"/>
      <c r="BD95" s="347"/>
      <c r="BE95" s="347"/>
      <c r="BF95" s="347"/>
      <c r="BG95" s="347"/>
      <c r="BH95" s="347"/>
      <c r="BI95" s="347"/>
      <c r="BJ95" s="347"/>
      <c r="BK95" s="347"/>
      <c r="BL95" s="351"/>
      <c r="BM95" s="347"/>
      <c r="BN95" s="347"/>
      <c r="BO95" s="347"/>
      <c r="BP95" s="347"/>
      <c r="BQ95" s="351"/>
      <c r="BR95" s="347"/>
      <c r="BS95" s="347"/>
      <c r="BT95" s="347"/>
      <c r="BU95" s="347"/>
      <c r="BV95" s="347"/>
      <c r="BW95" s="347"/>
      <c r="BX95" s="347"/>
      <c r="BY95" s="347"/>
      <c r="BZ95" s="347"/>
      <c r="CA95" s="347"/>
      <c r="CB95" s="347"/>
      <c r="CC95" s="347"/>
      <c r="CD95" s="347"/>
      <c r="CE95" s="347"/>
      <c r="CF95" s="347"/>
      <c r="CG95" s="352"/>
      <c r="CH95" s="352"/>
      <c r="CI95" s="353"/>
      <c r="CJ95" s="356"/>
    </row>
    <row r="96" spans="5:88" s="345" customFormat="1">
      <c r="E96" s="346"/>
      <c r="F96" s="346"/>
      <c r="G96" s="346"/>
      <c r="H96" s="346"/>
      <c r="I96" s="346"/>
      <c r="J96" s="347"/>
      <c r="K96" s="347"/>
      <c r="L96" s="347"/>
      <c r="M96" s="347"/>
      <c r="N96" s="347"/>
      <c r="O96" s="347"/>
      <c r="P96" s="347"/>
      <c r="Q96" s="347"/>
      <c r="R96" s="348"/>
      <c r="S96" s="347"/>
      <c r="T96" s="347"/>
      <c r="U96" s="347"/>
      <c r="V96" s="347"/>
      <c r="W96" s="349"/>
      <c r="X96" s="347"/>
      <c r="Y96" s="347"/>
      <c r="Z96" s="347"/>
      <c r="AA96" s="347"/>
      <c r="AB96" s="349"/>
      <c r="AC96" s="347"/>
      <c r="AD96" s="347"/>
      <c r="AE96" s="347"/>
      <c r="AF96" s="347"/>
      <c r="AG96" s="348"/>
      <c r="AH96" s="347"/>
      <c r="AI96" s="347"/>
      <c r="AJ96" s="347"/>
      <c r="AK96" s="347"/>
      <c r="AL96" s="347"/>
      <c r="AM96" s="347"/>
      <c r="AN96" s="347"/>
      <c r="AO96" s="347"/>
      <c r="AP96" s="347"/>
      <c r="AQ96" s="347"/>
      <c r="AR96" s="347"/>
      <c r="AS96" s="347"/>
      <c r="AT96" s="347"/>
      <c r="AU96" s="347"/>
      <c r="AV96" s="347"/>
      <c r="AW96" s="347"/>
      <c r="AX96" s="347"/>
      <c r="AY96" s="347"/>
      <c r="AZ96" s="347"/>
      <c r="BA96" s="347"/>
      <c r="BB96" s="350"/>
      <c r="BC96" s="347"/>
      <c r="BD96" s="347"/>
      <c r="BE96" s="347"/>
      <c r="BF96" s="347"/>
      <c r="BG96" s="347"/>
      <c r="BH96" s="347"/>
      <c r="BI96" s="347"/>
      <c r="BJ96" s="347"/>
      <c r="BK96" s="347"/>
      <c r="BL96" s="351"/>
      <c r="BM96" s="347"/>
      <c r="BN96" s="347"/>
      <c r="BO96" s="347"/>
      <c r="BP96" s="347"/>
      <c r="BQ96" s="351"/>
      <c r="BR96" s="347"/>
      <c r="BS96" s="347"/>
      <c r="BT96" s="347"/>
      <c r="BU96" s="347"/>
      <c r="BV96" s="347"/>
      <c r="BW96" s="347"/>
      <c r="BX96" s="347"/>
      <c r="BY96" s="347"/>
      <c r="BZ96" s="347"/>
      <c r="CA96" s="347"/>
      <c r="CB96" s="347"/>
      <c r="CC96" s="347"/>
      <c r="CD96" s="347"/>
      <c r="CE96" s="347"/>
      <c r="CF96" s="347"/>
      <c r="CG96" s="352"/>
      <c r="CH96" s="352"/>
      <c r="CI96" s="353"/>
      <c r="CJ96" s="356"/>
    </row>
    <row r="97" spans="5:88" s="345" customFormat="1">
      <c r="E97" s="346"/>
      <c r="F97" s="346"/>
      <c r="G97" s="346"/>
      <c r="H97" s="346"/>
      <c r="I97" s="346"/>
      <c r="J97" s="347"/>
      <c r="K97" s="347"/>
      <c r="L97" s="347"/>
      <c r="M97" s="347"/>
      <c r="N97" s="347"/>
      <c r="O97" s="347"/>
      <c r="P97" s="347"/>
      <c r="Q97" s="347"/>
      <c r="R97" s="348"/>
      <c r="S97" s="347"/>
      <c r="T97" s="347"/>
      <c r="U97" s="347"/>
      <c r="V97" s="347"/>
      <c r="W97" s="349"/>
      <c r="X97" s="347"/>
      <c r="Y97" s="347"/>
      <c r="Z97" s="347"/>
      <c r="AA97" s="347"/>
      <c r="AB97" s="349"/>
      <c r="AC97" s="347"/>
      <c r="AD97" s="347"/>
      <c r="AE97" s="347"/>
      <c r="AF97" s="347"/>
      <c r="AG97" s="348"/>
      <c r="AH97" s="347"/>
      <c r="AI97" s="347"/>
      <c r="AJ97" s="347"/>
      <c r="AK97" s="347"/>
      <c r="AL97" s="347"/>
      <c r="AM97" s="347"/>
      <c r="AN97" s="347"/>
      <c r="AO97" s="347"/>
      <c r="AP97" s="347"/>
      <c r="AQ97" s="347"/>
      <c r="AR97" s="347"/>
      <c r="AS97" s="347"/>
      <c r="AT97" s="347"/>
      <c r="AU97" s="347"/>
      <c r="AV97" s="347"/>
      <c r="AW97" s="347"/>
      <c r="AX97" s="347"/>
      <c r="AY97" s="347"/>
      <c r="AZ97" s="347"/>
      <c r="BA97" s="347"/>
      <c r="BB97" s="350"/>
      <c r="BC97" s="347"/>
      <c r="BD97" s="347"/>
      <c r="BE97" s="347"/>
      <c r="BF97" s="347"/>
      <c r="BG97" s="347"/>
      <c r="BH97" s="347"/>
      <c r="BI97" s="347"/>
      <c r="BJ97" s="347"/>
      <c r="BK97" s="347"/>
      <c r="BL97" s="351"/>
      <c r="BM97" s="347"/>
      <c r="BN97" s="347"/>
      <c r="BO97" s="347"/>
      <c r="BP97" s="347"/>
      <c r="BQ97" s="351"/>
      <c r="BR97" s="347"/>
      <c r="BS97" s="347"/>
      <c r="BT97" s="347"/>
      <c r="BU97" s="347"/>
      <c r="BV97" s="347"/>
      <c r="BW97" s="347"/>
      <c r="BX97" s="347"/>
      <c r="BY97" s="347"/>
      <c r="BZ97" s="347"/>
      <c r="CA97" s="347"/>
      <c r="CB97" s="347"/>
      <c r="CC97" s="347"/>
      <c r="CD97" s="347"/>
      <c r="CE97" s="347"/>
      <c r="CF97" s="347"/>
      <c r="CG97" s="352"/>
      <c r="CH97" s="352"/>
      <c r="CI97" s="353"/>
      <c r="CJ97" s="356"/>
    </row>
    <row r="98" spans="5:88" s="345" customFormat="1">
      <c r="E98" s="346"/>
      <c r="F98" s="346"/>
      <c r="G98" s="346"/>
      <c r="H98" s="346"/>
      <c r="I98" s="346"/>
      <c r="J98" s="347"/>
      <c r="K98" s="347"/>
      <c r="L98" s="347"/>
      <c r="M98" s="347"/>
      <c r="N98" s="347"/>
      <c r="O98" s="347"/>
      <c r="P98" s="347"/>
      <c r="Q98" s="347"/>
      <c r="R98" s="348"/>
      <c r="S98" s="347"/>
      <c r="T98" s="347"/>
      <c r="U98" s="347"/>
      <c r="V98" s="347"/>
      <c r="W98" s="349"/>
      <c r="X98" s="347"/>
      <c r="Y98" s="347"/>
      <c r="Z98" s="347"/>
      <c r="AA98" s="347"/>
      <c r="AB98" s="349"/>
      <c r="AC98" s="347"/>
      <c r="AD98" s="347"/>
      <c r="AE98" s="347"/>
      <c r="AF98" s="347"/>
      <c r="AG98" s="348"/>
      <c r="AH98" s="347"/>
      <c r="AI98" s="347"/>
      <c r="AJ98" s="347"/>
      <c r="AK98" s="347"/>
      <c r="AL98" s="347"/>
      <c r="AM98" s="347"/>
      <c r="AN98" s="347"/>
      <c r="AO98" s="347"/>
      <c r="AP98" s="347"/>
      <c r="AQ98" s="347"/>
      <c r="AR98" s="347"/>
      <c r="AS98" s="347"/>
      <c r="AT98" s="347"/>
      <c r="AU98" s="347"/>
      <c r="AV98" s="347"/>
      <c r="AW98" s="347"/>
      <c r="AX98" s="347"/>
      <c r="AY98" s="347"/>
      <c r="AZ98" s="347"/>
      <c r="BA98" s="347"/>
      <c r="BB98" s="350"/>
      <c r="BC98" s="347"/>
      <c r="BD98" s="347"/>
      <c r="BE98" s="347"/>
      <c r="BF98" s="347"/>
      <c r="BG98" s="347"/>
      <c r="BH98" s="347"/>
      <c r="BI98" s="347"/>
      <c r="BJ98" s="347"/>
      <c r="BK98" s="347"/>
      <c r="BL98" s="351"/>
      <c r="BM98" s="347"/>
      <c r="BN98" s="347"/>
      <c r="BO98" s="347"/>
      <c r="BP98" s="347"/>
      <c r="BQ98" s="351"/>
      <c r="BR98" s="347"/>
      <c r="BS98" s="347"/>
      <c r="BT98" s="347"/>
      <c r="BU98" s="347"/>
      <c r="BV98" s="347"/>
      <c r="BW98" s="347"/>
      <c r="BX98" s="347"/>
      <c r="BY98" s="347"/>
      <c r="BZ98" s="347"/>
      <c r="CA98" s="347"/>
      <c r="CB98" s="347"/>
      <c r="CC98" s="347"/>
      <c r="CD98" s="347"/>
      <c r="CE98" s="347"/>
      <c r="CF98" s="347"/>
      <c r="CG98" s="352"/>
      <c r="CH98" s="352"/>
      <c r="CI98" s="353"/>
      <c r="CJ98" s="356"/>
    </row>
  </sheetData>
  <mergeCells count="42">
    <mergeCell ref="G8:G9"/>
    <mergeCell ref="B8:B9"/>
    <mergeCell ref="C8:C9"/>
    <mergeCell ref="D8:D9"/>
    <mergeCell ref="E8:E9"/>
    <mergeCell ref="F8:F9"/>
    <mergeCell ref="CI8:CI9"/>
    <mergeCell ref="BC8:BG8"/>
    <mergeCell ref="H8:H9"/>
    <mergeCell ref="I8:I9"/>
    <mergeCell ref="J8:N8"/>
    <mergeCell ref="O8:S8"/>
    <mergeCell ref="T8:X8"/>
    <mergeCell ref="Y8:AC8"/>
    <mergeCell ref="AD8:AH8"/>
    <mergeCell ref="AI8:AM8"/>
    <mergeCell ref="AN8:AR8"/>
    <mergeCell ref="AS8:AW8"/>
    <mergeCell ref="AX8:BB8"/>
    <mergeCell ref="CB8:CF8"/>
    <mergeCell ref="CG8:CH8"/>
    <mergeCell ref="CB46:CF46"/>
    <mergeCell ref="CG46:CH46"/>
    <mergeCell ref="CI46:CI47"/>
    <mergeCell ref="AX46:BB46"/>
    <mergeCell ref="BC46:BG46"/>
    <mergeCell ref="BH46:BL46"/>
    <mergeCell ref="BM46:BQ46"/>
    <mergeCell ref="BR46:BV46"/>
    <mergeCell ref="J46:N46"/>
    <mergeCell ref="O46:S46"/>
    <mergeCell ref="T46:X46"/>
    <mergeCell ref="BH8:BL8"/>
    <mergeCell ref="BW46:CA46"/>
    <mergeCell ref="Y46:AC46"/>
    <mergeCell ref="AD46:AH46"/>
    <mergeCell ref="AI46:AM46"/>
    <mergeCell ref="AN46:AR46"/>
    <mergeCell ref="AS46:AW46"/>
    <mergeCell ref="BM8:BQ8"/>
    <mergeCell ref="BR8:BV8"/>
    <mergeCell ref="BW8:CA8"/>
  </mergeCells>
  <conditionalFormatting sqref="C10:D38">
    <cfRule type="expression" dxfId="62" priority="294" stopIfTrue="1">
      <formula>#REF!= "2"</formula>
    </cfRule>
  </conditionalFormatting>
  <conditionalFormatting sqref="C39:C40">
    <cfRule type="expression" dxfId="61" priority="286" stopIfTrue="1">
      <formula>#REF!= "2"</formula>
    </cfRule>
  </conditionalFormatting>
  <conditionalFormatting sqref="C9">
    <cfRule type="duplicateValues" dxfId="60" priority="117" stopIfTrue="1"/>
  </conditionalFormatting>
  <conditionalFormatting sqref="C9">
    <cfRule type="duplicateValues" dxfId="59" priority="118"/>
  </conditionalFormatting>
  <conditionalFormatting sqref="C9">
    <cfRule type="duplicateValues" dxfId="58" priority="119"/>
  </conditionalFormatting>
  <conditionalFormatting sqref="C9">
    <cfRule type="duplicateValues" dxfId="57" priority="120"/>
    <cfRule type="duplicateValues" dxfId="56" priority="121"/>
  </conditionalFormatting>
  <conditionalFormatting sqref="C9">
    <cfRule type="duplicateValues" dxfId="55" priority="122" stopIfTrue="1"/>
  </conditionalFormatting>
  <conditionalFormatting sqref="D39">
    <cfRule type="expression" dxfId="54" priority="96" stopIfTrue="1">
      <formula>#REF!= "2"</formula>
    </cfRule>
  </conditionalFormatting>
  <conditionalFormatting sqref="D40">
    <cfRule type="expression" dxfId="53" priority="87" stopIfTrue="1">
      <formula>#REF!= "2"</formula>
    </cfRule>
  </conditionalFormatting>
  <conditionalFormatting sqref="D3:D5">
    <cfRule type="duplicateValues" dxfId="52" priority="306" stopIfTrue="1"/>
  </conditionalFormatting>
  <conditionalFormatting sqref="D3:D5">
    <cfRule type="duplicateValues" dxfId="51" priority="307"/>
    <cfRule type="duplicateValues" dxfId="50" priority="308"/>
  </conditionalFormatting>
  <conditionalFormatting sqref="C53:C1048576 C1:C5 C9:C40 C42:C43">
    <cfRule type="duplicateValues" dxfId="49" priority="64"/>
  </conditionalFormatting>
  <conditionalFormatting sqref="C53:C1048576 C43">
    <cfRule type="duplicateValues" dxfId="48" priority="63"/>
  </conditionalFormatting>
  <conditionalFormatting sqref="C39">
    <cfRule type="duplicateValues" dxfId="47" priority="342"/>
  </conditionalFormatting>
  <conditionalFormatting sqref="C39">
    <cfRule type="duplicateValues" dxfId="46" priority="343"/>
    <cfRule type="duplicateValues" dxfId="45" priority="344"/>
  </conditionalFormatting>
  <conditionalFormatting sqref="C39">
    <cfRule type="duplicateValues" dxfId="44" priority="345" stopIfTrue="1"/>
  </conditionalFormatting>
  <conditionalFormatting sqref="D39">
    <cfRule type="duplicateValues" dxfId="43" priority="346" stopIfTrue="1"/>
  </conditionalFormatting>
  <conditionalFormatting sqref="C40">
    <cfRule type="duplicateValues" dxfId="42" priority="355" stopIfTrue="1"/>
  </conditionalFormatting>
  <conditionalFormatting sqref="C40">
    <cfRule type="duplicateValues" dxfId="41" priority="356"/>
    <cfRule type="duplicateValues" dxfId="40" priority="357"/>
  </conditionalFormatting>
  <conditionalFormatting sqref="C36:C38">
    <cfRule type="duplicateValues" dxfId="39" priority="424" stopIfTrue="1"/>
  </conditionalFormatting>
  <conditionalFormatting sqref="C10:C35">
    <cfRule type="duplicateValues" dxfId="38" priority="978" stopIfTrue="1"/>
  </conditionalFormatting>
  <conditionalFormatting sqref="C10:C38">
    <cfRule type="duplicateValues" dxfId="37" priority="979"/>
    <cfRule type="duplicateValues" dxfId="36" priority="980"/>
  </conditionalFormatting>
  <conditionalFormatting sqref="C10:C38">
    <cfRule type="duplicateValues" dxfId="35" priority="981" stopIfTrue="1"/>
  </conditionalFormatting>
  <conditionalFormatting sqref="C10:C40">
    <cfRule type="duplicateValues" dxfId="34" priority="982"/>
  </conditionalFormatting>
  <conditionalFormatting sqref="D6 D8">
    <cfRule type="duplicateValues" dxfId="33" priority="41" stopIfTrue="1"/>
  </conditionalFormatting>
  <conditionalFormatting sqref="D6 D8">
    <cfRule type="duplicateValues" dxfId="32" priority="42"/>
    <cfRule type="duplicateValues" dxfId="31" priority="43"/>
  </conditionalFormatting>
  <conditionalFormatting sqref="CG48:CH49 CG51:CH51">
    <cfRule type="cellIs" dxfId="30" priority="34" operator="greaterThan">
      <formula>183.3</formula>
    </cfRule>
  </conditionalFormatting>
  <conditionalFormatting sqref="C46:C47">
    <cfRule type="duplicateValues" dxfId="29" priority="28" stopIfTrue="1"/>
  </conditionalFormatting>
  <conditionalFormatting sqref="C46:C47">
    <cfRule type="duplicateValues" dxfId="28" priority="29"/>
  </conditionalFormatting>
  <conditionalFormatting sqref="C46:C47">
    <cfRule type="duplicateValues" dxfId="27" priority="30"/>
  </conditionalFormatting>
  <conditionalFormatting sqref="C46:C47">
    <cfRule type="duplicateValues" dxfId="26" priority="31"/>
    <cfRule type="duplicateValues" dxfId="25" priority="32"/>
  </conditionalFormatting>
  <conditionalFormatting sqref="C46:C47">
    <cfRule type="duplicateValues" dxfId="24" priority="33" stopIfTrue="1"/>
  </conditionalFormatting>
  <conditionalFormatting sqref="D45">
    <cfRule type="duplicateValues" dxfId="23" priority="22" stopIfTrue="1"/>
  </conditionalFormatting>
  <conditionalFormatting sqref="D45">
    <cfRule type="duplicateValues" dxfId="22" priority="23"/>
    <cfRule type="duplicateValues" dxfId="21" priority="24"/>
  </conditionalFormatting>
  <conditionalFormatting sqref="C48:D50">
    <cfRule type="expression" dxfId="20" priority="17" stopIfTrue="1">
      <formula>#REF!= "2"</formula>
    </cfRule>
  </conditionalFormatting>
  <conditionalFormatting sqref="C48:C50">
    <cfRule type="duplicateValues" dxfId="19" priority="18" stopIfTrue="1"/>
  </conditionalFormatting>
  <conditionalFormatting sqref="C48:C50">
    <cfRule type="duplicateValues" dxfId="18" priority="19"/>
    <cfRule type="duplicateValues" dxfId="17" priority="20"/>
  </conditionalFormatting>
  <conditionalFormatting sqref="C48:C50">
    <cfRule type="duplicateValues" dxfId="16" priority="21" stopIfTrue="1"/>
  </conditionalFormatting>
  <conditionalFormatting sqref="D51">
    <cfRule type="expression" dxfId="15" priority="13" stopIfTrue="1">
      <formula>#REF!= "2"</formula>
    </cfRule>
  </conditionalFormatting>
  <conditionalFormatting sqref="C51">
    <cfRule type="expression" dxfId="14" priority="12" stopIfTrue="1">
      <formula>#REF!= "2"</formula>
    </cfRule>
  </conditionalFormatting>
  <conditionalFormatting sqref="C51">
    <cfRule type="duplicateValues" dxfId="13" priority="14" stopIfTrue="1"/>
  </conditionalFormatting>
  <conditionalFormatting sqref="C51">
    <cfRule type="duplicateValues" dxfId="12" priority="15"/>
    <cfRule type="duplicateValues" dxfId="11" priority="16"/>
  </conditionalFormatting>
  <conditionalFormatting sqref="CG50:CH50">
    <cfRule type="cellIs" dxfId="10" priority="11" operator="greaterThan">
      <formula>183.3</formula>
    </cfRule>
  </conditionalFormatting>
  <conditionalFormatting sqref="D7">
    <cfRule type="duplicateValues" dxfId="9" priority="8" stopIfTrue="1"/>
  </conditionalFormatting>
  <conditionalFormatting sqref="D7">
    <cfRule type="duplicateValues" dxfId="8" priority="9"/>
    <cfRule type="duplicateValues" dxfId="7" priority="10"/>
  </conditionalFormatting>
  <conditionalFormatting sqref="C41">
    <cfRule type="expression" dxfId="6" priority="3" stopIfTrue="1">
      <formula>#REF!= "2"</formula>
    </cfRule>
  </conditionalFormatting>
  <conditionalFormatting sqref="D41">
    <cfRule type="expression" dxfId="5" priority="2" stopIfTrue="1">
      <formula>#REF!= "2"</formula>
    </cfRule>
  </conditionalFormatting>
  <conditionalFormatting sqref="C41">
    <cfRule type="duplicateValues" dxfId="4" priority="1"/>
  </conditionalFormatting>
  <conditionalFormatting sqref="C41">
    <cfRule type="duplicateValues" dxfId="3" priority="4" stopIfTrue="1"/>
  </conditionalFormatting>
  <conditionalFormatting sqref="C41">
    <cfRule type="duplicateValues" dxfId="2" priority="5"/>
    <cfRule type="duplicateValues" dxfId="1" priority="6"/>
  </conditionalFormatting>
  <conditionalFormatting sqref="C41">
    <cfRule type="duplicateValues" dxfId="0" priority="7"/>
  </conditionalFormatting>
  <pageMargins left="0.7" right="0.7" top="0.75" bottom="0.75" header="0.3" footer="0.3"/>
  <pageSetup paperSize="9" orientation="portrait" horizontalDpi="300" verticalDpi="300" r:id="rId1"/>
  <ignoredErrors>
    <ignoredError sqref="AM10:AM41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X387"/>
  <sheetViews>
    <sheetView showGridLines="0" topLeftCell="A4" zoomScale="85" zoomScaleNormal="85" workbookViewId="0">
      <selection activeCell="H17" sqref="H17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7.7109375" style="20" customWidth="1"/>
    <col min="4" max="4" width="9.28515625" style="20" customWidth="1"/>
    <col min="5" max="16" width="10.5703125" style="20" customWidth="1"/>
    <col min="17" max="18" width="14.5703125" style="20" customWidth="1"/>
    <col min="19" max="21" width="10.5703125" style="20" customWidth="1"/>
    <col min="22" max="16384" width="8.7109375" style="20"/>
  </cols>
  <sheetData>
    <row r="1" spans="2:19" s="2" customFormat="1" ht="15.75">
      <c r="B1" s="1" t="s">
        <v>0</v>
      </c>
    </row>
    <row r="2" spans="2:19" s="2" customFormat="1" ht="15.75">
      <c r="B2" s="1" t="s">
        <v>1</v>
      </c>
    </row>
    <row r="3" spans="2:19" s="2" customFormat="1" ht="15.75">
      <c r="B3" s="3"/>
    </row>
    <row r="4" spans="2:19" s="6" customFormat="1" ht="20.25" customHeight="1">
      <c r="B4" s="4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78"/>
    </row>
    <row r="5" spans="2:19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9" s="2" customFormat="1" ht="14.45" customHeight="1">
      <c r="B6" s="7"/>
    </row>
    <row r="7" spans="2:19" ht="15">
      <c r="Q7" s="2" t="s">
        <v>75</v>
      </c>
      <c r="R7" s="103"/>
    </row>
    <row r="8" spans="2:19" s="8" customFormat="1" ht="15.75">
      <c r="B8" s="35" t="s">
        <v>2</v>
      </c>
    </row>
    <row r="9" spans="2:19" ht="8.1" customHeight="1" thickBot="1"/>
    <row r="10" spans="2:19" ht="33.950000000000003" customHeight="1" thickBot="1">
      <c r="B10" s="25"/>
      <c r="C10" s="25"/>
      <c r="D10" s="79"/>
      <c r="E10" s="80" t="s">
        <v>3</v>
      </c>
      <c r="F10" s="31" t="s">
        <v>4</v>
      </c>
      <c r="G10" s="31" t="s">
        <v>5</v>
      </c>
      <c r="H10" s="31" t="s">
        <v>6</v>
      </c>
      <c r="I10" s="31" t="s">
        <v>7</v>
      </c>
      <c r="J10" s="31" t="s">
        <v>8</v>
      </c>
      <c r="K10" s="31" t="s">
        <v>9</v>
      </c>
      <c r="L10" s="31" t="s">
        <v>10</v>
      </c>
      <c r="M10" s="31" t="s">
        <v>11</v>
      </c>
      <c r="N10" s="31" t="s">
        <v>12</v>
      </c>
      <c r="O10" s="31" t="s">
        <v>13</v>
      </c>
      <c r="P10" s="32" t="s">
        <v>14</v>
      </c>
      <c r="Q10" s="33" t="s">
        <v>69</v>
      </c>
      <c r="R10" s="112" t="s">
        <v>70</v>
      </c>
      <c r="S10" s="34" t="s">
        <v>37</v>
      </c>
    </row>
    <row r="11" spans="2:19" ht="24.95" customHeight="1" thickBot="1">
      <c r="B11" s="165" t="s">
        <v>232</v>
      </c>
      <c r="C11" s="455" t="s">
        <v>42</v>
      </c>
      <c r="D11" s="456"/>
      <c r="E11" s="94">
        <f>'Sheet1_Summary Report'!F12</f>
        <v>216</v>
      </c>
      <c r="F11" s="94">
        <f>'Sheet1_Summary Report'!G12</f>
        <v>178.5</v>
      </c>
      <c r="G11" s="94">
        <f>'Sheet1_Summary Report'!H12</f>
        <v>157.5</v>
      </c>
      <c r="H11" s="94">
        <f>'Sheet1_Summary Report'!I12</f>
        <v>0</v>
      </c>
      <c r="I11" s="94">
        <f>'Sheet1_Summary Report'!J12</f>
        <v>0</v>
      </c>
      <c r="J11" s="94">
        <f>'Sheet1_Summary Report'!K12</f>
        <v>0</v>
      </c>
      <c r="K11" s="94">
        <f>'Sheet1_Summary Report'!L12</f>
        <v>0</v>
      </c>
      <c r="L11" s="94">
        <f>'Sheet1_Summary Report'!M12</f>
        <v>0</v>
      </c>
      <c r="M11" s="94">
        <f>'Sheet1_Summary Report'!N12</f>
        <v>0</v>
      </c>
      <c r="N11" s="94">
        <f>'Sheet1_Summary Report'!O12</f>
        <v>0</v>
      </c>
      <c r="O11" s="94">
        <f>'Sheet1_Summary Report'!P12</f>
        <v>0</v>
      </c>
      <c r="P11" s="94">
        <f>'Sheet1_Summary Report'!Q12</f>
        <v>0</v>
      </c>
      <c r="Q11" s="100">
        <f>SUM(E11:P11)</f>
        <v>552</v>
      </c>
      <c r="R11" s="101">
        <f>SUM(E11:P11)</f>
        <v>552</v>
      </c>
      <c r="S11" s="21"/>
    </row>
    <row r="12" spans="2:19" ht="24.95" customHeight="1" thickBot="1">
      <c r="B12" s="165" t="s">
        <v>232</v>
      </c>
      <c r="C12" s="507" t="s">
        <v>79</v>
      </c>
      <c r="D12" s="508"/>
      <c r="E12" s="96">
        <f>'Sheet1_Summary Report'!F13</f>
        <v>24</v>
      </c>
      <c r="F12" s="96">
        <f>'Sheet1_Summary Report'!G13</f>
        <v>20</v>
      </c>
      <c r="G12" s="96">
        <f>'Sheet1_Summary Report'!H13</f>
        <v>17</v>
      </c>
      <c r="H12" s="96">
        <f>'Sheet1_Summary Report'!I13</f>
        <v>0</v>
      </c>
      <c r="I12" s="96">
        <f>'Sheet1_Summary Report'!J13</f>
        <v>0</v>
      </c>
      <c r="J12" s="96">
        <f>'Sheet1_Summary Report'!K13</f>
        <v>0</v>
      </c>
      <c r="K12" s="96">
        <f>'Sheet1_Summary Report'!L13</f>
        <v>0</v>
      </c>
      <c r="L12" s="96">
        <f>'Sheet1_Summary Report'!M13</f>
        <v>0</v>
      </c>
      <c r="M12" s="96">
        <f>'Sheet1_Summary Report'!N13</f>
        <v>0</v>
      </c>
      <c r="N12" s="96">
        <f>'Sheet1_Summary Report'!O13</f>
        <v>0</v>
      </c>
      <c r="O12" s="96">
        <f>'Sheet1_Summary Report'!P13</f>
        <v>0</v>
      </c>
      <c r="P12" s="97">
        <f>'Sheet2_Detail Report'!AV18</f>
        <v>0</v>
      </c>
      <c r="Q12" s="100">
        <f>SUM(E12:P12)</f>
        <v>61</v>
      </c>
      <c r="R12" s="102">
        <f>SUM(E12:P12)</f>
        <v>61</v>
      </c>
      <c r="S12" s="22"/>
    </row>
    <row r="13" spans="2:19" ht="24.95" customHeight="1" thickBot="1">
      <c r="B13" s="165" t="s">
        <v>232</v>
      </c>
      <c r="C13" s="509" t="s">
        <v>43</v>
      </c>
      <c r="D13" s="510"/>
      <c r="E13" s="119">
        <f>IFERROR(E11/E12,0)</f>
        <v>9</v>
      </c>
      <c r="F13" s="120">
        <f>IFERROR(F11/F12,0)</f>
        <v>8.9250000000000007</v>
      </c>
      <c r="G13" s="120">
        <f t="shared" ref="G13:O13" si="0">IFERROR(G11/G12,0)</f>
        <v>9.264705882352942</v>
      </c>
      <c r="H13" s="120">
        <f t="shared" si="0"/>
        <v>0</v>
      </c>
      <c r="I13" s="120">
        <f t="shared" si="0"/>
        <v>0</v>
      </c>
      <c r="J13" s="120">
        <f t="shared" si="0"/>
        <v>0</v>
      </c>
      <c r="K13" s="120">
        <f t="shared" si="0"/>
        <v>0</v>
      </c>
      <c r="L13" s="120">
        <f t="shared" si="0"/>
        <v>0</v>
      </c>
      <c r="M13" s="120">
        <f t="shared" si="0"/>
        <v>0</v>
      </c>
      <c r="N13" s="120">
        <f t="shared" si="0"/>
        <v>0</v>
      </c>
      <c r="O13" s="120">
        <f t="shared" si="0"/>
        <v>0</v>
      </c>
      <c r="P13" s="121">
        <f>IFERROR(P11/P12,0)</f>
        <v>0</v>
      </c>
      <c r="Q13" s="122">
        <f>IFERROR(Q11/Q12,0)</f>
        <v>9.0491803278688518</v>
      </c>
      <c r="R13" s="85">
        <f>IFERROR(R11/R12,0)</f>
        <v>9.0491803278688518</v>
      </c>
      <c r="S13" s="23"/>
    </row>
    <row r="14" spans="2:19" ht="24.95" customHeight="1" thickBot="1">
      <c r="B14" s="166" t="s">
        <v>16</v>
      </c>
      <c r="C14" s="455" t="s">
        <v>42</v>
      </c>
      <c r="D14" s="456"/>
      <c r="E14" s="98">
        <f>'Sheet1_Summary Report'!F16</f>
        <v>316</v>
      </c>
      <c r="F14" s="98">
        <f>'Sheet1_Summary Report'!G16</f>
        <v>196</v>
      </c>
      <c r="G14" s="98">
        <f>'Sheet1_Summary Report'!H16</f>
        <v>192</v>
      </c>
      <c r="H14" s="98">
        <f>'Sheet1_Summary Report'!I16</f>
        <v>248</v>
      </c>
      <c r="I14" s="98">
        <f>'Sheet1_Summary Report'!J16</f>
        <v>168</v>
      </c>
      <c r="J14" s="98">
        <f>'Sheet1_Summary Report'!K16</f>
        <v>270.5</v>
      </c>
      <c r="K14" s="98">
        <f>'Sheet1_Summary Report'!L16</f>
        <v>285</v>
      </c>
      <c r="L14" s="98">
        <f>'Sheet1_Summary Report'!M16</f>
        <v>192</v>
      </c>
      <c r="M14" s="98">
        <f>'Sheet1_Summary Report'!N16</f>
        <v>281.5</v>
      </c>
      <c r="N14" s="98">
        <f>'Sheet1_Summary Report'!O16</f>
        <v>216.5</v>
      </c>
      <c r="O14" s="98">
        <f>'Sheet1_Summary Report'!P16</f>
        <v>163.5</v>
      </c>
      <c r="P14" s="98">
        <f>'Sheet1_Summary Report'!Q16</f>
        <v>111</v>
      </c>
      <c r="Q14" s="100">
        <f t="shared" ref="Q14:Q15" si="1">SUM(E14:P14)</f>
        <v>2640</v>
      </c>
      <c r="R14" s="101">
        <f>SUM(E14:P14)</f>
        <v>2640</v>
      </c>
      <c r="S14" s="21"/>
    </row>
    <row r="15" spans="2:19" ht="24.95" customHeight="1">
      <c r="B15" s="166" t="s">
        <v>16</v>
      </c>
      <c r="C15" s="507" t="s">
        <v>79</v>
      </c>
      <c r="D15" s="508"/>
      <c r="E15" s="99">
        <f>'Sheet1_Summary Report'!F17</f>
        <v>28</v>
      </c>
      <c r="F15" s="99">
        <f>'Sheet1_Summary Report'!G17</f>
        <v>27</v>
      </c>
      <c r="G15" s="99">
        <f>'Sheet1_Summary Report'!H17</f>
        <v>27</v>
      </c>
      <c r="H15" s="99">
        <f>'Sheet1_Summary Report'!I17</f>
        <v>27</v>
      </c>
      <c r="I15" s="99">
        <f>'Sheet1_Summary Report'!J17</f>
        <v>26</v>
      </c>
      <c r="J15" s="99">
        <f>'Sheet1_Summary Report'!K17</f>
        <v>26</v>
      </c>
      <c r="K15" s="99">
        <f>'Sheet1_Summary Report'!L17</f>
        <v>27</v>
      </c>
      <c r="L15" s="99">
        <f>'Sheet1_Summary Report'!M17</f>
        <v>26</v>
      </c>
      <c r="M15" s="99">
        <f>'Sheet1_Summary Report'!N17</f>
        <v>26</v>
      </c>
      <c r="N15" s="99">
        <f>'Sheet1_Summary Report'!O17</f>
        <v>26</v>
      </c>
      <c r="O15" s="99">
        <f>'Sheet1_Summary Report'!P17</f>
        <v>25</v>
      </c>
      <c r="P15" s="99">
        <f>'Sheet1_Summary Report'!Q17</f>
        <v>23</v>
      </c>
      <c r="Q15" s="100">
        <f t="shared" si="1"/>
        <v>314</v>
      </c>
      <c r="R15" s="102">
        <f>SUM(E15:P15)</f>
        <v>314</v>
      </c>
      <c r="S15" s="22"/>
    </row>
    <row r="16" spans="2:19" ht="24.95" customHeight="1" thickBot="1">
      <c r="B16" s="166" t="s">
        <v>16</v>
      </c>
      <c r="C16" s="509" t="s">
        <v>43</v>
      </c>
      <c r="D16" s="510"/>
      <c r="E16" s="119">
        <f>IFERROR(E14/E15,0)</f>
        <v>11.285714285714286</v>
      </c>
      <c r="F16" s="120">
        <f>IFERROR(F14/F15,0)</f>
        <v>7.2592592592592595</v>
      </c>
      <c r="G16" s="120">
        <f t="shared" ref="G16:O16" si="2">IFERROR(G14/G15,0)</f>
        <v>7.1111111111111107</v>
      </c>
      <c r="H16" s="120">
        <f t="shared" si="2"/>
        <v>9.1851851851851851</v>
      </c>
      <c r="I16" s="120">
        <f t="shared" si="2"/>
        <v>6.4615384615384617</v>
      </c>
      <c r="J16" s="120">
        <f t="shared" si="2"/>
        <v>10.403846153846153</v>
      </c>
      <c r="K16" s="120">
        <f t="shared" si="2"/>
        <v>10.555555555555555</v>
      </c>
      <c r="L16" s="120">
        <f t="shared" si="2"/>
        <v>7.384615384615385</v>
      </c>
      <c r="M16" s="120">
        <f t="shared" si="2"/>
        <v>10.826923076923077</v>
      </c>
      <c r="N16" s="120">
        <f t="shared" si="2"/>
        <v>8.3269230769230766</v>
      </c>
      <c r="O16" s="120">
        <f t="shared" si="2"/>
        <v>6.54</v>
      </c>
      <c r="P16" s="121">
        <f>IFERROR(P14/P15,0)</f>
        <v>4.8260869565217392</v>
      </c>
      <c r="Q16" s="122">
        <f>IFERROR(Q14/Q15,0)</f>
        <v>8.4076433121019107</v>
      </c>
      <c r="R16" s="85">
        <f>IFERROR(R14/R15,0)</f>
        <v>8.4076433121019107</v>
      </c>
      <c r="S16" s="23"/>
    </row>
    <row r="17" spans="2:19" ht="28.5" customHeight="1" thickBot="1">
      <c r="B17" s="467" t="s">
        <v>235</v>
      </c>
      <c r="C17" s="468"/>
      <c r="D17" s="469"/>
      <c r="E17" s="86">
        <f>IFERROR(E11/E14,0)</f>
        <v>0.68354430379746833</v>
      </c>
      <c r="F17" s="86">
        <f>IFERROR(F11/F14,0)</f>
        <v>0.9107142857142857</v>
      </c>
      <c r="G17" s="86">
        <f t="shared" ref="G17:P17" si="3">IFERROR(G11/G14,0)</f>
        <v>0.8203125</v>
      </c>
      <c r="H17" s="86">
        <f t="shared" si="3"/>
        <v>0</v>
      </c>
      <c r="I17" s="86">
        <f t="shared" si="3"/>
        <v>0</v>
      </c>
      <c r="J17" s="86">
        <f t="shared" si="3"/>
        <v>0</v>
      </c>
      <c r="K17" s="86">
        <f t="shared" si="3"/>
        <v>0</v>
      </c>
      <c r="L17" s="86">
        <f t="shared" si="3"/>
        <v>0</v>
      </c>
      <c r="M17" s="86">
        <f t="shared" si="3"/>
        <v>0</v>
      </c>
      <c r="N17" s="86">
        <f t="shared" si="3"/>
        <v>0</v>
      </c>
      <c r="O17" s="86">
        <f t="shared" si="3"/>
        <v>0</v>
      </c>
      <c r="P17" s="86">
        <f t="shared" si="3"/>
        <v>0</v>
      </c>
      <c r="Q17" s="87">
        <f>IFERROR(Q11/Q14,0)</f>
        <v>0.20909090909090908</v>
      </c>
      <c r="R17" s="88">
        <f>IFERROR(R11/R14,0)</f>
        <v>0.20909090909090908</v>
      </c>
      <c r="S17" s="23"/>
    </row>
    <row r="18" spans="2:19" ht="28.5" customHeight="1" thickBot="1">
      <c r="B18" s="467" t="s">
        <v>236</v>
      </c>
      <c r="C18" s="468"/>
      <c r="D18" s="469"/>
      <c r="E18" s="86">
        <f>IFERROR(E13/E16,0)</f>
        <v>0.79746835443037967</v>
      </c>
      <c r="F18" s="86">
        <f>IFERROR(F13/F16,0)</f>
        <v>1.2294642857142857</v>
      </c>
      <c r="G18" s="86">
        <f t="shared" ref="G18:Q18" si="4">IFERROR(G13/G16,0)</f>
        <v>1.3028492647058825</v>
      </c>
      <c r="H18" s="86">
        <f t="shared" si="4"/>
        <v>0</v>
      </c>
      <c r="I18" s="86">
        <f t="shared" si="4"/>
        <v>0</v>
      </c>
      <c r="J18" s="86">
        <f t="shared" si="4"/>
        <v>0</v>
      </c>
      <c r="K18" s="86">
        <f t="shared" si="4"/>
        <v>0</v>
      </c>
      <c r="L18" s="86">
        <f t="shared" si="4"/>
        <v>0</v>
      </c>
      <c r="M18" s="86">
        <f t="shared" si="4"/>
        <v>0</v>
      </c>
      <c r="N18" s="86">
        <f t="shared" si="4"/>
        <v>0</v>
      </c>
      <c r="O18" s="86">
        <f t="shared" si="4"/>
        <v>0</v>
      </c>
      <c r="P18" s="86">
        <f t="shared" si="4"/>
        <v>0</v>
      </c>
      <c r="Q18" s="87">
        <f t="shared" si="4"/>
        <v>1.0763040238450075</v>
      </c>
      <c r="R18" s="88">
        <f>IFERROR(R13/R16,0)</f>
        <v>1.0763040238450075</v>
      </c>
      <c r="S18" s="23"/>
    </row>
    <row r="19" spans="2:19" ht="24.95" customHeight="1">
      <c r="C19" s="26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9"/>
    </row>
    <row r="20" spans="2:19" ht="15.75">
      <c r="B20" s="35" t="s">
        <v>38</v>
      </c>
    </row>
    <row r="21" spans="2:19" ht="24.95" customHeight="1">
      <c r="B21" s="7" t="s">
        <v>44</v>
      </c>
    </row>
    <row r="22" spans="2:19" ht="15.75">
      <c r="B22" s="7"/>
    </row>
    <row r="23" spans="2:19" ht="15.75">
      <c r="B23" s="7"/>
    </row>
    <row r="24" spans="2:19" ht="15.75">
      <c r="B24" s="7"/>
    </row>
    <row r="25" spans="2:19" ht="15.75">
      <c r="B25" s="7"/>
    </row>
    <row r="26" spans="2:19" ht="15.75">
      <c r="B26" s="7"/>
    </row>
    <row r="27" spans="2:19" ht="15.75">
      <c r="B27" s="7"/>
    </row>
    <row r="28" spans="2:19" ht="15.75">
      <c r="B28" s="7"/>
    </row>
    <row r="29" spans="2:19" ht="15.75">
      <c r="B29" s="7"/>
    </row>
    <row r="30" spans="2:19" ht="15.75">
      <c r="B30" s="7"/>
    </row>
    <row r="31" spans="2:19" ht="15.75">
      <c r="B31" s="7"/>
    </row>
    <row r="32" spans="2:19" ht="15.75">
      <c r="B32" s="7"/>
    </row>
    <row r="33" spans="2:2" ht="15.75">
      <c r="B33" s="7"/>
    </row>
    <row r="34" spans="2:2" ht="15.75">
      <c r="B34" s="7"/>
    </row>
    <row r="35" spans="2:2" ht="15.75">
      <c r="B35" s="7"/>
    </row>
    <row r="36" spans="2:2" ht="15.75">
      <c r="B36" s="7"/>
    </row>
    <row r="37" spans="2:2" ht="15.75">
      <c r="B37" s="7"/>
    </row>
    <row r="38" spans="2:2" ht="15.75">
      <c r="B38" s="7"/>
    </row>
    <row r="39" spans="2:2" ht="15.75">
      <c r="B39" s="7"/>
    </row>
    <row r="40" spans="2:2" ht="15.75">
      <c r="B40" s="7" t="s">
        <v>45</v>
      </c>
    </row>
    <row r="61" spans="2:17" s="24" customFormat="1" ht="15.75">
      <c r="B61" s="35" t="s">
        <v>17</v>
      </c>
    </row>
    <row r="62" spans="2:17" s="24" customFormat="1" ht="15" thickBot="1">
      <c r="Q62" s="24" t="s">
        <v>39</v>
      </c>
    </row>
    <row r="63" spans="2:17" s="24" customFormat="1" ht="24.95" customHeight="1" thickBot="1">
      <c r="B63" s="25"/>
      <c r="C63" s="25"/>
      <c r="D63" s="81"/>
      <c r="E63" s="80" t="s">
        <v>3</v>
      </c>
      <c r="F63" s="31" t="s">
        <v>4</v>
      </c>
      <c r="G63" s="31" t="s">
        <v>5</v>
      </c>
      <c r="H63" s="31" t="s">
        <v>6</v>
      </c>
      <c r="I63" s="31" t="s">
        <v>7</v>
      </c>
      <c r="J63" s="31" t="s">
        <v>8</v>
      </c>
      <c r="K63" s="31" t="s">
        <v>9</v>
      </c>
      <c r="L63" s="31" t="s">
        <v>10</v>
      </c>
      <c r="M63" s="31" t="s">
        <v>11</v>
      </c>
      <c r="N63" s="31" t="s">
        <v>12</v>
      </c>
      <c r="O63" s="31" t="s">
        <v>13</v>
      </c>
      <c r="P63" s="32" t="s">
        <v>14</v>
      </c>
      <c r="Q63" s="30" t="s">
        <v>15</v>
      </c>
    </row>
    <row r="64" spans="2:17" s="117" customFormat="1" ht="21.6" customHeight="1">
      <c r="B64" s="470" t="s">
        <v>35</v>
      </c>
      <c r="C64" s="471"/>
      <c r="D64" s="130">
        <v>2020</v>
      </c>
      <c r="E64" s="89" t="e">
        <f>#REF!</f>
        <v>#REF!</v>
      </c>
      <c r="F64" s="90" t="e">
        <f>#REF!</f>
        <v>#REF!</v>
      </c>
      <c r="G64" s="90" t="e">
        <f>#REF!</f>
        <v>#REF!</v>
      </c>
      <c r="H64" s="90" t="e">
        <f>#REF!</f>
        <v>#REF!</v>
      </c>
      <c r="I64" s="90" t="e">
        <f>#REF!</f>
        <v>#REF!</v>
      </c>
      <c r="J64" s="90" t="e">
        <f>#REF!</f>
        <v>#REF!</v>
      </c>
      <c r="K64" s="90" t="e">
        <f>#REF!</f>
        <v>#REF!</v>
      </c>
      <c r="L64" s="90" t="e">
        <f>#REF!</f>
        <v>#REF!</v>
      </c>
      <c r="M64" s="90" t="e">
        <f>#REF!</f>
        <v>#REF!</v>
      </c>
      <c r="N64" s="90" t="e">
        <f>#REF!</f>
        <v>#REF!</v>
      </c>
      <c r="O64" s="90" t="e">
        <f>#REF!</f>
        <v>#REF!</v>
      </c>
      <c r="P64" s="90" t="e">
        <f>#REF!</f>
        <v>#REF!</v>
      </c>
      <c r="Q64" s="116" t="e">
        <f t="shared" ref="Q64:Q71" si="5">SUM(E64:P64)</f>
        <v>#REF!</v>
      </c>
    </row>
    <row r="65" spans="1:24" s="24" customFormat="1" ht="21.6" customHeight="1" thickBot="1">
      <c r="B65" s="511"/>
      <c r="C65" s="512"/>
      <c r="D65" s="131">
        <v>2019</v>
      </c>
      <c r="E65" s="91" t="e">
        <f>#REF!</f>
        <v>#REF!</v>
      </c>
      <c r="F65" s="92" t="e">
        <f>#REF!</f>
        <v>#REF!</v>
      </c>
      <c r="G65" s="92" t="e">
        <f>#REF!</f>
        <v>#REF!</v>
      </c>
      <c r="H65" s="92" t="e">
        <f>#REF!</f>
        <v>#REF!</v>
      </c>
      <c r="I65" s="92" t="e">
        <f>#REF!</f>
        <v>#REF!</v>
      </c>
      <c r="J65" s="92" t="e">
        <f>#REF!</f>
        <v>#REF!</v>
      </c>
      <c r="K65" s="92" t="e">
        <f>#REF!</f>
        <v>#REF!</v>
      </c>
      <c r="L65" s="92" t="e">
        <f>#REF!</f>
        <v>#REF!</v>
      </c>
      <c r="M65" s="92" t="e">
        <f>#REF!</f>
        <v>#REF!</v>
      </c>
      <c r="N65" s="92" t="e">
        <f>#REF!</f>
        <v>#REF!</v>
      </c>
      <c r="O65" s="92" t="e">
        <f>#REF!</f>
        <v>#REF!</v>
      </c>
      <c r="P65" s="92" t="e">
        <f>#REF!</f>
        <v>#REF!</v>
      </c>
      <c r="Q65" s="85" t="e">
        <f>SUM(E65:P65)</f>
        <v>#REF!</v>
      </c>
    </row>
    <row r="66" spans="1:24" s="117" customFormat="1" ht="21.6" customHeight="1">
      <c r="B66" s="513" t="s">
        <v>36</v>
      </c>
      <c r="C66" s="514"/>
      <c r="D66" s="130">
        <v>2020</v>
      </c>
      <c r="E66" s="89" t="e">
        <f>#REF!</f>
        <v>#REF!</v>
      </c>
      <c r="F66" s="90" t="e">
        <f>#REF!</f>
        <v>#REF!</v>
      </c>
      <c r="G66" s="90" t="e">
        <f>#REF!</f>
        <v>#REF!</v>
      </c>
      <c r="H66" s="90" t="e">
        <f>#REF!</f>
        <v>#REF!</v>
      </c>
      <c r="I66" s="90" t="e">
        <f>#REF!</f>
        <v>#REF!</v>
      </c>
      <c r="J66" s="90" t="e">
        <f>#REF!</f>
        <v>#REF!</v>
      </c>
      <c r="K66" s="90" t="e">
        <f>#REF!</f>
        <v>#REF!</v>
      </c>
      <c r="L66" s="90" t="e">
        <f>#REF!</f>
        <v>#REF!</v>
      </c>
      <c r="M66" s="90" t="e">
        <f>#REF!</f>
        <v>#REF!</v>
      </c>
      <c r="N66" s="90" t="e">
        <f>#REF!</f>
        <v>#REF!</v>
      </c>
      <c r="O66" s="90" t="e">
        <f>#REF!</f>
        <v>#REF!</v>
      </c>
      <c r="P66" s="90" t="e">
        <f>#REF!</f>
        <v>#REF!</v>
      </c>
      <c r="Q66" s="116" t="e">
        <f t="shared" si="5"/>
        <v>#REF!</v>
      </c>
    </row>
    <row r="67" spans="1:24" s="24" customFormat="1" ht="21.6" customHeight="1" thickBot="1">
      <c r="B67" s="442"/>
      <c r="C67" s="443"/>
      <c r="D67" s="131">
        <v>2019</v>
      </c>
      <c r="E67" s="91" t="e">
        <f>#REF!</f>
        <v>#REF!</v>
      </c>
      <c r="F67" s="92" t="e">
        <f>#REF!</f>
        <v>#REF!</v>
      </c>
      <c r="G67" s="92" t="e">
        <f>#REF!</f>
        <v>#REF!</v>
      </c>
      <c r="H67" s="92" t="e">
        <f>#REF!</f>
        <v>#REF!</v>
      </c>
      <c r="I67" s="92" t="e">
        <f>#REF!</f>
        <v>#REF!</v>
      </c>
      <c r="J67" s="92" t="e">
        <f>#REF!</f>
        <v>#REF!</v>
      </c>
      <c r="K67" s="92" t="e">
        <f>#REF!</f>
        <v>#REF!</v>
      </c>
      <c r="L67" s="92" t="e">
        <f>#REF!</f>
        <v>#REF!</v>
      </c>
      <c r="M67" s="92" t="e">
        <f>#REF!</f>
        <v>#REF!</v>
      </c>
      <c r="N67" s="92" t="e">
        <f>#REF!</f>
        <v>#REF!</v>
      </c>
      <c r="O67" s="92" t="e">
        <f>#REF!</f>
        <v>#REF!</v>
      </c>
      <c r="P67" s="92" t="e">
        <f>#REF!</f>
        <v>#REF!</v>
      </c>
      <c r="Q67" s="85" t="e">
        <f t="shared" si="5"/>
        <v>#REF!</v>
      </c>
    </row>
    <row r="68" spans="1:24" s="117" customFormat="1" ht="21.6" customHeight="1">
      <c r="B68" s="448" t="s">
        <v>73</v>
      </c>
      <c r="C68" s="449"/>
      <c r="D68" s="130">
        <v>2020</v>
      </c>
      <c r="E68" s="89" t="e">
        <f>#REF!</f>
        <v>#REF!</v>
      </c>
      <c r="F68" s="90" t="e">
        <f>#REF!</f>
        <v>#REF!</v>
      </c>
      <c r="G68" s="90" t="e">
        <f>#REF!</f>
        <v>#REF!</v>
      </c>
      <c r="H68" s="90" t="e">
        <f>#REF!</f>
        <v>#REF!</v>
      </c>
      <c r="I68" s="90" t="e">
        <f>#REF!</f>
        <v>#REF!</v>
      </c>
      <c r="J68" s="90" t="e">
        <f>#REF!</f>
        <v>#REF!</v>
      </c>
      <c r="K68" s="90" t="e">
        <f>#REF!</f>
        <v>#REF!</v>
      </c>
      <c r="L68" s="90" t="e">
        <f>#REF!</f>
        <v>#REF!</v>
      </c>
      <c r="M68" s="90" t="e">
        <f>#REF!</f>
        <v>#REF!</v>
      </c>
      <c r="N68" s="90" t="e">
        <f>#REF!</f>
        <v>#REF!</v>
      </c>
      <c r="O68" s="90" t="e">
        <f>#REF!</f>
        <v>#REF!</v>
      </c>
      <c r="P68" s="90" t="e">
        <f>#REF!</f>
        <v>#REF!</v>
      </c>
      <c r="Q68" s="116" t="e">
        <f>SUM(E68:P68)</f>
        <v>#REF!</v>
      </c>
    </row>
    <row r="69" spans="1:24" s="24" customFormat="1" ht="21.6" customHeight="1" thickBot="1">
      <c r="B69" s="450"/>
      <c r="C69" s="451"/>
      <c r="D69" s="131">
        <v>2019</v>
      </c>
      <c r="E69" s="91" t="e">
        <f>#REF!</f>
        <v>#REF!</v>
      </c>
      <c r="F69" s="92" t="e">
        <f>#REF!</f>
        <v>#REF!</v>
      </c>
      <c r="G69" s="92" t="e">
        <f>#REF!</f>
        <v>#REF!</v>
      </c>
      <c r="H69" s="92" t="e">
        <f>#REF!</f>
        <v>#REF!</v>
      </c>
      <c r="I69" s="92" t="e">
        <f>#REF!</f>
        <v>#REF!</v>
      </c>
      <c r="J69" s="92" t="e">
        <f>#REF!</f>
        <v>#REF!</v>
      </c>
      <c r="K69" s="92" t="e">
        <f>#REF!</f>
        <v>#REF!</v>
      </c>
      <c r="L69" s="92" t="e">
        <f>#REF!</f>
        <v>#REF!</v>
      </c>
      <c r="M69" s="92" t="e">
        <f>#REF!</f>
        <v>#REF!</v>
      </c>
      <c r="N69" s="92" t="e">
        <f>#REF!</f>
        <v>#REF!</v>
      </c>
      <c r="O69" s="92" t="e">
        <f>#REF!</f>
        <v>#REF!</v>
      </c>
      <c r="P69" s="92" t="e">
        <f>#REF!</f>
        <v>#REF!</v>
      </c>
      <c r="Q69" s="85" t="e">
        <f>SUM(E69:P69)</f>
        <v>#REF!</v>
      </c>
    </row>
    <row r="70" spans="1:24" s="117" customFormat="1" ht="21.6" customHeight="1">
      <c r="B70" s="444" t="s">
        <v>74</v>
      </c>
      <c r="C70" s="445"/>
      <c r="D70" s="130">
        <v>2020</v>
      </c>
      <c r="E70" s="89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116">
        <f t="shared" si="5"/>
        <v>0</v>
      </c>
    </row>
    <row r="71" spans="1:24" s="24" customFormat="1" ht="21.6" customHeight="1" thickBot="1">
      <c r="B71" s="446"/>
      <c r="C71" s="447"/>
      <c r="D71" s="131">
        <v>2019</v>
      </c>
      <c r="E71" s="91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85">
        <f t="shared" si="5"/>
        <v>0</v>
      </c>
    </row>
    <row r="72" spans="1:24" s="24" customFormat="1"/>
    <row r="73" spans="1:24" s="24" customFormat="1" ht="15.75">
      <c r="B73" s="61" t="s">
        <v>68</v>
      </c>
    </row>
    <row r="74" spans="1:24" s="24" customFormat="1" ht="11.25" customHeight="1"/>
    <row r="75" spans="1:24" s="16" customFormat="1" ht="15.75" hidden="1">
      <c r="A75" s="62"/>
      <c r="B75" s="63" t="s">
        <v>18</v>
      </c>
      <c r="C75" s="9"/>
      <c r="D75" s="9"/>
      <c r="E75" s="10"/>
      <c r="F75" s="11"/>
      <c r="G75" s="11"/>
      <c r="H75" s="11"/>
      <c r="I75" s="11"/>
      <c r="J75" s="11"/>
      <c r="K75" s="11"/>
      <c r="L75" s="12"/>
      <c r="M75" s="13"/>
      <c r="N75" s="14"/>
      <c r="O75" s="15"/>
    </row>
    <row r="76" spans="1:24" s="16" customFormat="1" ht="5.45" hidden="1" customHeight="1">
      <c r="B76" s="17"/>
      <c r="C76" s="9"/>
      <c r="D76" s="9"/>
      <c r="E76" s="10"/>
      <c r="F76" s="11"/>
      <c r="G76" s="11"/>
      <c r="H76" s="11"/>
      <c r="I76" s="11"/>
      <c r="J76" s="11"/>
      <c r="K76" s="11"/>
      <c r="L76" s="12"/>
      <c r="M76" s="13"/>
      <c r="N76" s="14"/>
      <c r="O76" s="15"/>
    </row>
    <row r="77" spans="1:24" s="19" customFormat="1" ht="30" hidden="1" customHeight="1">
      <c r="A77" s="16"/>
      <c r="B77" s="129" t="s">
        <v>20</v>
      </c>
      <c r="C77" s="36" t="s">
        <v>41</v>
      </c>
      <c r="D77" s="431" t="s">
        <v>22</v>
      </c>
      <c r="E77" s="432"/>
      <c r="F77" s="433"/>
      <c r="G77" s="431" t="s">
        <v>23</v>
      </c>
      <c r="H77" s="433"/>
      <c r="I77" s="431" t="s">
        <v>24</v>
      </c>
      <c r="J77" s="433"/>
      <c r="K77" s="431" t="s">
        <v>25</v>
      </c>
      <c r="L77" s="433"/>
      <c r="M77" s="434" t="s">
        <v>26</v>
      </c>
      <c r="N77" s="434"/>
      <c r="O77" s="434" t="s">
        <v>27</v>
      </c>
      <c r="P77" s="434"/>
      <c r="Q77" s="129" t="s">
        <v>21</v>
      </c>
      <c r="R77" s="129" t="s">
        <v>28</v>
      </c>
      <c r="S77" s="431" t="s">
        <v>29</v>
      </c>
      <c r="T77" s="432"/>
      <c r="U77" s="433"/>
      <c r="V77" s="57"/>
    </row>
    <row r="78" spans="1:24" s="16" customFormat="1" ht="30" hidden="1" customHeight="1">
      <c r="B78" s="37"/>
      <c r="C78" s="128"/>
      <c r="D78" s="421"/>
      <c r="E78" s="422"/>
      <c r="F78" s="423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38"/>
      <c r="R78" s="38"/>
      <c r="S78" s="435"/>
      <c r="T78" s="436"/>
      <c r="U78" s="437"/>
      <c r="V78" s="57"/>
      <c r="W78" s="19"/>
      <c r="X78" s="19"/>
    </row>
    <row r="79" spans="1:24" s="16" customFormat="1" ht="30" hidden="1" customHeight="1">
      <c r="B79" s="37"/>
      <c r="C79" s="128"/>
      <c r="D79" s="421"/>
      <c r="E79" s="422"/>
      <c r="F79" s="423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38"/>
      <c r="R79" s="38"/>
      <c r="S79" s="435"/>
      <c r="T79" s="436"/>
      <c r="U79" s="437"/>
      <c r="V79" s="57"/>
      <c r="W79" s="19"/>
      <c r="X79" s="19"/>
    </row>
    <row r="80" spans="1:24" s="16" customFormat="1" ht="30" hidden="1" customHeight="1">
      <c r="B80" s="40" t="s">
        <v>30</v>
      </c>
      <c r="C80" s="41">
        <f>SUBTOTAL(3,C78:C79)</f>
        <v>0</v>
      </c>
      <c r="D80" s="438"/>
      <c r="E80" s="439"/>
      <c r="F80" s="439"/>
      <c r="G80" s="43"/>
      <c r="H80" s="42"/>
      <c r="I80" s="43"/>
      <c r="J80" s="42"/>
      <c r="K80" s="43"/>
      <c r="L80" s="42"/>
      <c r="M80" s="43"/>
      <c r="N80" s="42"/>
      <c r="O80" s="43"/>
      <c r="P80" s="42"/>
      <c r="Q80" s="48"/>
      <c r="R80" s="49"/>
      <c r="S80" s="52"/>
      <c r="T80" s="58"/>
      <c r="U80" s="57"/>
      <c r="V80" s="57"/>
      <c r="W80" s="19"/>
      <c r="X80" s="19"/>
    </row>
    <row r="81" spans="1:24" s="16" customFormat="1" ht="30" hidden="1" customHeight="1">
      <c r="B81" s="37"/>
      <c r="C81" s="128"/>
      <c r="D81" s="421"/>
      <c r="E81" s="422"/>
      <c r="F81" s="423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60"/>
      <c r="R81" s="60"/>
      <c r="S81" s="426"/>
      <c r="T81" s="427"/>
      <c r="U81" s="428"/>
      <c r="V81" s="57"/>
      <c r="W81" s="19"/>
      <c r="X81" s="19"/>
    </row>
    <row r="82" spans="1:24" s="16" customFormat="1" ht="30" hidden="1" customHeight="1">
      <c r="B82" s="37"/>
      <c r="C82" s="128"/>
      <c r="D82" s="421"/>
      <c r="E82" s="422"/>
      <c r="F82" s="423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60"/>
      <c r="R82" s="60"/>
      <c r="S82" s="426"/>
      <c r="T82" s="427"/>
      <c r="U82" s="428"/>
      <c r="V82" s="57"/>
      <c r="W82" s="19"/>
      <c r="X82" s="19"/>
    </row>
    <row r="83" spans="1:24" s="16" customFormat="1" ht="30" hidden="1" customHeight="1">
      <c r="B83" s="40" t="s">
        <v>31</v>
      </c>
      <c r="C83" s="41">
        <f>COUNTA(C81:C82)</f>
        <v>0</v>
      </c>
      <c r="D83" s="429"/>
      <c r="E83" s="430"/>
      <c r="F83" s="430"/>
      <c r="G83" s="43"/>
      <c r="H83" s="42"/>
      <c r="I83" s="43"/>
      <c r="J83" s="42"/>
      <c r="K83" s="43"/>
      <c r="L83" s="42"/>
      <c r="M83" s="43"/>
      <c r="N83" s="42"/>
      <c r="O83" s="43"/>
      <c r="P83" s="42"/>
      <c r="Q83" s="45"/>
      <c r="R83" s="58"/>
      <c r="S83" s="45"/>
      <c r="T83" s="58"/>
      <c r="U83" s="57"/>
      <c r="V83" s="57"/>
      <c r="W83" s="19"/>
      <c r="X83" s="19"/>
    </row>
    <row r="84" spans="1:24" s="16" customFormat="1" ht="30" hidden="1" customHeight="1">
      <c r="B84" s="40" t="s">
        <v>32</v>
      </c>
      <c r="C84" s="44">
        <f>C83+C80</f>
        <v>0</v>
      </c>
      <c r="D84" s="82"/>
      <c r="E84" s="45"/>
      <c r="F84" s="46"/>
      <c r="G84" s="46"/>
      <c r="H84" s="46"/>
      <c r="I84" s="46"/>
      <c r="J84" s="46"/>
      <c r="K84" s="46"/>
      <c r="L84" s="47"/>
      <c r="M84" s="48"/>
      <c r="N84" s="49"/>
      <c r="O84" s="50"/>
      <c r="P84" s="39"/>
      <c r="Q84" s="39"/>
      <c r="R84" s="39"/>
      <c r="S84" s="39"/>
      <c r="T84" s="39"/>
      <c r="U84" s="57"/>
      <c r="V84" s="57"/>
      <c r="W84" s="19"/>
      <c r="X84" s="19"/>
    </row>
    <row r="85" spans="1:24" s="24" customFormat="1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57"/>
      <c r="V85" s="57"/>
      <c r="W85" s="19"/>
      <c r="X85" s="19"/>
    </row>
    <row r="86" spans="1:24" s="24" customFormat="1" ht="15.75" hidden="1">
      <c r="B86" s="64" t="s">
        <v>71</v>
      </c>
      <c r="C86" s="51"/>
      <c r="D86" s="51"/>
      <c r="E86" s="45"/>
      <c r="F86" s="46"/>
      <c r="G86" s="46"/>
      <c r="H86" s="46"/>
      <c r="I86" s="46"/>
      <c r="J86" s="46"/>
      <c r="K86" s="46"/>
      <c r="L86" s="47"/>
      <c r="M86" s="48"/>
      <c r="N86" s="49"/>
      <c r="O86" s="52"/>
      <c r="P86" s="53"/>
      <c r="Q86" s="54"/>
      <c r="R86" s="55"/>
      <c r="S86" s="55"/>
      <c r="T86" s="55"/>
      <c r="U86" s="55"/>
      <c r="V86" s="39"/>
    </row>
    <row r="87" spans="1:24" s="16" customFormat="1" ht="5.45" hidden="1" customHeight="1">
      <c r="B87" s="56"/>
      <c r="C87" s="51"/>
      <c r="D87" s="51"/>
      <c r="E87" s="45"/>
      <c r="F87" s="46"/>
      <c r="G87" s="46"/>
      <c r="H87" s="46"/>
      <c r="I87" s="46"/>
      <c r="J87" s="46"/>
      <c r="K87" s="46"/>
      <c r="L87" s="47"/>
      <c r="M87" s="48"/>
      <c r="N87" s="49"/>
      <c r="O87" s="52"/>
      <c r="P87" s="39"/>
      <c r="Q87" s="39"/>
      <c r="R87" s="39"/>
      <c r="S87" s="39"/>
      <c r="T87" s="39"/>
      <c r="U87" s="39"/>
      <c r="V87" s="39"/>
    </row>
    <row r="88" spans="1:24" s="24" customFormat="1" ht="24.95" hidden="1" customHeight="1">
      <c r="B88" s="129" t="s">
        <v>20</v>
      </c>
      <c r="C88" s="36" t="s">
        <v>41</v>
      </c>
      <c r="D88" s="431" t="s">
        <v>22</v>
      </c>
      <c r="E88" s="432"/>
      <c r="F88" s="433"/>
      <c r="G88" s="431" t="s">
        <v>23</v>
      </c>
      <c r="H88" s="433"/>
      <c r="I88" s="431" t="s">
        <v>24</v>
      </c>
      <c r="J88" s="433"/>
      <c r="K88" s="431" t="s">
        <v>25</v>
      </c>
      <c r="L88" s="433"/>
      <c r="M88" s="434" t="s">
        <v>26</v>
      </c>
      <c r="N88" s="434"/>
      <c r="O88" s="434" t="s">
        <v>47</v>
      </c>
      <c r="P88" s="434"/>
      <c r="Q88" s="434" t="s">
        <v>29</v>
      </c>
      <c r="R88" s="434"/>
      <c r="S88" s="434"/>
      <c r="T88" s="434"/>
      <c r="U88" s="434"/>
      <c r="V88" s="39"/>
    </row>
    <row r="89" spans="1:24" s="24" customFormat="1" ht="23.45" hidden="1" customHeight="1">
      <c r="B89" s="37"/>
      <c r="C89" s="128"/>
      <c r="D89" s="421"/>
      <c r="E89" s="422"/>
      <c r="F89" s="423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506"/>
      <c r="R89" s="506"/>
      <c r="S89" s="506"/>
      <c r="T89" s="506"/>
      <c r="U89" s="506"/>
      <c r="V89" s="39"/>
    </row>
    <row r="90" spans="1:24" s="24" customFormat="1" ht="24.95" hidden="1" customHeight="1">
      <c r="B90" s="37"/>
      <c r="C90" s="128"/>
      <c r="D90" s="421"/>
      <c r="E90" s="422"/>
      <c r="F90" s="423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506"/>
      <c r="R90" s="506"/>
      <c r="S90" s="506"/>
      <c r="T90" s="506"/>
      <c r="U90" s="506"/>
      <c r="V90" s="39"/>
    </row>
    <row r="91" spans="1:24" s="24" customFormat="1" ht="21.95" hidden="1" customHeight="1">
      <c r="B91" s="40" t="s">
        <v>32</v>
      </c>
      <c r="C91" s="44">
        <f>SUBTOTAL(3,C89:C90)</f>
        <v>0</v>
      </c>
      <c r="D91" s="42"/>
      <c r="E91" s="42"/>
      <c r="F91" s="42"/>
      <c r="G91" s="43"/>
      <c r="H91" s="42"/>
      <c r="I91" s="43"/>
      <c r="J91" s="42"/>
      <c r="K91" s="43"/>
      <c r="L91" s="42"/>
      <c r="M91" s="43"/>
      <c r="N91" s="42"/>
      <c r="O91" s="43"/>
      <c r="P91" s="42"/>
      <c r="Q91" s="48"/>
      <c r="R91" s="49"/>
      <c r="S91" s="52"/>
      <c r="T91" s="58"/>
      <c r="U91" s="57"/>
      <c r="V91" s="39"/>
    </row>
    <row r="92" spans="1:24" s="24" customFormat="1" ht="15.75" hidden="1" customHeight="1">
      <c r="B92" s="115"/>
      <c r="C92" s="83"/>
      <c r="D92" s="58"/>
      <c r="E92" s="58"/>
      <c r="F92" s="58"/>
      <c r="G92" s="45"/>
      <c r="H92" s="58"/>
      <c r="I92" s="45"/>
      <c r="J92" s="58"/>
      <c r="K92" s="45"/>
      <c r="L92" s="58"/>
      <c r="M92" s="45"/>
      <c r="N92" s="58"/>
      <c r="O92" s="45"/>
      <c r="P92" s="58"/>
      <c r="Q92" s="48"/>
      <c r="R92" s="49"/>
      <c r="S92" s="52"/>
      <c r="T92" s="58"/>
      <c r="U92" s="57"/>
      <c r="V92" s="39"/>
    </row>
    <row r="93" spans="1:24" s="18" customFormat="1" ht="15.75" hidden="1">
      <c r="B93" s="64" t="s">
        <v>72</v>
      </c>
      <c r="C93" s="51"/>
      <c r="D93" s="51"/>
      <c r="E93" s="45"/>
      <c r="F93" s="46"/>
      <c r="G93" s="46"/>
      <c r="H93" s="46"/>
      <c r="I93" s="46"/>
      <c r="J93" s="46"/>
      <c r="K93" s="46"/>
      <c r="L93" s="47"/>
      <c r="M93" s="48"/>
      <c r="N93" s="49"/>
      <c r="O93" s="52"/>
      <c r="P93" s="53"/>
      <c r="Q93" s="54"/>
      <c r="R93" s="55"/>
      <c r="S93" s="55"/>
      <c r="T93" s="55"/>
      <c r="U93" s="55"/>
      <c r="V93" s="55"/>
    </row>
    <row r="94" spans="1:24" s="16" customFormat="1" ht="5.45" hidden="1" customHeight="1">
      <c r="B94" s="56"/>
      <c r="C94" s="51"/>
      <c r="D94" s="51"/>
      <c r="E94" s="45"/>
      <c r="F94" s="46"/>
      <c r="G94" s="46"/>
      <c r="H94" s="46"/>
      <c r="I94" s="46"/>
      <c r="J94" s="46"/>
      <c r="K94" s="46"/>
      <c r="L94" s="47"/>
      <c r="M94" s="48"/>
      <c r="N94" s="49"/>
      <c r="O94" s="52"/>
      <c r="P94" s="39"/>
      <c r="Q94" s="39"/>
      <c r="R94" s="39"/>
      <c r="S94" s="39"/>
      <c r="T94" s="39"/>
      <c r="U94" s="39"/>
      <c r="V94" s="39"/>
    </row>
    <row r="95" spans="1:24" s="19" customFormat="1" ht="30" hidden="1" customHeight="1">
      <c r="A95" s="16"/>
      <c r="B95" s="129" t="s">
        <v>33</v>
      </c>
      <c r="C95" s="36" t="s">
        <v>41</v>
      </c>
      <c r="D95" s="431" t="s">
        <v>22</v>
      </c>
      <c r="E95" s="432"/>
      <c r="F95" s="433"/>
      <c r="G95" s="431" t="s">
        <v>23</v>
      </c>
      <c r="H95" s="433"/>
      <c r="I95" s="431" t="s">
        <v>24</v>
      </c>
      <c r="J95" s="433"/>
      <c r="K95" s="431" t="s">
        <v>25</v>
      </c>
      <c r="L95" s="433"/>
      <c r="M95" s="434" t="s">
        <v>26</v>
      </c>
      <c r="N95" s="434"/>
      <c r="O95" s="434" t="s">
        <v>34</v>
      </c>
      <c r="P95" s="434"/>
      <c r="Q95" s="434" t="s">
        <v>29</v>
      </c>
      <c r="R95" s="434"/>
      <c r="S95" s="434"/>
      <c r="T95" s="434"/>
      <c r="U95" s="434"/>
      <c r="V95" s="57"/>
    </row>
    <row r="96" spans="1:24" s="16" customFormat="1" ht="30" hidden="1" customHeight="1">
      <c r="B96" s="37"/>
      <c r="C96" s="128"/>
      <c r="D96" s="421"/>
      <c r="E96" s="422"/>
      <c r="F96" s="423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506"/>
      <c r="R96" s="506"/>
      <c r="S96" s="506"/>
      <c r="T96" s="506"/>
      <c r="U96" s="506"/>
      <c r="V96" s="57"/>
      <c r="W96" s="19"/>
      <c r="X96" s="19"/>
    </row>
    <row r="97" spans="2:24" s="16" customFormat="1" ht="30" hidden="1" customHeight="1">
      <c r="B97" s="37"/>
      <c r="C97" s="128"/>
      <c r="D97" s="421"/>
      <c r="E97" s="422"/>
      <c r="F97" s="423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506"/>
      <c r="R97" s="506"/>
      <c r="S97" s="506"/>
      <c r="T97" s="506"/>
      <c r="U97" s="506"/>
      <c r="V97" s="57"/>
      <c r="W97" s="19"/>
      <c r="X97" s="19"/>
    </row>
    <row r="98" spans="2:24" s="16" customFormat="1" ht="34.5" hidden="1" customHeight="1">
      <c r="B98" s="40" t="s">
        <v>32</v>
      </c>
      <c r="C98" s="44">
        <f>SUBTOTAL(3,C96:C97)</f>
        <v>0</v>
      </c>
      <c r="D98" s="42"/>
      <c r="E98" s="42"/>
      <c r="F98" s="42"/>
      <c r="G98" s="43"/>
      <c r="H98" s="42"/>
      <c r="I98" s="43"/>
      <c r="J98" s="42"/>
      <c r="K98" s="43"/>
      <c r="L98" s="42"/>
      <c r="M98" s="43"/>
      <c r="N98" s="42"/>
      <c r="O98" s="43"/>
      <c r="P98" s="42"/>
      <c r="Q98" s="48"/>
      <c r="R98" s="49"/>
      <c r="S98" s="52"/>
      <c r="T98" s="58"/>
      <c r="U98" s="57"/>
      <c r="V98" s="57"/>
      <c r="W98" s="19"/>
      <c r="X98" s="19"/>
    </row>
    <row r="99" spans="2:24" s="16" customFormat="1" ht="34.5" customHeight="1">
      <c r="B99" s="126"/>
      <c r="C99" s="83"/>
      <c r="D99" s="58"/>
      <c r="E99" s="58"/>
      <c r="F99" s="58"/>
      <c r="G99" s="45"/>
      <c r="H99" s="58"/>
      <c r="I99" s="45"/>
      <c r="J99" s="58"/>
      <c r="K99" s="45"/>
      <c r="L99" s="58"/>
      <c r="M99" s="45"/>
      <c r="N99" s="58"/>
      <c r="O99" s="45"/>
      <c r="P99" s="58"/>
      <c r="Q99" s="48"/>
      <c r="R99" s="49"/>
      <c r="S99" s="52"/>
      <c r="T99" s="58"/>
      <c r="U99" s="57"/>
      <c r="V99" s="57"/>
      <c r="W99" s="19"/>
      <c r="X99" s="19"/>
    </row>
    <row r="100" spans="2:24" s="24" customFormat="1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2:24" s="24" customFormat="1">
      <c r="B101" s="126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2:24" s="24" customFormat="1">
      <c r="B102" s="125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2:24">
      <c r="B103" s="127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</row>
    <row r="387" spans="3:3">
      <c r="C387" s="20" t="e">
        <f ca="1">SumCellsByfontColor(C262:C386,$B$387)</f>
        <v>#NAME?</v>
      </c>
    </row>
  </sheetData>
  <mergeCells count="91">
    <mergeCell ref="B70:C71"/>
    <mergeCell ref="C11:D11"/>
    <mergeCell ref="C12:D12"/>
    <mergeCell ref="C13:D13"/>
    <mergeCell ref="C14:D14"/>
    <mergeCell ref="C15:D15"/>
    <mergeCell ref="C16:D16"/>
    <mergeCell ref="B17:D17"/>
    <mergeCell ref="B18:D18"/>
    <mergeCell ref="B64:C65"/>
    <mergeCell ref="B66:C67"/>
    <mergeCell ref="B68:C69"/>
    <mergeCell ref="S77:U77"/>
    <mergeCell ref="D78:F78"/>
    <mergeCell ref="G78:H78"/>
    <mergeCell ref="I78:J78"/>
    <mergeCell ref="K78:L78"/>
    <mergeCell ref="M78:N78"/>
    <mergeCell ref="O78:P78"/>
    <mergeCell ref="S78:U78"/>
    <mergeCell ref="D77:F77"/>
    <mergeCell ref="G77:H77"/>
    <mergeCell ref="I77:J77"/>
    <mergeCell ref="K77:L77"/>
    <mergeCell ref="M77:N77"/>
    <mergeCell ref="O77:P77"/>
    <mergeCell ref="S79:U79"/>
    <mergeCell ref="D80:F80"/>
    <mergeCell ref="D81:F81"/>
    <mergeCell ref="G81:H81"/>
    <mergeCell ref="I81:J81"/>
    <mergeCell ref="K81:L81"/>
    <mergeCell ref="M81:N81"/>
    <mergeCell ref="O81:P81"/>
    <mergeCell ref="S81:U81"/>
    <mergeCell ref="D79:F79"/>
    <mergeCell ref="G79:H79"/>
    <mergeCell ref="I79:J79"/>
    <mergeCell ref="K79:L79"/>
    <mergeCell ref="M79:N79"/>
    <mergeCell ref="O79:P79"/>
    <mergeCell ref="S82:U82"/>
    <mergeCell ref="D83:F83"/>
    <mergeCell ref="D88:F88"/>
    <mergeCell ref="G88:H88"/>
    <mergeCell ref="I88:J88"/>
    <mergeCell ref="K88:L88"/>
    <mergeCell ref="M88:N88"/>
    <mergeCell ref="O88:P88"/>
    <mergeCell ref="Q88:U88"/>
    <mergeCell ref="D82:F82"/>
    <mergeCell ref="G82:H82"/>
    <mergeCell ref="I82:J82"/>
    <mergeCell ref="K82:L82"/>
    <mergeCell ref="M82:N82"/>
    <mergeCell ref="O82:P82"/>
    <mergeCell ref="Q89:U89"/>
    <mergeCell ref="D90:F90"/>
    <mergeCell ref="G90:H90"/>
    <mergeCell ref="I90:J90"/>
    <mergeCell ref="K90:L90"/>
    <mergeCell ref="M90:N90"/>
    <mergeCell ref="O90:P90"/>
    <mergeCell ref="Q90:U90"/>
    <mergeCell ref="D89:F89"/>
    <mergeCell ref="G89:H89"/>
    <mergeCell ref="I89:J89"/>
    <mergeCell ref="K89:L89"/>
    <mergeCell ref="M89:N89"/>
    <mergeCell ref="O89:P89"/>
    <mergeCell ref="Q95:U95"/>
    <mergeCell ref="D96:F96"/>
    <mergeCell ref="G96:H96"/>
    <mergeCell ref="I96:J96"/>
    <mergeCell ref="K96:L96"/>
    <mergeCell ref="M96:N96"/>
    <mergeCell ref="O96:P96"/>
    <mergeCell ref="Q96:U96"/>
    <mergeCell ref="D95:F95"/>
    <mergeCell ref="G95:H95"/>
    <mergeCell ref="I95:J95"/>
    <mergeCell ref="K95:L95"/>
    <mergeCell ref="M95:N95"/>
    <mergeCell ref="O95:P95"/>
    <mergeCell ref="Q97:U97"/>
    <mergeCell ref="D97:F97"/>
    <mergeCell ref="G97:H97"/>
    <mergeCell ref="I97:J97"/>
    <mergeCell ref="K97:L97"/>
    <mergeCell ref="M97:N97"/>
    <mergeCell ref="O97:P9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Sheet1_Summary Report</vt:lpstr>
      <vt:lpstr>Sheet2_Detail Report</vt:lpstr>
      <vt:lpstr>Sheet3_OT of Emp</vt:lpstr>
      <vt:lpstr>Data chart</vt:lpstr>
      <vt:lpstr>'Sheet1_Summary Report'!Print_Area</vt:lpstr>
      <vt:lpstr>'Sheet2_Detail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Nguyen Thi Phuong Trinh</cp:lastModifiedBy>
  <cp:lastPrinted>2020-07-31T12:35:37Z</cp:lastPrinted>
  <dcterms:created xsi:type="dcterms:W3CDTF">2020-06-23T01:59:29Z</dcterms:created>
  <dcterms:modified xsi:type="dcterms:W3CDTF">2021-12-06T09:08:20Z</dcterms:modified>
</cp:coreProperties>
</file>