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amta\Downloads\"/>
    </mc:Choice>
  </mc:AlternateContent>
  <xr:revisionPtr revIDLastSave="0" documentId="13_ncr:1_{7ADD4F6C-61C2-4C31-ACE0-A9757C86D486}" xr6:coauthVersionLast="47" xr6:coauthVersionMax="47" xr10:uidLastSave="{00000000-0000-0000-0000-000000000000}"/>
  <bookViews>
    <workbookView xWindow="-28920" yWindow="45" windowWidth="29040" windowHeight="15840" xr2:uid="{00000000-000D-0000-FFFF-FFFF00000000}"/>
  </bookViews>
  <sheets>
    <sheet name="Hồ sơ lương" sheetId="1" r:id="rId1"/>
    <sheet name="Scheme lương" sheetId="4" r:id="rId2"/>
  </sheets>
  <definedNames>
    <definedName name="_xlnm._FilterDatabase" localSheetId="0" hidden="1">'Hồ sơ lương'!$I$2:$I$3</definedName>
    <definedName name="_xlnm._FilterDatabase" localSheetId="1" hidden="1">'Scheme lương'!$A$1:$I$1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" l="1"/>
  <c r="AE3" i="1"/>
  <c r="AA4" i="1" l="1"/>
  <c r="Z4" i="1"/>
  <c r="Y4" i="1"/>
  <c r="W4" i="1"/>
  <c r="Y3" i="1" l="1"/>
  <c r="AA3" i="1"/>
  <c r="Z3" i="1"/>
  <c r="W3" i="1" l="1"/>
</calcChain>
</file>

<file path=xl/sharedStrings.xml><?xml version="1.0" encoding="utf-8"?>
<sst xmlns="http://schemas.openxmlformats.org/spreadsheetml/2006/main" count="129" uniqueCount="96">
  <si>
    <t>Stt</t>
  </si>
  <si>
    <t>Mã nhân viên</t>
  </si>
  <si>
    <t>Tên nhân viên</t>
  </si>
  <si>
    <t>Ngày hiệu lực</t>
  </si>
  <si>
    <t>Mức lương cơ bản</t>
  </si>
  <si>
    <t>tiền tệ LCB</t>
  </si>
  <si>
    <t>PCCV</t>
  </si>
  <si>
    <t>PCGD</t>
  </si>
  <si>
    <t>PCLCB</t>
  </si>
  <si>
    <t>PCCVU</t>
  </si>
  <si>
    <t>SMAA</t>
  </si>
  <si>
    <t>PCCVBL</t>
  </si>
  <si>
    <t>PCLT</t>
  </si>
  <si>
    <t>PCNO</t>
  </si>
  <si>
    <t>PCPRO</t>
  </si>
  <si>
    <t>PCTH</t>
  </si>
  <si>
    <t>TNIEN</t>
  </si>
  <si>
    <t>PCNL</t>
  </si>
  <si>
    <t>TCDL</t>
  </si>
  <si>
    <t>PCDV</t>
  </si>
  <si>
    <t>PCTNIEN_BL</t>
  </si>
  <si>
    <t>PCNO2</t>
  </si>
  <si>
    <t>VND</t>
  </si>
  <si>
    <t>IMPORT HỒ SƠ LƯƠNG</t>
  </si>
  <si>
    <t>Mã cấp bậc</t>
  </si>
  <si>
    <t>Tổng lương</t>
  </si>
  <si>
    <t>Lương tính TCTV-BH
(tự chạy)</t>
  </si>
  <si>
    <t>Mức tạm ứng
(tự chạy)</t>
  </si>
  <si>
    <t>Cấp bậc</t>
  </si>
  <si>
    <t>Hệ số bảo hiêm</t>
  </si>
  <si>
    <t>Hệ số điều chỉnh</t>
  </si>
  <si>
    <t>Số QĐ tăng lương</t>
  </si>
  <si>
    <t>Tăng lương</t>
  </si>
  <si>
    <t>Lương cơ bản</t>
  </si>
  <si>
    <t>Mức lương thử việc</t>
  </si>
  <si>
    <t>Mức tạm ứng chung</t>
  </si>
  <si>
    <t>TRƯỞNG PHÒNG ĐIỀU HÀNH CẤP CAO</t>
  </si>
  <si>
    <t>P-SRE</t>
  </si>
  <si>
    <t>01/TB-AJI-2021</t>
  </si>
  <si>
    <t>TRƯỞNG PHÒNG ĐIỀU HÀNH</t>
  </si>
  <si>
    <t>P-EX2</t>
  </si>
  <si>
    <t>P-EX1</t>
  </si>
  <si>
    <t>TRƯỞNG BỘ PHẬN CẤP CAO</t>
  </si>
  <si>
    <t>P-SM1</t>
  </si>
  <si>
    <t>P-SM2</t>
  </si>
  <si>
    <t>GIÁM SÁT CẤP CAO</t>
  </si>
  <si>
    <t>P-SSP</t>
  </si>
  <si>
    <t>GIÁM SÁT</t>
  </si>
  <si>
    <t>P-SUP</t>
  </si>
  <si>
    <t>NHÂN VIÊN ĐIỀU HÀNH</t>
  </si>
  <si>
    <t>P-SST</t>
  </si>
  <si>
    <t>TRƯỞNG BỘ PHẬN</t>
  </si>
  <si>
    <t>P-MGR</t>
  </si>
  <si>
    <t>NHÂN VIÊN</t>
  </si>
  <si>
    <t>P-STF</t>
  </si>
  <si>
    <t>NHÂN VIÊN THƯỜNG</t>
  </si>
  <si>
    <t>P-ORD</t>
  </si>
  <si>
    <t>CÔNG NHÂN KỸ THUẬT BẬC 2</t>
  </si>
  <si>
    <t>P-SW2</t>
  </si>
  <si>
    <t>CÔNG NHÂN BẬC 1</t>
  </si>
  <si>
    <t>P-WK1</t>
  </si>
  <si>
    <t>CÔNG NHÂN BẬC 2</t>
  </si>
  <si>
    <t>P-WK2</t>
  </si>
  <si>
    <t>NHÂN VIÊN HỢP ĐỒNG</t>
  </si>
  <si>
    <t>C-STF</t>
  </si>
  <si>
    <t>TỔNG PHỤ TRÁCH KHỐI</t>
  </si>
  <si>
    <t>P-GMR</t>
  </si>
  <si>
    <t>CÔNG NHÂN BẬC 3</t>
  </si>
  <si>
    <t>P-WK3</t>
  </si>
  <si>
    <t>NHÂN VIÊN THƯỜNG HỢP ĐỒNG</t>
  </si>
  <si>
    <t>C-ORD</t>
  </si>
  <si>
    <t>CÔNG NHÂN KỸ THUẬT HỢP ĐỒNG</t>
  </si>
  <si>
    <t>C-SWK</t>
  </si>
  <si>
    <t>CÔNG NHÂN HỢP ĐỒNG</t>
  </si>
  <si>
    <t>C-WKR</t>
  </si>
  <si>
    <t>NHÂN VIÊN THƯỜNG MÙA VỤ</t>
  </si>
  <si>
    <t>S-ORD</t>
  </si>
  <si>
    <t>NHÂN VIÊN MÙA VỤ</t>
  </si>
  <si>
    <t>S-STF</t>
  </si>
  <si>
    <t>CÔNG NHÂN KỸ THUẬT MÙA VỤ</t>
  </si>
  <si>
    <t>S-SWK</t>
  </si>
  <si>
    <t>CÔNG NHÂN MÙA VỤ</t>
  </si>
  <si>
    <t>S-WKR</t>
  </si>
  <si>
    <t>CÔNG NHÂN KỸ THUẬT BẬC 1</t>
  </si>
  <si>
    <t>P-SW1</t>
  </si>
  <si>
    <t>Ghi chú</t>
  </si>
  <si>
    <t>Cấp bậc
(tự chạy)</t>
  </si>
  <si>
    <t>Bao gồm thời gian thử việc</t>
  </si>
  <si>
    <t>VŨ THU HOÀI TEST</t>
  </si>
  <si>
    <t>31/01/2022</t>
  </si>
  <si>
    <t>Phần trăm lương thử việc</t>
  </si>
  <si>
    <t>20220101004</t>
  </si>
  <si>
    <t>Lương thử việc của NV</t>
  </si>
  <si>
    <t>Thông tin lương thử việc cho NV mới</t>
  </si>
  <si>
    <t>VD: Nhân viên: Vũ Thu Hoài Test có ngày vào làm 01/01/2022, ngày kết thúc thử việc là 30/01/2022 thì:</t>
  </si>
  <si>
    <t>+ Import 2 dòng HSL 1 dòng chính thức, 1 dòng thử việc , cột AC, AD, AE điền thông tin lương thử việc cho NV mới giống nhau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</si>
</sst>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[$-1010000]d/m/yyyy;@"/>
    <numFmt numFmtId="166" formatCode="dd/mm/yyyy"/>
    <numFmt numFmtId="167" formatCode="#,##0.0"/>
  </numFmts>
  <fonts count="14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4" fillId="0" borderId="0" applyNumberFormat="0" applyFill="0" applyBorder="0" applyAlignment="0" applyProtection="0"/>
    <xf numFmtId="0" fontId="5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165" fontId="0" fillId="0" borderId="0" xfId="0" applyNumberFormat="1"/>
    <xf numFmtId="165" fontId="3" fillId="2" borderId="1" xfId="1" applyNumberFormat="1" applyFont="1" applyFill="1" applyBorder="1" applyAlignment="1">
      <alignment horizontal="center" vertical="center" wrapText="1"/>
    </xf>
    <xf numFmtId="0" fontId="9" fillId="0" borderId="1" xfId="12" applyFont="1" applyBorder="1"/>
    <xf numFmtId="0" fontId="2" fillId="0" borderId="1" xfId="12" applyFont="1" applyBorder="1"/>
    <xf numFmtId="166" fontId="9" fillId="0" borderId="1" xfId="12" applyNumberFormat="1" applyFont="1" applyBorder="1"/>
    <xf numFmtId="3" fontId="0" fillId="0" borderId="0" xfId="0" applyNumberFormat="1"/>
    <xf numFmtId="3" fontId="3" fillId="2" borderId="1" xfId="1" applyNumberFormat="1" applyFont="1" applyFill="1" applyBorder="1" applyAlignment="1">
      <alignment horizontal="center" vertical="center" wrapText="1"/>
    </xf>
    <xf numFmtId="3" fontId="9" fillId="0" borderId="1" xfId="12" applyNumberFormat="1" applyFont="1" applyBorder="1"/>
    <xf numFmtId="167" fontId="0" fillId="0" borderId="0" xfId="0" applyNumberFormat="1"/>
    <xf numFmtId="0" fontId="3" fillId="2" borderId="1" xfId="1" applyNumberFormat="1" applyFont="1" applyFill="1" applyBorder="1" applyAlignment="1">
      <alignment horizontal="center" vertical="center" wrapText="1"/>
    </xf>
    <xf numFmtId="0" fontId="9" fillId="0" borderId="1" xfId="12" applyNumberFormat="1" applyFont="1" applyBorder="1" applyAlignment="1">
      <alignment horizontal="left" wrapText="1"/>
    </xf>
    <xf numFmtId="0" fontId="0" fillId="0" borderId="0" xfId="0" applyNumberFormat="1" applyAlignment="1">
      <alignment horizontal="left"/>
    </xf>
    <xf numFmtId="0" fontId="12" fillId="0" borderId="2" xfId="0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right" vertical="center"/>
    </xf>
    <xf numFmtId="0" fontId="12" fillId="0" borderId="0" xfId="0" applyFont="1"/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2" fillId="0" borderId="1" xfId="12" applyFont="1" applyBorder="1"/>
    <xf numFmtId="0" fontId="11" fillId="0" borderId="3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7" fontId="10" fillId="0" borderId="2" xfId="0" applyNumberFormat="1" applyFont="1" applyBorder="1" applyAlignment="1">
      <alignment horizontal="center" vertical="center"/>
    </xf>
    <xf numFmtId="167" fontId="0" fillId="0" borderId="2" xfId="0" applyNumberFormat="1" applyBorder="1" applyAlignment="1">
      <alignment horizontal="right" vertical="center"/>
    </xf>
    <xf numFmtId="49" fontId="2" fillId="0" borderId="1" xfId="12" applyNumberFormat="1" applyFont="1" applyBorder="1"/>
    <xf numFmtId="0" fontId="3" fillId="2" borderId="4" xfId="1" applyNumberFormat="1" applyFont="1" applyFill="1" applyBorder="1" applyAlignment="1">
      <alignment horizontal="center" vertical="center" wrapText="1"/>
    </xf>
    <xf numFmtId="0" fontId="3" fillId="2" borderId="2" xfId="1" applyNumberFormat="1" applyFont="1" applyFill="1" applyBorder="1" applyAlignment="1">
      <alignment horizontal="center" vertical="center" wrapText="1"/>
    </xf>
    <xf numFmtId="0" fontId="9" fillId="0" borderId="4" xfId="12" applyNumberFormat="1" applyFont="1" applyBorder="1" applyAlignment="1">
      <alignment horizontal="left" wrapText="1"/>
    </xf>
    <xf numFmtId="0" fontId="0" fillId="0" borderId="2" xfId="0" applyBorder="1"/>
    <xf numFmtId="166" fontId="9" fillId="0" borderId="1" xfId="12" applyNumberFormat="1" applyFont="1" applyBorder="1" applyAlignment="1">
      <alignment horizontal="right"/>
    </xf>
    <xf numFmtId="0" fontId="13" fillId="0" borderId="0" xfId="0" applyFont="1"/>
    <xf numFmtId="0" fontId="13" fillId="0" borderId="0" xfId="0" quotePrefix="1" applyFont="1"/>
    <xf numFmtId="0" fontId="11" fillId="0" borderId="0" xfId="1" applyFont="1" applyFill="1" applyBorder="1" applyAlignment="1">
      <alignment horizontal="center" vertical="center"/>
    </xf>
  </cellXfs>
  <cellStyles count="18">
    <cellStyle name="Comma 2" xfId="2" xr:uid="{00000000-0005-0000-0000-000000000000}"/>
    <cellStyle name="Comma 2 2" xfId="14" xr:uid="{00000000-0005-0000-0000-000001000000}"/>
    <cellStyle name="Comma 3" xfId="11" xr:uid="{00000000-0005-0000-0000-000002000000}"/>
    <cellStyle name="Comma 3 2" xfId="17" xr:uid="{00000000-0005-0000-0000-000003000000}"/>
    <cellStyle name="Comma 4" xfId="13" xr:uid="{00000000-0005-0000-0000-000004000000}"/>
    <cellStyle name="Hyperlink 2" xfId="6" xr:uid="{00000000-0005-0000-0000-000005000000}"/>
    <cellStyle name="Hyperlink 3" xfId="10" xr:uid="{00000000-0005-0000-0000-000006000000}"/>
    <cellStyle name="Normal" xfId="0" builtinId="0"/>
    <cellStyle name="Normal 2" xfId="3" xr:uid="{00000000-0005-0000-0000-000008000000}"/>
    <cellStyle name="Normal 2 2" xfId="4" xr:uid="{00000000-0005-0000-0000-000009000000}"/>
    <cellStyle name="Normal 2 3" xfId="7" xr:uid="{00000000-0005-0000-0000-00000A000000}"/>
    <cellStyle name="Normal 2 3 2" xfId="16" xr:uid="{00000000-0005-0000-0000-00000B000000}"/>
    <cellStyle name="Normal 3" xfId="1" xr:uid="{00000000-0005-0000-0000-00000C000000}"/>
    <cellStyle name="Normal 3 2" xfId="5" xr:uid="{00000000-0005-0000-0000-00000D000000}"/>
    <cellStyle name="Normal 3 2 2" xfId="15" xr:uid="{00000000-0005-0000-0000-00000E000000}"/>
    <cellStyle name="Normal 4" xfId="8" xr:uid="{00000000-0005-0000-0000-00000F000000}"/>
    <cellStyle name="Normal 4 6" xfId="9" xr:uid="{00000000-0005-0000-0000-000010000000}"/>
    <cellStyle name="Normal 5" xfId="12" xr:uid="{00000000-0005-0000-0000-000011000000}"/>
  </cellStyles>
  <dxfs count="15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5" defaultTableStyle="TableStyleMedium2" defaultPivotStyle="PivotStyleLight16">
    <tableStyle name="18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19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20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21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21-style 2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"/>
  <sheetViews>
    <sheetView tabSelected="1" zoomScale="85" zoomScaleNormal="85" workbookViewId="0">
      <selection activeCell="B3" sqref="B3"/>
    </sheetView>
  </sheetViews>
  <sheetFormatPr defaultRowHeight="15"/>
  <cols>
    <col min="2" max="2" width="18.7109375" customWidth="1"/>
    <col min="3" max="3" width="24.140625" customWidth="1"/>
    <col min="4" max="4" width="18.7109375" style="3" customWidth="1"/>
    <col min="6" max="6" width="12.140625" style="8" customWidth="1"/>
    <col min="7" max="22" width="11" style="8" customWidth="1"/>
    <col min="23" max="23" width="15" style="8" customWidth="1"/>
    <col min="24" max="24" width="17.42578125" customWidth="1"/>
    <col min="25" max="25" width="26" style="18" bestFit="1" customWidth="1"/>
    <col min="26" max="27" width="17.42578125" style="8" customWidth="1"/>
    <col min="28" max="28" width="27.7109375" style="14" customWidth="1"/>
    <col min="29" max="29" width="40.7109375" customWidth="1"/>
    <col min="30" max="30" width="14.42578125" customWidth="1"/>
    <col min="31" max="31" width="26.42578125" customWidth="1"/>
  </cols>
  <sheetData>
    <row r="1" spans="1:35" ht="24.6" customHeight="1">
      <c r="A1" s="21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35" t="s">
        <v>93</v>
      </c>
      <c r="AD1" s="35"/>
      <c r="AE1" s="35"/>
    </row>
    <row r="2" spans="1:35" ht="45">
      <c r="A2" s="1" t="s">
        <v>0</v>
      </c>
      <c r="B2" s="1" t="s">
        <v>1</v>
      </c>
      <c r="C2" s="1" t="s">
        <v>2</v>
      </c>
      <c r="D2" s="4" t="s">
        <v>3</v>
      </c>
      <c r="E2" s="1" t="s">
        <v>5</v>
      </c>
      <c r="F2" s="9" t="s">
        <v>4</v>
      </c>
      <c r="G2" s="9" t="s">
        <v>7</v>
      </c>
      <c r="H2" s="9" t="s">
        <v>13</v>
      </c>
      <c r="I2" s="9" t="s">
        <v>21</v>
      </c>
      <c r="J2" s="9" t="s">
        <v>17</v>
      </c>
      <c r="K2" s="9" t="s">
        <v>10</v>
      </c>
      <c r="L2" s="9" t="s">
        <v>9</v>
      </c>
      <c r="M2" s="9" t="s">
        <v>6</v>
      </c>
      <c r="N2" s="9" t="s">
        <v>8</v>
      </c>
      <c r="O2" s="9" t="s">
        <v>15</v>
      </c>
      <c r="P2" s="9" t="s">
        <v>18</v>
      </c>
      <c r="Q2" s="9" t="s">
        <v>19</v>
      </c>
      <c r="R2" s="9" t="s">
        <v>20</v>
      </c>
      <c r="S2" s="9" t="s">
        <v>11</v>
      </c>
      <c r="T2" s="9" t="s">
        <v>12</v>
      </c>
      <c r="U2" s="9" t="s">
        <v>14</v>
      </c>
      <c r="V2" s="9" t="s">
        <v>16</v>
      </c>
      <c r="W2" s="9" t="s">
        <v>25</v>
      </c>
      <c r="X2" s="1" t="s">
        <v>24</v>
      </c>
      <c r="Y2" s="19" t="s">
        <v>86</v>
      </c>
      <c r="Z2" s="9" t="s">
        <v>26</v>
      </c>
      <c r="AA2" s="9" t="s">
        <v>27</v>
      </c>
      <c r="AB2" s="12" t="s">
        <v>85</v>
      </c>
      <c r="AC2" s="12" t="s">
        <v>87</v>
      </c>
      <c r="AD2" s="28" t="s">
        <v>90</v>
      </c>
      <c r="AE2" s="29" t="s">
        <v>92</v>
      </c>
      <c r="AI2" s="33" t="s">
        <v>94</v>
      </c>
    </row>
    <row r="3" spans="1:35">
      <c r="A3" s="2">
        <v>1</v>
      </c>
      <c r="B3" s="27" t="s">
        <v>91</v>
      </c>
      <c r="C3" s="6" t="s">
        <v>88</v>
      </c>
      <c r="D3" s="7">
        <v>44562</v>
      </c>
      <c r="E3" s="5" t="s">
        <v>22</v>
      </c>
      <c r="F3" s="10">
        <v>12000000</v>
      </c>
      <c r="G3" s="10">
        <v>200000</v>
      </c>
      <c r="H3" s="10">
        <v>200000</v>
      </c>
      <c r="I3" s="10">
        <v>200000</v>
      </c>
      <c r="J3" s="10">
        <v>200000</v>
      </c>
      <c r="K3" s="10">
        <v>200000</v>
      </c>
      <c r="L3" s="10">
        <v>200000</v>
      </c>
      <c r="M3" s="10">
        <v>200000</v>
      </c>
      <c r="N3" s="10">
        <v>200000</v>
      </c>
      <c r="O3" s="10">
        <v>200000</v>
      </c>
      <c r="P3" s="10">
        <v>200000</v>
      </c>
      <c r="Q3" s="10">
        <v>200000</v>
      </c>
      <c r="R3" s="10">
        <v>200000</v>
      </c>
      <c r="S3" s="10">
        <v>200000</v>
      </c>
      <c r="T3" s="10">
        <v>200000</v>
      </c>
      <c r="U3" s="10">
        <v>200000</v>
      </c>
      <c r="V3" s="10">
        <v>200000</v>
      </c>
      <c r="W3" s="10">
        <f>SUM(F3:V3)</f>
        <v>15200000</v>
      </c>
      <c r="X3" s="6" t="s">
        <v>50</v>
      </c>
      <c r="Y3" s="20" t="str">
        <f>VLOOKUP(X3,'Scheme lương'!A:J,2,0)</f>
        <v>NHÂN VIÊN ĐIỀU HÀNH</v>
      </c>
      <c r="Z3" s="10">
        <f>VLOOKUP(X3,'Scheme lương'!A:J,8,0)</f>
        <v>19461947</v>
      </c>
      <c r="AA3" s="10">
        <f>VLOOKUP(X3,'Scheme lương'!A:J,10,0)</f>
        <v>8000000</v>
      </c>
      <c r="AB3" s="13"/>
      <c r="AC3" s="13">
        <v>1</v>
      </c>
      <c r="AD3" s="30">
        <v>85</v>
      </c>
      <c r="AE3" s="31">
        <f>IF(AND( B2&lt;&gt;B3,AC3=1,AD3 &gt;0,B3 =B4),IF(F3&gt;F4,F3*AD3/100,F4*AD4/100),IF(AND(B3=B2,AC3=1,AD3 &gt;0),AE2,""))</f>
        <v>10200000</v>
      </c>
      <c r="AI3" s="34" t="s">
        <v>95</v>
      </c>
    </row>
    <row r="4" spans="1:35" s="18" customFormat="1">
      <c r="A4" s="2">
        <v>1</v>
      </c>
      <c r="B4" s="27" t="s">
        <v>91</v>
      </c>
      <c r="C4" s="20" t="s">
        <v>88</v>
      </c>
      <c r="D4" s="32" t="s">
        <v>89</v>
      </c>
      <c r="E4" s="5" t="s">
        <v>22</v>
      </c>
      <c r="F4" s="10">
        <v>10200000</v>
      </c>
      <c r="G4" s="10">
        <v>200000</v>
      </c>
      <c r="H4" s="10">
        <v>200000</v>
      </c>
      <c r="I4" s="10">
        <v>200000</v>
      </c>
      <c r="J4" s="10">
        <v>200000</v>
      </c>
      <c r="K4" s="10">
        <v>200000</v>
      </c>
      <c r="L4" s="10">
        <v>200000</v>
      </c>
      <c r="M4" s="10">
        <v>200000</v>
      </c>
      <c r="N4" s="10">
        <v>200000</v>
      </c>
      <c r="O4" s="10">
        <v>200000</v>
      </c>
      <c r="P4" s="10">
        <v>200000</v>
      </c>
      <c r="Q4" s="10">
        <v>200000</v>
      </c>
      <c r="R4" s="10">
        <v>200000</v>
      </c>
      <c r="S4" s="10">
        <v>200000</v>
      </c>
      <c r="T4" s="10">
        <v>200000</v>
      </c>
      <c r="U4" s="10">
        <v>200000</v>
      </c>
      <c r="V4" s="10">
        <v>200000</v>
      </c>
      <c r="W4" s="10">
        <f>SUM(F4:V4)</f>
        <v>13400000</v>
      </c>
      <c r="X4" s="20" t="s">
        <v>50</v>
      </c>
      <c r="Y4" s="20" t="str">
        <f>VLOOKUP(X4,'Scheme lương'!A:J,2,0)</f>
        <v>NHÂN VIÊN ĐIỀU HÀNH</v>
      </c>
      <c r="Z4" s="10">
        <f>VLOOKUP(X4,'Scheme lương'!A:J,8,0)</f>
        <v>19461947</v>
      </c>
      <c r="AA4" s="10">
        <f>VLOOKUP(X4,'Scheme lương'!A:J,10,0)</f>
        <v>8000000</v>
      </c>
      <c r="AB4" s="13"/>
      <c r="AC4" s="13">
        <v>1</v>
      </c>
      <c r="AD4" s="30">
        <v>85</v>
      </c>
      <c r="AE4" s="31" t="e">
        <f>IF(AND( B3&lt;&gt;B4,AC4=1,AD4 &gt;0,B4 =#REF!),IF(F4&gt;#REF!,F4*AD4/100,#REF!*#REF!/100),IF(AND(B4=B3,AC4=1,AD4 &gt;0),AE3,""))</f>
        <v>#REF!</v>
      </c>
    </row>
  </sheetData>
  <mergeCells count="1">
    <mergeCell ref="AC1:AE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'Scheme lương'!$A$2:$A$26</xm:f>
          </x14:formula1>
          <xm:sqref>X3:X4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D16" sqref="D16"/>
    </sheetView>
  </sheetViews>
  <sheetFormatPr defaultRowHeight="15"/>
  <cols>
    <col min="1" max="2" width="33.28515625" style="17" bestFit="1" customWidth="1"/>
    <col min="3" max="3" width="14.5703125" style="11" bestFit="1" customWidth="1"/>
    <col min="4" max="4" width="15.7109375" style="11" bestFit="1" customWidth="1"/>
    <col min="5" max="5" width="17.5703125" style="17" bestFit="1" customWidth="1"/>
    <col min="6" max="6" width="11.28515625" style="11" bestFit="1" customWidth="1"/>
    <col min="7" max="7" width="13.7109375" style="11" bestFit="1" customWidth="1"/>
    <col min="8" max="8" width="18.5703125" style="11" bestFit="1" customWidth="1"/>
    <col min="9" max="9" width="18.85546875" style="11" bestFit="1" customWidth="1"/>
    <col min="10" max="10" width="18.85546875" bestFit="1" customWidth="1"/>
  </cols>
  <sheetData>
    <row r="1" spans="1:10">
      <c r="A1" s="23" t="s">
        <v>24</v>
      </c>
      <c r="B1" s="23" t="s">
        <v>28</v>
      </c>
      <c r="C1" s="25" t="s">
        <v>29</v>
      </c>
      <c r="D1" s="25" t="s">
        <v>30</v>
      </c>
      <c r="E1" s="25" t="s">
        <v>3</v>
      </c>
      <c r="F1" s="23" t="s">
        <v>31</v>
      </c>
      <c r="G1" s="25" t="s">
        <v>32</v>
      </c>
      <c r="H1" s="25" t="s">
        <v>33</v>
      </c>
      <c r="I1" s="25" t="s">
        <v>34</v>
      </c>
      <c r="J1" s="25" t="s">
        <v>35</v>
      </c>
    </row>
    <row r="2" spans="1:10">
      <c r="A2" s="15" t="s">
        <v>60</v>
      </c>
      <c r="B2" s="15" t="s">
        <v>59</v>
      </c>
      <c r="C2" s="26">
        <v>85</v>
      </c>
      <c r="D2" s="26">
        <v>40</v>
      </c>
      <c r="E2" s="16">
        <v>44276</v>
      </c>
      <c r="F2" s="24" t="s">
        <v>38</v>
      </c>
      <c r="G2" s="26">
        <v>7</v>
      </c>
      <c r="H2" s="26">
        <v>7468833</v>
      </c>
      <c r="I2" s="26">
        <v>6348508</v>
      </c>
      <c r="J2" s="26">
        <v>3100000</v>
      </c>
    </row>
    <row r="3" spans="1:10">
      <c r="A3" s="15" t="s">
        <v>62</v>
      </c>
      <c r="B3" s="15" t="s">
        <v>61</v>
      </c>
      <c r="C3" s="26">
        <v>85</v>
      </c>
      <c r="D3" s="26">
        <v>40</v>
      </c>
      <c r="E3" s="16">
        <v>44276</v>
      </c>
      <c r="F3" s="24" t="s">
        <v>38</v>
      </c>
      <c r="G3" s="26">
        <v>7</v>
      </c>
      <c r="H3" s="26">
        <v>7078168</v>
      </c>
      <c r="I3" s="26">
        <v>6016443</v>
      </c>
      <c r="J3" s="26">
        <v>3000000</v>
      </c>
    </row>
    <row r="4" spans="1:10">
      <c r="A4" s="15" t="s">
        <v>68</v>
      </c>
      <c r="B4" s="15" t="s">
        <v>67</v>
      </c>
      <c r="C4" s="26">
        <v>85</v>
      </c>
      <c r="D4" s="26">
        <v>40</v>
      </c>
      <c r="E4" s="16">
        <v>44276</v>
      </c>
      <c r="F4" s="24" t="s">
        <v>38</v>
      </c>
      <c r="G4" s="26">
        <v>7</v>
      </c>
      <c r="H4" s="26">
        <v>6713057</v>
      </c>
      <c r="I4" s="26">
        <v>5706098</v>
      </c>
      <c r="J4" s="26">
        <v>2800000</v>
      </c>
    </row>
    <row r="5" spans="1:10">
      <c r="A5" s="15" t="s">
        <v>74</v>
      </c>
      <c r="B5" s="15" t="s">
        <v>73</v>
      </c>
      <c r="C5" s="26">
        <v>100</v>
      </c>
      <c r="D5" s="26">
        <v>40</v>
      </c>
      <c r="E5" s="16">
        <v>44276</v>
      </c>
      <c r="F5" s="24" t="s">
        <v>38</v>
      </c>
      <c r="G5" s="26">
        <v>7</v>
      </c>
      <c r="H5" s="26">
        <v>6713057</v>
      </c>
      <c r="I5" s="26">
        <v>6713057</v>
      </c>
      <c r="J5" s="26">
        <v>2700000</v>
      </c>
    </row>
    <row r="6" spans="1:10">
      <c r="A6" s="15" t="s">
        <v>84</v>
      </c>
      <c r="B6" s="15" t="s">
        <v>83</v>
      </c>
      <c r="C6" s="26">
        <v>85</v>
      </c>
      <c r="D6" s="26">
        <v>40</v>
      </c>
      <c r="E6" s="16">
        <v>44276</v>
      </c>
      <c r="F6" s="24" t="s">
        <v>38</v>
      </c>
      <c r="G6" s="26">
        <v>7</v>
      </c>
      <c r="H6" s="26">
        <v>9062258</v>
      </c>
      <c r="I6" s="26">
        <v>7702919</v>
      </c>
      <c r="J6" s="26">
        <v>3800000</v>
      </c>
    </row>
    <row r="7" spans="1:10">
      <c r="A7" s="15" t="s">
        <v>58</v>
      </c>
      <c r="B7" s="15" t="s">
        <v>57</v>
      </c>
      <c r="C7" s="26">
        <v>85</v>
      </c>
      <c r="D7" s="26">
        <v>40</v>
      </c>
      <c r="E7" s="16">
        <v>44276</v>
      </c>
      <c r="F7" s="24" t="s">
        <v>38</v>
      </c>
      <c r="G7" s="26">
        <v>7</v>
      </c>
      <c r="H7" s="26">
        <v>8702020</v>
      </c>
      <c r="I7" s="26">
        <v>7396717</v>
      </c>
      <c r="J7" s="26">
        <v>3600000</v>
      </c>
    </row>
    <row r="8" spans="1:10">
      <c r="A8" s="15" t="s">
        <v>72</v>
      </c>
      <c r="B8" s="15" t="s">
        <v>71</v>
      </c>
      <c r="C8" s="26">
        <v>85</v>
      </c>
      <c r="D8" s="26">
        <v>40</v>
      </c>
      <c r="E8" s="16">
        <v>44276</v>
      </c>
      <c r="F8" s="24" t="s">
        <v>38</v>
      </c>
      <c r="G8" s="26">
        <v>7</v>
      </c>
      <c r="H8" s="26">
        <v>8850260</v>
      </c>
      <c r="I8" s="26">
        <v>8850260</v>
      </c>
      <c r="J8" s="26">
        <v>3600000</v>
      </c>
    </row>
    <row r="9" spans="1:10">
      <c r="A9" s="15" t="s">
        <v>80</v>
      </c>
      <c r="B9" s="15" t="s">
        <v>79</v>
      </c>
      <c r="C9" s="26">
        <v>100</v>
      </c>
      <c r="D9" s="26">
        <v>40</v>
      </c>
      <c r="E9" s="16">
        <v>44276</v>
      </c>
      <c r="F9" s="24" t="s">
        <v>38</v>
      </c>
      <c r="G9" s="26">
        <v>7</v>
      </c>
      <c r="H9" s="26">
        <v>8850260</v>
      </c>
      <c r="I9" s="26">
        <v>8850260</v>
      </c>
      <c r="J9" s="26">
        <v>3500000</v>
      </c>
    </row>
    <row r="10" spans="1:10">
      <c r="A10" s="15" t="s">
        <v>82</v>
      </c>
      <c r="B10" s="15" t="s">
        <v>81</v>
      </c>
      <c r="C10" s="26">
        <v>100</v>
      </c>
      <c r="D10" s="26">
        <v>40</v>
      </c>
      <c r="E10" s="16">
        <v>44276</v>
      </c>
      <c r="F10" s="24" t="s">
        <v>38</v>
      </c>
      <c r="G10" s="26">
        <v>7</v>
      </c>
      <c r="H10" s="26">
        <v>6713057</v>
      </c>
      <c r="I10" s="26">
        <v>6713057</v>
      </c>
      <c r="J10" s="26">
        <v>2600000</v>
      </c>
    </row>
    <row r="11" spans="1:10">
      <c r="A11" s="15" t="s">
        <v>48</v>
      </c>
      <c r="B11" s="15" t="s">
        <v>47</v>
      </c>
      <c r="C11" s="26">
        <v>85</v>
      </c>
      <c r="D11" s="26">
        <v>40</v>
      </c>
      <c r="E11" s="16">
        <v>44276</v>
      </c>
      <c r="F11" s="24" t="s">
        <v>38</v>
      </c>
      <c r="G11" s="26">
        <v>6.2</v>
      </c>
      <c r="H11" s="26">
        <v>27301357</v>
      </c>
      <c r="I11" s="26">
        <v>23206153</v>
      </c>
      <c r="J11" s="26">
        <v>11000000</v>
      </c>
    </row>
    <row r="12" spans="1:10">
      <c r="A12" s="15" t="s">
        <v>46</v>
      </c>
      <c r="B12" s="15" t="s">
        <v>45</v>
      </c>
      <c r="C12" s="26">
        <v>85</v>
      </c>
      <c r="D12" s="26">
        <v>40</v>
      </c>
      <c r="E12" s="16">
        <v>44276</v>
      </c>
      <c r="F12" s="24" t="s">
        <v>38</v>
      </c>
      <c r="G12" s="26">
        <v>6.2</v>
      </c>
      <c r="H12" s="26">
        <v>41783023</v>
      </c>
      <c r="I12" s="26">
        <v>35515570</v>
      </c>
      <c r="J12" s="26">
        <v>17000000</v>
      </c>
    </row>
    <row r="13" spans="1:10">
      <c r="A13" s="15" t="s">
        <v>54</v>
      </c>
      <c r="B13" s="15" t="s">
        <v>53</v>
      </c>
      <c r="C13" s="26">
        <v>85</v>
      </c>
      <c r="D13" s="26">
        <v>40</v>
      </c>
      <c r="E13" s="16">
        <v>44276</v>
      </c>
      <c r="F13" s="24" t="s">
        <v>38</v>
      </c>
      <c r="G13" s="26">
        <v>6.2</v>
      </c>
      <c r="H13" s="26">
        <v>14518871</v>
      </c>
      <c r="I13" s="26">
        <v>12341040</v>
      </c>
      <c r="J13" s="26">
        <v>6000000</v>
      </c>
    </row>
    <row r="14" spans="1:10">
      <c r="A14" s="15" t="s">
        <v>50</v>
      </c>
      <c r="B14" s="15" t="s">
        <v>49</v>
      </c>
      <c r="C14" s="26">
        <v>85</v>
      </c>
      <c r="D14" s="26">
        <v>40</v>
      </c>
      <c r="E14" s="16">
        <v>44276</v>
      </c>
      <c r="F14" s="24" t="s">
        <v>38</v>
      </c>
      <c r="G14" s="26">
        <v>6.2</v>
      </c>
      <c r="H14" s="26">
        <v>19461947</v>
      </c>
      <c r="I14" s="26">
        <v>16542655</v>
      </c>
      <c r="J14" s="26">
        <v>8000000</v>
      </c>
    </row>
    <row r="15" spans="1:10">
      <c r="A15" s="15" t="s">
        <v>64</v>
      </c>
      <c r="B15" s="15" t="s">
        <v>63</v>
      </c>
      <c r="C15" s="26">
        <v>100</v>
      </c>
      <c r="D15" s="26">
        <v>40</v>
      </c>
      <c r="E15" s="16">
        <v>44276</v>
      </c>
      <c r="F15" s="24" t="s">
        <v>38</v>
      </c>
      <c r="G15" s="26">
        <v>7</v>
      </c>
      <c r="H15" s="26">
        <v>11729188</v>
      </c>
      <c r="I15" s="26">
        <v>11729188</v>
      </c>
      <c r="J15" s="26">
        <v>4700000</v>
      </c>
    </row>
    <row r="16" spans="1:10">
      <c r="A16" s="15" t="s">
        <v>78</v>
      </c>
      <c r="B16" s="15" t="s">
        <v>77</v>
      </c>
      <c r="C16" s="26">
        <v>100</v>
      </c>
      <c r="D16" s="26">
        <v>40</v>
      </c>
      <c r="E16" s="16">
        <v>44276</v>
      </c>
      <c r="F16" s="24" t="s">
        <v>38</v>
      </c>
      <c r="G16" s="26">
        <v>7</v>
      </c>
      <c r="H16" s="26">
        <v>11729188</v>
      </c>
      <c r="I16" s="26">
        <v>11729188</v>
      </c>
      <c r="J16" s="26">
        <v>4600000</v>
      </c>
    </row>
    <row r="17" spans="1:10">
      <c r="A17" s="15" t="s">
        <v>56</v>
      </c>
      <c r="B17" s="15" t="s">
        <v>55</v>
      </c>
      <c r="C17" s="26">
        <v>85</v>
      </c>
      <c r="D17" s="26">
        <v>40</v>
      </c>
      <c r="E17" s="16">
        <v>44276</v>
      </c>
      <c r="F17" s="24" t="s">
        <v>38</v>
      </c>
      <c r="G17" s="26">
        <v>7</v>
      </c>
      <c r="H17" s="26">
        <v>11622539</v>
      </c>
      <c r="I17" s="26">
        <v>9879158</v>
      </c>
      <c r="J17" s="26">
        <v>4800000</v>
      </c>
    </row>
    <row r="18" spans="1:10">
      <c r="A18" s="15" t="s">
        <v>70</v>
      </c>
      <c r="B18" s="15" t="s">
        <v>69</v>
      </c>
      <c r="C18" s="26">
        <v>100</v>
      </c>
      <c r="D18" s="26">
        <v>40</v>
      </c>
      <c r="E18" s="16">
        <v>44276</v>
      </c>
      <c r="F18" s="24" t="s">
        <v>38</v>
      </c>
      <c r="G18" s="26">
        <v>7</v>
      </c>
      <c r="H18" s="26">
        <v>9517351</v>
      </c>
      <c r="I18" s="26">
        <v>9517351</v>
      </c>
      <c r="J18" s="26">
        <v>3900000</v>
      </c>
    </row>
    <row r="19" spans="1:10">
      <c r="A19" s="15" t="s">
        <v>76</v>
      </c>
      <c r="B19" s="15" t="s">
        <v>75</v>
      </c>
      <c r="C19" s="26">
        <v>100</v>
      </c>
      <c r="D19" s="26">
        <v>40</v>
      </c>
      <c r="E19" s="16">
        <v>44276</v>
      </c>
      <c r="F19" s="24" t="s">
        <v>38</v>
      </c>
      <c r="G19" s="26">
        <v>7</v>
      </c>
      <c r="H19" s="26">
        <v>9517351</v>
      </c>
      <c r="I19" s="26">
        <v>9517351</v>
      </c>
      <c r="J19" s="26">
        <v>3800000</v>
      </c>
    </row>
    <row r="20" spans="1:10">
      <c r="A20" s="15" t="s">
        <v>66</v>
      </c>
      <c r="B20" s="15" t="s">
        <v>65</v>
      </c>
      <c r="C20" s="26">
        <v>85</v>
      </c>
      <c r="D20" s="26">
        <v>40</v>
      </c>
      <c r="E20" s="16">
        <v>44276</v>
      </c>
      <c r="F20" s="24" t="s">
        <v>38</v>
      </c>
      <c r="G20" s="26">
        <v>5.6</v>
      </c>
      <c r="H20" s="26">
        <v>203624490</v>
      </c>
      <c r="I20" s="26">
        <v>173080817</v>
      </c>
      <c r="J20" s="26">
        <v>0</v>
      </c>
    </row>
    <row r="21" spans="1:10">
      <c r="A21" s="15" t="s">
        <v>52</v>
      </c>
      <c r="B21" s="15" t="s">
        <v>51</v>
      </c>
      <c r="C21" s="26">
        <v>85</v>
      </c>
      <c r="D21" s="26">
        <v>40</v>
      </c>
      <c r="E21" s="16">
        <v>44276</v>
      </c>
      <c r="F21" s="24" t="s">
        <v>38</v>
      </c>
      <c r="G21" s="26">
        <v>6.2</v>
      </c>
      <c r="H21" s="26">
        <v>59714723</v>
      </c>
      <c r="I21" s="26">
        <v>50757515</v>
      </c>
      <c r="J21" s="26">
        <v>24000000</v>
      </c>
    </row>
    <row r="22" spans="1:10">
      <c r="A22" s="15" t="s">
        <v>43</v>
      </c>
      <c r="B22" s="15" t="s">
        <v>42</v>
      </c>
      <c r="C22" s="26">
        <v>85</v>
      </c>
      <c r="D22" s="26">
        <v>40</v>
      </c>
      <c r="E22" s="16">
        <v>44276</v>
      </c>
      <c r="F22" s="24" t="s">
        <v>38</v>
      </c>
      <c r="G22" s="26">
        <v>5.6</v>
      </c>
      <c r="H22" s="26">
        <v>90875875</v>
      </c>
      <c r="I22" s="26">
        <v>77244494</v>
      </c>
      <c r="J22" s="26">
        <v>35000000</v>
      </c>
    </row>
    <row r="23" spans="1:10">
      <c r="A23" s="15" t="s">
        <v>44</v>
      </c>
      <c r="B23" s="15" t="s">
        <v>42</v>
      </c>
      <c r="C23" s="26">
        <v>85</v>
      </c>
      <c r="D23" s="26">
        <v>40</v>
      </c>
      <c r="E23" s="16">
        <v>44276</v>
      </c>
      <c r="F23" s="24" t="s">
        <v>38</v>
      </c>
      <c r="G23" s="26">
        <v>5.6</v>
      </c>
      <c r="H23" s="26">
        <v>85942377</v>
      </c>
      <c r="I23" s="26">
        <v>73051020</v>
      </c>
      <c r="J23" s="26">
        <v>35000000</v>
      </c>
    </row>
    <row r="24" spans="1:10">
      <c r="A24" s="15" t="s">
        <v>40</v>
      </c>
      <c r="B24" s="15" t="s">
        <v>39</v>
      </c>
      <c r="C24" s="26">
        <v>85</v>
      </c>
      <c r="D24" s="26">
        <v>40</v>
      </c>
      <c r="E24" s="16">
        <v>44276</v>
      </c>
      <c r="F24" s="24" t="s">
        <v>38</v>
      </c>
      <c r="G24" s="26">
        <v>5.6</v>
      </c>
      <c r="H24" s="26">
        <v>112579529</v>
      </c>
      <c r="I24" s="26">
        <v>95692600</v>
      </c>
      <c r="J24" s="26">
        <v>45000000</v>
      </c>
    </row>
    <row r="25" spans="1:10">
      <c r="A25" s="15" t="s">
        <v>41</v>
      </c>
      <c r="B25" s="15" t="s">
        <v>39</v>
      </c>
      <c r="C25" s="26">
        <v>85</v>
      </c>
      <c r="D25" s="26">
        <v>40</v>
      </c>
      <c r="E25" s="16">
        <v>44276</v>
      </c>
      <c r="F25" s="24" t="s">
        <v>38</v>
      </c>
      <c r="G25" s="26">
        <v>5.6</v>
      </c>
      <c r="H25" s="26">
        <v>138418476</v>
      </c>
      <c r="I25" s="26">
        <v>117655705</v>
      </c>
      <c r="J25" s="26">
        <v>45000000</v>
      </c>
    </row>
    <row r="26" spans="1:10">
      <c r="A26" s="15" t="s">
        <v>37</v>
      </c>
      <c r="B26" s="15" t="s">
        <v>36</v>
      </c>
      <c r="C26" s="26">
        <v>85</v>
      </c>
      <c r="D26" s="26">
        <v>40</v>
      </c>
      <c r="E26" s="16">
        <v>44276</v>
      </c>
      <c r="F26" s="24" t="s">
        <v>38</v>
      </c>
      <c r="G26" s="26">
        <v>5.6</v>
      </c>
      <c r="H26" s="26">
        <v>152117218</v>
      </c>
      <c r="I26" s="26">
        <v>129299635</v>
      </c>
      <c r="J26" s="26">
        <v>61000000</v>
      </c>
    </row>
  </sheetData>
  <autoFilter ref="A1:I1" xr:uid="{00000000-0009-0000-0000-000001000000}">
    <sortState xmlns:xlrd2="http://schemas.microsoft.com/office/spreadsheetml/2017/richdata2" ref="A2:I26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Hồ sơ lương</vt:lpstr>
      <vt:lpstr>Scheme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 HRM12</dc:creator>
  <cp:lastModifiedBy>Nam Ta</cp:lastModifiedBy>
  <dcterms:created xsi:type="dcterms:W3CDTF">2021-06-02T06:55:21Z</dcterms:created>
  <dcterms:modified xsi:type="dcterms:W3CDTF">2022-01-12T08:27:10Z</dcterms:modified>
</cp:coreProperties>
</file>