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amta\Documents\Zalo Received Files\"/>
    </mc:Choice>
  </mc:AlternateContent>
  <xr:revisionPtr revIDLastSave="0" documentId="13_ncr:1_{42E39A60-240F-4164-BFE6-C5599C0523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Sheet1!$A$3:$EF$3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7" i="1" l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8" i="1"/>
  <c r="BB9" i="1"/>
  <c r="BB10" i="1"/>
  <c r="BB11" i="1"/>
  <c r="BB12" i="1"/>
  <c r="BB13" i="1"/>
  <c r="BB14" i="1"/>
  <c r="BB15" i="1"/>
  <c r="BB16" i="1"/>
  <c r="BB5" i="1"/>
  <c r="BB6" i="1"/>
  <c r="BB4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Y76" i="1"/>
  <c r="AY77" i="1"/>
  <c r="BC78" i="1"/>
  <c r="BC79" i="1"/>
  <c r="BC80" i="1"/>
  <c r="BC81" i="1"/>
  <c r="BC82" i="1"/>
  <c r="BC83" i="1"/>
  <c r="BC84" i="1"/>
  <c r="BC85" i="1"/>
  <c r="BC86" i="1"/>
  <c r="BC87" i="1"/>
  <c r="BC88" i="1"/>
  <c r="AQ16" i="1"/>
  <c r="AQ17" i="1"/>
  <c r="AQ18" i="1"/>
  <c r="AQ19" i="1"/>
  <c r="AQ20" i="1"/>
  <c r="AQ21" i="1"/>
  <c r="AQ22" i="1"/>
  <c r="AQ4" i="1"/>
  <c r="AQ5" i="1"/>
  <c r="AQ6" i="1"/>
  <c r="AQ7" i="1"/>
  <c r="AQ8" i="1"/>
  <c r="AQ9" i="1"/>
  <c r="AQ10" i="1"/>
  <c r="AQ11" i="1"/>
  <c r="AQ12" i="1"/>
  <c r="AQ13" i="1"/>
  <c r="AQ14" i="1"/>
  <c r="AQ15" i="1"/>
  <c r="AY13" i="1"/>
  <c r="AZ13" i="1" s="1"/>
  <c r="AY75" i="1"/>
  <c r="AY74" i="1"/>
  <c r="AZ74" i="1" s="1"/>
  <c r="AZ77" i="1"/>
  <c r="AY78" i="1"/>
  <c r="AZ78" i="1" s="1"/>
  <c r="AY79" i="1"/>
  <c r="AZ79" i="1" s="1"/>
  <c r="AY80" i="1"/>
  <c r="AZ80" i="1" s="1"/>
  <c r="AY81" i="1"/>
  <c r="AY67" i="1"/>
  <c r="AY68" i="1"/>
  <c r="AZ68" i="1" s="1"/>
  <c r="AY69" i="1"/>
  <c r="AZ69" i="1" s="1"/>
  <c r="AY70" i="1"/>
  <c r="AY71" i="1"/>
  <c r="AZ71" i="1" s="1"/>
  <c r="AY72" i="1"/>
  <c r="AZ72" i="1" s="1"/>
  <c r="AY73" i="1"/>
  <c r="AY98" i="1"/>
  <c r="AY99" i="1"/>
  <c r="AY100" i="1"/>
  <c r="AY101" i="1"/>
  <c r="AY102" i="1"/>
  <c r="AY103" i="1"/>
  <c r="AY104" i="1"/>
  <c r="AY105" i="1"/>
  <c r="AY106" i="1"/>
  <c r="AY107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57" i="1"/>
  <c r="AY58" i="1"/>
  <c r="AZ58" i="1" s="1"/>
  <c r="AY59" i="1"/>
  <c r="AZ59" i="1" s="1"/>
  <c r="AY60" i="1"/>
  <c r="AZ60" i="1" s="1"/>
  <c r="AY61" i="1"/>
  <c r="AY62" i="1"/>
  <c r="AZ62" i="1" s="1"/>
  <c r="AY63" i="1"/>
  <c r="AY64" i="1"/>
  <c r="AZ64" i="1" s="1"/>
  <c r="AY65" i="1"/>
  <c r="AY66" i="1"/>
  <c r="AZ70" i="1"/>
  <c r="AY45" i="1"/>
  <c r="AZ45" i="1" s="1"/>
  <c r="AY46" i="1"/>
  <c r="AY47" i="1"/>
  <c r="AZ47" i="1" s="1"/>
  <c r="AY48" i="1"/>
  <c r="AZ48" i="1" s="1"/>
  <c r="AY49" i="1"/>
  <c r="AZ49" i="1" s="1"/>
  <c r="AY50" i="1"/>
  <c r="AY51" i="1"/>
  <c r="AY52" i="1"/>
  <c r="AZ52" i="1" s="1"/>
  <c r="AY53" i="1"/>
  <c r="AZ53" i="1" s="1"/>
  <c r="AY54" i="1"/>
  <c r="AY55" i="1"/>
  <c r="AZ55" i="1" s="1"/>
  <c r="AY56" i="1"/>
  <c r="AY5" i="1"/>
  <c r="AZ5" i="1" s="1"/>
  <c r="AY6" i="1"/>
  <c r="AY7" i="1"/>
  <c r="AY8" i="1"/>
  <c r="AZ8" i="1" s="1"/>
  <c r="AY9" i="1"/>
  <c r="AZ9" i="1" s="1"/>
  <c r="AY10" i="1"/>
  <c r="AY11" i="1"/>
  <c r="AZ11" i="1" s="1"/>
  <c r="AY12" i="1"/>
  <c r="AZ12" i="1" s="1"/>
  <c r="AY14" i="1"/>
  <c r="AZ14" i="1" s="1"/>
  <c r="AY15" i="1"/>
  <c r="AY16" i="1"/>
  <c r="AZ16" i="1" s="1"/>
  <c r="AY17" i="1"/>
  <c r="AY18" i="1"/>
  <c r="AZ18" i="1" s="1"/>
  <c r="AY19" i="1"/>
  <c r="AY20" i="1"/>
  <c r="AZ20" i="1" s="1"/>
  <c r="AY21" i="1"/>
  <c r="AY22" i="1"/>
  <c r="AY23" i="1"/>
  <c r="AZ23" i="1" s="1"/>
  <c r="AY24" i="1"/>
  <c r="AZ24" i="1" s="1"/>
  <c r="AY25" i="1"/>
  <c r="AZ25" i="1" s="1"/>
  <c r="AY26" i="1"/>
  <c r="AZ26" i="1" s="1"/>
  <c r="AY27" i="1"/>
  <c r="AZ27" i="1" s="1"/>
  <c r="AY28" i="1"/>
  <c r="AZ28" i="1" s="1"/>
  <c r="AY29" i="1"/>
  <c r="AY30" i="1"/>
  <c r="AY31" i="1"/>
  <c r="AY32" i="1"/>
  <c r="AZ32" i="1" s="1"/>
  <c r="AY33" i="1"/>
  <c r="AZ33" i="1" s="1"/>
  <c r="AY34" i="1"/>
  <c r="AZ34" i="1" s="1"/>
  <c r="AY35" i="1"/>
  <c r="AY36" i="1"/>
  <c r="AZ36" i="1" s="1"/>
  <c r="AY37" i="1"/>
  <c r="AZ37" i="1" s="1"/>
  <c r="AY38" i="1"/>
  <c r="AZ38" i="1" s="1"/>
  <c r="AY39" i="1"/>
  <c r="AZ39" i="1" s="1"/>
  <c r="AY40" i="1"/>
  <c r="AZ40" i="1" s="1"/>
  <c r="AY41" i="1"/>
  <c r="AY42" i="1"/>
  <c r="AY43" i="1"/>
  <c r="AZ43" i="1" s="1"/>
  <c r="AY44" i="1"/>
  <c r="AZ44" i="1" s="1"/>
  <c r="AY4" i="1"/>
  <c r="AZ4" i="1" s="1"/>
  <c r="AZ7" i="1"/>
  <c r="AZ15" i="1"/>
  <c r="AZ81" i="1"/>
  <c r="AZ6" i="1"/>
  <c r="AZ73" i="1"/>
  <c r="AZ61" i="1"/>
  <c r="AZ65" i="1"/>
  <c r="AZ67" i="1"/>
  <c r="AZ46" i="1"/>
  <c r="AZ50" i="1"/>
  <c r="AZ51" i="1"/>
  <c r="AZ54" i="1"/>
  <c r="AZ56" i="1"/>
  <c r="AZ63" i="1"/>
  <c r="AZ57" i="1"/>
  <c r="AZ66" i="1"/>
  <c r="AZ10" i="1"/>
  <c r="AZ17" i="1"/>
  <c r="AZ19" i="1"/>
  <c r="AZ21" i="1"/>
  <c r="AZ22" i="1"/>
  <c r="AZ29" i="1"/>
  <c r="AZ30" i="1"/>
  <c r="AZ31" i="1"/>
  <c r="AZ35" i="1"/>
  <c r="AZ41" i="1"/>
  <c r="AZ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Assasin</author>
    <author>namta</author>
  </authors>
  <commentList>
    <comment ref="AO3" authorId="0" shapeId="0" xr:uid="{EC017915-56DA-4C93-83DE-FB10C0605423}">
      <text>
        <r>
          <rPr>
            <b/>
            <sz val="9"/>
            <color indexed="81"/>
            <rFont val="Tahoma"/>
          </rPr>
          <t>Assasin:</t>
        </r>
        <r>
          <rPr>
            <sz val="9"/>
            <color indexed="81"/>
            <rFont val="Tahoma"/>
          </rPr>
          <t xml:space="preserve">
MIN(AR-AM-AN,DB)</t>
        </r>
      </text>
    </comment>
    <comment ref="AY82" authorId="1" shapeId="0" xr:uid="{03021A20-F783-40D7-85C9-E286F825D7D7}">
      <text>
        <r>
          <rPr>
            <b/>
            <sz val="9"/>
            <color indexed="81"/>
            <rFont val="Tahoma"/>
            <charset val="1"/>
          </rPr>
          <t>namta:</t>
        </r>
        <r>
          <rPr>
            <sz val="9"/>
            <color indexed="81"/>
            <rFont val="Tahoma"/>
            <charset val="1"/>
          </rPr>
          <t xml:space="preserve">
' Do khong di lam, AP = 0 thi AX duong cung ko tinh
</t>
        </r>
      </text>
    </comment>
  </commentList>
</comments>
</file>

<file path=xl/sharedStrings.xml><?xml version="1.0" encoding="utf-8"?>
<sst xmlns="http://schemas.openxmlformats.org/spreadsheetml/2006/main" count="1468" uniqueCount="667">
  <si>
    <t>Khai báo trước ở :Hre_ResearcchTopic</t>
  </si>
  <si>
    <t>1 vài chế độ công được hưởng
1 vài không được hưởng</t>
  </si>
  <si>
    <t>Att_AnnualLeaveExtend</t>
  </si>
  <si>
    <t>Att_ProfileTimeSheet or các loại ngày nghỉ có tính lương</t>
  </si>
  <si>
    <t>Sau đó khai báo Nghỉ đi học hưởng lương:Att_LeaveDay</t>
  </si>
  <si>
    <t>AP-AR</t>
  </si>
  <si>
    <t>công thực tế + công khác hưởng lương(AN) &gt; công chuẩn -4 &gt;&gt; hưởng 1, ngược lại 0</t>
  </si>
  <si>
    <t>Bằng cột AZ của tháng trước</t>
  </si>
  <si>
    <t>Tên phòng ban</t>
  </si>
  <si>
    <t>Họ và Tên</t>
  </si>
  <si>
    <t>Mã nhân viên</t>
  </si>
  <si>
    <t>Mã tính lương</t>
  </si>
  <si>
    <t>Chức danh</t>
  </si>
  <si>
    <t>Công thực tế</t>
  </si>
  <si>
    <t>Công khác</t>
  </si>
  <si>
    <t>Tháng này</t>
  </si>
  <si>
    <t>Công khác hưởng lương</t>
  </si>
  <si>
    <t>Ngày công đi học hưởng lương</t>
  </si>
  <si>
    <t>Ngày công hương lương</t>
  </si>
  <si>
    <t>Thừa/thiếu công</t>
  </si>
  <si>
    <t>Ngày công chuẩn</t>
  </si>
  <si>
    <t>Tiền trực</t>
  </si>
  <si>
    <t>Tiền trực khác</t>
  </si>
  <si>
    <t>Xếp loại</t>
  </si>
  <si>
    <t>Ghi chú</t>
  </si>
  <si>
    <t>Phép tháng này</t>
  </si>
  <si>
    <t>QUỸ Phép tháng trước</t>
  </si>
  <si>
    <t>Phép sử dụng</t>
  </si>
  <si>
    <t>Phép tháng sau</t>
  </si>
  <si>
    <t>QUỸ Tháng trước</t>
  </si>
  <si>
    <t>Tháng sau</t>
  </si>
  <si>
    <t>VPTS</t>
  </si>
  <si>
    <t>Ghi chú phạt</t>
  </si>
  <si>
    <t>QT1C</t>
  </si>
  <si>
    <t>Số lần thiếu in out</t>
  </si>
  <si>
    <t>Các ngày có bổ sung in out</t>
  </si>
  <si>
    <t>Phạt cơm</t>
  </si>
  <si>
    <t>Đi muộn/Về sớm</t>
  </si>
  <si>
    <t>Số lần đi muộn</t>
  </si>
  <si>
    <t>Các ngày đi muộn</t>
  </si>
  <si>
    <t>Các ngày về sớm</t>
  </si>
  <si>
    <t>Phạt khác</t>
  </si>
  <si>
    <t>Lý do phạt khác</t>
  </si>
  <si>
    <t>Ngày nghỉ việc</t>
  </si>
  <si>
    <t>Ngày bắt đầu nghỉ thai sản</t>
  </si>
  <si>
    <t>Truy Thu</t>
  </si>
  <si>
    <t>Số lần không đăng ký nhưng có ăn</t>
  </si>
  <si>
    <t>Số lần có đăng ký nhưng không ăn</t>
  </si>
  <si>
    <t>Các ngày không đăng ký nhưng có ăn</t>
  </si>
  <si>
    <t>Các ngày có đăng ký nhưng không ăn</t>
  </si>
  <si>
    <t>Cong HL</t>
  </si>
  <si>
    <t>Mã chế độ công</t>
  </si>
  <si>
    <t>Ngày kết thúc thử việc</t>
  </si>
  <si>
    <t>Tháng sau ban đầu</t>
  </si>
  <si>
    <t>Phép tháng sau ban đầu</t>
  </si>
  <si>
    <t>Ngày công đi học thực tế</t>
  </si>
  <si>
    <t>Thời gian đi học từ ngày</t>
  </si>
  <si>
    <t>Thời gian đi học đến ngày</t>
  </si>
  <si>
    <t>BuCong</t>
  </si>
  <si>
    <t>Số ngày làm ca đêm</t>
  </si>
  <si>
    <t>Công kỳ trước</t>
  </si>
  <si>
    <t>Ngày bắt đầu nghỉ không lương</t>
  </si>
  <si>
    <t>Ngày bắt đầu nghỉ BH</t>
  </si>
  <si>
    <t>Ngày bắt đầu nghỉ ngừng việc</t>
  </si>
  <si>
    <t>Thâm niên tới thời điểm hiện tại</t>
  </si>
  <si>
    <t>Công làm thêm</t>
  </si>
  <si>
    <t>Tiền đi muộn KS</t>
  </si>
  <si>
    <t>NghiHuongLuong_TinhPhep</t>
  </si>
  <si>
    <t>Tên bảng lương</t>
  </si>
  <si>
    <t>Nơi Nhận Lương</t>
  </si>
  <si>
    <t>Phép tháng trước thực tế</t>
  </si>
  <si>
    <t>Phép tháng sau thực tế</t>
  </si>
  <si>
    <t>Tháng trước thực tế</t>
  </si>
  <si>
    <t>Tháng sau thực tế</t>
  </si>
  <si>
    <t>Nghỉ hưởng ngày thừa
NghiHuongNgayThua</t>
  </si>
  <si>
    <t>Ngày công hưởng lương gốc</t>
  </si>
  <si>
    <t>PTM - Khoa CĐHA</t>
  </si>
  <si>
    <t>Tạ Văn Hậu</t>
  </si>
  <si>
    <t>00641</t>
  </si>
  <si>
    <t>YT536</t>
  </si>
  <si>
    <t>XQ</t>
  </si>
  <si>
    <t>Loai1</t>
  </si>
  <si>
    <t>Tiền áo bảo hộ làm tại khu sàng lọc và điều trị F0 các ngày 07,08,09/04: 03 buổi x 80.000 = 240.000</t>
  </si>
  <si>
    <t/>
  </si>
  <si>
    <t>/</t>
  </si>
  <si>
    <t>BV19</t>
  </si>
  <si>
    <t>YTXQ.Hậu.00641</t>
  </si>
  <si>
    <t>1.PTM</t>
  </si>
  <si>
    <t>PTM - KTV &amp; Y Tá</t>
  </si>
  <si>
    <t>Đinh Thị Oanh</t>
  </si>
  <si>
    <t>00643</t>
  </si>
  <si>
    <t>YT527</t>
  </si>
  <si>
    <t>PK</t>
  </si>
  <si>
    <t>Nghi_KL</t>
  </si>
  <si>
    <t>YTPK.Oanh.00643</t>
  </si>
  <si>
    <t>YN - Khoa điều trị (Tầng 9) Ngoại</t>
  </si>
  <si>
    <t>Phạm Văn Tú</t>
  </si>
  <si>
    <t>00645</t>
  </si>
  <si>
    <t>YT531</t>
  </si>
  <si>
    <t>ĐT</t>
  </si>
  <si>
    <t>thiếu côngMặc áo xanh lấy mẫu ngày 29/4 và 30/4</t>
  </si>
  <si>
    <t>20/4</t>
  </si>
  <si>
    <t>YTDT.Tú.00645</t>
  </si>
  <si>
    <t>2.YN</t>
  </si>
  <si>
    <t>YN - KTV &amp; Y Tá</t>
  </si>
  <si>
    <t>Đỗ Thị Hương</t>
  </si>
  <si>
    <t>00646</t>
  </si>
  <si>
    <t>YT522</t>
  </si>
  <si>
    <t>Nghi_De</t>
  </si>
  <si>
    <t>BV16</t>
  </si>
  <si>
    <t>YTDT.Hương.00646</t>
  </si>
  <si>
    <t>KN - T10 - KTV &amp; Y Tá</t>
  </si>
  <si>
    <t>Nguyễn Thị Hồng Diệp</t>
  </si>
  <si>
    <t>00647</t>
  </si>
  <si>
    <t>YT528</t>
  </si>
  <si>
    <t>16/4,13/4,29/4</t>
  </si>
  <si>
    <t>`23/4</t>
  </si>
  <si>
    <t>`7/4</t>
  </si>
  <si>
    <t>YTPK.Diệp.00647</t>
  </si>
  <si>
    <t>1.KN</t>
  </si>
  <si>
    <t>YN - Khoa điều trị (Tầng 5) Khoa ICU</t>
  </si>
  <si>
    <t>Vũ Thị Thu Hiền</t>
  </si>
  <si>
    <t>00648</t>
  </si>
  <si>
    <t>YT526</t>
  </si>
  <si>
    <t>YTDT.Hiền.00648</t>
  </si>
  <si>
    <t>KN - Dược Quầy</t>
  </si>
  <si>
    <t>Nguyễn Thị Minh Thu</t>
  </si>
  <si>
    <t>00650</t>
  </si>
  <si>
    <t>YT518</t>
  </si>
  <si>
    <t>Dược tá</t>
  </si>
  <si>
    <t>22/4,30/4,18/4,16/4,13/4,26/4,5/4,24/4,27/4,12/4</t>
  </si>
  <si>
    <t>YTA.Thu.00650</t>
  </si>
  <si>
    <t>PTM - Khoa Phẫu thuật - Thủ thuật</t>
  </si>
  <si>
    <t>Nguyễn Văn Duy</t>
  </si>
  <si>
    <t>00652</t>
  </si>
  <si>
    <t>YT784</t>
  </si>
  <si>
    <t>PM (Dược)</t>
  </si>
  <si>
    <t>10/4</t>
  </si>
  <si>
    <t>`11/4,`22/4,`24/4</t>
  </si>
  <si>
    <t>YTAPM.Duy.00652</t>
  </si>
  <si>
    <t>KN Quản Lý- Kỹ thuật hành chính</t>
  </si>
  <si>
    <t>Trần Văn Trung</t>
  </si>
  <si>
    <t>00653</t>
  </si>
  <si>
    <t>ZA118</t>
  </si>
  <si>
    <t>QL</t>
  </si>
  <si>
    <t>4/4</t>
  </si>
  <si>
    <t>`16/4,`11/4</t>
  </si>
  <si>
    <t>BV18</t>
  </si>
  <si>
    <t>ZQL.Trung.00653.26</t>
  </si>
  <si>
    <t>YN - Kế toán quầy</t>
  </si>
  <si>
    <t>Hoàng Thị Nhung</t>
  </si>
  <si>
    <t>00655</t>
  </si>
  <si>
    <t>KT057</t>
  </si>
  <si>
    <t>KT BHYT</t>
  </si>
  <si>
    <t>6/4</t>
  </si>
  <si>
    <t>21/4</t>
  </si>
  <si>
    <t>KTYT.Nhung.00655</t>
  </si>
  <si>
    <t>YN Hộ Lý - Kỹ thuật hành chính</t>
  </si>
  <si>
    <t>Mai Thị Hồng Thắm</t>
  </si>
  <si>
    <t>00659</t>
  </si>
  <si>
    <t>ZA121</t>
  </si>
  <si>
    <t>HL YN</t>
  </si>
  <si>
    <t>BV03</t>
  </si>
  <si>
    <t>ZHL2.Thắm.00659.PM</t>
  </si>
  <si>
    <t>Hoàng Thị Thìn</t>
  </si>
  <si>
    <t>00660</t>
  </si>
  <si>
    <t>ZA124</t>
  </si>
  <si>
    <t>Đi công tác có tính công</t>
  </si>
  <si>
    <t>9/4,16/4</t>
  </si>
  <si>
    <t>ZHL2.Thìn.00660</t>
  </si>
  <si>
    <t>YN - Khoa IVF (Tầng 14)</t>
  </si>
  <si>
    <t>Nguyễn Minh Anh</t>
  </si>
  <si>
    <t>00664</t>
  </si>
  <si>
    <t>YT568</t>
  </si>
  <si>
    <t>YT IVF</t>
  </si>
  <si>
    <t>`16/4</t>
  </si>
  <si>
    <t>YTIVF.Anh.00664</t>
  </si>
  <si>
    <t>Nguyễn Văn Hoàng</t>
  </si>
  <si>
    <t>00668</t>
  </si>
  <si>
    <t>YT551</t>
  </si>
  <si>
    <t>PM</t>
  </si>
  <si>
    <t>YTPM.Hoàng.00668</t>
  </si>
  <si>
    <t>YN - Khoa thẩm mỹ</t>
  </si>
  <si>
    <t>Nguyễn Thị Hà H</t>
  </si>
  <si>
    <t>00671</t>
  </si>
  <si>
    <t>YT554</t>
  </si>
  <si>
    <t>Thẩm mỹ</t>
  </si>
  <si>
    <t>12/4</t>
  </si>
  <si>
    <t>YTTM.Hà.00671</t>
  </si>
  <si>
    <t>NT - KTV &amp; Y Tá</t>
  </si>
  <si>
    <t>Hoàng Thị Thanh C</t>
  </si>
  <si>
    <t>00672</t>
  </si>
  <si>
    <t>YT561</t>
  </si>
  <si>
    <t>YTPK.Thanh.00672</t>
  </si>
  <si>
    <t>1.NT</t>
  </si>
  <si>
    <t>PTM - Kế toán quầy</t>
  </si>
  <si>
    <t>Phạm Thị Lan Anh</t>
  </si>
  <si>
    <t>00676</t>
  </si>
  <si>
    <t>LT078</t>
  </si>
  <si>
    <t>KT</t>
  </si>
  <si>
    <t>`13/4</t>
  </si>
  <si>
    <t>KTK.Anh.00676</t>
  </si>
  <si>
    <t>LB - Lễ tân (Ngoài)</t>
  </si>
  <si>
    <t>Lê Thị Yến Chi</t>
  </si>
  <si>
    <t>00677</t>
  </si>
  <si>
    <t>LT077</t>
  </si>
  <si>
    <t>LT-Đón khách</t>
  </si>
  <si>
    <t>`22/4</t>
  </si>
  <si>
    <t>LT2.Chi.00677</t>
  </si>
  <si>
    <t>2.SV</t>
  </si>
  <si>
    <t>Phạm Thanh Hồng</t>
  </si>
  <si>
    <t>00679</t>
  </si>
  <si>
    <t>YT556</t>
  </si>
  <si>
    <t>YTDT.Hồng.00679</t>
  </si>
  <si>
    <t>Vũ Thị Thuy</t>
  </si>
  <si>
    <t>00680</t>
  </si>
  <si>
    <t>YT562</t>
  </si>
  <si>
    <t>Loai B thieu cong</t>
  </si>
  <si>
    <t>YTDT.Thuy.00680</t>
  </si>
  <si>
    <t>YN Dinh Dưỡng - Kỹ thuật hành chính</t>
  </si>
  <si>
    <t>Nguyễn Thị Hoa</t>
  </si>
  <si>
    <t>00681</t>
  </si>
  <si>
    <t>ZA127</t>
  </si>
  <si>
    <t>DD BV</t>
  </si>
  <si>
    <t>`5/4,`17/4,`6/4</t>
  </si>
  <si>
    <t>ZDD1.Hoa.00681</t>
  </si>
  <si>
    <t>Phạm Thị Ngọc</t>
  </si>
  <si>
    <t>00684</t>
  </si>
  <si>
    <t>KT035</t>
  </si>
  <si>
    <t>KTYT.Ngọc.00684</t>
  </si>
  <si>
    <t>YN - Dược Điều Trị</t>
  </si>
  <si>
    <t>Vũ Ngọc Hà</t>
  </si>
  <si>
    <t>00685</t>
  </si>
  <si>
    <t>YT570</t>
  </si>
  <si>
    <t>ĐT (Dược)</t>
  </si>
  <si>
    <t>17/4,12/4</t>
  </si>
  <si>
    <t>22/4,26/4,11/4,18/4</t>
  </si>
  <si>
    <t>`1/4</t>
  </si>
  <si>
    <t>YTADT.Hà.00685</t>
  </si>
  <si>
    <t>Trần Văn Nhã</t>
  </si>
  <si>
    <t>00692</t>
  </si>
  <si>
    <t>YT576</t>
  </si>
  <si>
    <t>YTDT.Nhã.00692</t>
  </si>
  <si>
    <t>YN - Khoa điều trị (Tầng 11) Ngoại</t>
  </si>
  <si>
    <t>Nguyễn Hải Linh</t>
  </si>
  <si>
    <t>00693</t>
  </si>
  <si>
    <t>Sản</t>
  </si>
  <si>
    <t>11/4</t>
  </si>
  <si>
    <t>YTS.Linh.00693</t>
  </si>
  <si>
    <t>Giáp Văn Hiệp</t>
  </si>
  <si>
    <t>00694</t>
  </si>
  <si>
    <t>YT578</t>
  </si>
  <si>
    <t>tiền làm F0 tháng 4 các ngày: 14,15,16,20/4 (4 ngày)</t>
  </si>
  <si>
    <t>YTDT.Hiệp.00694</t>
  </si>
  <si>
    <t>LB - Chẩn Đoán Hình Ảnh</t>
  </si>
  <si>
    <t>Nguyễn Văn Tạo</t>
  </si>
  <si>
    <t>00697</t>
  </si>
  <si>
    <t>YT582</t>
  </si>
  <si>
    <t>16/4</t>
  </si>
  <si>
    <t>`14/4</t>
  </si>
  <si>
    <t>YTXQ.Tạo.00697</t>
  </si>
  <si>
    <t>YN - Khoa xét nghiệm</t>
  </si>
  <si>
    <t>Chu Minh Nghĩa</t>
  </si>
  <si>
    <t>00703</t>
  </si>
  <si>
    <t>YT594</t>
  </si>
  <si>
    <t>XN</t>
  </si>
  <si>
    <t>YTXN.Nghĩa.00703.SAV</t>
  </si>
  <si>
    <t>YN - KTV $ Y Tá RHM</t>
  </si>
  <si>
    <t>Nguyễn Thị Châm</t>
  </si>
  <si>
    <t>00704</t>
  </si>
  <si>
    <t>YT597</t>
  </si>
  <si>
    <t>Răng</t>
  </si>
  <si>
    <t>YTR.Châm.00704.SAV</t>
  </si>
  <si>
    <t>PTM - Kế toán Thuế</t>
  </si>
  <si>
    <t>Lê Trung Hiếu</t>
  </si>
  <si>
    <t>00705</t>
  </si>
  <si>
    <t>KT037</t>
  </si>
  <si>
    <t>KTK.Hiếu.00705</t>
  </si>
  <si>
    <t>Nguyễn Thị Mến</t>
  </si>
  <si>
    <t>00706</t>
  </si>
  <si>
    <t>ZA130</t>
  </si>
  <si>
    <t>ZHL2.Mến.00706</t>
  </si>
  <si>
    <t>PTM  - Khoa Thẩm Mỹ</t>
  </si>
  <si>
    <t>Hà Thị Thanh Nga</t>
  </si>
  <si>
    <t>00707</t>
  </si>
  <si>
    <t>IT060</t>
  </si>
  <si>
    <t>MK-Thẩm mỹ</t>
  </si>
  <si>
    <t>1/4,16/4</t>
  </si>
  <si>
    <t>`19/4</t>
  </si>
  <si>
    <t>MKTM.1Nga.00707</t>
  </si>
  <si>
    <t>LB - Kỹ thuật hành chính</t>
  </si>
  <si>
    <t>Doãn Thị Thu Nga</t>
  </si>
  <si>
    <t>00708</t>
  </si>
  <si>
    <t>ZA131</t>
  </si>
  <si>
    <t>HL PK</t>
  </si>
  <si>
    <t>8/4,5/4</t>
  </si>
  <si>
    <t>ZHL3.Nga.00708</t>
  </si>
  <si>
    <t>KN - Lễ Tân (Trong)</t>
  </si>
  <si>
    <t>Nguyễn Thị Huế</t>
  </si>
  <si>
    <t>00709</t>
  </si>
  <si>
    <t>LT084</t>
  </si>
  <si>
    <t>Lễ tân</t>
  </si>
  <si>
    <t>LT1.Huế.00709</t>
  </si>
  <si>
    <t>PTM Lễ Tân Trong</t>
  </si>
  <si>
    <t>Nguyễn Thị Thảo</t>
  </si>
  <si>
    <t>00712</t>
  </si>
  <si>
    <t>LT085</t>
  </si>
  <si>
    <t>30/4</t>
  </si>
  <si>
    <t>`15/4</t>
  </si>
  <si>
    <t>LT1.Thảo.00712</t>
  </si>
  <si>
    <t>YN - Kế toán khác</t>
  </si>
  <si>
    <t>Nguyễn Thị Lương</t>
  </si>
  <si>
    <t>00713</t>
  </si>
  <si>
    <t>KT039</t>
  </si>
  <si>
    <t>KT1C.Lương.00713</t>
  </si>
  <si>
    <t>PTM Quản Lý - Kỹ Thuật Hành Chính</t>
  </si>
  <si>
    <t>Nguyễn Ngọc Triệu</t>
  </si>
  <si>
    <t>00717</t>
  </si>
  <si>
    <t>ZA137</t>
  </si>
  <si>
    <t>`21/4</t>
  </si>
  <si>
    <t>ZQL.Triệu.00717.26</t>
  </si>
  <si>
    <t>Đội IVF</t>
  </si>
  <si>
    <t>Vũ Đào Quỳnh Trang</t>
  </si>
  <si>
    <t>00719</t>
  </si>
  <si>
    <t>IT074</t>
  </si>
  <si>
    <t>MK IVF</t>
  </si>
  <si>
    <t>XL Tháng 4</t>
  </si>
  <si>
    <t>13/4</t>
  </si>
  <si>
    <t>16/4,19/4</t>
  </si>
  <si>
    <t>MKIVF.Trang.00719</t>
  </si>
  <si>
    <t>PTM Dược Điều Trị</t>
  </si>
  <si>
    <t>Nguyễn Thị Thanh</t>
  </si>
  <si>
    <t>00720</t>
  </si>
  <si>
    <t>YT601</t>
  </si>
  <si>
    <t>Sản (Dược)</t>
  </si>
  <si>
    <t>19/4</t>
  </si>
  <si>
    <t>`4/4</t>
  </si>
  <si>
    <t>YTADT.Thanh.00720</t>
  </si>
  <si>
    <t>PTM - P Vận Hành BV</t>
  </si>
  <si>
    <t>Mạc Thị Diễm Ngọc</t>
  </si>
  <si>
    <t>00721</t>
  </si>
  <si>
    <t>IT078</t>
  </si>
  <si>
    <t>MK-Sự kiện</t>
  </si>
  <si>
    <t>KXL</t>
  </si>
  <si>
    <t>Cho tính lương tháng 4.</t>
  </si>
  <si>
    <t>26/4</t>
  </si>
  <si>
    <t>3/4,16/4,6/4</t>
  </si>
  <si>
    <t>BV31</t>
  </si>
  <si>
    <t>MKSK.Ngọc.00721</t>
  </si>
  <si>
    <t>Nguyễn Thị Lan Anh</t>
  </si>
  <si>
    <t>00727</t>
  </si>
  <si>
    <t>YT630</t>
  </si>
  <si>
    <t>YTXN.Anh.00727.YN</t>
  </si>
  <si>
    <t>Phạm Thị Hường</t>
  </si>
  <si>
    <t>00728</t>
  </si>
  <si>
    <t>KT043</t>
  </si>
  <si>
    <t>KTQ.Hường.00728</t>
  </si>
  <si>
    <t>NT - Kỹ thuật hành chính</t>
  </si>
  <si>
    <t>01600</t>
  </si>
  <si>
    <t>ZA350</t>
  </si>
  <si>
    <t>BV28</t>
  </si>
  <si>
    <t>ZHL3.Hoa.01600</t>
  </si>
  <si>
    <t>KN - Bác sĩ phòng khám</t>
  </si>
  <si>
    <t>Nguyễn Thị Kim Anh</t>
  </si>
  <si>
    <t>01601</t>
  </si>
  <si>
    <t>BA317</t>
  </si>
  <si>
    <t>BS PK Nội</t>
  </si>
  <si>
    <t>BV06</t>
  </si>
  <si>
    <t>BKNoi.Anh.01601</t>
  </si>
  <si>
    <t>YN - Bác sĩ khoa khám bệnh</t>
  </si>
  <si>
    <t>Nguyễn Thị Thanh Hương</t>
  </si>
  <si>
    <t>01604</t>
  </si>
  <si>
    <t>BA313</t>
  </si>
  <si>
    <t>`6/4,`1/4,`25/4</t>
  </si>
  <si>
    <t>`9/4,`10/4</t>
  </si>
  <si>
    <t>BKNoi.Hương.01604</t>
  </si>
  <si>
    <t>Nguyễn Thị Xuân</t>
  </si>
  <si>
    <t>01607</t>
  </si>
  <si>
    <t>BA267</t>
  </si>
  <si>
    <t>BS PK Nhi</t>
  </si>
  <si>
    <t>TH 1  X 300k -&gt; 300K (17/4)</t>
  </si>
  <si>
    <t>`26/4,`25/4,`28/4</t>
  </si>
  <si>
    <t>BKNhi.Xuân.01607</t>
  </si>
  <si>
    <t>Phạm Hương Giang</t>
  </si>
  <si>
    <t>01614</t>
  </si>
  <si>
    <t>YTA21</t>
  </si>
  <si>
    <t>16/4,20/4,11/4,30/4,17/4,19/4,10/4,8/4,3/4,7/4,29/4,2/4,9/4,27/4,21/4,1/4,5/4,28/4,4/4,23/4,25/4,22/4</t>
  </si>
  <si>
    <t>YTA.Giang.01614</t>
  </si>
  <si>
    <t>Phạm Thị Mỳ</t>
  </si>
  <si>
    <t>01615</t>
  </si>
  <si>
    <t>ZA336</t>
  </si>
  <si>
    <t>ZHL2.Mỳ.01615</t>
  </si>
  <si>
    <t>PTM Bảo Vệ - Kỹ Thuật Hành Chính</t>
  </si>
  <si>
    <t>Phùng Đức Giang</t>
  </si>
  <si>
    <t>01618</t>
  </si>
  <si>
    <t>ZA355</t>
  </si>
  <si>
    <t>BV PTM</t>
  </si>
  <si>
    <t>Đảo ca ngày sang đêm và ngược lại ngày 01/04</t>
  </si>
  <si>
    <t>ZBV1.Giang.01618</t>
  </si>
  <si>
    <t>ITH</t>
  </si>
  <si>
    <t>Quách Hải Long</t>
  </si>
  <si>
    <t>01620</t>
  </si>
  <si>
    <t>IT</t>
  </si>
  <si>
    <t>7/4</t>
  </si>
  <si>
    <t>BV07</t>
  </si>
  <si>
    <t>M1.Long.01620</t>
  </si>
  <si>
    <t>KN - Lễ Tân (Ngoài)</t>
  </si>
  <si>
    <t>Quản Thị Phương Thảo</t>
  </si>
  <si>
    <t>01621</t>
  </si>
  <si>
    <t>LT197</t>
  </si>
  <si>
    <t>LT2.Thảo.01621</t>
  </si>
  <si>
    <t>YN - Khoa Phẫu thuật - Thủ thuật (Tầng 10)</t>
  </si>
  <si>
    <t>Trần Đức Huy</t>
  </si>
  <si>
    <t>01622</t>
  </si>
  <si>
    <t>BA334</t>
  </si>
  <si>
    <t>BS GM-2</t>
  </si>
  <si>
    <t>BV30</t>
  </si>
  <si>
    <t>BGM1.Huy.01622</t>
  </si>
  <si>
    <t>Trần Thị Tươi</t>
  </si>
  <si>
    <t>01624</t>
  </si>
  <si>
    <t>BA333</t>
  </si>
  <si>
    <t>27/4</t>
  </si>
  <si>
    <t>BGM1.Tươi.01624</t>
  </si>
  <si>
    <t>PTM Khoa điều trị Sản</t>
  </si>
  <si>
    <t>Đỗ Văn Tú</t>
  </si>
  <si>
    <t>01631</t>
  </si>
  <si>
    <t>BB097</t>
  </si>
  <si>
    <t>BS sản</t>
  </si>
  <si>
    <t>11/4,30/4</t>
  </si>
  <si>
    <t>BSan.Tú.01631</t>
  </si>
  <si>
    <t>Vũ Thị Hà Trang</t>
  </si>
  <si>
    <t>01633</t>
  </si>
  <si>
    <t>YTA12</t>
  </si>
  <si>
    <t>YTPK.Trang.01633</t>
  </si>
  <si>
    <t>Vũ Thị Thu Trang</t>
  </si>
  <si>
    <t>01634</t>
  </si>
  <si>
    <t>YTA20</t>
  </si>
  <si>
    <t>YTPK.Trang.01634</t>
  </si>
  <si>
    <t>PTM - Digital Marketing</t>
  </si>
  <si>
    <t>Vương Nguyên Bình</t>
  </si>
  <si>
    <t>01636</t>
  </si>
  <si>
    <t>IT225</t>
  </si>
  <si>
    <t>MK Digital</t>
  </si>
  <si>
    <t>Loai2</t>
  </si>
  <si>
    <t>15/4,8/4,22/4</t>
  </si>
  <si>
    <t>MKD.Bình.01636</t>
  </si>
  <si>
    <t>PTM Khoa điều trị Nhi</t>
  </si>
  <si>
    <t>Kiến Thị Hường</t>
  </si>
  <si>
    <t>01640</t>
  </si>
  <si>
    <t>YTA34</t>
  </si>
  <si>
    <t>YTDT.Hường.01640</t>
  </si>
  <si>
    <t>Nguyễn Xuân Thịnh</t>
  </si>
  <si>
    <t>01646</t>
  </si>
  <si>
    <t>M1.Thịnh.01646</t>
  </si>
  <si>
    <t>PTM-Phòng QLTS</t>
  </si>
  <si>
    <t>Nguyễn Quốc Hiếu</t>
  </si>
  <si>
    <t>01649</t>
  </si>
  <si>
    <t>IT231</t>
  </si>
  <si>
    <t>MK-TB</t>
  </si>
  <si>
    <t>9/4,18/4</t>
  </si>
  <si>
    <t>MKTB.Hiếu.01649</t>
  </si>
  <si>
    <t>Dương Thị Phượng</t>
  </si>
  <si>
    <t>01658</t>
  </si>
  <si>
    <t>LT204</t>
  </si>
  <si>
    <t>LT-PD</t>
  </si>
  <si>
    <t>`2/4,`1/4,`3/4</t>
  </si>
  <si>
    <t>LT12.Phượng.01658</t>
  </si>
  <si>
    <t>Đặng Văn Quân</t>
  </si>
  <si>
    <t>01659</t>
  </si>
  <si>
    <t>ZA358</t>
  </si>
  <si>
    <t>Đảo ca ngày sang đêm và ngược lại ngày 01/04 và 11/04</t>
  </si>
  <si>
    <t>18/4</t>
  </si>
  <si>
    <t>ZBV1.Quân.01659</t>
  </si>
  <si>
    <t>NT - Bác sĩ phòng khám</t>
  </si>
  <si>
    <t>Nguyễn Đức Minh</t>
  </si>
  <si>
    <t>01662</t>
  </si>
  <si>
    <t>BB102</t>
  </si>
  <si>
    <t>BS răng</t>
  </si>
  <si>
    <t>10/4,27/4</t>
  </si>
  <si>
    <t>BRang.Minh.01662</t>
  </si>
  <si>
    <t>Hoàng Thị Thúy Ngân</t>
  </si>
  <si>
    <t>01663</t>
  </si>
  <si>
    <t>IT243</t>
  </si>
  <si>
    <t>Loai3</t>
  </si>
  <si>
    <t>4/4,22/4,11/4,30/4,29/4,16/4,17/4,6/4</t>
  </si>
  <si>
    <t>`30/4,`23/4</t>
  </si>
  <si>
    <t>MKIVF.Ngân.01663</t>
  </si>
  <si>
    <t>PTM - MK Thẩm Mỹ</t>
  </si>
  <si>
    <t>Nguyễn Thị Minh Hương</t>
  </si>
  <si>
    <t>01667</t>
  </si>
  <si>
    <t>IT242</t>
  </si>
  <si>
    <t>9/4,26/4,8/4,25/4,13/4,6/4</t>
  </si>
  <si>
    <t>MKTM.Hương.01667</t>
  </si>
  <si>
    <t>Nguyễn Thị Huyền</t>
  </si>
  <si>
    <t>01670</t>
  </si>
  <si>
    <t>KT069</t>
  </si>
  <si>
    <t>KT1C.Huyền.01670</t>
  </si>
  <si>
    <t>Quản lý chất lượng</t>
  </si>
  <si>
    <t>Bùi Bích Ngọc</t>
  </si>
  <si>
    <t>01673</t>
  </si>
  <si>
    <t>BA344</t>
  </si>
  <si>
    <t>Y học DP</t>
  </si>
  <si>
    <t>13/4,7/4,8/4</t>
  </si>
  <si>
    <t>B04.Ngọc.01673</t>
  </si>
  <si>
    <t>PTM - Bác sĩ không tính công</t>
  </si>
  <si>
    <t>Vũ Quý Hùng</t>
  </si>
  <si>
    <t>01675</t>
  </si>
  <si>
    <t>BB101</t>
  </si>
  <si>
    <t>BS TMH</t>
  </si>
  <si>
    <t>1/4</t>
  </si>
  <si>
    <t>27/4,5/4,26/4,29/4</t>
  </si>
  <si>
    <t>Đi sai thang máy</t>
  </si>
  <si>
    <t>BTMH.Hùng.01675</t>
  </si>
  <si>
    <t>PTM BS - Khoa điều trị Nhi</t>
  </si>
  <si>
    <t>Đinh Ngọc Hoa</t>
  </si>
  <si>
    <t>01677</t>
  </si>
  <si>
    <t>BA346</t>
  </si>
  <si>
    <t>BKNhi.Hoa.01677</t>
  </si>
  <si>
    <t>Nguyễn Thu Thảo</t>
  </si>
  <si>
    <t>01680</t>
  </si>
  <si>
    <t>IT247</t>
  </si>
  <si>
    <t>26/4,29/4,25/4,22/4</t>
  </si>
  <si>
    <t>`12/4</t>
  </si>
  <si>
    <t>MKTM.Thảo.01680</t>
  </si>
  <si>
    <t>YN - Bác sĩ không tính công</t>
  </si>
  <si>
    <t>Mai Hồng Vân</t>
  </si>
  <si>
    <t>01681</t>
  </si>
  <si>
    <t>BB099</t>
  </si>
  <si>
    <t>Không thấy đi làm</t>
  </si>
  <si>
    <t>BTMH.Vân.01681</t>
  </si>
  <si>
    <t>Nguyễn Thị Thùy Uyên</t>
  </si>
  <si>
    <t>01693</t>
  </si>
  <si>
    <t>LT201</t>
  </si>
  <si>
    <t>LT2.Uyên.01693</t>
  </si>
  <si>
    <t>Phạm Thị Tuyết</t>
  </si>
  <si>
    <t>01701</t>
  </si>
  <si>
    <t>ZA361</t>
  </si>
  <si>
    <t>ZHL1.Tuyết.01701</t>
  </si>
  <si>
    <t>YN Bảo Vệ - Kỹ thuật hành chính</t>
  </si>
  <si>
    <t>Đào Văn Huy</t>
  </si>
  <si>
    <t>01702</t>
  </si>
  <si>
    <t>ZA362</t>
  </si>
  <si>
    <t>BV YN</t>
  </si>
  <si>
    <t>ZBV2.Huy.01702</t>
  </si>
  <si>
    <t>Lễ tân Yên Ninh (ngoài)</t>
  </si>
  <si>
    <t>Phạm Thị Mỹ Hạnh</t>
  </si>
  <si>
    <t>01706</t>
  </si>
  <si>
    <t>LT209</t>
  </si>
  <si>
    <t>`9/4</t>
  </si>
  <si>
    <t>LT2.Hạnh.01706</t>
  </si>
  <si>
    <t>Nguyễn Thị Thùy Dương</t>
  </si>
  <si>
    <t>01707</t>
  </si>
  <si>
    <t>LT200</t>
  </si>
  <si>
    <t>LT2.Dương.01707</t>
  </si>
  <si>
    <t>KM - Lễ tân Ngoài</t>
  </si>
  <si>
    <t>Trần Thị Thuyên</t>
  </si>
  <si>
    <t>01708</t>
  </si>
  <si>
    <t>LT208</t>
  </si>
  <si>
    <t>B_ViPhamTS</t>
  </si>
  <si>
    <t>Phạt thai sản 3/9 tháng</t>
  </si>
  <si>
    <t>LT2.Thuyên.01708</t>
  </si>
  <si>
    <t>2.KM</t>
  </si>
  <si>
    <t>Đặng Thị Thanh</t>
  </si>
  <si>
    <t>01712</t>
  </si>
  <si>
    <t>IT255</t>
  </si>
  <si>
    <t>18/4,15/4</t>
  </si>
  <si>
    <t>`20/4,`9/4</t>
  </si>
  <si>
    <t>MKTM.Thanh.01712</t>
  </si>
  <si>
    <t>Lê Thị Thu</t>
  </si>
  <si>
    <t>01713</t>
  </si>
  <si>
    <t>IT254</t>
  </si>
  <si>
    <t>nghỉ sinh</t>
  </si>
  <si>
    <t>MKTM.Thu.01713</t>
  </si>
  <si>
    <t>01724</t>
  </si>
  <si>
    <t>BB096</t>
  </si>
  <si>
    <t>BS da liễu</t>
  </si>
  <si>
    <t>8/4,30/4,7/4,9/4</t>
  </si>
  <si>
    <t>`26/4,`29/4,`4/4,`25/4,`28/4</t>
  </si>
  <si>
    <t>BKDL.Thảo.01724</t>
  </si>
  <si>
    <t>KM - Kỹ thuật hành chính</t>
  </si>
  <si>
    <t>Nguyễn Thị Nga</t>
  </si>
  <si>
    <t>01736</t>
  </si>
  <si>
    <t>ZA364</t>
  </si>
  <si>
    <t>ZHL3.Nga.01736</t>
  </si>
  <si>
    <t>Đỗ Văn Thuyên</t>
  </si>
  <si>
    <t>01738</t>
  </si>
  <si>
    <t>ZA366</t>
  </si>
  <si>
    <t>ZBV2.Thuyên.01738</t>
  </si>
  <si>
    <t>Đào Kim Thoa</t>
  </si>
  <si>
    <t>01740</t>
  </si>
  <si>
    <t>ZA367</t>
  </si>
  <si>
    <t>`13/4,`13/4</t>
  </si>
  <si>
    <t>ZDD1.Thoa.01740</t>
  </si>
  <si>
    <t>YN - Digital Marketing</t>
  </si>
  <si>
    <t>Võ Hoài Trang</t>
  </si>
  <si>
    <t>01742</t>
  </si>
  <si>
    <t>IT260</t>
  </si>
  <si>
    <t>1/4,2/4,9/4,20/4</t>
  </si>
  <si>
    <t>MKD.Trang.01742</t>
  </si>
  <si>
    <t>Nguyễn Hoàng Hương</t>
  </si>
  <si>
    <t>01744</t>
  </si>
  <si>
    <t>MK</t>
  </si>
  <si>
    <t>MKZ.Hương.01744</t>
  </si>
  <si>
    <t>PTM Khoa điều trị Nội</t>
  </si>
  <si>
    <t>Bùi Thanh Tiến</t>
  </si>
  <si>
    <t>02853</t>
  </si>
  <si>
    <t>BS Nội</t>
  </si>
  <si>
    <t>`10/4</t>
  </si>
  <si>
    <t>PTM - Đội ngoại viện</t>
  </si>
  <si>
    <t>Đặng Xuân Đại</t>
  </si>
  <si>
    <t>02857</t>
  </si>
  <si>
    <t>MK-Ngoại viện</t>
  </si>
  <si>
    <t>PTM - Sức khỏe Công ty</t>
  </si>
  <si>
    <t>Ngô Xuân Đức</t>
  </si>
  <si>
    <t>02858</t>
  </si>
  <si>
    <t>MK-KSK</t>
  </si>
  <si>
    <t>nv chính thức tháng thứ 2</t>
  </si>
  <si>
    <t>15/4</t>
  </si>
  <si>
    <t>PTM - Đội Telesale</t>
  </si>
  <si>
    <t>Đỗ Văn Quý</t>
  </si>
  <si>
    <t>02862</t>
  </si>
  <si>
    <t>8/4</t>
  </si>
  <si>
    <t>Ngoại khoa - Ung bướu</t>
  </si>
  <si>
    <t>Nguyễn Hoàng Ngọc Diệp</t>
  </si>
  <si>
    <t>02863</t>
  </si>
  <si>
    <t>`12/4,`18/4,`15/4,`29/4,`27/4,`16/4,`13/4,`25/4,`28/4,`19/4,`20/4,`26/4</t>
  </si>
  <si>
    <t>Thai sản</t>
  </si>
  <si>
    <t>Đỗ Ngọc Bảo Châu</t>
  </si>
  <si>
    <t>02864</t>
  </si>
  <si>
    <t>MK-TS</t>
  </si>
  <si>
    <t>Đang thử việcCho tính lương tháng 4.</t>
  </si>
  <si>
    <t>12/4,13/4</t>
  </si>
  <si>
    <t>`8/4</t>
  </si>
  <si>
    <t>Đậu Thị Huyền</t>
  </si>
  <si>
    <t>02865</t>
  </si>
  <si>
    <t>`22/4,`23/4</t>
  </si>
  <si>
    <t>Hoàng Thi Thiên Lý</t>
  </si>
  <si>
    <t>02867</t>
  </si>
  <si>
    <t>Lại Thùy Trang</t>
  </si>
  <si>
    <t>02868</t>
  </si>
  <si>
    <t>BS Sản-3</t>
  </si>
  <si>
    <t>BV26</t>
  </si>
  <si>
    <t>Phạm Thị Thùy</t>
  </si>
  <si>
    <t>02870</t>
  </si>
  <si>
    <t>SL: 7,8, 14-&gt;22/4. Tổng 11b x80k= 880.000</t>
  </si>
  <si>
    <t>`4/4,`1/4,`6/4</t>
  </si>
  <si>
    <t>Phạm Hồng Ngọc</t>
  </si>
  <si>
    <t>02872</t>
  </si>
  <si>
    <t>18/4,17/4</t>
  </si>
  <si>
    <t>`29/4</t>
  </si>
  <si>
    <t>Nguyễn Thị Thùy Linh</t>
  </si>
  <si>
    <t>02873</t>
  </si>
  <si>
    <t>Phạm Minh Thắng</t>
  </si>
  <si>
    <t>02878</t>
  </si>
  <si>
    <t>Tốc độ truyền sai so với y lệnh</t>
  </si>
  <si>
    <t>Bảng công tháng 4 năm 2022 - Bệnh Viện</t>
  </si>
  <si>
    <t>PTM</t>
  </si>
  <si>
    <t>YN</t>
  </si>
  <si>
    <t>KN</t>
  </si>
  <si>
    <t>NT</t>
  </si>
  <si>
    <t>SV</t>
  </si>
  <si>
    <t>KM</t>
  </si>
  <si>
    <t>BA + AQ</t>
  </si>
  <si>
    <t>Nếu</t>
  </si>
  <si>
    <t>MAX(-(BA4-(AR4-(AM4+ AN4+ AO4))),0), Tối đa  =  1 ( nếu âm )</t>
  </si>
  <si>
    <t>AM4+AN4+AO4+ " OUTPUT 2 quỹ + BX4</t>
  </si>
  <si>
    <t>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</si>
</sst>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9"/>
      <color indexed="81"/>
      <name val="Tahoma"/>
    </font>
    <font>
      <sz val="9"/>
      <color indexed="81"/>
      <name val="Tahoma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ashed">
        <color theme="2" tint="-0.24991607409894101"/>
      </left>
      <right style="dashed">
        <color theme="2" tint="-0.24991607409894101"/>
      </right>
      <top style="dashed">
        <color theme="2" tint="-0.24991607409894101"/>
      </top>
      <bottom style="dashed">
        <color theme="2" tint="-0.24991607409894101"/>
      </bottom>
      <diagonal/>
    </border>
    <border>
      <left style="dashed">
        <color theme="2" tint="-0.24985503707998902"/>
      </left>
      <right style="dashed">
        <color theme="2" tint="-0.24985503707998902"/>
      </right>
      <top style="dashed">
        <color theme="2" tint="-0.24985503707998902"/>
      </top>
      <bottom style="dashed">
        <color theme="2" tint="-0.24985503707998902"/>
      </bottom>
      <diagonal/>
    </border>
    <border>
      <left style="dashed">
        <color theme="2" tint="-0.24982451857051302"/>
      </left>
      <right style="dashed">
        <color theme="2" tint="-0.24982451857051302"/>
      </right>
      <top style="dashed">
        <color theme="2" tint="-0.24982451857051302"/>
      </top>
      <bottom style="dashed">
        <color theme="2" tint="-0.24982451857051302"/>
      </bottom>
      <diagonal/>
    </border>
    <border>
      <left style="dashed">
        <color theme="2" tint="-0.24988555558946501"/>
      </left>
      <right style="dashed">
        <color theme="2" tint="-0.24988555558946501"/>
      </right>
      <top style="dashed">
        <color theme="2" tint="-0.24988555558946501"/>
      </top>
      <bottom style="dashed">
        <color theme="2" tint="-0.24988555558946501"/>
      </bottom>
      <diagonal/>
    </border>
    <border>
      <left style="dashed">
        <color theme="2" tint="-0.24991607409894101"/>
      </left>
      <right style="dashed">
        <color theme="2" tint="-0.24991607409894101"/>
      </right>
      <top/>
      <bottom/>
      <diagonal/>
    </border>
    <border>
      <left style="dashed">
        <color theme="2" tint="-0.2499160740989410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49" fontId="2" fillId="0" borderId="0" xfId="0" applyNumberFormat="1" applyFont="1"/>
    <xf numFmtId="14" fontId="2" fillId="0" borderId="0" xfId="0" applyNumberFormat="1" applyFont="1"/>
    <xf numFmtId="0" fontId="3" fillId="0" borderId="0" xfId="0" applyFont="1"/>
    <xf numFmtId="43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 applyAlignment="1">
      <alignment wrapText="1"/>
    </xf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43" fontId="2" fillId="2" borderId="0" xfId="0" applyNumberFormat="1" applyFont="1" applyFill="1"/>
    <xf numFmtId="43" fontId="2" fillId="3" borderId="0" xfId="0" applyNumberFormat="1" applyFont="1" applyFill="1"/>
    <xf numFmtId="43" fontId="2" fillId="4" borderId="0" xfId="0" applyNumberFormat="1" applyFont="1" applyFill="1"/>
    <xf numFmtId="43" fontId="2" fillId="5" borderId="0" xfId="0" applyNumberFormat="1" applyFont="1" applyFill="1"/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6" borderId="0" xfId="0" applyFont="1" applyFill="1" applyAlignment="1">
      <alignment wrapText="1"/>
    </xf>
    <xf numFmtId="0" fontId="2" fillId="0" borderId="2" xfId="0" applyFont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43" fontId="2" fillId="0" borderId="3" xfId="1" applyFont="1" applyBorder="1" applyAlignment="1">
      <alignment wrapText="1"/>
    </xf>
    <xf numFmtId="43" fontId="2" fillId="0" borderId="4" xfId="1" applyFont="1" applyBorder="1" applyAlignment="1">
      <alignment wrapText="1"/>
    </xf>
    <xf numFmtId="43" fontId="2" fillId="0" borderId="5" xfId="1" applyFont="1" applyBorder="1" applyAlignment="1">
      <alignment wrapText="1"/>
    </xf>
    <xf numFmtId="43" fontId="2" fillId="0" borderId="2" xfId="1" applyFont="1" applyBorder="1" applyAlignment="1">
      <alignment wrapText="1"/>
    </xf>
    <xf numFmtId="0" fontId="2" fillId="2" borderId="0" xfId="0" applyFont="1" applyFill="1" applyAlignment="1">
      <alignment wrapText="1"/>
    </xf>
    <xf numFmtId="43" fontId="2" fillId="7" borderId="5" xfId="1" applyFont="1" applyFill="1" applyBorder="1" applyAlignment="1">
      <alignment wrapText="1"/>
    </xf>
    <xf numFmtId="43" fontId="2" fillId="3" borderId="2" xfId="1" applyFont="1" applyFill="1" applyBorder="1" applyAlignment="1">
      <alignment wrapText="1"/>
    </xf>
    <xf numFmtId="43" fontId="2" fillId="4" borderId="5" xfId="1" applyFont="1" applyFill="1" applyBorder="1" applyAlignment="1">
      <alignment wrapText="1"/>
    </xf>
    <xf numFmtId="43" fontId="2" fillId="4" borderId="2" xfId="1" applyFont="1" applyFill="1" applyBorder="1" applyAlignment="1">
      <alignment wrapText="1"/>
    </xf>
    <xf numFmtId="43" fontId="2" fillId="4" borderId="4" xfId="1" applyFont="1" applyFill="1" applyBorder="1" applyAlignment="1">
      <alignment wrapText="1"/>
    </xf>
    <xf numFmtId="43" fontId="2" fillId="5" borderId="2" xfId="1" applyFont="1" applyFill="1" applyBorder="1" applyAlignment="1">
      <alignment wrapText="1"/>
    </xf>
    <xf numFmtId="43" fontId="2" fillId="5" borderId="4" xfId="1" applyFont="1" applyFill="1" applyBorder="1" applyAlignment="1">
      <alignment wrapText="1"/>
    </xf>
    <xf numFmtId="165" fontId="2" fillId="0" borderId="5" xfId="1" applyNumberFormat="1" applyFont="1" applyBorder="1" applyAlignment="1">
      <alignment wrapText="1"/>
    </xf>
    <xf numFmtId="49" fontId="2" fillId="0" borderId="2" xfId="1" applyNumberFormat="1" applyFont="1" applyBorder="1" applyAlignment="1">
      <alignment wrapText="1"/>
    </xf>
    <xf numFmtId="165" fontId="2" fillId="0" borderId="2" xfId="1" applyNumberFormat="1" applyFont="1" applyBorder="1" applyAlignment="1">
      <alignment wrapText="1"/>
    </xf>
    <xf numFmtId="14" fontId="2" fillId="0" borderId="2" xfId="1" applyNumberFormat="1" applyFont="1" applyBorder="1" applyAlignment="1">
      <alignment wrapText="1"/>
    </xf>
    <xf numFmtId="0" fontId="2" fillId="0" borderId="0" xfId="0" applyFont="1" applyAlignment="1">
      <alignment wrapText="1"/>
    </xf>
    <xf numFmtId="43" fontId="2" fillId="0" borderId="0" xfId="0" applyNumberFormat="1" applyFont="1" applyAlignment="1">
      <alignment wrapText="1"/>
    </xf>
    <xf numFmtId="0" fontId="2" fillId="0" borderId="2" xfId="1" applyNumberFormat="1" applyFont="1" applyBorder="1" applyAlignment="1">
      <alignment wrapText="1"/>
    </xf>
    <xf numFmtId="14" fontId="2" fillId="0" borderId="0" xfId="0" applyNumberFormat="1" applyFont="1" applyAlignment="1">
      <alignment wrapText="1"/>
    </xf>
    <xf numFmtId="2" fontId="2" fillId="0" borderId="2" xfId="1" applyNumberFormat="1" applyFont="1" applyBorder="1" applyAlignment="1">
      <alignment wrapText="1"/>
    </xf>
    <xf numFmtId="14" fontId="2" fillId="0" borderId="6" xfId="1" applyNumberFormat="1" applyFont="1" applyFill="1" applyBorder="1" applyAlignment="1">
      <alignment wrapText="1"/>
    </xf>
    <xf numFmtId="2" fontId="2" fillId="6" borderId="7" xfId="1" applyNumberFormat="1" applyFont="1" applyFill="1" applyBorder="1" applyAlignment="1">
      <alignment wrapText="1"/>
    </xf>
    <xf numFmtId="0" fontId="0" fillId="8" borderId="0" xfId="0" applyFill="1"/>
    <xf numFmtId="0" fontId="2" fillId="8" borderId="2" xfId="0" applyFont="1" applyFill="1" applyBorder="1" applyAlignment="1">
      <alignment wrapText="1"/>
    </xf>
    <xf numFmtId="49" fontId="2" fillId="8" borderId="2" xfId="0" applyNumberFormat="1" applyFont="1" applyFill="1" applyBorder="1" applyAlignment="1">
      <alignment wrapText="1"/>
    </xf>
    <xf numFmtId="43" fontId="2" fillId="8" borderId="3" xfId="1" applyFont="1" applyFill="1" applyBorder="1" applyAlignment="1">
      <alignment wrapText="1"/>
    </xf>
    <xf numFmtId="43" fontId="2" fillId="8" borderId="4" xfId="1" applyFont="1" applyFill="1" applyBorder="1" applyAlignment="1">
      <alignment wrapText="1"/>
    </xf>
    <xf numFmtId="43" fontId="2" fillId="8" borderId="5" xfId="1" applyFont="1" applyFill="1" applyBorder="1" applyAlignment="1">
      <alignment wrapText="1"/>
    </xf>
    <xf numFmtId="43" fontId="2" fillId="8" borderId="2" xfId="1" applyFont="1" applyFill="1" applyBorder="1" applyAlignment="1">
      <alignment wrapText="1"/>
    </xf>
    <xf numFmtId="0" fontId="2" fillId="8" borderId="0" xfId="0" applyFont="1" applyFill="1" applyAlignment="1">
      <alignment wrapText="1"/>
    </xf>
    <xf numFmtId="165" fontId="2" fillId="8" borderId="5" xfId="1" applyNumberFormat="1" applyFont="1" applyFill="1" applyBorder="1" applyAlignment="1">
      <alignment wrapText="1"/>
    </xf>
    <xf numFmtId="49" fontId="2" fillId="8" borderId="2" xfId="1" applyNumberFormat="1" applyFont="1" applyFill="1" applyBorder="1" applyAlignment="1">
      <alignment wrapText="1"/>
    </xf>
    <xf numFmtId="165" fontId="2" fillId="8" borderId="2" xfId="1" applyNumberFormat="1" applyFont="1" applyFill="1" applyBorder="1" applyAlignment="1">
      <alignment wrapText="1"/>
    </xf>
    <xf numFmtId="14" fontId="2" fillId="8" borderId="2" xfId="1" applyNumberFormat="1" applyFont="1" applyFill="1" applyBorder="1" applyAlignment="1">
      <alignment wrapText="1"/>
    </xf>
    <xf numFmtId="43" fontId="2" fillId="8" borderId="0" xfId="0" applyNumberFormat="1" applyFont="1" applyFill="1" applyAlignment="1">
      <alignment wrapText="1"/>
    </xf>
    <xf numFmtId="0" fontId="2" fillId="8" borderId="2" xfId="1" applyNumberFormat="1" applyFont="1" applyFill="1" applyBorder="1" applyAlignment="1">
      <alignment wrapText="1"/>
    </xf>
    <xf numFmtId="14" fontId="2" fillId="8" borderId="0" xfId="0" applyNumberFormat="1" applyFont="1" applyFill="1" applyAlignment="1">
      <alignment wrapText="1"/>
    </xf>
    <xf numFmtId="2" fontId="2" fillId="8" borderId="2" xfId="1" applyNumberFormat="1" applyFont="1" applyFill="1" applyBorder="1" applyAlignment="1">
      <alignment wrapText="1"/>
    </xf>
    <xf numFmtId="14" fontId="2" fillId="8" borderId="6" xfId="1" applyNumberFormat="1" applyFont="1" applyFill="1" applyBorder="1" applyAlignment="1">
      <alignment wrapText="1"/>
    </xf>
    <xf numFmtId="2" fontId="2" fillId="8" borderId="7" xfId="1" applyNumberFormat="1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 tint="0.59984130375072486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 tint="0.599871822260200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107"/>
  <sheetViews>
    <sheetView tabSelected="1" zoomScaleNormal="100" workbookViewId="0">
      <pane xSplit="5" ySplit="3" topLeftCell="AI4" activePane="bottomRight" state="frozen"/>
      <selection pane="topRight" activeCell="F1" sqref="F1"/>
      <selection pane="bottomLeft" activeCell="A4" sqref="A4"/>
      <selection pane="bottomRight" activeCell="AS9" sqref="AS9"/>
    </sheetView>
  </sheetViews>
  <sheetFormatPr defaultRowHeight="23.45" customHeight="1" x14ac:dyDescent="0.25"/>
  <cols>
    <col min="45" max="45" width="14.7109375" customWidth="1"/>
    <col min="46" max="46" width="11.85546875" customWidth="1"/>
    <col min="49" max="49" width="9" customWidth="1"/>
    <col min="51" max="51" width="10.28515625" customWidth="1"/>
    <col min="55" max="55" width="10.140625" bestFit="1" customWidth="1"/>
    <col min="63" max="63" width="9.140625" customWidth="1"/>
    <col min="69" max="69" width="11.5703125" customWidth="1"/>
    <col min="118" max="118" width="11.42578125" customWidth="1"/>
    <col min="125" max="125" width="11.28515625" customWidth="1"/>
    <col min="126" max="126" width="11" customWidth="1"/>
  </cols>
  <sheetData>
    <row r="1" spans="1:135" ht="23.45" customHeight="1" x14ac:dyDescent="0.25">
      <c r="A1" s="1"/>
      <c r="B1" s="1"/>
      <c r="C1" s="2"/>
      <c r="D1" s="3"/>
      <c r="E1" s="3"/>
      <c r="F1" s="4" t="s">
        <v>655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5"/>
      <c r="AM1" s="1"/>
      <c r="AN1" s="1"/>
      <c r="AO1" s="6" t="s">
        <v>0</v>
      </c>
      <c r="AP1" s="1"/>
      <c r="AQ1" s="1"/>
      <c r="AR1" s="7"/>
      <c r="AS1" s="1"/>
      <c r="AT1" s="1"/>
      <c r="AU1" s="1"/>
      <c r="AV1" s="1"/>
      <c r="AW1" s="8" t="s">
        <v>1</v>
      </c>
      <c r="AX1" s="9"/>
      <c r="AY1" s="9"/>
      <c r="AZ1" s="9"/>
      <c r="BA1" s="10"/>
      <c r="BB1" s="10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9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1"/>
      <c r="EB1" s="1"/>
      <c r="EC1" s="1"/>
      <c r="ED1" s="1"/>
      <c r="EE1" s="1"/>
    </row>
    <row r="2" spans="1:135" ht="23.45" customHeight="1" x14ac:dyDescent="0.25">
      <c r="A2" s="1"/>
      <c r="B2" s="1"/>
      <c r="C2" s="2"/>
      <c r="D2" s="3">
        <v>44652</v>
      </c>
      <c r="E2" s="3">
        <v>44681.999988425923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 t="s">
        <v>2</v>
      </c>
      <c r="AM2" s="1"/>
      <c r="AN2" s="1" t="s">
        <v>3</v>
      </c>
      <c r="AO2" s="12" t="s">
        <v>4</v>
      </c>
      <c r="AP2" s="5" t="s">
        <v>665</v>
      </c>
      <c r="AQ2" s="5" t="s">
        <v>5</v>
      </c>
      <c r="AR2" s="13"/>
      <c r="AS2" s="1"/>
      <c r="AT2" s="1"/>
      <c r="AU2" s="1"/>
      <c r="AV2" s="1"/>
      <c r="AW2" s="9" t="s">
        <v>6</v>
      </c>
      <c r="AX2" s="9" t="s">
        <v>7</v>
      </c>
      <c r="AY2" s="14" t="s">
        <v>664</v>
      </c>
      <c r="AZ2" s="9" t="s">
        <v>663</v>
      </c>
      <c r="BA2" s="10"/>
      <c r="BB2" s="15" t="s">
        <v>662</v>
      </c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9">
        <v>18</v>
      </c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1"/>
      <c r="EB2" s="1"/>
      <c r="EC2" s="1"/>
      <c r="ED2" s="1"/>
      <c r="EE2" s="1"/>
    </row>
    <row r="3" spans="1:135" ht="67.150000000000006" customHeight="1" x14ac:dyDescent="0.25">
      <c r="A3" s="16" t="s">
        <v>8</v>
      </c>
      <c r="B3" s="16" t="s">
        <v>9</v>
      </c>
      <c r="C3" s="17" t="s">
        <v>10</v>
      </c>
      <c r="D3" s="16" t="s">
        <v>11</v>
      </c>
      <c r="E3" s="16" t="s">
        <v>12</v>
      </c>
      <c r="F3" s="18">
        <v>44652</v>
      </c>
      <c r="G3" s="18">
        <v>44653</v>
      </c>
      <c r="H3" s="18">
        <v>44654</v>
      </c>
      <c r="I3" s="18">
        <v>44655</v>
      </c>
      <c r="J3" s="18">
        <v>44656</v>
      </c>
      <c r="K3" s="18">
        <v>44657</v>
      </c>
      <c r="L3" s="18">
        <v>44658</v>
      </c>
      <c r="M3" s="18">
        <v>44659</v>
      </c>
      <c r="N3" s="18">
        <v>44660</v>
      </c>
      <c r="O3" s="18">
        <v>44661</v>
      </c>
      <c r="P3" s="18">
        <v>44662</v>
      </c>
      <c r="Q3" s="18">
        <v>44663</v>
      </c>
      <c r="R3" s="18">
        <v>44664</v>
      </c>
      <c r="S3" s="18">
        <v>44665</v>
      </c>
      <c r="T3" s="18">
        <v>44666</v>
      </c>
      <c r="U3" s="18">
        <v>44667</v>
      </c>
      <c r="V3" s="18">
        <v>44668</v>
      </c>
      <c r="W3" s="18">
        <v>44669</v>
      </c>
      <c r="X3" s="18">
        <v>44670</v>
      </c>
      <c r="Y3" s="18">
        <v>44671</v>
      </c>
      <c r="Z3" s="18">
        <v>44672</v>
      </c>
      <c r="AA3" s="18">
        <v>44673</v>
      </c>
      <c r="AB3" s="18">
        <v>44674</v>
      </c>
      <c r="AC3" s="18">
        <v>44675</v>
      </c>
      <c r="AD3" s="18">
        <v>44676</v>
      </c>
      <c r="AE3" s="18">
        <v>44677</v>
      </c>
      <c r="AF3" s="18">
        <v>44678</v>
      </c>
      <c r="AG3" s="18">
        <v>44679</v>
      </c>
      <c r="AH3" s="18">
        <v>44680</v>
      </c>
      <c r="AI3" s="18">
        <v>44681</v>
      </c>
      <c r="AJ3" s="18">
        <v>44682</v>
      </c>
      <c r="AK3" s="16" t="s">
        <v>13</v>
      </c>
      <c r="AL3" s="16" t="s">
        <v>14</v>
      </c>
      <c r="AM3" s="16" t="s">
        <v>15</v>
      </c>
      <c r="AN3" s="16" t="s">
        <v>16</v>
      </c>
      <c r="AO3" s="19" t="s">
        <v>17</v>
      </c>
      <c r="AP3" s="16" t="s">
        <v>18</v>
      </c>
      <c r="AQ3" s="16" t="s">
        <v>19</v>
      </c>
      <c r="AR3" s="20" t="s">
        <v>20</v>
      </c>
      <c r="AS3" s="16" t="s">
        <v>21</v>
      </c>
      <c r="AT3" s="16" t="s">
        <v>22</v>
      </c>
      <c r="AU3" s="16" t="s">
        <v>23</v>
      </c>
      <c r="AV3" s="16" t="s">
        <v>24</v>
      </c>
      <c r="AW3" s="21" t="s">
        <v>25</v>
      </c>
      <c r="AX3" s="21" t="s">
        <v>26</v>
      </c>
      <c r="AY3" s="21" t="s">
        <v>27</v>
      </c>
      <c r="AZ3" s="21" t="s">
        <v>28</v>
      </c>
      <c r="BA3" s="22" t="s">
        <v>29</v>
      </c>
      <c r="BB3" s="22" t="s">
        <v>30</v>
      </c>
      <c r="BC3" s="23" t="s">
        <v>31</v>
      </c>
      <c r="BD3" s="23" t="s">
        <v>32</v>
      </c>
      <c r="BE3" s="23" t="s">
        <v>33</v>
      </c>
      <c r="BF3" s="16" t="s">
        <v>34</v>
      </c>
      <c r="BG3" s="16" t="s">
        <v>35</v>
      </c>
      <c r="BH3" s="23" t="s">
        <v>36</v>
      </c>
      <c r="BI3" s="24" t="s">
        <v>37</v>
      </c>
      <c r="BJ3" s="16" t="s">
        <v>38</v>
      </c>
      <c r="BK3" s="16" t="s">
        <v>39</v>
      </c>
      <c r="BL3" s="16" t="s">
        <v>40</v>
      </c>
      <c r="BM3" s="23" t="s">
        <v>41</v>
      </c>
      <c r="BN3" s="16"/>
      <c r="BO3" s="16"/>
      <c r="BP3" s="16" t="s">
        <v>42</v>
      </c>
      <c r="BQ3" s="16" t="s">
        <v>43</v>
      </c>
      <c r="BR3" s="16" t="s">
        <v>44</v>
      </c>
      <c r="BS3" s="23" t="s">
        <v>45</v>
      </c>
      <c r="BT3" s="16" t="s">
        <v>46</v>
      </c>
      <c r="BU3" s="16" t="s">
        <v>47</v>
      </c>
      <c r="BV3" s="16" t="s">
        <v>48</v>
      </c>
      <c r="BW3" s="16" t="s">
        <v>49</v>
      </c>
      <c r="BX3" s="16" t="s">
        <v>50</v>
      </c>
      <c r="BY3" s="16">
        <v>7</v>
      </c>
      <c r="BZ3" s="16">
        <v>8</v>
      </c>
      <c r="CA3" s="16">
        <v>9</v>
      </c>
      <c r="CB3" s="16">
        <v>10</v>
      </c>
      <c r="CC3" s="16">
        <v>11</v>
      </c>
      <c r="CD3" s="16">
        <v>12</v>
      </c>
      <c r="CE3" s="16">
        <v>13</v>
      </c>
      <c r="CF3" s="16">
        <v>14</v>
      </c>
      <c r="CG3" s="16">
        <v>15</v>
      </c>
      <c r="CH3" s="16">
        <v>16</v>
      </c>
      <c r="CI3" s="16">
        <v>17</v>
      </c>
      <c r="CJ3" s="16">
        <v>18</v>
      </c>
      <c r="CK3" s="16">
        <v>19</v>
      </c>
      <c r="CL3" s="16">
        <v>20</v>
      </c>
      <c r="CM3" s="16">
        <v>21</v>
      </c>
      <c r="CN3" s="16">
        <v>22</v>
      </c>
      <c r="CO3" s="16">
        <v>23</v>
      </c>
      <c r="CP3" s="16">
        <v>24</v>
      </c>
      <c r="CQ3" s="16">
        <v>25</v>
      </c>
      <c r="CR3" s="16">
        <v>26</v>
      </c>
      <c r="CS3" s="16">
        <v>27</v>
      </c>
      <c r="CT3" s="16">
        <v>28</v>
      </c>
      <c r="CU3" s="16">
        <v>29</v>
      </c>
      <c r="CV3" s="16">
        <v>30</v>
      </c>
      <c r="CW3" s="16">
        <v>31</v>
      </c>
      <c r="CX3" s="16" t="s">
        <v>51</v>
      </c>
      <c r="CY3" s="16" t="s">
        <v>52</v>
      </c>
      <c r="CZ3" s="25" t="s">
        <v>53</v>
      </c>
      <c r="DA3" s="25" t="s">
        <v>54</v>
      </c>
      <c r="DB3" s="21" t="s">
        <v>55</v>
      </c>
      <c r="DC3" s="16" t="s">
        <v>56</v>
      </c>
      <c r="DD3" s="16" t="s">
        <v>57</v>
      </c>
      <c r="DE3" s="4" t="s">
        <v>58</v>
      </c>
      <c r="DF3" s="4"/>
      <c r="DG3" s="16" t="s">
        <v>59</v>
      </c>
      <c r="DH3" s="16" t="s">
        <v>60</v>
      </c>
      <c r="DI3" s="4"/>
      <c r="DJ3" s="16" t="s">
        <v>61</v>
      </c>
      <c r="DK3" s="16" t="s">
        <v>62</v>
      </c>
      <c r="DL3" s="16" t="s">
        <v>63</v>
      </c>
      <c r="DM3" s="4"/>
      <c r="DN3" s="16" t="s">
        <v>64</v>
      </c>
      <c r="DO3" s="4"/>
      <c r="DP3" s="16" t="s">
        <v>65</v>
      </c>
      <c r="DQ3" s="4" t="s">
        <v>66</v>
      </c>
      <c r="DR3" s="4" t="s">
        <v>67</v>
      </c>
      <c r="DS3" s="16" t="s">
        <v>68</v>
      </c>
      <c r="DT3" s="16" t="s">
        <v>69</v>
      </c>
      <c r="DU3" s="26" t="s">
        <v>70</v>
      </c>
      <c r="DV3" s="26" t="s">
        <v>71</v>
      </c>
      <c r="DW3" s="26" t="s">
        <v>72</v>
      </c>
      <c r="DX3" s="26" t="s">
        <v>73</v>
      </c>
      <c r="DY3" s="25" t="s">
        <v>74</v>
      </c>
      <c r="DZ3" s="4"/>
      <c r="EA3" s="27" t="s">
        <v>75</v>
      </c>
      <c r="EB3" s="4"/>
      <c r="EC3" s="4"/>
      <c r="ED3" s="4"/>
      <c r="EE3" s="4"/>
    </row>
    <row r="4" spans="1:135" ht="23.45" customHeight="1" x14ac:dyDescent="0.25">
      <c r="A4" s="54" t="s">
        <v>399</v>
      </c>
      <c r="B4" s="54" t="s">
        <v>451</v>
      </c>
      <c r="C4" s="55" t="s">
        <v>452</v>
      </c>
      <c r="D4" s="54"/>
      <c r="E4" s="54" t="s">
        <v>402</v>
      </c>
      <c r="F4" s="56">
        <v>0</v>
      </c>
      <c r="G4" s="56">
        <v>1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 s="56">
        <v>0</v>
      </c>
      <c r="Y4" s="56">
        <v>0</v>
      </c>
      <c r="Z4" s="56">
        <v>0</v>
      </c>
      <c r="AA4" s="56"/>
      <c r="AB4" s="56"/>
      <c r="AC4" s="56"/>
      <c r="AD4" s="56"/>
      <c r="AE4" s="56"/>
      <c r="AF4" s="56"/>
      <c r="AG4" s="56"/>
      <c r="AH4" s="56"/>
      <c r="AI4" s="57"/>
      <c r="AJ4" s="57"/>
      <c r="AK4" s="58">
        <v>1</v>
      </c>
      <c r="AL4" s="59"/>
      <c r="AM4" s="58">
        <v>1</v>
      </c>
      <c r="AN4" s="54">
        <v>0</v>
      </c>
      <c r="AO4" s="60">
        <v>0</v>
      </c>
      <c r="AP4" s="58"/>
      <c r="AQ4" s="32">
        <f t="shared" ref="AQ4:AQ14" si="0">AP4 -AR4</f>
        <v>-19</v>
      </c>
      <c r="AR4" s="59">
        <v>19</v>
      </c>
      <c r="AS4" s="59">
        <v>0</v>
      </c>
      <c r="AT4" s="59"/>
      <c r="AU4" s="59" t="s">
        <v>217</v>
      </c>
      <c r="AV4" s="54" t="s">
        <v>83</v>
      </c>
      <c r="AW4" s="58">
        <v>0</v>
      </c>
      <c r="AX4" s="59">
        <v>31</v>
      </c>
      <c r="AY4" s="37">
        <f xml:space="preserve"> IF(AND(AK4+AN4&gt;0,BQ4="",CX4&lt;&gt;"BV16"),IF(AX4&gt;=0,MIN(MAX(AR4-(AM4+AN4+AO4)-BA4,0),AW4+AX4),IF(BA4+AX4 &lt;=0, IF(AR4-(AM4+ AN4+ AO4) &gt;0,MAX(MIN(AW4,-(BA4+AX4)),AW4),MIN(AW4,-(BA4+AX4))), MAX(AW4-AR4-(AM4+AN4+AO4)-BA4,AW4))),0)</f>
        <v>0</v>
      </c>
      <c r="AZ4" s="39">
        <f t="shared" ref="AZ4:AZ17" si="1">AW4-AY4 + IF(AX4&gt;0,AX4,0)</f>
        <v>31</v>
      </c>
      <c r="BA4" s="59">
        <v>0</v>
      </c>
      <c r="BB4" s="41">
        <f t="shared" ref="BB4:BB6" si="2">IF(AX4&lt;0,IF(AM4+AN4+AO4-AR4&gt;=0,MAX(BA4+AX4,0),MAX(AM4+AN4+AO4-AR4+MAX(BA4+AX4,0),0)),IF(AM4+AN4+AO4-AR4 + BA4&gt;=0,AM4+AN4+AO4-AR4+BA4,0))</f>
        <v>0</v>
      </c>
      <c r="BC4" s="59"/>
      <c r="BD4" s="59"/>
      <c r="BE4" s="61">
        <v>0</v>
      </c>
      <c r="BF4" s="59">
        <v>0</v>
      </c>
      <c r="BG4" s="62" t="s">
        <v>84</v>
      </c>
      <c r="BH4" s="63">
        <v>0</v>
      </c>
      <c r="BI4" s="61">
        <v>0</v>
      </c>
      <c r="BJ4" s="59">
        <v>0</v>
      </c>
      <c r="BK4" s="62"/>
      <c r="BL4" s="63"/>
      <c r="BM4" s="63"/>
      <c r="BN4" s="59">
        <v>44652</v>
      </c>
      <c r="BO4" s="59">
        <v>44681.999988425923</v>
      </c>
      <c r="BP4" s="63"/>
      <c r="BQ4" s="64">
        <v>44673</v>
      </c>
      <c r="BR4" s="64"/>
      <c r="BS4" s="59"/>
      <c r="BT4" s="59"/>
      <c r="BU4" s="59"/>
      <c r="BV4" s="62"/>
      <c r="BW4" s="62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64" t="s">
        <v>404</v>
      </c>
      <c r="CY4" s="64"/>
      <c r="CZ4" s="60">
        <v>0</v>
      </c>
      <c r="DA4" s="65">
        <v>31</v>
      </c>
      <c r="DB4" s="59">
        <v>0</v>
      </c>
      <c r="DC4" s="64"/>
      <c r="DD4" s="64"/>
      <c r="DE4" s="64"/>
      <c r="DF4" s="64"/>
      <c r="DG4" s="66"/>
      <c r="DH4" s="66">
        <v>0</v>
      </c>
      <c r="DI4" s="67">
        <v>44089</v>
      </c>
      <c r="DJ4" s="64"/>
      <c r="DK4" s="64"/>
      <c r="DL4" s="64"/>
      <c r="DM4" s="64"/>
      <c r="DN4" s="68">
        <v>15.181818</v>
      </c>
      <c r="DO4" s="69">
        <v>31</v>
      </c>
      <c r="DP4" s="68">
        <v>0</v>
      </c>
      <c r="DQ4" s="68"/>
      <c r="DR4" s="68">
        <v>0</v>
      </c>
      <c r="DS4" s="68" t="s">
        <v>453</v>
      </c>
      <c r="DT4" s="68" t="s">
        <v>656</v>
      </c>
      <c r="DU4" s="68">
        <v>31</v>
      </c>
      <c r="DV4" s="60">
        <v>31</v>
      </c>
      <c r="DW4" s="68">
        <v>0</v>
      </c>
      <c r="DX4" s="60">
        <v>1</v>
      </c>
      <c r="DY4" s="68"/>
      <c r="DZ4" s="60"/>
      <c r="EA4" s="70">
        <v>0</v>
      </c>
      <c r="EB4" s="60"/>
      <c r="EC4" s="60" t="s">
        <v>87</v>
      </c>
      <c r="ED4" s="60"/>
      <c r="EE4" s="60"/>
    </row>
    <row r="5" spans="1:135" ht="23.45" customHeight="1" x14ac:dyDescent="0.25">
      <c r="A5" s="28" t="s">
        <v>399</v>
      </c>
      <c r="B5" s="28" t="s">
        <v>400</v>
      </c>
      <c r="C5" s="29" t="s">
        <v>401</v>
      </c>
      <c r="D5" s="28"/>
      <c r="E5" s="28" t="s">
        <v>402</v>
      </c>
      <c r="F5" s="30">
        <v>1</v>
      </c>
      <c r="G5" s="30">
        <v>1</v>
      </c>
      <c r="H5" s="30">
        <v>0</v>
      </c>
      <c r="I5" s="30">
        <v>1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0</v>
      </c>
      <c r="P5" s="30">
        <v>1</v>
      </c>
      <c r="Q5" s="30">
        <v>1</v>
      </c>
      <c r="R5" s="30">
        <v>1</v>
      </c>
      <c r="S5" s="30">
        <v>1</v>
      </c>
      <c r="T5" s="30">
        <v>1</v>
      </c>
      <c r="U5" s="30">
        <v>1</v>
      </c>
      <c r="V5" s="30">
        <v>0</v>
      </c>
      <c r="W5" s="30">
        <v>1</v>
      </c>
      <c r="X5" s="30">
        <v>1</v>
      </c>
      <c r="Y5" s="30">
        <v>1</v>
      </c>
      <c r="Z5" s="30">
        <v>1</v>
      </c>
      <c r="AA5" s="30">
        <v>1</v>
      </c>
      <c r="AB5" s="30">
        <v>1</v>
      </c>
      <c r="AC5" s="30">
        <v>0</v>
      </c>
      <c r="AD5" s="30">
        <v>1</v>
      </c>
      <c r="AE5" s="30">
        <v>1</v>
      </c>
      <c r="AF5" s="30">
        <v>1</v>
      </c>
      <c r="AG5" s="30">
        <v>1</v>
      </c>
      <c r="AH5" s="30">
        <v>1</v>
      </c>
      <c r="AI5" s="31">
        <v>0</v>
      </c>
      <c r="AJ5" s="31"/>
      <c r="AK5" s="32">
        <v>25</v>
      </c>
      <c r="AL5" s="33"/>
      <c r="AM5" s="32">
        <v>25</v>
      </c>
      <c r="AN5" s="28">
        <v>0</v>
      </c>
      <c r="AO5" s="34">
        <v>0</v>
      </c>
      <c r="AP5" s="35">
        <v>25</v>
      </c>
      <c r="AQ5" s="32">
        <f t="shared" si="0"/>
        <v>6</v>
      </c>
      <c r="AR5" s="36">
        <v>19</v>
      </c>
      <c r="AS5" s="33">
        <v>100000</v>
      </c>
      <c r="AT5" s="33"/>
      <c r="AU5" s="33" t="s">
        <v>81</v>
      </c>
      <c r="AV5" s="28" t="s">
        <v>83</v>
      </c>
      <c r="AW5" s="37">
        <v>1</v>
      </c>
      <c r="AX5" s="38">
        <v>15</v>
      </c>
      <c r="AY5" s="37">
        <f xml:space="preserve"> IF(AND(AK5+AN5&gt;0,BQ5="",CX5&lt;&gt;"BV16"),IF(AX5&gt;=0,MIN(MAX(AR5-(AM5+AN5+AO5)-BA5,0),AW5+AX5),IF(BA5+AX5 &lt;=0, IF(AR5-(AM5+ AN5+ AO5) &gt;0,MAX(MIN(AW5,-(BA5+AX5)),AW5),MIN(AW5,-(BA5+AX5))), MAX(AW5-AR5-(AM5+AN5+AO5)-BA5,AW5))),0)</f>
        <v>0</v>
      </c>
      <c r="AZ5" s="39">
        <f t="shared" si="1"/>
        <v>16</v>
      </c>
      <c r="BA5" s="40">
        <v>0</v>
      </c>
      <c r="BB5" s="41">
        <f>IF(AX5&lt;0,IF(AM5+AN5+AO5-AR5&gt;=0,MAX(BA5+AX5,0),MAX(AM5+AN5+AO5-AR5+MAX(BA5+AX5,0),0)),IF(AM5+AN5+AO5-AR5 + BA5&gt;=0,AM5+AN5+AO5-AR5+BA5,0))</f>
        <v>6</v>
      </c>
      <c r="BC5" s="59"/>
      <c r="BD5" s="33"/>
      <c r="BE5" s="42">
        <v>0</v>
      </c>
      <c r="BF5" s="33">
        <v>0</v>
      </c>
      <c r="BG5" s="43" t="s">
        <v>403</v>
      </c>
      <c r="BH5" s="44">
        <v>0</v>
      </c>
      <c r="BI5" s="42">
        <v>0</v>
      </c>
      <c r="BJ5" s="33">
        <v>0</v>
      </c>
      <c r="BK5" s="43"/>
      <c r="BL5" s="44"/>
      <c r="BM5" s="44"/>
      <c r="BN5" s="33">
        <v>44652</v>
      </c>
      <c r="BO5" s="33">
        <v>44681.999988425923</v>
      </c>
      <c r="BP5" s="44"/>
      <c r="BQ5" s="45"/>
      <c r="BR5" s="45"/>
      <c r="BS5" s="33"/>
      <c r="BT5" s="33"/>
      <c r="BU5" s="33"/>
      <c r="BV5" s="43"/>
      <c r="BW5" s="4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45" t="s">
        <v>404</v>
      </c>
      <c r="CY5" s="45"/>
      <c r="CZ5" s="46">
        <v>0</v>
      </c>
      <c r="DA5" s="47">
        <v>16</v>
      </c>
      <c r="DB5" s="38">
        <v>0</v>
      </c>
      <c r="DC5" s="45"/>
      <c r="DD5" s="45"/>
      <c r="DE5" s="45"/>
      <c r="DF5" s="45"/>
      <c r="DG5" s="48"/>
      <c r="DH5" s="48">
        <v>0</v>
      </c>
      <c r="DI5" s="49">
        <v>44089</v>
      </c>
      <c r="DJ5" s="45"/>
      <c r="DK5" s="45"/>
      <c r="DL5" s="45"/>
      <c r="DM5" s="45"/>
      <c r="DN5" s="50">
        <v>15.727271999999999</v>
      </c>
      <c r="DO5" s="51">
        <v>16</v>
      </c>
      <c r="DP5" s="50">
        <v>0</v>
      </c>
      <c r="DQ5" s="50"/>
      <c r="DR5" s="50">
        <v>0</v>
      </c>
      <c r="DS5" s="50" t="s">
        <v>405</v>
      </c>
      <c r="DT5" s="50" t="s">
        <v>657</v>
      </c>
      <c r="DU5" s="50">
        <v>15</v>
      </c>
      <c r="DV5" s="46">
        <v>16</v>
      </c>
      <c r="DW5" s="50">
        <v>0</v>
      </c>
      <c r="DX5" s="46">
        <v>0</v>
      </c>
      <c r="DY5" s="50"/>
      <c r="DZ5" s="46"/>
      <c r="EA5" s="52">
        <v>25</v>
      </c>
      <c r="EB5" s="46"/>
      <c r="EC5" s="46" t="s">
        <v>103</v>
      </c>
      <c r="ED5" s="46"/>
      <c r="EE5" s="46"/>
    </row>
    <row r="6" spans="1:135" ht="23.45" customHeight="1" x14ac:dyDescent="0.25">
      <c r="A6" s="28" t="s">
        <v>125</v>
      </c>
      <c r="B6" s="28" t="s">
        <v>126</v>
      </c>
      <c r="C6" s="29" t="s">
        <v>127</v>
      </c>
      <c r="D6" s="28" t="s">
        <v>128</v>
      </c>
      <c r="E6" s="28" t="s">
        <v>129</v>
      </c>
      <c r="F6" s="30">
        <v>1</v>
      </c>
      <c r="G6" s="30">
        <v>0</v>
      </c>
      <c r="H6" s="30">
        <v>0</v>
      </c>
      <c r="I6" s="30">
        <v>1</v>
      </c>
      <c r="J6" s="30">
        <v>1.0625</v>
      </c>
      <c r="K6" s="30">
        <v>1</v>
      </c>
      <c r="L6" s="30">
        <v>0.8125</v>
      </c>
      <c r="M6" s="30">
        <v>0</v>
      </c>
      <c r="N6" s="30">
        <v>0</v>
      </c>
      <c r="O6" s="30">
        <v>0</v>
      </c>
      <c r="P6" s="30">
        <v>0.4375</v>
      </c>
      <c r="Q6" s="30">
        <v>1.0791666666666666</v>
      </c>
      <c r="R6" s="30">
        <v>1.0687500000000001</v>
      </c>
      <c r="S6" s="30">
        <v>1</v>
      </c>
      <c r="T6" s="30">
        <v>0</v>
      </c>
      <c r="U6" s="30">
        <v>1.0625</v>
      </c>
      <c r="V6" s="30">
        <v>1</v>
      </c>
      <c r="W6" s="30">
        <v>1.0625</v>
      </c>
      <c r="X6" s="30">
        <v>0</v>
      </c>
      <c r="Y6" s="30">
        <v>1.125</v>
      </c>
      <c r="Z6" s="30">
        <v>0</v>
      </c>
      <c r="AA6" s="30">
        <v>1.2145833333333333</v>
      </c>
      <c r="AB6" s="30">
        <v>1.125</v>
      </c>
      <c r="AC6" s="30">
        <v>1.2020833333333334</v>
      </c>
      <c r="AD6" s="30">
        <v>1.125</v>
      </c>
      <c r="AE6" s="30">
        <v>1.0625</v>
      </c>
      <c r="AF6" s="30">
        <v>0.87708333333333333</v>
      </c>
      <c r="AG6" s="30">
        <v>1.25</v>
      </c>
      <c r="AH6" s="30">
        <v>1.125</v>
      </c>
      <c r="AI6" s="31">
        <v>1.0645833333333334</v>
      </c>
      <c r="AJ6" s="31"/>
      <c r="AK6" s="32">
        <v>22.756250000000005</v>
      </c>
      <c r="AL6" s="33"/>
      <c r="AM6" s="32">
        <v>22.756250000000005</v>
      </c>
      <c r="AN6" s="28">
        <v>0</v>
      </c>
      <c r="AO6" s="34">
        <v>0</v>
      </c>
      <c r="AP6" s="35">
        <v>24</v>
      </c>
      <c r="AQ6" s="32">
        <f t="shared" si="0"/>
        <v>0</v>
      </c>
      <c r="AR6" s="36">
        <v>24</v>
      </c>
      <c r="AS6" s="33">
        <v>324100.87719298247</v>
      </c>
      <c r="AT6" s="33"/>
      <c r="AU6" s="33" t="s">
        <v>81</v>
      </c>
      <c r="AV6" s="28" t="s">
        <v>83</v>
      </c>
      <c r="AW6" s="37">
        <v>1</v>
      </c>
      <c r="AX6" s="38">
        <v>3.2041666666666728</v>
      </c>
      <c r="AY6" s="37">
        <f xml:space="preserve"> IF(AND(AK6+AN6&gt;0,BQ6="",CX6&lt;&gt;"BV16"),IF(AX6&gt;=0,MIN(MAX(AR6-(AM6+AN6+AO6)-BA6,0),AW6+AX6),IF(BA6+AX6 &lt;=0, IF(AR6-(AM6+ AN6+ AO6) &gt;0,MAX(MIN(AW6,-(BA6+AX6)),AW6),MIN(AW6,-(BA6+AX6))), MAX(AW6-AR6-(AM6+AN6+AO6)-BA6,AW6))),0)</f>
        <v>0.44583333333332931</v>
      </c>
      <c r="AZ6" s="39">
        <f t="shared" si="1"/>
        <v>3.7583333333333435</v>
      </c>
      <c r="BA6" s="40">
        <v>0.79791666666666572</v>
      </c>
      <c r="BB6" s="41">
        <f>IF(AX6&lt;0,IF(AM6+AN6+AO6-AR6 +AX6+BA6&gt;=0,AM6+AN6+AO6-AR6 +AX6+BA6,0),IF(AM6+AN6+AO6-AR6 + BA6&gt;=0,AM6+AN6+AO6-AR6+BA6,0))</f>
        <v>0</v>
      </c>
      <c r="BC6" s="59"/>
      <c r="BD6" s="33"/>
      <c r="BE6" s="42">
        <v>0</v>
      </c>
      <c r="BF6" s="33">
        <v>0</v>
      </c>
      <c r="BG6" s="43" t="s">
        <v>84</v>
      </c>
      <c r="BH6" s="44">
        <v>0</v>
      </c>
      <c r="BI6" s="42">
        <v>0</v>
      </c>
      <c r="BJ6" s="33">
        <v>0</v>
      </c>
      <c r="BK6" s="43" t="s">
        <v>130</v>
      </c>
      <c r="BL6" s="44"/>
      <c r="BM6" s="44"/>
      <c r="BN6" s="33">
        <v>44652</v>
      </c>
      <c r="BO6" s="33">
        <v>44681.999988425923</v>
      </c>
      <c r="BP6" s="44"/>
      <c r="BQ6" s="45"/>
      <c r="BR6" s="45"/>
      <c r="BS6" s="33"/>
      <c r="BT6" s="33"/>
      <c r="BU6" s="33"/>
      <c r="BV6" s="43"/>
      <c r="BW6" s="4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45" t="s">
        <v>85</v>
      </c>
      <c r="CY6" s="45"/>
      <c r="CZ6" s="46">
        <v>0.79791666666666572</v>
      </c>
      <c r="DA6" s="47">
        <v>3.7583333333333435</v>
      </c>
      <c r="DB6" s="38">
        <v>0</v>
      </c>
      <c r="DC6" s="45"/>
      <c r="DD6" s="45"/>
      <c r="DE6" s="45"/>
      <c r="DF6" s="45"/>
      <c r="DG6" s="48"/>
      <c r="DH6" s="48">
        <v>0</v>
      </c>
      <c r="DI6" s="49">
        <v>44089</v>
      </c>
      <c r="DJ6" s="45"/>
      <c r="DK6" s="45"/>
      <c r="DL6" s="45"/>
      <c r="DM6" s="45"/>
      <c r="DN6" s="50">
        <v>100.55630830769232</v>
      </c>
      <c r="DO6" s="51">
        <v>3.7583333333333435</v>
      </c>
      <c r="DP6" s="50">
        <v>0</v>
      </c>
      <c r="DQ6" s="50">
        <v>1000000</v>
      </c>
      <c r="DR6" s="50">
        <v>0</v>
      </c>
      <c r="DS6" s="50" t="s">
        <v>131</v>
      </c>
      <c r="DT6" s="50" t="s">
        <v>658</v>
      </c>
      <c r="DU6" s="50">
        <v>3.2041666666666728</v>
      </c>
      <c r="DV6" s="46">
        <v>3.7583333333333435</v>
      </c>
      <c r="DW6" s="50">
        <v>0.79791666666666572</v>
      </c>
      <c r="DX6" s="46">
        <v>0</v>
      </c>
      <c r="DY6" s="50"/>
      <c r="DZ6" s="46"/>
      <c r="EA6" s="52">
        <v>24</v>
      </c>
      <c r="EB6" s="46"/>
      <c r="EC6" s="46" t="s">
        <v>119</v>
      </c>
      <c r="ED6" s="46"/>
      <c r="EE6" s="46"/>
    </row>
    <row r="7" spans="1:135" ht="23.45" customHeight="1" x14ac:dyDescent="0.25">
      <c r="A7" s="28" t="s">
        <v>76</v>
      </c>
      <c r="B7" s="28" t="s">
        <v>77</v>
      </c>
      <c r="C7" s="29" t="s">
        <v>78</v>
      </c>
      <c r="D7" s="28" t="s">
        <v>79</v>
      </c>
      <c r="E7" s="28" t="s">
        <v>80</v>
      </c>
      <c r="F7" s="30">
        <v>1</v>
      </c>
      <c r="G7" s="30">
        <v>0</v>
      </c>
      <c r="H7" s="30">
        <v>0</v>
      </c>
      <c r="I7" s="30">
        <v>1</v>
      </c>
      <c r="J7" s="30">
        <v>2</v>
      </c>
      <c r="K7" s="30">
        <v>0</v>
      </c>
      <c r="L7" s="30">
        <v>1</v>
      </c>
      <c r="M7" s="30">
        <v>1</v>
      </c>
      <c r="N7" s="30">
        <v>1</v>
      </c>
      <c r="O7" s="30">
        <v>1</v>
      </c>
      <c r="P7" s="30">
        <v>1</v>
      </c>
      <c r="Q7" s="30">
        <v>2</v>
      </c>
      <c r="R7" s="30">
        <v>0</v>
      </c>
      <c r="S7" s="30">
        <v>0</v>
      </c>
      <c r="T7" s="30">
        <v>1</v>
      </c>
      <c r="U7" s="30">
        <v>1</v>
      </c>
      <c r="V7" s="30">
        <v>1</v>
      </c>
      <c r="W7" s="30">
        <v>1</v>
      </c>
      <c r="X7" s="30">
        <v>1</v>
      </c>
      <c r="Y7" s="30">
        <v>0</v>
      </c>
      <c r="Z7" s="30">
        <v>1</v>
      </c>
      <c r="AA7" s="30">
        <v>2</v>
      </c>
      <c r="AB7" s="30">
        <v>0</v>
      </c>
      <c r="AC7" s="30">
        <v>0</v>
      </c>
      <c r="AD7" s="30">
        <v>1</v>
      </c>
      <c r="AE7" s="30">
        <v>1</v>
      </c>
      <c r="AF7" s="30">
        <v>1</v>
      </c>
      <c r="AG7" s="30">
        <v>1</v>
      </c>
      <c r="AH7" s="30">
        <v>0</v>
      </c>
      <c r="AI7" s="31">
        <v>0</v>
      </c>
      <c r="AJ7" s="31"/>
      <c r="AK7" s="32">
        <v>23</v>
      </c>
      <c r="AL7" s="33"/>
      <c r="AM7" s="32">
        <v>25</v>
      </c>
      <c r="AN7" s="28">
        <v>0</v>
      </c>
      <c r="AO7" s="34">
        <v>0</v>
      </c>
      <c r="AP7" s="35">
        <v>25</v>
      </c>
      <c r="AQ7" s="32">
        <f t="shared" si="0"/>
        <v>1</v>
      </c>
      <c r="AR7" s="36">
        <v>24</v>
      </c>
      <c r="AS7" s="33">
        <v>750000</v>
      </c>
      <c r="AT7" s="33">
        <v>240000</v>
      </c>
      <c r="AU7" s="33" t="s">
        <v>81</v>
      </c>
      <c r="AV7" s="28" t="s">
        <v>82</v>
      </c>
      <c r="AW7" s="37">
        <v>1</v>
      </c>
      <c r="AX7" s="38">
        <v>2.5</v>
      </c>
      <c r="AY7" s="37">
        <f xml:space="preserve"> IF(AND(AK7+AN7&gt;0,BQ7="",CX7&lt;&gt;"BV16"),IF(AX7&gt;=0,MIN(MAX(AR7-(AM7+AN7+AO7)-BA7,0),AW7+AX7),IF(BA7+AX7 &lt;=0, IF(AR7-(AM7+ AN7+ AO7) &gt;0,MAX(MIN(AW7,-(BA7+AX7)),AW7),MIN(AW7,-(BA7+AX7))), MAX(AW7-AR7-(AM7+AN7+AO7)-BA7,AW7))),0)</f>
        <v>0</v>
      </c>
      <c r="AZ7" s="39">
        <f t="shared" si="1"/>
        <v>3.5</v>
      </c>
      <c r="BA7" s="40">
        <v>0.5</v>
      </c>
      <c r="BB7" s="41">
        <f>IF(AX7&lt;0,IF(AM7+AN7+AO7-AR7 +AX7+BA7&gt;=0,AM7+AN7+AO7-AR7 +AX7+BA7,0),IF(AM7+AN7+AO7-AR7 + BA7&gt;=0,AM7+AN7+AO7-AR7+BA7,0))</f>
        <v>1.5</v>
      </c>
      <c r="BC7" s="59"/>
      <c r="BD7" s="33"/>
      <c r="BE7" s="42">
        <v>0</v>
      </c>
      <c r="BF7" s="33">
        <v>0</v>
      </c>
      <c r="BG7" s="43" t="s">
        <v>84</v>
      </c>
      <c r="BH7" s="44">
        <v>0</v>
      </c>
      <c r="BI7" s="42">
        <v>0</v>
      </c>
      <c r="BJ7" s="33">
        <v>0</v>
      </c>
      <c r="BK7" s="43"/>
      <c r="BL7" s="44"/>
      <c r="BM7" s="44"/>
      <c r="BN7" s="33">
        <v>44652</v>
      </c>
      <c r="BO7" s="33">
        <v>44681.999988425923</v>
      </c>
      <c r="BP7" s="44"/>
      <c r="BQ7" s="45"/>
      <c r="BR7" s="45"/>
      <c r="BS7" s="33"/>
      <c r="BT7" s="33"/>
      <c r="BU7" s="33"/>
      <c r="BV7" s="43"/>
      <c r="BW7" s="4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45" t="s">
        <v>85</v>
      </c>
      <c r="CY7" s="45"/>
      <c r="CZ7" s="46">
        <v>0.5</v>
      </c>
      <c r="DA7" s="47">
        <v>3.5</v>
      </c>
      <c r="DB7" s="38">
        <v>0</v>
      </c>
      <c r="DC7" s="45"/>
      <c r="DD7" s="45"/>
      <c r="DE7" s="45"/>
      <c r="DF7" s="45"/>
      <c r="DG7" s="48">
        <v>3</v>
      </c>
      <c r="DH7" s="48">
        <v>0</v>
      </c>
      <c r="DI7" s="49">
        <v>44089</v>
      </c>
      <c r="DJ7" s="45"/>
      <c r="DK7" s="45"/>
      <c r="DL7" s="45"/>
      <c r="DM7" s="45"/>
      <c r="DN7" s="50">
        <v>101.19806233333334</v>
      </c>
      <c r="DO7" s="51">
        <v>3.5</v>
      </c>
      <c r="DP7" s="50">
        <v>0</v>
      </c>
      <c r="DQ7" s="50"/>
      <c r="DR7" s="50">
        <v>0</v>
      </c>
      <c r="DS7" s="50" t="s">
        <v>86</v>
      </c>
      <c r="DT7" s="50" t="s">
        <v>656</v>
      </c>
      <c r="DU7" s="50">
        <v>-0.66174290780141831</v>
      </c>
      <c r="DV7" s="46">
        <v>0.33825709219858169</v>
      </c>
      <c r="DW7" s="50">
        <v>0.66174290780141831</v>
      </c>
      <c r="DX7" s="46">
        <v>1.6617429078014183</v>
      </c>
      <c r="DY7" s="50"/>
      <c r="DZ7" s="46"/>
      <c r="EA7" s="52">
        <v>25</v>
      </c>
      <c r="EB7" s="46"/>
      <c r="EC7" s="46" t="s">
        <v>87</v>
      </c>
      <c r="ED7" s="46"/>
      <c r="EE7" s="46"/>
    </row>
    <row r="8" spans="1:135" s="53" customFormat="1" ht="23.45" customHeight="1" x14ac:dyDescent="0.25">
      <c r="A8" s="28" t="s">
        <v>202</v>
      </c>
      <c r="B8" s="28" t="s">
        <v>203</v>
      </c>
      <c r="C8" s="29" t="s">
        <v>204</v>
      </c>
      <c r="D8" s="28" t="s">
        <v>205</v>
      </c>
      <c r="E8" s="28" t="s">
        <v>206</v>
      </c>
      <c r="F8" s="30">
        <v>1</v>
      </c>
      <c r="G8" s="30">
        <v>1</v>
      </c>
      <c r="H8" s="30">
        <v>1</v>
      </c>
      <c r="I8" s="30">
        <v>1</v>
      </c>
      <c r="J8" s="30">
        <v>1</v>
      </c>
      <c r="K8" s="30">
        <v>1</v>
      </c>
      <c r="L8" s="30">
        <v>1</v>
      </c>
      <c r="M8" s="30">
        <v>0</v>
      </c>
      <c r="N8" s="30">
        <v>0</v>
      </c>
      <c r="O8" s="30">
        <v>0</v>
      </c>
      <c r="P8" s="30">
        <v>0</v>
      </c>
      <c r="Q8" s="30">
        <v>0.5625</v>
      </c>
      <c r="R8" s="30">
        <v>1</v>
      </c>
      <c r="S8" s="30">
        <v>1</v>
      </c>
      <c r="T8" s="30">
        <v>1</v>
      </c>
      <c r="U8" s="30">
        <v>1</v>
      </c>
      <c r="V8" s="30">
        <v>1</v>
      </c>
      <c r="W8" s="30">
        <v>0</v>
      </c>
      <c r="X8" s="30">
        <v>1</v>
      </c>
      <c r="Y8" s="30">
        <v>1</v>
      </c>
      <c r="Z8" s="30">
        <v>0.8125</v>
      </c>
      <c r="AA8" s="30">
        <v>0.1875</v>
      </c>
      <c r="AB8" s="30">
        <v>1</v>
      </c>
      <c r="AC8" s="30">
        <v>1</v>
      </c>
      <c r="AD8" s="30">
        <v>1</v>
      </c>
      <c r="AE8" s="30">
        <v>1</v>
      </c>
      <c r="AF8" s="30">
        <v>1</v>
      </c>
      <c r="AG8" s="30">
        <v>1</v>
      </c>
      <c r="AH8" s="30">
        <v>0</v>
      </c>
      <c r="AI8" s="31">
        <v>1</v>
      </c>
      <c r="AJ8" s="31"/>
      <c r="AK8" s="32">
        <v>22.5625</v>
      </c>
      <c r="AL8" s="33"/>
      <c r="AM8" s="32">
        <v>22.5625</v>
      </c>
      <c r="AN8" s="28">
        <v>0</v>
      </c>
      <c r="AO8" s="34">
        <v>0</v>
      </c>
      <c r="AP8" s="35">
        <v>24</v>
      </c>
      <c r="AQ8" s="32">
        <f t="shared" si="0"/>
        <v>0</v>
      </c>
      <c r="AR8" s="36">
        <v>24</v>
      </c>
      <c r="AS8" s="33">
        <v>400000</v>
      </c>
      <c r="AT8" s="33"/>
      <c r="AU8" s="33" t="s">
        <v>81</v>
      </c>
      <c r="AV8" s="28" t="s">
        <v>83</v>
      </c>
      <c r="AW8" s="37">
        <v>1</v>
      </c>
      <c r="AX8" s="38">
        <v>1.6875</v>
      </c>
      <c r="AY8" s="37">
        <f xml:space="preserve"> IF(AND(AK8+AN8&gt;0,BQ8="",CX8&lt;&gt;"BV16"),IF(AX8&gt;=0,MIN(MAX(AR8-(AM8+AN8+AO8)-BA8,0),AW8+AX8),IF(BA8+AX8 &lt;=0, IF(AR8-(AM8+ AN8+ AO8) &gt;0,MAX(MIN(AW8,-(BA8+AX8)),AW8),MIN(AW8,-(BA8+AX8))), MAX(AW8-AR8-(AM8+AN8+AO8)-BA8,AW8))),0)</f>
        <v>1.3125</v>
      </c>
      <c r="AZ8" s="39">
        <f t="shared" si="1"/>
        <v>1.375</v>
      </c>
      <c r="BA8" s="40">
        <v>0.125</v>
      </c>
      <c r="BB8" s="41">
        <f t="shared" ref="BB7:BB70" si="3">IF(AX8&lt;0,IF(AM8+AN8+AO8-AR8 +AX8+BA8&gt;=0,AM8+AN8+AO8-AR8 +AX8+BA8,0),IF(AM8+AN8+AO8-AR8 + BA8&gt;=0,AM8+AN8+AO8-AR8+BA8,0))</f>
        <v>0</v>
      </c>
      <c r="BC8" s="59"/>
      <c r="BD8" s="33"/>
      <c r="BE8" s="42">
        <v>0</v>
      </c>
      <c r="BF8" s="33">
        <v>0</v>
      </c>
      <c r="BG8" s="43" t="s">
        <v>84</v>
      </c>
      <c r="BH8" s="44">
        <v>50000</v>
      </c>
      <c r="BI8" s="42">
        <v>0</v>
      </c>
      <c r="BJ8" s="33">
        <v>0</v>
      </c>
      <c r="BK8" s="43"/>
      <c r="BL8" s="44"/>
      <c r="BM8" s="44"/>
      <c r="BN8" s="33">
        <v>44652</v>
      </c>
      <c r="BO8" s="33">
        <v>44681.999988425923</v>
      </c>
      <c r="BP8" s="44"/>
      <c r="BQ8" s="45"/>
      <c r="BR8" s="45"/>
      <c r="BS8" s="33"/>
      <c r="BT8" s="33"/>
      <c r="BU8" s="33">
        <v>1</v>
      </c>
      <c r="BV8" s="43"/>
      <c r="BW8" s="43" t="s">
        <v>207</v>
      </c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45" t="s">
        <v>85</v>
      </c>
      <c r="CY8" s="45"/>
      <c r="CZ8" s="46">
        <v>0.125</v>
      </c>
      <c r="DA8" s="47">
        <v>1.375</v>
      </c>
      <c r="DB8" s="38">
        <v>0</v>
      </c>
      <c r="DC8" s="45"/>
      <c r="DD8" s="45"/>
      <c r="DE8" s="45"/>
      <c r="DF8" s="45"/>
      <c r="DG8" s="48"/>
      <c r="DH8" s="48">
        <v>0</v>
      </c>
      <c r="DI8" s="49">
        <v>44089</v>
      </c>
      <c r="DJ8" s="45"/>
      <c r="DK8" s="45"/>
      <c r="DL8" s="45"/>
      <c r="DM8" s="45"/>
      <c r="DN8" s="50">
        <v>84.368839425101214</v>
      </c>
      <c r="DO8" s="51">
        <v>1.375</v>
      </c>
      <c r="DP8" s="50">
        <v>0</v>
      </c>
      <c r="DQ8" s="50"/>
      <c r="DR8" s="50">
        <v>0</v>
      </c>
      <c r="DS8" s="50" t="s">
        <v>208</v>
      </c>
      <c r="DT8" s="50" t="s">
        <v>660</v>
      </c>
      <c r="DU8" s="50">
        <v>1.6875</v>
      </c>
      <c r="DV8" s="46">
        <v>1.375</v>
      </c>
      <c r="DW8" s="50">
        <v>0.125</v>
      </c>
      <c r="DX8" s="46">
        <v>0</v>
      </c>
      <c r="DY8" s="50"/>
      <c r="DZ8" s="46"/>
      <c r="EA8" s="52">
        <v>24</v>
      </c>
      <c r="EB8" s="46"/>
      <c r="EC8" s="46" t="s">
        <v>209</v>
      </c>
      <c r="ED8" s="46"/>
      <c r="EE8" s="46"/>
    </row>
    <row r="9" spans="1:135" ht="23.45" customHeight="1" x14ac:dyDescent="0.25">
      <c r="A9" s="28" t="s">
        <v>282</v>
      </c>
      <c r="B9" s="28" t="s">
        <v>562</v>
      </c>
      <c r="C9" s="29" t="s">
        <v>563</v>
      </c>
      <c r="D9" s="28" t="s">
        <v>564</v>
      </c>
      <c r="E9" s="28" t="s">
        <v>286</v>
      </c>
      <c r="F9" s="30">
        <v>1</v>
      </c>
      <c r="G9" s="30">
        <v>1</v>
      </c>
      <c r="H9" s="30">
        <v>0</v>
      </c>
      <c r="I9" s="30">
        <v>0.9375</v>
      </c>
      <c r="J9" s="30">
        <v>1</v>
      </c>
      <c r="K9" s="30">
        <v>1</v>
      </c>
      <c r="L9" s="30">
        <v>1</v>
      </c>
      <c r="M9" s="30">
        <v>1</v>
      </c>
      <c r="N9" s="30">
        <v>1</v>
      </c>
      <c r="O9" s="30">
        <v>0</v>
      </c>
      <c r="P9" s="30">
        <v>0.875</v>
      </c>
      <c r="Q9" s="30">
        <v>1</v>
      </c>
      <c r="R9" s="30">
        <v>1</v>
      </c>
      <c r="S9" s="30">
        <v>1</v>
      </c>
      <c r="T9" s="30">
        <v>0.92500000000000004</v>
      </c>
      <c r="U9" s="30">
        <v>0</v>
      </c>
      <c r="V9" s="30">
        <v>0</v>
      </c>
      <c r="W9" s="30">
        <v>0.93541666666666667</v>
      </c>
      <c r="X9" s="30">
        <v>0.53125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1">
        <v>0</v>
      </c>
      <c r="AJ9" s="31"/>
      <c r="AK9" s="32">
        <v>14.204166666666667</v>
      </c>
      <c r="AL9" s="33"/>
      <c r="AM9" s="32">
        <v>14.204166666666667</v>
      </c>
      <c r="AN9" s="28">
        <v>0</v>
      </c>
      <c r="AO9" s="34">
        <v>0</v>
      </c>
      <c r="AP9" s="35">
        <v>15.620833333333335</v>
      </c>
      <c r="AQ9" s="32">
        <f t="shared" si="0"/>
        <v>-8.3791666666666647</v>
      </c>
      <c r="AR9" s="36">
        <v>24</v>
      </c>
      <c r="AS9" s="33">
        <v>87500</v>
      </c>
      <c r="AT9" s="33"/>
      <c r="AU9" s="33" t="s">
        <v>217</v>
      </c>
      <c r="AV9" s="28" t="s">
        <v>83</v>
      </c>
      <c r="AW9" s="37">
        <v>0</v>
      </c>
      <c r="AX9" s="38">
        <v>1.4166666666666679</v>
      </c>
      <c r="AY9" s="37">
        <f xml:space="preserve"> IF(AND(AK9+AN9&gt;0,BQ9="",CX9&lt;&gt;"BV16"),IF(AX9&gt;=0,MIN(MAX(AR9-(AM9+AN9+AO9)-BA9,0),AW9+AX9),IF(BA9+AX9 &lt;=0, IF(AR9-(AM9+ AN9+ AO9) &gt;0,MAX(MIN(AW9,-(BA9+AX9)),AW9),MIN(AW9,-(BA9+AX9))), MAX(AW9-AR9-(AM9+AN9+AO9)-BA9,AW9))),0)</f>
        <v>1.4166666666666679</v>
      </c>
      <c r="AZ9" s="39">
        <f t="shared" si="1"/>
        <v>0</v>
      </c>
      <c r="BA9" s="40">
        <v>0</v>
      </c>
      <c r="BB9" s="41">
        <f t="shared" si="3"/>
        <v>0</v>
      </c>
      <c r="BC9" s="59"/>
      <c r="BD9" s="33"/>
      <c r="BE9" s="42">
        <v>0</v>
      </c>
      <c r="BF9" s="33">
        <v>0</v>
      </c>
      <c r="BG9" s="43" t="s">
        <v>84</v>
      </c>
      <c r="BH9" s="44">
        <v>150000</v>
      </c>
      <c r="BI9" s="42">
        <v>50000</v>
      </c>
      <c r="BJ9" s="33">
        <v>1</v>
      </c>
      <c r="BK9" s="43" t="s">
        <v>565</v>
      </c>
      <c r="BL9" s="44"/>
      <c r="BM9" s="44"/>
      <c r="BN9" s="33">
        <v>44652</v>
      </c>
      <c r="BO9" s="33">
        <v>44681.999988425923</v>
      </c>
      <c r="BP9" s="44"/>
      <c r="BQ9" s="45"/>
      <c r="BR9" s="45"/>
      <c r="BS9" s="33"/>
      <c r="BT9" s="33">
        <v>1</v>
      </c>
      <c r="BU9" s="33">
        <v>2</v>
      </c>
      <c r="BV9" s="43" t="s">
        <v>336</v>
      </c>
      <c r="BW9" s="43" t="s">
        <v>566</v>
      </c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45" t="s">
        <v>416</v>
      </c>
      <c r="CY9" s="45"/>
      <c r="CZ9" s="46">
        <v>0</v>
      </c>
      <c r="DA9" s="47">
        <v>0</v>
      </c>
      <c r="DB9" s="38">
        <v>0</v>
      </c>
      <c r="DC9" s="45"/>
      <c r="DD9" s="45"/>
      <c r="DE9" s="45"/>
      <c r="DF9" s="45"/>
      <c r="DG9" s="48"/>
      <c r="DH9" s="48">
        <v>0</v>
      </c>
      <c r="DI9" s="49">
        <v>44089</v>
      </c>
      <c r="DJ9" s="45"/>
      <c r="DK9" s="45"/>
      <c r="DL9" s="45"/>
      <c r="DM9" s="45"/>
      <c r="DN9" s="50">
        <v>19.952908987004548</v>
      </c>
      <c r="DO9" s="51">
        <v>0</v>
      </c>
      <c r="DP9" s="50">
        <v>0</v>
      </c>
      <c r="DQ9" s="50">
        <v>200000</v>
      </c>
      <c r="DR9" s="50">
        <v>0</v>
      </c>
      <c r="DS9" s="50" t="s">
        <v>567</v>
      </c>
      <c r="DT9" s="50" t="s">
        <v>656</v>
      </c>
      <c r="DU9" s="50">
        <v>1.4166666666666679</v>
      </c>
      <c r="DV9" s="46">
        <v>0</v>
      </c>
      <c r="DW9" s="50">
        <v>0</v>
      </c>
      <c r="DX9" s="46">
        <v>0</v>
      </c>
      <c r="DY9" s="50"/>
      <c r="DZ9" s="46"/>
      <c r="EA9" s="52">
        <v>15.620833333333335</v>
      </c>
      <c r="EB9" s="46"/>
      <c r="EC9" s="46" t="s">
        <v>87</v>
      </c>
      <c r="ED9" s="46"/>
      <c r="EE9" s="46"/>
    </row>
    <row r="10" spans="1:135" ht="23.45" customHeight="1" x14ac:dyDescent="0.25">
      <c r="A10" s="28" t="s">
        <v>454</v>
      </c>
      <c r="B10" s="28" t="s">
        <v>455</v>
      </c>
      <c r="C10" s="29" t="s">
        <v>456</v>
      </c>
      <c r="D10" s="28" t="s">
        <v>457</v>
      </c>
      <c r="E10" s="28" t="s">
        <v>458</v>
      </c>
      <c r="F10" s="30">
        <v>0</v>
      </c>
      <c r="G10" s="30">
        <v>0</v>
      </c>
      <c r="H10" s="30">
        <v>1.0625</v>
      </c>
      <c r="I10" s="30">
        <v>1</v>
      </c>
      <c r="J10" s="30">
        <v>1</v>
      </c>
      <c r="K10" s="30">
        <v>1</v>
      </c>
      <c r="L10" s="30">
        <v>1</v>
      </c>
      <c r="M10" s="30">
        <v>1</v>
      </c>
      <c r="N10" s="30">
        <v>1</v>
      </c>
      <c r="O10" s="30">
        <v>0</v>
      </c>
      <c r="P10" s="30">
        <v>1</v>
      </c>
      <c r="Q10" s="30">
        <v>1</v>
      </c>
      <c r="R10" s="30">
        <v>1</v>
      </c>
      <c r="S10" s="30">
        <v>1</v>
      </c>
      <c r="T10" s="30">
        <v>1</v>
      </c>
      <c r="U10" s="30">
        <v>1</v>
      </c>
      <c r="V10" s="30">
        <v>0</v>
      </c>
      <c r="W10" s="30">
        <v>1</v>
      </c>
      <c r="X10" s="30">
        <v>1</v>
      </c>
      <c r="Y10" s="30">
        <v>1</v>
      </c>
      <c r="Z10" s="30">
        <v>1</v>
      </c>
      <c r="AA10" s="30">
        <v>1</v>
      </c>
      <c r="AB10" s="30">
        <v>1</v>
      </c>
      <c r="AC10" s="30">
        <v>0</v>
      </c>
      <c r="AD10" s="30">
        <v>1</v>
      </c>
      <c r="AE10" s="30">
        <v>1</v>
      </c>
      <c r="AF10" s="30">
        <v>1</v>
      </c>
      <c r="AG10" s="30">
        <v>1</v>
      </c>
      <c r="AH10" s="30">
        <v>1</v>
      </c>
      <c r="AI10" s="31">
        <v>0</v>
      </c>
      <c r="AJ10" s="31"/>
      <c r="AK10" s="32">
        <v>24.0625</v>
      </c>
      <c r="AL10" s="33"/>
      <c r="AM10" s="32">
        <v>24.0625</v>
      </c>
      <c r="AN10" s="28">
        <v>0</v>
      </c>
      <c r="AO10" s="34">
        <v>0</v>
      </c>
      <c r="AP10" s="35">
        <v>24.0625</v>
      </c>
      <c r="AQ10" s="32">
        <f t="shared" si="0"/>
        <v>6.25E-2</v>
      </c>
      <c r="AR10" s="36">
        <v>24</v>
      </c>
      <c r="AS10" s="33">
        <v>200000</v>
      </c>
      <c r="AT10" s="33"/>
      <c r="AU10" s="33" t="s">
        <v>81</v>
      </c>
      <c r="AV10" s="28" t="s">
        <v>83</v>
      </c>
      <c r="AW10" s="37">
        <v>1</v>
      </c>
      <c r="AX10" s="38">
        <v>1</v>
      </c>
      <c r="AY10" s="37">
        <f xml:space="preserve"> IF(AND(AK10+AN10&gt;0,BQ10="",CX10&lt;&gt;"BV16"),IF(AX10&gt;=0,MIN(MAX(AR10-(AM10+AN10+AO10)-BA10,0),AW10+AX10),IF(BA10+AX10 &lt;=0, IF(AR10-(AM10+ AN10+ AO10) &gt;0,MAX(MIN(AW10,-(BA10+AX10)),AW10),MIN(AW10,-(BA10+AX10))), MAX(AW10-AR10-(AM10+AN10+AO10)-BA10,AW10))),0)</f>
        <v>0</v>
      </c>
      <c r="AZ10" s="39">
        <f t="shared" si="1"/>
        <v>2</v>
      </c>
      <c r="BA10" s="40">
        <v>0</v>
      </c>
      <c r="BB10" s="41">
        <f t="shared" si="3"/>
        <v>6.25E-2</v>
      </c>
      <c r="BC10" s="59"/>
      <c r="BD10" s="33"/>
      <c r="BE10" s="42">
        <v>100000</v>
      </c>
      <c r="BF10" s="33">
        <v>2</v>
      </c>
      <c r="BG10" s="43" t="s">
        <v>459</v>
      </c>
      <c r="BH10" s="44">
        <v>0</v>
      </c>
      <c r="BI10" s="42">
        <v>0</v>
      </c>
      <c r="BJ10" s="33">
        <v>0</v>
      </c>
      <c r="BK10" s="43"/>
      <c r="BL10" s="44"/>
      <c r="BM10" s="44"/>
      <c r="BN10" s="33">
        <v>44652</v>
      </c>
      <c r="BO10" s="33">
        <v>44681.999988425923</v>
      </c>
      <c r="BP10" s="44"/>
      <c r="BQ10" s="45"/>
      <c r="BR10" s="45"/>
      <c r="BS10" s="33"/>
      <c r="BT10" s="33"/>
      <c r="BU10" s="33"/>
      <c r="BV10" s="43"/>
      <c r="BW10" s="4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45" t="s">
        <v>85</v>
      </c>
      <c r="CY10" s="45"/>
      <c r="CZ10" s="46">
        <v>0</v>
      </c>
      <c r="DA10" s="47">
        <v>2</v>
      </c>
      <c r="DB10" s="38">
        <v>0</v>
      </c>
      <c r="DC10" s="45"/>
      <c r="DD10" s="45"/>
      <c r="DE10" s="45"/>
      <c r="DF10" s="45"/>
      <c r="DG10" s="48"/>
      <c r="DH10" s="48">
        <v>0</v>
      </c>
      <c r="DI10" s="49">
        <v>44089</v>
      </c>
      <c r="DJ10" s="45"/>
      <c r="DK10" s="45"/>
      <c r="DL10" s="45"/>
      <c r="DM10" s="45"/>
      <c r="DN10" s="50">
        <v>27.401040256410258</v>
      </c>
      <c r="DO10" s="51">
        <v>2</v>
      </c>
      <c r="DP10" s="50">
        <v>0</v>
      </c>
      <c r="DQ10" s="50"/>
      <c r="DR10" s="50">
        <v>0</v>
      </c>
      <c r="DS10" s="50" t="s">
        <v>460</v>
      </c>
      <c r="DT10" s="50" t="s">
        <v>656</v>
      </c>
      <c r="DU10" s="50">
        <v>1</v>
      </c>
      <c r="DV10" s="46">
        <v>2</v>
      </c>
      <c r="DW10" s="50">
        <v>0</v>
      </c>
      <c r="DX10" s="46">
        <v>0</v>
      </c>
      <c r="DY10" s="50"/>
      <c r="DZ10" s="46"/>
      <c r="EA10" s="52">
        <v>24.0625</v>
      </c>
      <c r="EB10" s="46"/>
      <c r="EC10" s="46" t="s">
        <v>87</v>
      </c>
      <c r="ED10" s="46"/>
      <c r="EE10" s="46"/>
    </row>
    <row r="11" spans="1:135" ht="23.45" customHeight="1" x14ac:dyDescent="0.25">
      <c r="A11" s="28" t="s">
        <v>608</v>
      </c>
      <c r="B11" s="28" t="s">
        <v>609</v>
      </c>
      <c r="C11" s="29" t="s">
        <v>610</v>
      </c>
      <c r="D11" s="28"/>
      <c r="E11" s="28" t="s">
        <v>611</v>
      </c>
      <c r="F11" s="30">
        <v>1</v>
      </c>
      <c r="G11" s="30">
        <v>0.6875</v>
      </c>
      <c r="H11" s="30">
        <v>0</v>
      </c>
      <c r="I11" s="30">
        <v>1.0625</v>
      </c>
      <c r="J11" s="30">
        <v>1</v>
      </c>
      <c r="K11" s="30">
        <v>1</v>
      </c>
      <c r="L11" s="30">
        <v>1.0625</v>
      </c>
      <c r="M11" s="30">
        <v>1</v>
      </c>
      <c r="N11" s="30">
        <v>0.6875</v>
      </c>
      <c r="O11" s="30">
        <v>0</v>
      </c>
      <c r="P11" s="30">
        <v>0</v>
      </c>
      <c r="Q11" s="30">
        <v>0.53125</v>
      </c>
      <c r="R11" s="30">
        <v>1</v>
      </c>
      <c r="S11" s="30">
        <v>1.0625</v>
      </c>
      <c r="T11" s="30">
        <v>1.0625</v>
      </c>
      <c r="U11" s="30">
        <v>0.6875</v>
      </c>
      <c r="V11" s="30">
        <v>0</v>
      </c>
      <c r="W11" s="30">
        <v>1.0625</v>
      </c>
      <c r="X11" s="30">
        <v>1</v>
      </c>
      <c r="Y11" s="30">
        <v>1.0625</v>
      </c>
      <c r="Z11" s="30">
        <v>1</v>
      </c>
      <c r="AA11" s="30">
        <v>1</v>
      </c>
      <c r="AB11" s="30">
        <v>0.6875</v>
      </c>
      <c r="AC11" s="30">
        <v>0</v>
      </c>
      <c r="AD11" s="30">
        <v>1</v>
      </c>
      <c r="AE11" s="30">
        <v>1</v>
      </c>
      <c r="AF11" s="30">
        <v>1</v>
      </c>
      <c r="AG11" s="30">
        <v>1</v>
      </c>
      <c r="AH11" s="30">
        <v>1</v>
      </c>
      <c r="AI11" s="31">
        <v>0</v>
      </c>
      <c r="AJ11" s="31"/>
      <c r="AK11" s="32">
        <v>22.65625</v>
      </c>
      <c r="AL11" s="33"/>
      <c r="AM11" s="32">
        <v>22.65625</v>
      </c>
      <c r="AN11" s="28">
        <v>0</v>
      </c>
      <c r="AO11" s="34">
        <v>0</v>
      </c>
      <c r="AP11" s="35">
        <v>24</v>
      </c>
      <c r="AQ11" s="32">
        <f t="shared" si="0"/>
        <v>0</v>
      </c>
      <c r="AR11" s="36">
        <v>24</v>
      </c>
      <c r="AS11" s="33">
        <v>0</v>
      </c>
      <c r="AT11" s="33"/>
      <c r="AU11" s="33" t="s">
        <v>81</v>
      </c>
      <c r="AV11" s="28" t="s">
        <v>83</v>
      </c>
      <c r="AW11" s="37">
        <v>1</v>
      </c>
      <c r="AX11" s="38">
        <v>0.83125000000000071</v>
      </c>
      <c r="AY11" s="37">
        <f xml:space="preserve"> IF(AND(AK11+AN11&gt;0,BQ11="",CX11&lt;&gt;"BV16"),IF(AX11&gt;=0,MIN(MAX(AR11-(AM11+AN11+AO11)-BA11,0),AW11+AX11),IF(BA11+AX11 &lt;=0, IF(AR11-(AM11+ AN11+ AO11) &gt;0,MAX(MIN(AW11,-(BA11+AX11)),AW11),MIN(AW11,-(BA11+AX11))), MAX(AW11-AR11-(AM11+AN11+AO11)-BA11,AW11))),0)</f>
        <v>1.34375</v>
      </c>
      <c r="AZ11" s="39">
        <f t="shared" si="1"/>
        <v>0.48750000000000071</v>
      </c>
      <c r="BA11" s="40">
        <v>0</v>
      </c>
      <c r="BB11" s="41">
        <f t="shared" si="3"/>
        <v>0</v>
      </c>
      <c r="BC11" s="59"/>
      <c r="BD11" s="33"/>
      <c r="BE11" s="42">
        <v>0</v>
      </c>
      <c r="BF11" s="33">
        <v>0</v>
      </c>
      <c r="BG11" s="43" t="s">
        <v>84</v>
      </c>
      <c r="BH11" s="44">
        <v>0</v>
      </c>
      <c r="BI11" s="42">
        <v>0</v>
      </c>
      <c r="BJ11" s="33">
        <v>0</v>
      </c>
      <c r="BK11" s="43"/>
      <c r="BL11" s="44"/>
      <c r="BM11" s="44"/>
      <c r="BN11" s="33">
        <v>44652</v>
      </c>
      <c r="BO11" s="33">
        <v>44681.999988425923</v>
      </c>
      <c r="BP11" s="44"/>
      <c r="BQ11" s="45"/>
      <c r="BR11" s="45"/>
      <c r="BS11" s="33"/>
      <c r="BT11" s="33"/>
      <c r="BU11" s="33"/>
      <c r="BV11" s="43"/>
      <c r="BW11" s="4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45" t="s">
        <v>85</v>
      </c>
      <c r="CY11" s="45"/>
      <c r="CZ11" s="46">
        <v>0</v>
      </c>
      <c r="DA11" s="47">
        <v>0.48750000000000071</v>
      </c>
      <c r="DB11" s="38">
        <v>0</v>
      </c>
      <c r="DC11" s="45"/>
      <c r="DD11" s="45"/>
      <c r="DE11" s="45"/>
      <c r="DF11" s="45"/>
      <c r="DG11" s="48"/>
      <c r="DH11" s="48">
        <v>0</v>
      </c>
      <c r="DI11" s="49">
        <v>44089</v>
      </c>
      <c r="DJ11" s="45"/>
      <c r="DK11" s="45"/>
      <c r="DL11" s="45"/>
      <c r="DM11" s="45"/>
      <c r="DN11" s="50">
        <v>4.3427880000000005</v>
      </c>
      <c r="DO11" s="51">
        <v>0.48750000000000071</v>
      </c>
      <c r="DP11" s="50">
        <v>0</v>
      </c>
      <c r="DQ11" s="50"/>
      <c r="DR11" s="50">
        <v>0</v>
      </c>
      <c r="DS11" s="50"/>
      <c r="DT11" s="50" t="s">
        <v>656</v>
      </c>
      <c r="DU11" s="50">
        <v>0.83125000000000071</v>
      </c>
      <c r="DV11" s="46">
        <v>0.48750000000000071</v>
      </c>
      <c r="DW11" s="50">
        <v>0</v>
      </c>
      <c r="DX11" s="46">
        <v>0</v>
      </c>
      <c r="DY11" s="50"/>
      <c r="DZ11" s="46"/>
      <c r="EA11" s="52">
        <v>24</v>
      </c>
      <c r="EB11" s="46"/>
      <c r="EC11" s="46" t="s">
        <v>87</v>
      </c>
      <c r="ED11" s="46"/>
      <c r="EE11" s="46"/>
    </row>
    <row r="12" spans="1:135" ht="23.45" customHeight="1" x14ac:dyDescent="0.25">
      <c r="A12" s="28" t="s">
        <v>406</v>
      </c>
      <c r="B12" s="28" t="s">
        <v>461</v>
      </c>
      <c r="C12" s="29" t="s">
        <v>462</v>
      </c>
      <c r="D12" s="28" t="s">
        <v>463</v>
      </c>
      <c r="E12" s="28" t="s">
        <v>464</v>
      </c>
      <c r="F12" s="30">
        <v>1</v>
      </c>
      <c r="G12" s="30">
        <v>0.5625</v>
      </c>
      <c r="H12" s="30">
        <v>1</v>
      </c>
      <c r="I12" s="30">
        <v>1</v>
      </c>
      <c r="J12" s="30">
        <v>0</v>
      </c>
      <c r="K12" s="30">
        <v>1</v>
      </c>
      <c r="L12" s="30">
        <v>1</v>
      </c>
      <c r="M12" s="30">
        <v>1</v>
      </c>
      <c r="N12" s="30">
        <v>0.5625</v>
      </c>
      <c r="O12" s="30">
        <v>1</v>
      </c>
      <c r="P12" s="30">
        <v>1</v>
      </c>
      <c r="Q12" s="30">
        <v>1</v>
      </c>
      <c r="R12" s="30">
        <v>0</v>
      </c>
      <c r="S12" s="30">
        <v>1</v>
      </c>
      <c r="T12" s="30">
        <v>1</v>
      </c>
      <c r="U12" s="30">
        <v>1</v>
      </c>
      <c r="V12" s="30">
        <v>0</v>
      </c>
      <c r="W12" s="30">
        <v>0</v>
      </c>
      <c r="X12" s="30">
        <v>1</v>
      </c>
      <c r="Y12" s="30">
        <v>1</v>
      </c>
      <c r="Z12" s="30">
        <v>0.875</v>
      </c>
      <c r="AA12" s="30">
        <v>1</v>
      </c>
      <c r="AB12" s="30">
        <v>1</v>
      </c>
      <c r="AC12" s="30">
        <v>0.625</v>
      </c>
      <c r="AD12" s="30">
        <v>1</v>
      </c>
      <c r="AE12" s="30">
        <v>1</v>
      </c>
      <c r="AF12" s="30">
        <v>1</v>
      </c>
      <c r="AG12" s="30">
        <v>1</v>
      </c>
      <c r="AH12" s="30">
        <v>0</v>
      </c>
      <c r="AI12" s="31">
        <v>0</v>
      </c>
      <c r="AJ12" s="31"/>
      <c r="AK12" s="32">
        <v>22.625</v>
      </c>
      <c r="AL12" s="33"/>
      <c r="AM12" s="32">
        <v>22.625</v>
      </c>
      <c r="AN12" s="28">
        <v>0</v>
      </c>
      <c r="AO12" s="34">
        <v>0</v>
      </c>
      <c r="AP12" s="35">
        <v>24</v>
      </c>
      <c r="AQ12" s="32">
        <f t="shared" si="0"/>
        <v>0</v>
      </c>
      <c r="AR12" s="36">
        <v>24</v>
      </c>
      <c r="AS12" s="33">
        <v>362500</v>
      </c>
      <c r="AT12" s="33"/>
      <c r="AU12" s="33" t="s">
        <v>81</v>
      </c>
      <c r="AV12" s="28" t="s">
        <v>83</v>
      </c>
      <c r="AW12" s="37">
        <v>1</v>
      </c>
      <c r="AX12" s="38">
        <v>0.75</v>
      </c>
      <c r="AY12" s="37">
        <f xml:space="preserve"> IF(AND(AK12+AN12&gt;0,BQ12="",CX12&lt;&gt;"BV16"),IF(AX12&gt;=0,MIN(MAX(AR12-(AM12+AN12+AO12)-BA12,0),AW12+AX12),IF(BA12+AX12 &lt;=0, IF(AR12-(AM12+ AN12+ AO12) &gt;0,MAX(MIN(AW12,-(BA12+AX12)),AW12),MIN(AW12,-(BA12+AX12))), MAX(AW12-AR12-(AM12+AN12+AO12)-BA12,AW12))),0)</f>
        <v>0.5625</v>
      </c>
      <c r="AZ12" s="39">
        <f t="shared" si="1"/>
        <v>1.1875</v>
      </c>
      <c r="BA12" s="40">
        <v>0.8125</v>
      </c>
      <c r="BB12" s="41">
        <f t="shared" si="3"/>
        <v>0</v>
      </c>
      <c r="BC12" s="59"/>
      <c r="BD12" s="33"/>
      <c r="BE12" s="42">
        <v>50000</v>
      </c>
      <c r="BF12" s="33">
        <v>1</v>
      </c>
      <c r="BG12" s="43" t="s">
        <v>145</v>
      </c>
      <c r="BH12" s="44">
        <v>150000</v>
      </c>
      <c r="BI12" s="42">
        <v>0</v>
      </c>
      <c r="BJ12" s="33">
        <v>0</v>
      </c>
      <c r="BK12" s="43"/>
      <c r="BL12" s="44"/>
      <c r="BM12" s="44"/>
      <c r="BN12" s="33">
        <v>44652</v>
      </c>
      <c r="BO12" s="33">
        <v>44681.999988425923</v>
      </c>
      <c r="BP12" s="44"/>
      <c r="BQ12" s="45"/>
      <c r="BR12" s="45"/>
      <c r="BS12" s="33"/>
      <c r="BT12" s="33"/>
      <c r="BU12" s="33">
        <v>3</v>
      </c>
      <c r="BV12" s="43"/>
      <c r="BW12" s="43" t="s">
        <v>465</v>
      </c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45" t="s">
        <v>85</v>
      </c>
      <c r="CY12" s="45"/>
      <c r="CZ12" s="46">
        <v>0.8125</v>
      </c>
      <c r="DA12" s="47">
        <v>1.1875</v>
      </c>
      <c r="DB12" s="38">
        <v>0</v>
      </c>
      <c r="DC12" s="45"/>
      <c r="DD12" s="45"/>
      <c r="DE12" s="45"/>
      <c r="DF12" s="45"/>
      <c r="DG12" s="48"/>
      <c r="DH12" s="48">
        <v>0</v>
      </c>
      <c r="DI12" s="49">
        <v>44089</v>
      </c>
      <c r="DJ12" s="45"/>
      <c r="DK12" s="45"/>
      <c r="DL12" s="45"/>
      <c r="DM12" s="45"/>
      <c r="DN12" s="50">
        <v>27.712380023141904</v>
      </c>
      <c r="DO12" s="51">
        <v>1.1875</v>
      </c>
      <c r="DP12" s="50">
        <v>0</v>
      </c>
      <c r="DQ12" s="50"/>
      <c r="DR12" s="50">
        <v>0</v>
      </c>
      <c r="DS12" s="50" t="s">
        <v>466</v>
      </c>
      <c r="DT12" s="50" t="s">
        <v>658</v>
      </c>
      <c r="DU12" s="50">
        <v>0.75</v>
      </c>
      <c r="DV12" s="46">
        <v>1.1875</v>
      </c>
      <c r="DW12" s="50">
        <v>0.8125</v>
      </c>
      <c r="DX12" s="46">
        <v>0</v>
      </c>
      <c r="DY12" s="50"/>
      <c r="DZ12" s="46"/>
      <c r="EA12" s="52">
        <v>24</v>
      </c>
      <c r="EB12" s="46"/>
      <c r="EC12" s="46" t="s">
        <v>119</v>
      </c>
      <c r="ED12" s="46"/>
      <c r="EE12" s="46"/>
    </row>
    <row r="13" spans="1:135" ht="23.45" customHeight="1" x14ac:dyDescent="0.25">
      <c r="A13" s="28" t="s">
        <v>487</v>
      </c>
      <c r="B13" s="28" t="s">
        <v>488</v>
      </c>
      <c r="C13" s="29" t="s">
        <v>489</v>
      </c>
      <c r="D13" s="28" t="s">
        <v>490</v>
      </c>
      <c r="E13" s="28" t="s">
        <v>286</v>
      </c>
      <c r="F13" s="30">
        <v>0</v>
      </c>
      <c r="G13" s="30">
        <v>0</v>
      </c>
      <c r="H13" s="30">
        <v>0</v>
      </c>
      <c r="I13" s="30">
        <v>1.0625</v>
      </c>
      <c r="J13" s="30">
        <v>1.125</v>
      </c>
      <c r="K13" s="30">
        <v>1.0416666666666667</v>
      </c>
      <c r="L13" s="30">
        <v>1</v>
      </c>
      <c r="M13" s="30">
        <v>1.1125</v>
      </c>
      <c r="N13" s="30">
        <v>0.44374999999999998</v>
      </c>
      <c r="O13" s="30">
        <v>0</v>
      </c>
      <c r="P13" s="30">
        <v>0</v>
      </c>
      <c r="Q13" s="30">
        <v>1.125</v>
      </c>
      <c r="R13" s="30">
        <v>1.0291666666666666</v>
      </c>
      <c r="S13" s="30">
        <v>1.25</v>
      </c>
      <c r="T13" s="30">
        <v>1.0625</v>
      </c>
      <c r="U13" s="30">
        <v>0</v>
      </c>
      <c r="V13" s="30">
        <v>0</v>
      </c>
      <c r="W13" s="30">
        <v>1.0625</v>
      </c>
      <c r="X13" s="30">
        <v>1.0625</v>
      </c>
      <c r="Y13" s="30">
        <v>1.0625</v>
      </c>
      <c r="Z13" s="30">
        <v>1.0625</v>
      </c>
      <c r="AA13" s="30">
        <v>1.125</v>
      </c>
      <c r="AB13" s="30">
        <v>0.6875</v>
      </c>
      <c r="AC13" s="30">
        <v>0</v>
      </c>
      <c r="AD13" s="30">
        <v>1.0604166666666666</v>
      </c>
      <c r="AE13" s="30">
        <v>1.0604166666666666</v>
      </c>
      <c r="AF13" s="30">
        <v>1.0625</v>
      </c>
      <c r="AG13" s="30">
        <v>1.1354166666666665</v>
      </c>
      <c r="AH13" s="30">
        <v>1.0625</v>
      </c>
      <c r="AI13" s="31">
        <v>0</v>
      </c>
      <c r="AJ13" s="31"/>
      <c r="AK13" s="32">
        <v>21.695833333333329</v>
      </c>
      <c r="AL13" s="33"/>
      <c r="AM13" s="32">
        <v>21.695833333333329</v>
      </c>
      <c r="AN13" s="28">
        <v>0</v>
      </c>
      <c r="AO13" s="34">
        <v>0</v>
      </c>
      <c r="AP13" s="35">
        <v>22.7</v>
      </c>
      <c r="AQ13" s="32">
        <f t="shared" si="0"/>
        <v>-1.3000000000000007</v>
      </c>
      <c r="AR13" s="36">
        <v>24</v>
      </c>
      <c r="AS13" s="33">
        <v>0</v>
      </c>
      <c r="AT13" s="33"/>
      <c r="AU13" s="33" t="s">
        <v>483</v>
      </c>
      <c r="AV13" s="28" t="s">
        <v>83</v>
      </c>
      <c r="AW13" s="37">
        <v>1</v>
      </c>
      <c r="AX13" s="38">
        <v>0.72083333333333499</v>
      </c>
      <c r="AY13" s="37">
        <f xml:space="preserve"> IF(AND(AK13+AN13&gt;0,BQ13="",CX13&lt;&gt;"BV16"),IF(AX13&gt;=0,MIN(MAX(AR13-(AM13+AN13+AO13)-BA13,0),AW13+AX13),IF(BA13+AX13 &lt;=0, IF(AR13-(AM13+ AN13+ AO13) &gt;0,MAX(MIN(AW13,-(BA13+AX13)),AW13),MIN(AW13,-(BA13+AX13))), MAX(AW13-AR13-(AM13+AN13+AO13)-BA13,AW13))),0)</f>
        <v>1.720833333333335</v>
      </c>
      <c r="AZ13" s="39">
        <f>AW13-AY13 + IF(AX13&gt;0,AX13,0)</f>
        <v>0</v>
      </c>
      <c r="BA13" s="40">
        <v>5.3030701754384069E-2</v>
      </c>
      <c r="BB13" s="41">
        <f t="shared" si="3"/>
        <v>0</v>
      </c>
      <c r="BC13" s="59"/>
      <c r="BD13" s="33"/>
      <c r="BE13" s="42">
        <v>0</v>
      </c>
      <c r="BF13" s="33">
        <v>0</v>
      </c>
      <c r="BG13" s="43" t="s">
        <v>335</v>
      </c>
      <c r="BH13" s="44">
        <v>0</v>
      </c>
      <c r="BI13" s="42">
        <v>250000</v>
      </c>
      <c r="BJ13" s="33">
        <v>5</v>
      </c>
      <c r="BK13" s="43" t="s">
        <v>491</v>
      </c>
      <c r="BL13" s="44"/>
      <c r="BM13" s="44"/>
      <c r="BN13" s="33">
        <v>44652</v>
      </c>
      <c r="BO13" s="33">
        <v>44681.999988425923</v>
      </c>
      <c r="BP13" s="44"/>
      <c r="BQ13" s="45"/>
      <c r="BR13" s="45"/>
      <c r="BS13" s="33"/>
      <c r="BT13" s="33"/>
      <c r="BU13" s="33"/>
      <c r="BV13" s="43"/>
      <c r="BW13" s="4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45" t="s">
        <v>85</v>
      </c>
      <c r="CY13" s="45"/>
      <c r="CZ13" s="46">
        <v>5.3030701754384069E-2</v>
      </c>
      <c r="DA13" s="47">
        <v>0</v>
      </c>
      <c r="DB13" s="38">
        <v>0</v>
      </c>
      <c r="DC13" s="45"/>
      <c r="DD13" s="45"/>
      <c r="DE13" s="45"/>
      <c r="DF13" s="45"/>
      <c r="DG13" s="48"/>
      <c r="DH13" s="48">
        <v>0</v>
      </c>
      <c r="DI13" s="49">
        <v>44089</v>
      </c>
      <c r="DJ13" s="45"/>
      <c r="DK13" s="45"/>
      <c r="DL13" s="45"/>
      <c r="DM13" s="45"/>
      <c r="DN13" s="50">
        <v>25.20526924831309</v>
      </c>
      <c r="DO13" s="51">
        <v>0</v>
      </c>
      <c r="DP13" s="50">
        <v>0</v>
      </c>
      <c r="DQ13" s="50">
        <v>230000</v>
      </c>
      <c r="DR13" s="50">
        <v>0</v>
      </c>
      <c r="DS13" s="50" t="s">
        <v>492</v>
      </c>
      <c r="DT13" s="50" t="s">
        <v>656</v>
      </c>
      <c r="DU13" s="50">
        <v>0.72083333333333499</v>
      </c>
      <c r="DV13" s="46">
        <v>0</v>
      </c>
      <c r="DW13" s="50">
        <v>5.3030701754384069E-2</v>
      </c>
      <c r="DX13" s="46">
        <v>0</v>
      </c>
      <c r="DY13" s="50"/>
      <c r="DZ13" s="46"/>
      <c r="EA13" s="52">
        <v>23.469697368421048</v>
      </c>
      <c r="EB13" s="46"/>
      <c r="EC13" s="46" t="s">
        <v>87</v>
      </c>
      <c r="ED13" s="46"/>
      <c r="EE13" s="46"/>
    </row>
    <row r="14" spans="1:135" ht="23.45" customHeight="1" x14ac:dyDescent="0.25">
      <c r="A14" s="28" t="s">
        <v>120</v>
      </c>
      <c r="B14" s="28" t="s">
        <v>121</v>
      </c>
      <c r="C14" s="29" t="s">
        <v>122</v>
      </c>
      <c r="D14" s="28" t="s">
        <v>123</v>
      </c>
      <c r="E14" s="28" t="s">
        <v>99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1">
        <v>0</v>
      </c>
      <c r="AJ14" s="31"/>
      <c r="AK14" s="32">
        <v>0</v>
      </c>
      <c r="AL14" s="33"/>
      <c r="AM14" s="32">
        <v>0</v>
      </c>
      <c r="AN14" s="28">
        <v>0</v>
      </c>
      <c r="AO14" s="34">
        <v>0</v>
      </c>
      <c r="AP14" s="35">
        <v>0</v>
      </c>
      <c r="AQ14" s="32">
        <f t="shared" si="0"/>
        <v>-24</v>
      </c>
      <c r="AR14" s="36">
        <v>24</v>
      </c>
      <c r="AS14" s="33">
        <v>0</v>
      </c>
      <c r="AT14" s="33"/>
      <c r="AU14" s="33" t="s">
        <v>108</v>
      </c>
      <c r="AV14" s="28" t="s">
        <v>83</v>
      </c>
      <c r="AW14" s="37">
        <v>0</v>
      </c>
      <c r="AX14" s="38">
        <v>0</v>
      </c>
      <c r="AY14" s="37">
        <f xml:space="preserve"> IF(AND(AK14+AN14&gt;0,BQ14="",CX14&lt;&gt;"BV16"),IF(AX14&gt;=0,MIN(MAX(AR14-(AM14+AN14+AO14)-BA14,0),AW14+AX14),IF(BA14+AX14 &lt;=0, IF(AR14-(AM14+ AN14+ AO14) &gt;0,MAX(MIN(AW14,-(BA14+AX14)),AW14),MIN(AW14,-(BA14+AX14))), MAX(AW14-AR14-(AM14+AN14+AO14)-BA14,AW14))),0)</f>
        <v>0</v>
      </c>
      <c r="AZ14" s="39">
        <f t="shared" si="1"/>
        <v>0</v>
      </c>
      <c r="BA14" s="40">
        <v>0.10375000000000156</v>
      </c>
      <c r="BB14" s="41">
        <f t="shared" si="3"/>
        <v>0</v>
      </c>
      <c r="BC14" s="59"/>
      <c r="BD14" s="33"/>
      <c r="BE14" s="42">
        <v>0</v>
      </c>
      <c r="BF14" s="33">
        <v>0</v>
      </c>
      <c r="BG14" s="43" t="s">
        <v>84</v>
      </c>
      <c r="BH14" s="44">
        <v>0</v>
      </c>
      <c r="BI14" s="42">
        <v>0</v>
      </c>
      <c r="BJ14" s="33">
        <v>0</v>
      </c>
      <c r="BK14" s="43"/>
      <c r="BL14" s="44"/>
      <c r="BM14" s="44"/>
      <c r="BN14" s="33">
        <v>44652</v>
      </c>
      <c r="BO14" s="33">
        <v>44681.999988425923</v>
      </c>
      <c r="BP14" s="44"/>
      <c r="BQ14" s="45"/>
      <c r="BR14" s="45"/>
      <c r="BS14" s="33"/>
      <c r="BT14" s="33"/>
      <c r="BU14" s="33"/>
      <c r="BV14" s="43"/>
      <c r="BW14" s="4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45" t="s">
        <v>109</v>
      </c>
      <c r="CY14" s="45"/>
      <c r="CZ14" s="46">
        <v>0</v>
      </c>
      <c r="DA14" s="47">
        <v>0</v>
      </c>
      <c r="DB14" s="38">
        <v>0</v>
      </c>
      <c r="DC14" s="45"/>
      <c r="DD14" s="45"/>
      <c r="DE14" s="45"/>
      <c r="DF14" s="45"/>
      <c r="DG14" s="48"/>
      <c r="DH14" s="48">
        <v>0</v>
      </c>
      <c r="DI14" s="49">
        <v>44089</v>
      </c>
      <c r="DJ14" s="45"/>
      <c r="DK14" s="45"/>
      <c r="DL14" s="45"/>
      <c r="DM14" s="45"/>
      <c r="DN14" s="50">
        <v>93.494176891987792</v>
      </c>
      <c r="DO14" s="51">
        <v>0</v>
      </c>
      <c r="DP14" s="50">
        <v>0</v>
      </c>
      <c r="DQ14" s="50"/>
      <c r="DR14" s="50">
        <v>0</v>
      </c>
      <c r="DS14" s="50" t="s">
        <v>124</v>
      </c>
      <c r="DT14" s="50" t="s">
        <v>657</v>
      </c>
      <c r="DU14" s="50">
        <v>0</v>
      </c>
      <c r="DV14" s="46">
        <v>0</v>
      </c>
      <c r="DW14" s="50">
        <v>0.10375000000000156</v>
      </c>
      <c r="DX14" s="46">
        <v>0.10375000000000156</v>
      </c>
      <c r="DY14" s="50"/>
      <c r="DZ14" s="46"/>
      <c r="EA14" s="52">
        <v>0</v>
      </c>
      <c r="EB14" s="46"/>
      <c r="EC14" s="46" t="s">
        <v>103</v>
      </c>
      <c r="ED14" s="46"/>
      <c r="EE14" s="46"/>
    </row>
    <row r="15" spans="1:135" ht="23.45" customHeight="1" x14ac:dyDescent="0.25">
      <c r="A15" s="28" t="s">
        <v>132</v>
      </c>
      <c r="B15" s="28" t="s">
        <v>133</v>
      </c>
      <c r="C15" s="29" t="s">
        <v>134</v>
      </c>
      <c r="D15" s="28" t="s">
        <v>135</v>
      </c>
      <c r="E15" s="28" t="s">
        <v>136</v>
      </c>
      <c r="F15" s="30">
        <v>1</v>
      </c>
      <c r="G15" s="30">
        <v>1.125</v>
      </c>
      <c r="H15" s="30">
        <v>0</v>
      </c>
      <c r="I15" s="30">
        <v>0</v>
      </c>
      <c r="J15" s="30">
        <v>1</v>
      </c>
      <c r="K15" s="30">
        <v>1</v>
      </c>
      <c r="L15" s="30">
        <v>1</v>
      </c>
      <c r="M15" s="30">
        <v>1</v>
      </c>
      <c r="N15" s="30">
        <v>1</v>
      </c>
      <c r="O15" s="30">
        <v>0.7895833333333333</v>
      </c>
      <c r="P15" s="30">
        <v>0</v>
      </c>
      <c r="Q15" s="30">
        <v>0.875</v>
      </c>
      <c r="R15" s="30">
        <v>0.875</v>
      </c>
      <c r="S15" s="30">
        <v>1</v>
      </c>
      <c r="T15" s="30">
        <v>1</v>
      </c>
      <c r="U15" s="30">
        <v>0</v>
      </c>
      <c r="V15" s="30">
        <v>0</v>
      </c>
      <c r="W15" s="30">
        <v>1</v>
      </c>
      <c r="X15" s="30">
        <v>1</v>
      </c>
      <c r="Y15" s="30">
        <v>1</v>
      </c>
      <c r="Z15" s="30">
        <v>1</v>
      </c>
      <c r="AA15" s="30">
        <v>1</v>
      </c>
      <c r="AB15" s="30">
        <v>0.875</v>
      </c>
      <c r="AC15" s="30">
        <v>0</v>
      </c>
      <c r="AD15" s="30">
        <v>1</v>
      </c>
      <c r="AE15" s="30">
        <v>1</v>
      </c>
      <c r="AF15" s="30">
        <v>1</v>
      </c>
      <c r="AG15" s="30">
        <v>1</v>
      </c>
      <c r="AH15" s="30">
        <v>1</v>
      </c>
      <c r="AI15" s="31">
        <v>0</v>
      </c>
      <c r="AJ15" s="31"/>
      <c r="AK15" s="32">
        <v>22.539583333333333</v>
      </c>
      <c r="AL15" s="33"/>
      <c r="AM15" s="32">
        <v>22.539583333333333</v>
      </c>
      <c r="AN15" s="28">
        <v>0</v>
      </c>
      <c r="AO15" s="34">
        <v>0</v>
      </c>
      <c r="AP15" s="35">
        <v>23.539583333333333</v>
      </c>
      <c r="AQ15" s="32">
        <f>AP15 -AR15</f>
        <v>-0.46041666666666714</v>
      </c>
      <c r="AR15" s="36">
        <v>24</v>
      </c>
      <c r="AS15" s="33">
        <v>78958.333333333328</v>
      </c>
      <c r="AT15" s="33"/>
      <c r="AU15" s="33" t="s">
        <v>81</v>
      </c>
      <c r="AV15" s="28" t="s">
        <v>83</v>
      </c>
      <c r="AW15" s="37">
        <v>1</v>
      </c>
      <c r="AX15" s="38">
        <v>0</v>
      </c>
      <c r="AY15" s="37">
        <f xml:space="preserve"> IF(AND(AK15+AN15&gt;0,BQ15="",CX15&lt;&gt;"BV16"),IF(AX15&gt;=0,MIN(MAX(AR15-(AM15+AN15+AO15)-BA15,0),AW15+AX15),IF(BA15+AX15 &lt;=0, IF(AR15-(AM15+ AN15+ AO15) &gt;0,MAX(MIN(AW15,-(BA15+AX15)),AW15),MIN(AW15,-(BA15+AX15))), MAX(AW15-AR15-(AM15+AN15+AO15)-BA15,AW15))),0)</f>
        <v>1</v>
      </c>
      <c r="AZ15" s="39">
        <f t="shared" si="1"/>
        <v>0</v>
      </c>
      <c r="BA15" s="40">
        <v>0</v>
      </c>
      <c r="BB15" s="41">
        <f t="shared" si="3"/>
        <v>0</v>
      </c>
      <c r="BC15" s="59"/>
      <c r="BD15" s="33"/>
      <c r="BE15" s="42">
        <v>0</v>
      </c>
      <c r="BF15" s="33">
        <v>0</v>
      </c>
      <c r="BG15" s="43" t="s">
        <v>84</v>
      </c>
      <c r="BH15" s="44">
        <v>150000</v>
      </c>
      <c r="BI15" s="42">
        <v>0</v>
      </c>
      <c r="BJ15" s="33">
        <v>0</v>
      </c>
      <c r="BK15" s="43" t="s">
        <v>137</v>
      </c>
      <c r="BL15" s="44"/>
      <c r="BM15" s="44"/>
      <c r="BN15" s="33">
        <v>44652</v>
      </c>
      <c r="BO15" s="33">
        <v>44681.999988425923</v>
      </c>
      <c r="BP15" s="44"/>
      <c r="BQ15" s="45"/>
      <c r="BR15" s="45"/>
      <c r="BS15" s="33"/>
      <c r="BT15" s="33"/>
      <c r="BU15" s="33">
        <v>3</v>
      </c>
      <c r="BV15" s="43"/>
      <c r="BW15" s="43" t="s">
        <v>138</v>
      </c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45" t="s">
        <v>85</v>
      </c>
      <c r="CY15" s="45"/>
      <c r="CZ15" s="46">
        <v>0</v>
      </c>
      <c r="DA15" s="47">
        <v>0</v>
      </c>
      <c r="DB15" s="38">
        <v>0</v>
      </c>
      <c r="DC15" s="45"/>
      <c r="DD15" s="45"/>
      <c r="DE15" s="45"/>
      <c r="DF15" s="45"/>
      <c r="DG15" s="48"/>
      <c r="DH15" s="48">
        <v>0</v>
      </c>
      <c r="DI15" s="49">
        <v>44089</v>
      </c>
      <c r="DJ15" s="45"/>
      <c r="DK15" s="45"/>
      <c r="DL15" s="45"/>
      <c r="DM15" s="45"/>
      <c r="DN15" s="50">
        <v>99.746288769230773</v>
      </c>
      <c r="DO15" s="51">
        <v>0</v>
      </c>
      <c r="DP15" s="50">
        <v>0</v>
      </c>
      <c r="DQ15" s="50">
        <v>100000</v>
      </c>
      <c r="DR15" s="50">
        <v>0</v>
      </c>
      <c r="DS15" s="50" t="s">
        <v>139</v>
      </c>
      <c r="DT15" s="50" t="s">
        <v>656</v>
      </c>
      <c r="DU15" s="50">
        <v>0</v>
      </c>
      <c r="DV15" s="46">
        <v>0</v>
      </c>
      <c r="DW15" s="50">
        <v>0</v>
      </c>
      <c r="DX15" s="46">
        <v>0</v>
      </c>
      <c r="DY15" s="50"/>
      <c r="DZ15" s="46"/>
      <c r="EA15" s="52">
        <v>23.539583333333333</v>
      </c>
      <c r="EB15" s="46"/>
      <c r="EC15" s="46" t="s">
        <v>87</v>
      </c>
      <c r="ED15" s="46"/>
      <c r="EE15" s="46"/>
    </row>
    <row r="16" spans="1:135" ht="23.45" customHeight="1" x14ac:dyDescent="0.25">
      <c r="A16" s="28" t="s">
        <v>132</v>
      </c>
      <c r="B16" s="28" t="s">
        <v>177</v>
      </c>
      <c r="C16" s="29" t="s">
        <v>178</v>
      </c>
      <c r="D16" s="28" t="s">
        <v>179</v>
      </c>
      <c r="E16" s="28" t="s">
        <v>180</v>
      </c>
      <c r="F16" s="30">
        <v>0.9375</v>
      </c>
      <c r="G16" s="30">
        <v>1</v>
      </c>
      <c r="H16" s="30">
        <v>0</v>
      </c>
      <c r="I16" s="30">
        <v>2</v>
      </c>
      <c r="J16" s="30">
        <v>0</v>
      </c>
      <c r="K16" s="30">
        <v>0.9375</v>
      </c>
      <c r="L16" s="30">
        <v>1.125</v>
      </c>
      <c r="M16" s="30">
        <v>1.4375</v>
      </c>
      <c r="N16" s="30">
        <v>1.0625</v>
      </c>
      <c r="O16" s="30">
        <v>1.125</v>
      </c>
      <c r="P16" s="30">
        <v>0</v>
      </c>
      <c r="Q16" s="30">
        <v>2</v>
      </c>
      <c r="R16" s="30">
        <v>0</v>
      </c>
      <c r="S16" s="30">
        <v>1</v>
      </c>
      <c r="T16" s="30">
        <v>0</v>
      </c>
      <c r="U16" s="30">
        <v>2</v>
      </c>
      <c r="V16" s="30">
        <v>0</v>
      </c>
      <c r="W16" s="30">
        <v>0.9375</v>
      </c>
      <c r="X16" s="30">
        <v>0.875</v>
      </c>
      <c r="Y16" s="30">
        <v>0</v>
      </c>
      <c r="Z16" s="30">
        <v>0</v>
      </c>
      <c r="AA16" s="30">
        <v>2</v>
      </c>
      <c r="AB16" s="30">
        <v>0</v>
      </c>
      <c r="AC16" s="30">
        <v>0</v>
      </c>
      <c r="AD16" s="30">
        <v>1.25</v>
      </c>
      <c r="AE16" s="30">
        <v>0.875</v>
      </c>
      <c r="AF16" s="30">
        <v>1.0625</v>
      </c>
      <c r="AG16" s="30">
        <v>1</v>
      </c>
      <c r="AH16" s="30">
        <v>1.8729166666666663</v>
      </c>
      <c r="AI16" s="31">
        <v>0</v>
      </c>
      <c r="AJ16" s="31"/>
      <c r="AK16" s="32">
        <v>24.497916666666665</v>
      </c>
      <c r="AL16" s="33"/>
      <c r="AM16" s="32">
        <v>24.497916666666665</v>
      </c>
      <c r="AN16" s="28">
        <v>0</v>
      </c>
      <c r="AO16" s="34">
        <v>0</v>
      </c>
      <c r="AP16" s="35">
        <v>24.497916666666665</v>
      </c>
      <c r="AQ16" s="32">
        <f t="shared" ref="AQ16:AQ22" si="4">AP16 -AR16</f>
        <v>0.49791666666666501</v>
      </c>
      <c r="AR16" s="36">
        <v>24</v>
      </c>
      <c r="AS16" s="33">
        <v>700000</v>
      </c>
      <c r="AT16" s="33"/>
      <c r="AU16" s="33" t="s">
        <v>81</v>
      </c>
      <c r="AV16" s="28" t="s">
        <v>83</v>
      </c>
      <c r="AW16" s="37">
        <v>1</v>
      </c>
      <c r="AX16" s="38">
        <v>0</v>
      </c>
      <c r="AY16" s="37">
        <f xml:space="preserve"> IF(AND(AK16+AN16&gt;0,BQ16="",CX16&lt;&gt;"BV16"),IF(AX16&gt;=0,MIN(MAX(AR16-(AM16+AN16+AO16)-BA16,0),AW16+AX16),IF(BA16+AX16 &lt;=0, IF(AR16-(AM16+ AN16+ AO16) &gt;0,MAX(MIN(AW16,-(BA16+AX16)),AW16),MIN(AW16,-(BA16+AX16))), MAX(AW16-AR16-(AM16+AN16+AO16)-BA16,AW16))),0)</f>
        <v>0</v>
      </c>
      <c r="AZ16" s="39">
        <f t="shared" si="1"/>
        <v>1</v>
      </c>
      <c r="BA16" s="40">
        <v>0</v>
      </c>
      <c r="BB16" s="41">
        <f t="shared" si="3"/>
        <v>0.49791666666666501</v>
      </c>
      <c r="BC16" s="59"/>
      <c r="BD16" s="33"/>
      <c r="BE16" s="42">
        <v>0</v>
      </c>
      <c r="BF16" s="33">
        <v>0</v>
      </c>
      <c r="BG16" s="43" t="s">
        <v>84</v>
      </c>
      <c r="BH16" s="44">
        <v>0</v>
      </c>
      <c r="BI16" s="42">
        <v>0</v>
      </c>
      <c r="BJ16" s="33">
        <v>0</v>
      </c>
      <c r="BK16" s="43"/>
      <c r="BL16" s="44"/>
      <c r="BM16" s="44"/>
      <c r="BN16" s="33">
        <v>44652</v>
      </c>
      <c r="BO16" s="33">
        <v>44681.999988425923</v>
      </c>
      <c r="BP16" s="44"/>
      <c r="BQ16" s="45"/>
      <c r="BR16" s="45"/>
      <c r="BS16" s="33"/>
      <c r="BT16" s="33"/>
      <c r="BU16" s="33"/>
      <c r="BV16" s="43"/>
      <c r="BW16" s="4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45" t="s">
        <v>85</v>
      </c>
      <c r="CY16" s="45"/>
      <c r="CZ16" s="46">
        <v>0</v>
      </c>
      <c r="DA16" s="47">
        <v>1</v>
      </c>
      <c r="DB16" s="38">
        <v>0</v>
      </c>
      <c r="DC16" s="45"/>
      <c r="DD16" s="45"/>
      <c r="DE16" s="45"/>
      <c r="DF16" s="45"/>
      <c r="DG16" s="48">
        <v>4</v>
      </c>
      <c r="DH16" s="48">
        <v>0</v>
      </c>
      <c r="DI16" s="49">
        <v>44089</v>
      </c>
      <c r="DJ16" s="45"/>
      <c r="DK16" s="45"/>
      <c r="DL16" s="45"/>
      <c r="DM16" s="45"/>
      <c r="DN16" s="50">
        <v>92.935119153846159</v>
      </c>
      <c r="DO16" s="51">
        <v>1</v>
      </c>
      <c r="DP16" s="50">
        <v>0</v>
      </c>
      <c r="DQ16" s="50"/>
      <c r="DR16" s="50">
        <v>0</v>
      </c>
      <c r="DS16" s="50" t="s">
        <v>181</v>
      </c>
      <c r="DT16" s="50" t="s">
        <v>656</v>
      </c>
      <c r="DU16" s="50">
        <v>0</v>
      </c>
      <c r="DV16" s="46">
        <v>1</v>
      </c>
      <c r="DW16" s="50">
        <v>0</v>
      </c>
      <c r="DX16" s="46">
        <v>0</v>
      </c>
      <c r="DY16" s="50"/>
      <c r="DZ16" s="46"/>
      <c r="EA16" s="52">
        <v>24.497916666666665</v>
      </c>
      <c r="EB16" s="46"/>
      <c r="EC16" s="46" t="s">
        <v>87</v>
      </c>
      <c r="ED16" s="46"/>
      <c r="EE16" s="46"/>
    </row>
    <row r="17" spans="1:135" ht="23.45" customHeight="1" x14ac:dyDescent="0.25">
      <c r="A17" s="28" t="s">
        <v>195</v>
      </c>
      <c r="B17" s="28" t="s">
        <v>196</v>
      </c>
      <c r="C17" s="29" t="s">
        <v>197</v>
      </c>
      <c r="D17" s="28" t="s">
        <v>198</v>
      </c>
      <c r="E17" s="28" t="s">
        <v>199</v>
      </c>
      <c r="F17" s="30">
        <v>1</v>
      </c>
      <c r="G17" s="30">
        <v>1</v>
      </c>
      <c r="H17" s="30">
        <v>1</v>
      </c>
      <c r="I17" s="30">
        <v>1.0625</v>
      </c>
      <c r="J17" s="30">
        <v>1.09375</v>
      </c>
      <c r="K17" s="30">
        <v>1</v>
      </c>
      <c r="L17" s="30">
        <v>1</v>
      </c>
      <c r="M17" s="30">
        <v>0</v>
      </c>
      <c r="N17" s="30">
        <v>1</v>
      </c>
      <c r="O17" s="30">
        <v>1.16875</v>
      </c>
      <c r="P17" s="30">
        <v>0.875</v>
      </c>
      <c r="Q17" s="30">
        <v>1.125</v>
      </c>
      <c r="R17" s="30">
        <v>1</v>
      </c>
      <c r="S17" s="30">
        <v>0</v>
      </c>
      <c r="T17" s="30">
        <v>1.125</v>
      </c>
      <c r="U17" s="30">
        <v>0.9375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1.0625</v>
      </c>
      <c r="AB17" s="30">
        <v>1.0625</v>
      </c>
      <c r="AC17" s="30">
        <v>1</v>
      </c>
      <c r="AD17" s="30">
        <v>1</v>
      </c>
      <c r="AE17" s="30">
        <v>1</v>
      </c>
      <c r="AF17" s="30">
        <v>1</v>
      </c>
      <c r="AG17" s="30">
        <v>1</v>
      </c>
      <c r="AH17" s="30">
        <v>1.0625</v>
      </c>
      <c r="AI17" s="31">
        <v>1</v>
      </c>
      <c r="AJ17" s="31"/>
      <c r="AK17" s="32">
        <v>23.574999999999999</v>
      </c>
      <c r="AL17" s="33"/>
      <c r="AM17" s="32">
        <v>23.574999999999999</v>
      </c>
      <c r="AN17" s="28">
        <v>0</v>
      </c>
      <c r="AO17" s="34">
        <v>0</v>
      </c>
      <c r="AP17" s="35">
        <v>24</v>
      </c>
      <c r="AQ17" s="32">
        <f t="shared" si="4"/>
        <v>0</v>
      </c>
      <c r="AR17" s="36">
        <v>24</v>
      </c>
      <c r="AS17" s="33">
        <v>487500</v>
      </c>
      <c r="AT17" s="33"/>
      <c r="AU17" s="33" t="s">
        <v>81</v>
      </c>
      <c r="AV17" s="28" t="s">
        <v>83</v>
      </c>
      <c r="AW17" s="37">
        <v>1</v>
      </c>
      <c r="AX17" s="38">
        <v>0</v>
      </c>
      <c r="AY17" s="37">
        <f xml:space="preserve"> IF(AND(AK17+AN17&gt;0,BQ17="",CX17&lt;&gt;"BV16"),IF(AX17&gt;=0,MIN(MAX(AR17-(AM17+AN17+AO17)-BA17,0),AW17+AX17),IF(BA17+AX17 &lt;=0, IF(AR17-(AM17+ AN17+ AO17) &gt;0,MAX(MIN(AW17,-(BA17+AX17)),AW17),MIN(AW17,-(BA17+AX17))), MAX(AW17-AR17-(AM17+AN17+AO17)-BA17,AW17))),0)</f>
        <v>0.42500000000000071</v>
      </c>
      <c r="AZ17" s="39">
        <f t="shared" si="1"/>
        <v>0.57499999999999929</v>
      </c>
      <c r="BA17" s="40">
        <v>0</v>
      </c>
      <c r="BB17" s="41">
        <f t="shared" si="3"/>
        <v>0</v>
      </c>
      <c r="BC17" s="59"/>
      <c r="BD17" s="33"/>
      <c r="BE17" s="42">
        <v>0</v>
      </c>
      <c r="BF17" s="33">
        <v>0</v>
      </c>
      <c r="BG17" s="43" t="s">
        <v>84</v>
      </c>
      <c r="BH17" s="44">
        <v>50000</v>
      </c>
      <c r="BI17" s="42">
        <v>0</v>
      </c>
      <c r="BJ17" s="33">
        <v>0</v>
      </c>
      <c r="BK17" s="43"/>
      <c r="BL17" s="44"/>
      <c r="BM17" s="44"/>
      <c r="BN17" s="33">
        <v>44652</v>
      </c>
      <c r="BO17" s="33">
        <v>44681.999988425923</v>
      </c>
      <c r="BP17" s="44"/>
      <c r="BQ17" s="45"/>
      <c r="BR17" s="45"/>
      <c r="BS17" s="33"/>
      <c r="BT17" s="33">
        <v>1</v>
      </c>
      <c r="BU17" s="33"/>
      <c r="BV17" s="43" t="s">
        <v>200</v>
      </c>
      <c r="BW17" s="4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45" t="s">
        <v>85</v>
      </c>
      <c r="CY17" s="45"/>
      <c r="CZ17" s="46">
        <v>0</v>
      </c>
      <c r="DA17" s="47">
        <v>0.57499999999999929</v>
      </c>
      <c r="DB17" s="38">
        <v>0</v>
      </c>
      <c r="DC17" s="45"/>
      <c r="DD17" s="45"/>
      <c r="DE17" s="45"/>
      <c r="DF17" s="45"/>
      <c r="DG17" s="48"/>
      <c r="DH17" s="48">
        <v>0</v>
      </c>
      <c r="DI17" s="49">
        <v>44089</v>
      </c>
      <c r="DJ17" s="45"/>
      <c r="DK17" s="45"/>
      <c r="DL17" s="45"/>
      <c r="DM17" s="45"/>
      <c r="DN17" s="50">
        <v>78.646999771629922</v>
      </c>
      <c r="DO17" s="51">
        <v>0.57499999999999929</v>
      </c>
      <c r="DP17" s="50">
        <v>0</v>
      </c>
      <c r="DQ17" s="50"/>
      <c r="DR17" s="50">
        <v>0</v>
      </c>
      <c r="DS17" s="50" t="s">
        <v>201</v>
      </c>
      <c r="DT17" s="50" t="s">
        <v>656</v>
      </c>
      <c r="DU17" s="50">
        <v>0</v>
      </c>
      <c r="DV17" s="46">
        <v>0.57499999999999929</v>
      </c>
      <c r="DW17" s="50">
        <v>0</v>
      </c>
      <c r="DX17" s="46">
        <v>0</v>
      </c>
      <c r="DY17" s="50"/>
      <c r="DZ17" s="46"/>
      <c r="EA17" s="52">
        <v>24</v>
      </c>
      <c r="EB17" s="46"/>
      <c r="EC17" s="46" t="s">
        <v>87</v>
      </c>
      <c r="ED17" s="46"/>
      <c r="EE17" s="46"/>
    </row>
    <row r="18" spans="1:135" ht="23.45" customHeight="1" x14ac:dyDescent="0.25">
      <c r="A18" s="28" t="s">
        <v>189</v>
      </c>
      <c r="B18" s="28" t="s">
        <v>214</v>
      </c>
      <c r="C18" s="29" t="s">
        <v>215</v>
      </c>
      <c r="D18" s="28" t="s">
        <v>216</v>
      </c>
      <c r="E18" s="28" t="s">
        <v>99</v>
      </c>
      <c r="F18" s="30">
        <v>0</v>
      </c>
      <c r="G18" s="30">
        <v>0.9375</v>
      </c>
      <c r="H18" s="30">
        <v>0</v>
      </c>
      <c r="I18" s="30">
        <v>1.0625</v>
      </c>
      <c r="J18" s="30">
        <v>1</v>
      </c>
      <c r="K18" s="30">
        <v>1</v>
      </c>
      <c r="L18" s="30">
        <v>0.21875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1.0625</v>
      </c>
      <c r="U18" s="30">
        <v>1</v>
      </c>
      <c r="V18" s="30">
        <v>0.9375</v>
      </c>
      <c r="W18" s="30">
        <v>1.0625</v>
      </c>
      <c r="X18" s="30">
        <v>1.0625</v>
      </c>
      <c r="Y18" s="30">
        <v>0.9375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0.9375</v>
      </c>
      <c r="AF18" s="30">
        <v>1.0625</v>
      </c>
      <c r="AG18" s="30">
        <v>0</v>
      </c>
      <c r="AH18" s="30">
        <v>0.53125</v>
      </c>
      <c r="AI18" s="31">
        <v>1</v>
      </c>
      <c r="AJ18" s="31"/>
      <c r="AK18" s="32">
        <v>13.8125</v>
      </c>
      <c r="AL18" s="33"/>
      <c r="AM18" s="32">
        <v>13.8125</v>
      </c>
      <c r="AN18" s="28">
        <v>0</v>
      </c>
      <c r="AO18" s="34">
        <v>0</v>
      </c>
      <c r="AP18" s="35">
        <v>13.8125</v>
      </c>
      <c r="AQ18" s="32">
        <f t="shared" si="4"/>
        <v>-10.1875</v>
      </c>
      <c r="AR18" s="36">
        <v>24</v>
      </c>
      <c r="AS18" s="33">
        <v>182352.9411764706</v>
      </c>
      <c r="AT18" s="33"/>
      <c r="AU18" s="33" t="s">
        <v>217</v>
      </c>
      <c r="AV18" s="28" t="s">
        <v>83</v>
      </c>
      <c r="AW18" s="37">
        <v>0</v>
      </c>
      <c r="AX18" s="38">
        <v>0</v>
      </c>
      <c r="AY18" s="37">
        <f xml:space="preserve"> IF(AND(AK18+AN18&gt;0,BQ18="",CX18&lt;&gt;"BV16"),IF(AX18&gt;=0,MIN(MAX(AR18-(AM18+AN18+AO18)-BA18,0),AW18+AX18),IF(BA18+AX18 &lt;=0, IF(AR18-(AM18+ AN18+ AO18) &gt;0,MAX(MIN(AW18,-(BA18+AX18)),AW18),MIN(AW18,-(BA18+AX18))), MAX(AW18-AR18-(AM18+AN18+AO18)-BA18,AW18))),0)</f>
        <v>0</v>
      </c>
      <c r="AZ18" s="39">
        <f t="shared" ref="AZ18:AZ35" si="5">AW18-AY18 + IF(AX18&gt;0,AX18,0)</f>
        <v>0</v>
      </c>
      <c r="BA18" s="40">
        <v>0</v>
      </c>
      <c r="BB18" s="41">
        <f t="shared" si="3"/>
        <v>0</v>
      </c>
      <c r="BC18" s="59"/>
      <c r="BD18" s="33"/>
      <c r="BE18" s="42">
        <v>50000</v>
      </c>
      <c r="BF18" s="33">
        <v>1</v>
      </c>
      <c r="BG18" s="43" t="s">
        <v>154</v>
      </c>
      <c r="BH18" s="44">
        <v>0</v>
      </c>
      <c r="BI18" s="42">
        <v>0</v>
      </c>
      <c r="BJ18" s="33">
        <v>0</v>
      </c>
      <c r="BK18" s="43"/>
      <c r="BL18" s="44"/>
      <c r="BM18" s="44"/>
      <c r="BN18" s="33">
        <v>44652</v>
      </c>
      <c r="BO18" s="33">
        <v>44681.999988425923</v>
      </c>
      <c r="BP18" s="44"/>
      <c r="BQ18" s="45"/>
      <c r="BR18" s="45"/>
      <c r="BS18" s="33"/>
      <c r="BT18" s="33"/>
      <c r="BU18" s="33"/>
      <c r="BV18" s="43"/>
      <c r="BW18" s="4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45" t="s">
        <v>85</v>
      </c>
      <c r="CY18" s="45"/>
      <c r="CZ18" s="46">
        <v>0</v>
      </c>
      <c r="DA18" s="47">
        <v>0</v>
      </c>
      <c r="DB18" s="38">
        <v>0</v>
      </c>
      <c r="DC18" s="45"/>
      <c r="DD18" s="45"/>
      <c r="DE18" s="45"/>
      <c r="DF18" s="45"/>
      <c r="DG18" s="48"/>
      <c r="DH18" s="48">
        <v>0</v>
      </c>
      <c r="DI18" s="49">
        <v>44089</v>
      </c>
      <c r="DJ18" s="45"/>
      <c r="DK18" s="45"/>
      <c r="DL18" s="45"/>
      <c r="DM18" s="45"/>
      <c r="DN18" s="50">
        <v>80.250769473984093</v>
      </c>
      <c r="DO18" s="51">
        <v>0</v>
      </c>
      <c r="DP18" s="50">
        <v>0</v>
      </c>
      <c r="DQ18" s="50"/>
      <c r="DR18" s="50">
        <v>0</v>
      </c>
      <c r="DS18" s="50" t="s">
        <v>218</v>
      </c>
      <c r="DT18" s="50" t="s">
        <v>659</v>
      </c>
      <c r="DU18" s="50">
        <v>0</v>
      </c>
      <c r="DV18" s="46">
        <v>0</v>
      </c>
      <c r="DW18" s="50">
        <v>0</v>
      </c>
      <c r="DX18" s="46">
        <v>0</v>
      </c>
      <c r="DY18" s="50"/>
      <c r="DZ18" s="46"/>
      <c r="EA18" s="52">
        <v>13.8125</v>
      </c>
      <c r="EB18" s="46"/>
      <c r="EC18" s="46" t="s">
        <v>194</v>
      </c>
      <c r="ED18" s="46"/>
      <c r="EE18" s="46"/>
    </row>
    <row r="19" spans="1:135" ht="23.45" customHeight="1" x14ac:dyDescent="0.25">
      <c r="A19" s="28" t="s">
        <v>243</v>
      </c>
      <c r="B19" s="28" t="s">
        <v>244</v>
      </c>
      <c r="C19" s="29" t="s">
        <v>245</v>
      </c>
      <c r="D19" s="28" t="s">
        <v>666</v>
      </c>
      <c r="E19" s="28" t="s">
        <v>246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2</v>
      </c>
      <c r="N19" s="30">
        <v>0</v>
      </c>
      <c r="O19" s="30">
        <v>1</v>
      </c>
      <c r="P19" s="30">
        <v>2</v>
      </c>
      <c r="Q19" s="30">
        <v>0</v>
      </c>
      <c r="R19" s="30">
        <v>1</v>
      </c>
      <c r="S19" s="30">
        <v>2</v>
      </c>
      <c r="T19" s="30">
        <v>0</v>
      </c>
      <c r="U19" s="30">
        <v>1</v>
      </c>
      <c r="V19" s="30">
        <v>2</v>
      </c>
      <c r="W19" s="30">
        <v>0</v>
      </c>
      <c r="X19" s="30">
        <v>1</v>
      </c>
      <c r="Y19" s="30">
        <v>2</v>
      </c>
      <c r="Z19" s="30">
        <v>0</v>
      </c>
      <c r="AA19" s="30">
        <v>1</v>
      </c>
      <c r="AB19" s="30">
        <v>2</v>
      </c>
      <c r="AC19" s="30">
        <v>0</v>
      </c>
      <c r="AD19" s="30">
        <v>1</v>
      </c>
      <c r="AE19" s="30">
        <v>2</v>
      </c>
      <c r="AF19" s="30">
        <v>0</v>
      </c>
      <c r="AG19" s="30">
        <v>1</v>
      </c>
      <c r="AH19" s="30">
        <v>2</v>
      </c>
      <c r="AI19" s="31">
        <v>0</v>
      </c>
      <c r="AJ19" s="31"/>
      <c r="AK19" s="32">
        <v>23</v>
      </c>
      <c r="AL19" s="33"/>
      <c r="AM19" s="32">
        <v>23</v>
      </c>
      <c r="AN19" s="28">
        <v>0</v>
      </c>
      <c r="AO19" s="34">
        <v>0</v>
      </c>
      <c r="AP19" s="35">
        <v>24</v>
      </c>
      <c r="AQ19" s="32">
        <f t="shared" si="4"/>
        <v>0</v>
      </c>
      <c r="AR19" s="36">
        <v>24</v>
      </c>
      <c r="AS19" s="33">
        <v>1650000</v>
      </c>
      <c r="AT19" s="33"/>
      <c r="AU19" s="33" t="s">
        <v>81</v>
      </c>
      <c r="AV19" s="28" t="s">
        <v>83</v>
      </c>
      <c r="AW19" s="37">
        <v>1</v>
      </c>
      <c r="AX19" s="38">
        <v>0</v>
      </c>
      <c r="AY19" s="37">
        <f xml:space="preserve"> IF(AND(AK19+AN19&gt;0,BQ19="",CX19&lt;&gt;"BV16"),IF(AX19&gt;=0,MIN(MAX(AR19-(AM19+AN19+AO19)-BA19,0),AW19+AX19),IF(BA19+AX19 &lt;=0, IF(AR19-(AM19+ AN19+ AO19) &gt;0,MAX(MIN(AW19,-(BA19+AX19)),AW19),MIN(AW19,-(BA19+AX19))), MAX(AW19-AR19-(AM19+AN19+AO19)-BA19,AW19))),0)</f>
        <v>1</v>
      </c>
      <c r="AZ19" s="39">
        <f t="shared" si="5"/>
        <v>0</v>
      </c>
      <c r="BA19" s="40">
        <v>0</v>
      </c>
      <c r="BB19" s="41">
        <f t="shared" si="3"/>
        <v>0</v>
      </c>
      <c r="BC19" s="59"/>
      <c r="BD19" s="33"/>
      <c r="BE19" s="42">
        <v>0</v>
      </c>
      <c r="BF19" s="33">
        <v>0</v>
      </c>
      <c r="BG19" s="43" t="s">
        <v>84</v>
      </c>
      <c r="BH19" s="44">
        <v>0</v>
      </c>
      <c r="BI19" s="42">
        <v>0</v>
      </c>
      <c r="BJ19" s="33">
        <v>0</v>
      </c>
      <c r="BK19" s="43" t="s">
        <v>247</v>
      </c>
      <c r="BL19" s="44"/>
      <c r="BM19" s="44"/>
      <c r="BN19" s="33">
        <v>44652</v>
      </c>
      <c r="BO19" s="33">
        <v>44681.999988425923</v>
      </c>
      <c r="BP19" s="44"/>
      <c r="BQ19" s="45"/>
      <c r="BR19" s="45"/>
      <c r="BS19" s="33"/>
      <c r="BT19" s="33"/>
      <c r="BU19" s="33"/>
      <c r="BV19" s="43"/>
      <c r="BW19" s="4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45" t="s">
        <v>85</v>
      </c>
      <c r="CY19" s="45"/>
      <c r="CZ19" s="46">
        <v>0</v>
      </c>
      <c r="DA19" s="47">
        <v>0</v>
      </c>
      <c r="DB19" s="38">
        <v>0</v>
      </c>
      <c r="DC19" s="45"/>
      <c r="DD19" s="45"/>
      <c r="DE19" s="45"/>
      <c r="DF19" s="45"/>
      <c r="DG19" s="48">
        <v>8</v>
      </c>
      <c r="DH19" s="48">
        <v>0</v>
      </c>
      <c r="DI19" s="49">
        <v>44089</v>
      </c>
      <c r="DJ19" s="45"/>
      <c r="DK19" s="45"/>
      <c r="DL19" s="45"/>
      <c r="DM19" s="45"/>
      <c r="DN19" s="50">
        <v>86.636611825760966</v>
      </c>
      <c r="DO19" s="51">
        <v>0</v>
      </c>
      <c r="DP19" s="50">
        <v>0</v>
      </c>
      <c r="DQ19" s="50">
        <v>100000</v>
      </c>
      <c r="DR19" s="50">
        <v>0</v>
      </c>
      <c r="DS19" s="50" t="s">
        <v>248</v>
      </c>
      <c r="DT19" s="50" t="s">
        <v>657</v>
      </c>
      <c r="DU19" s="50">
        <v>7.0000000000000284E-2</v>
      </c>
      <c r="DV19" s="46">
        <v>7.0000000000000284E-2</v>
      </c>
      <c r="DW19" s="50">
        <v>0</v>
      </c>
      <c r="DX19" s="46">
        <v>0</v>
      </c>
      <c r="DY19" s="50"/>
      <c r="DZ19" s="46"/>
      <c r="EA19" s="52">
        <v>24</v>
      </c>
      <c r="EB19" s="46"/>
      <c r="EC19" s="46" t="s">
        <v>103</v>
      </c>
      <c r="ED19" s="46"/>
      <c r="EE19" s="46"/>
    </row>
    <row r="20" spans="1:135" ht="23.45" customHeight="1" x14ac:dyDescent="0.25">
      <c r="A20" s="28" t="s">
        <v>254</v>
      </c>
      <c r="B20" s="28" t="s">
        <v>255</v>
      </c>
      <c r="C20" s="29" t="s">
        <v>256</v>
      </c>
      <c r="D20" s="28" t="s">
        <v>257</v>
      </c>
      <c r="E20" s="28" t="s">
        <v>80</v>
      </c>
      <c r="F20" s="30">
        <v>1</v>
      </c>
      <c r="G20" s="30">
        <v>1</v>
      </c>
      <c r="H20" s="30">
        <v>1</v>
      </c>
      <c r="I20" s="30">
        <v>1</v>
      </c>
      <c r="J20" s="30">
        <v>1</v>
      </c>
      <c r="K20" s="30">
        <v>1</v>
      </c>
      <c r="L20" s="30">
        <v>1</v>
      </c>
      <c r="M20" s="30">
        <v>1</v>
      </c>
      <c r="N20" s="30">
        <v>1</v>
      </c>
      <c r="O20" s="30">
        <v>1</v>
      </c>
      <c r="P20" s="30">
        <v>0</v>
      </c>
      <c r="Q20" s="30">
        <v>0</v>
      </c>
      <c r="R20" s="30">
        <v>0</v>
      </c>
      <c r="S20" s="30">
        <v>1</v>
      </c>
      <c r="T20" s="30">
        <v>1</v>
      </c>
      <c r="U20" s="30">
        <v>0.99791666666666667</v>
      </c>
      <c r="V20" s="30">
        <v>1</v>
      </c>
      <c r="W20" s="30">
        <v>0</v>
      </c>
      <c r="X20" s="30">
        <v>1</v>
      </c>
      <c r="Y20" s="30">
        <v>0</v>
      </c>
      <c r="Z20" s="30">
        <v>1</v>
      </c>
      <c r="AA20" s="30">
        <v>1</v>
      </c>
      <c r="AB20" s="30">
        <v>1</v>
      </c>
      <c r="AC20" s="30">
        <v>1</v>
      </c>
      <c r="AD20" s="30">
        <v>1</v>
      </c>
      <c r="AE20" s="30">
        <v>1</v>
      </c>
      <c r="AF20" s="30">
        <v>1</v>
      </c>
      <c r="AG20" s="30">
        <v>1</v>
      </c>
      <c r="AH20" s="30">
        <v>0</v>
      </c>
      <c r="AI20" s="31">
        <v>1</v>
      </c>
      <c r="AJ20" s="31"/>
      <c r="AK20" s="32">
        <v>23.997916666666669</v>
      </c>
      <c r="AL20" s="33"/>
      <c r="AM20" s="32">
        <v>23.997916666666669</v>
      </c>
      <c r="AN20" s="28">
        <v>0</v>
      </c>
      <c r="AO20" s="34">
        <v>0</v>
      </c>
      <c r="AP20" s="35">
        <v>24</v>
      </c>
      <c r="AQ20" s="32">
        <f t="shared" si="4"/>
        <v>0</v>
      </c>
      <c r="AR20" s="36">
        <v>24</v>
      </c>
      <c r="AS20" s="33">
        <v>500000</v>
      </c>
      <c r="AT20" s="33"/>
      <c r="AU20" s="33" t="s">
        <v>81</v>
      </c>
      <c r="AV20" s="28" t="s">
        <v>83</v>
      </c>
      <c r="AW20" s="37">
        <v>1</v>
      </c>
      <c r="AX20" s="38">
        <v>0</v>
      </c>
      <c r="AY20" s="37">
        <f xml:space="preserve"> IF(AND(AK20+AN20&gt;0,BQ20="",CX20&lt;&gt;"BV16"),IF(AX20&gt;=0,MIN(MAX(AR20-(AM20+AN20+AO20)-BA20,0),AW20+AX20),IF(BA20+AX20 &lt;=0, IF(AR20-(AM20+ AN20+ AO20) &gt;0,MAX(MIN(AW20,-(BA20+AX20)),AW20),MIN(AW20,-(BA20+AX20))), MAX(AW20-AR20-(AM20+AN20+AO20)-BA20,AW20))),0)</f>
        <v>2.0833333333314386E-3</v>
      </c>
      <c r="AZ20" s="39">
        <f t="shared" si="5"/>
        <v>0.99791666666666856</v>
      </c>
      <c r="BA20" s="40">
        <v>0</v>
      </c>
      <c r="BB20" s="41">
        <f t="shared" si="3"/>
        <v>0</v>
      </c>
      <c r="BC20" s="59"/>
      <c r="BD20" s="33"/>
      <c r="BE20" s="42">
        <v>0</v>
      </c>
      <c r="BF20" s="33">
        <v>0</v>
      </c>
      <c r="BG20" s="43" t="s">
        <v>84</v>
      </c>
      <c r="BH20" s="44">
        <v>50000</v>
      </c>
      <c r="BI20" s="42">
        <v>0</v>
      </c>
      <c r="BJ20" s="33">
        <v>0</v>
      </c>
      <c r="BK20" s="43" t="s">
        <v>258</v>
      </c>
      <c r="BL20" s="44"/>
      <c r="BM20" s="44"/>
      <c r="BN20" s="33">
        <v>44652</v>
      </c>
      <c r="BO20" s="33">
        <v>44681.999988425923</v>
      </c>
      <c r="BP20" s="44"/>
      <c r="BQ20" s="45"/>
      <c r="BR20" s="45"/>
      <c r="BS20" s="33"/>
      <c r="BT20" s="33">
        <v>1</v>
      </c>
      <c r="BU20" s="33"/>
      <c r="BV20" s="43" t="s">
        <v>259</v>
      </c>
      <c r="BW20" s="4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45" t="s">
        <v>85</v>
      </c>
      <c r="CY20" s="45"/>
      <c r="CZ20" s="46">
        <v>0</v>
      </c>
      <c r="DA20" s="47">
        <v>0.99791666666666856</v>
      </c>
      <c r="DB20" s="38">
        <v>0</v>
      </c>
      <c r="DC20" s="45"/>
      <c r="DD20" s="45"/>
      <c r="DE20" s="45"/>
      <c r="DF20" s="45"/>
      <c r="DG20" s="48"/>
      <c r="DH20" s="48">
        <v>0</v>
      </c>
      <c r="DI20" s="49">
        <v>44089</v>
      </c>
      <c r="DJ20" s="45"/>
      <c r="DK20" s="45"/>
      <c r="DL20" s="45"/>
      <c r="DM20" s="45"/>
      <c r="DN20" s="50">
        <v>94.749076504273503</v>
      </c>
      <c r="DO20" s="51">
        <v>0.99791666666666856</v>
      </c>
      <c r="DP20" s="50">
        <v>0</v>
      </c>
      <c r="DQ20" s="50">
        <v>0</v>
      </c>
      <c r="DR20" s="50">
        <v>0</v>
      </c>
      <c r="DS20" s="50" t="s">
        <v>260</v>
      </c>
      <c r="DT20" s="50" t="s">
        <v>660</v>
      </c>
      <c r="DU20" s="50">
        <v>0</v>
      </c>
      <c r="DV20" s="46">
        <v>0.99791666666666856</v>
      </c>
      <c r="DW20" s="50">
        <v>0</v>
      </c>
      <c r="DX20" s="46">
        <v>0</v>
      </c>
      <c r="DY20" s="50"/>
      <c r="DZ20" s="46"/>
      <c r="EA20" s="52">
        <v>24</v>
      </c>
      <c r="EB20" s="46"/>
      <c r="EC20" s="46" t="s">
        <v>209</v>
      </c>
      <c r="ED20" s="46"/>
      <c r="EE20" s="46"/>
    </row>
    <row r="21" spans="1:135" ht="23.45" customHeight="1" x14ac:dyDescent="0.25">
      <c r="A21" s="28" t="s">
        <v>261</v>
      </c>
      <c r="B21" s="28" t="s">
        <v>262</v>
      </c>
      <c r="C21" s="29" t="s">
        <v>263</v>
      </c>
      <c r="D21" s="28" t="s">
        <v>264</v>
      </c>
      <c r="E21" s="28" t="s">
        <v>265</v>
      </c>
      <c r="F21" s="30">
        <v>2</v>
      </c>
      <c r="G21" s="30">
        <v>0</v>
      </c>
      <c r="H21" s="30">
        <v>0</v>
      </c>
      <c r="I21" s="30">
        <v>0.5</v>
      </c>
      <c r="J21" s="30">
        <v>1</v>
      </c>
      <c r="K21" s="30">
        <v>1</v>
      </c>
      <c r="L21" s="30">
        <v>1</v>
      </c>
      <c r="M21" s="30">
        <v>1</v>
      </c>
      <c r="N21" s="30">
        <v>0.53125</v>
      </c>
      <c r="O21" s="30">
        <v>0</v>
      </c>
      <c r="P21" s="30">
        <v>2</v>
      </c>
      <c r="Q21" s="30">
        <v>0</v>
      </c>
      <c r="R21" s="30">
        <v>1</v>
      </c>
      <c r="S21" s="30">
        <v>1</v>
      </c>
      <c r="T21" s="30">
        <v>2</v>
      </c>
      <c r="U21" s="30">
        <v>0</v>
      </c>
      <c r="V21" s="30">
        <v>1</v>
      </c>
      <c r="W21" s="30">
        <v>1</v>
      </c>
      <c r="X21" s="30">
        <v>1</v>
      </c>
      <c r="Y21" s="30">
        <v>0.5</v>
      </c>
      <c r="Z21" s="30">
        <v>2</v>
      </c>
      <c r="AA21" s="30">
        <v>0</v>
      </c>
      <c r="AB21" s="30">
        <v>0</v>
      </c>
      <c r="AC21" s="30">
        <v>1</v>
      </c>
      <c r="AD21" s="30">
        <v>1</v>
      </c>
      <c r="AE21" s="30">
        <v>0.6875</v>
      </c>
      <c r="AF21" s="30">
        <v>0</v>
      </c>
      <c r="AG21" s="30">
        <v>0</v>
      </c>
      <c r="AH21" s="30">
        <v>0</v>
      </c>
      <c r="AI21" s="31">
        <v>2</v>
      </c>
      <c r="AJ21" s="31"/>
      <c r="AK21" s="32">
        <v>23.21875</v>
      </c>
      <c r="AL21" s="33"/>
      <c r="AM21" s="32">
        <v>23.21875</v>
      </c>
      <c r="AN21" s="28">
        <v>0</v>
      </c>
      <c r="AO21" s="34">
        <v>0</v>
      </c>
      <c r="AP21" s="35">
        <v>24</v>
      </c>
      <c r="AQ21" s="32">
        <f t="shared" si="4"/>
        <v>0</v>
      </c>
      <c r="AR21" s="36">
        <v>24</v>
      </c>
      <c r="AS21" s="33">
        <v>950000</v>
      </c>
      <c r="AT21" s="33"/>
      <c r="AU21" s="33" t="s">
        <v>81</v>
      </c>
      <c r="AV21" s="28" t="s">
        <v>83</v>
      </c>
      <c r="AW21" s="37">
        <v>1</v>
      </c>
      <c r="AX21" s="38">
        <v>0</v>
      </c>
      <c r="AY21" s="37">
        <f xml:space="preserve"> IF(AND(AK21+AN21&gt;0,BQ21="",CX21&lt;&gt;"BV16"),IF(AX21&gt;=0,MIN(MAX(AR21-(AM21+AN21+AO21)-BA21,0),AW21+AX21),IF(BA21+AX21 &lt;=0, IF(AR21-(AM21+ AN21+ AO21) &gt;0,MAX(MIN(AW21,-(BA21+AX21)),AW21),MIN(AW21,-(BA21+AX21))), MAX(AW21-AR21-(AM21+AN21+AO21)-BA21,AW21))),0)</f>
        <v>0.78125</v>
      </c>
      <c r="AZ21" s="39">
        <f t="shared" si="5"/>
        <v>0.21875</v>
      </c>
      <c r="BA21" s="40">
        <v>0</v>
      </c>
      <c r="BB21" s="41">
        <f t="shared" si="3"/>
        <v>0</v>
      </c>
      <c r="BC21" s="59"/>
      <c r="BD21" s="33" t="s">
        <v>83</v>
      </c>
      <c r="BE21" s="42">
        <v>0</v>
      </c>
      <c r="BF21" s="33">
        <v>0</v>
      </c>
      <c r="BG21" s="43" t="s">
        <v>84</v>
      </c>
      <c r="BH21" s="44">
        <v>0</v>
      </c>
      <c r="BI21" s="42">
        <v>0</v>
      </c>
      <c r="BJ21" s="33">
        <v>0</v>
      </c>
      <c r="BK21" s="43"/>
      <c r="BL21" s="44"/>
      <c r="BM21" s="44"/>
      <c r="BN21" s="33">
        <v>44652</v>
      </c>
      <c r="BO21" s="33">
        <v>44681.999988425923</v>
      </c>
      <c r="BP21" s="44"/>
      <c r="BQ21" s="45"/>
      <c r="BR21" s="45"/>
      <c r="BS21" s="33"/>
      <c r="BT21" s="33"/>
      <c r="BU21" s="33"/>
      <c r="BV21" s="43"/>
      <c r="BW21" s="4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45" t="s">
        <v>85</v>
      </c>
      <c r="CY21" s="45"/>
      <c r="CZ21" s="46">
        <v>0</v>
      </c>
      <c r="DA21" s="47">
        <v>0.21875</v>
      </c>
      <c r="DB21" s="38">
        <v>0</v>
      </c>
      <c r="DC21" s="45"/>
      <c r="DD21" s="45"/>
      <c r="DE21" s="45"/>
      <c r="DF21" s="45"/>
      <c r="DG21" s="48">
        <v>5</v>
      </c>
      <c r="DH21" s="48">
        <v>0</v>
      </c>
      <c r="DI21" s="49">
        <v>44089</v>
      </c>
      <c r="DJ21" s="45"/>
      <c r="DK21" s="45"/>
      <c r="DL21" s="45"/>
      <c r="DM21" s="45"/>
      <c r="DN21" s="50">
        <v>92.685811454248139</v>
      </c>
      <c r="DO21" s="51">
        <v>0.21875</v>
      </c>
      <c r="DP21" s="50">
        <v>0</v>
      </c>
      <c r="DQ21" s="50"/>
      <c r="DR21" s="50">
        <v>0</v>
      </c>
      <c r="DS21" s="50" t="s">
        <v>266</v>
      </c>
      <c r="DT21" s="50" t="s">
        <v>657</v>
      </c>
      <c r="DU21" s="50">
        <v>0.71156349206349034</v>
      </c>
      <c r="DV21" s="46">
        <v>0.93031349206349034</v>
      </c>
      <c r="DW21" s="50">
        <v>0</v>
      </c>
      <c r="DX21" s="46">
        <v>0</v>
      </c>
      <c r="DY21" s="50"/>
      <c r="DZ21" s="46"/>
      <c r="EA21" s="52">
        <v>24</v>
      </c>
      <c r="EB21" s="46"/>
      <c r="EC21" s="46" t="s">
        <v>103</v>
      </c>
      <c r="ED21" s="46"/>
      <c r="EE21" s="46"/>
    </row>
    <row r="22" spans="1:135" ht="23.45" customHeight="1" x14ac:dyDescent="0.25">
      <c r="A22" s="28" t="s">
        <v>267</v>
      </c>
      <c r="B22" s="28" t="s">
        <v>268</v>
      </c>
      <c r="C22" s="29" t="s">
        <v>269</v>
      </c>
      <c r="D22" s="28" t="s">
        <v>270</v>
      </c>
      <c r="E22" s="28" t="s">
        <v>271</v>
      </c>
      <c r="F22" s="30">
        <v>0.89583333333333337</v>
      </c>
      <c r="G22" s="30">
        <v>1</v>
      </c>
      <c r="H22" s="30">
        <v>1.125</v>
      </c>
      <c r="I22" s="30">
        <v>1</v>
      </c>
      <c r="J22" s="30">
        <v>1.125</v>
      </c>
      <c r="K22" s="30">
        <v>1</v>
      </c>
      <c r="L22" s="30">
        <v>1</v>
      </c>
      <c r="M22" s="30">
        <v>1</v>
      </c>
      <c r="N22" s="30">
        <v>1</v>
      </c>
      <c r="O22" s="30">
        <v>0</v>
      </c>
      <c r="P22" s="30">
        <v>0</v>
      </c>
      <c r="Q22" s="30">
        <v>0</v>
      </c>
      <c r="R22" s="30">
        <v>1</v>
      </c>
      <c r="S22" s="30">
        <v>1</v>
      </c>
      <c r="T22" s="30">
        <v>1</v>
      </c>
      <c r="U22" s="30">
        <v>1</v>
      </c>
      <c r="V22" s="30">
        <v>1</v>
      </c>
      <c r="W22" s="30">
        <v>1</v>
      </c>
      <c r="X22" s="30">
        <v>1.0526315789473684</v>
      </c>
      <c r="Y22" s="30">
        <v>1</v>
      </c>
      <c r="Z22" s="30">
        <v>1</v>
      </c>
      <c r="AA22" s="30">
        <v>1.125</v>
      </c>
      <c r="AB22" s="30">
        <v>1</v>
      </c>
      <c r="AC22" s="30">
        <v>1.125</v>
      </c>
      <c r="AD22" s="30">
        <v>0</v>
      </c>
      <c r="AE22" s="30">
        <v>1</v>
      </c>
      <c r="AF22" s="30">
        <v>1</v>
      </c>
      <c r="AG22" s="30">
        <v>1</v>
      </c>
      <c r="AH22" s="30">
        <v>0</v>
      </c>
      <c r="AI22" s="31">
        <v>0</v>
      </c>
      <c r="AJ22" s="31"/>
      <c r="AK22" s="32">
        <v>24.448464912280702</v>
      </c>
      <c r="AL22" s="33"/>
      <c r="AM22" s="32">
        <v>24.448464912280702</v>
      </c>
      <c r="AN22" s="28">
        <v>0</v>
      </c>
      <c r="AO22" s="34">
        <v>0</v>
      </c>
      <c r="AP22" s="35">
        <v>24.448464912280702</v>
      </c>
      <c r="AQ22" s="32">
        <f t="shared" si="4"/>
        <v>0.44846491228070207</v>
      </c>
      <c r="AR22" s="36">
        <v>24</v>
      </c>
      <c r="AS22" s="33">
        <v>300000</v>
      </c>
      <c r="AT22" s="33"/>
      <c r="AU22" s="33" t="s">
        <v>81</v>
      </c>
      <c r="AV22" s="28" t="s">
        <v>83</v>
      </c>
      <c r="AW22" s="37">
        <v>1</v>
      </c>
      <c r="AX22" s="38">
        <v>0</v>
      </c>
      <c r="AY22" s="37">
        <f xml:space="preserve"> IF(AND(AK22+AN22&gt;0,BQ22="",CX22&lt;&gt;"BV16"),IF(AX22&gt;=0,MIN(MAX(AR22-(AM22+AN22+AO22)-BA22,0),AW22+AX22),IF(BA22+AX22 &lt;=0, IF(AR22-(AM22+ AN22+ AO22) &gt;0,MAX(MIN(AW22,-(BA22+AX22)),AW22),MIN(AW22,-(BA22+AX22))), MAX(AW22-AR22-(AM22+AN22+AO22)-BA22,AW22))),0)</f>
        <v>0</v>
      </c>
      <c r="AZ22" s="39">
        <f t="shared" si="5"/>
        <v>1</v>
      </c>
      <c r="BA22" s="40">
        <v>0</v>
      </c>
      <c r="BB22" s="41">
        <f t="shared" si="3"/>
        <v>0.44846491228070207</v>
      </c>
      <c r="BC22" s="59"/>
      <c r="BD22" s="33" t="s">
        <v>83</v>
      </c>
      <c r="BE22" s="42">
        <v>0</v>
      </c>
      <c r="BF22" s="33">
        <v>0</v>
      </c>
      <c r="BG22" s="43" t="s">
        <v>84</v>
      </c>
      <c r="BH22" s="44">
        <v>0</v>
      </c>
      <c r="BI22" s="42">
        <v>0</v>
      </c>
      <c r="BJ22" s="33">
        <v>0</v>
      </c>
      <c r="BK22" s="43"/>
      <c r="BL22" s="44"/>
      <c r="BM22" s="44"/>
      <c r="BN22" s="33">
        <v>44652</v>
      </c>
      <c r="BO22" s="33">
        <v>44681.999988425923</v>
      </c>
      <c r="BP22" s="44"/>
      <c r="BQ22" s="45"/>
      <c r="BR22" s="45"/>
      <c r="BS22" s="33"/>
      <c r="BT22" s="33"/>
      <c r="BU22" s="33"/>
      <c r="BV22" s="43"/>
      <c r="BW22" s="4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45" t="s">
        <v>85</v>
      </c>
      <c r="CY22" s="45"/>
      <c r="CZ22" s="46">
        <v>0</v>
      </c>
      <c r="DA22" s="47">
        <v>1</v>
      </c>
      <c r="DB22" s="38">
        <v>0</v>
      </c>
      <c r="DC22" s="45"/>
      <c r="DD22" s="45"/>
      <c r="DE22" s="45"/>
      <c r="DF22" s="45"/>
      <c r="DG22" s="48"/>
      <c r="DH22" s="48">
        <v>0</v>
      </c>
      <c r="DI22" s="49">
        <v>44089</v>
      </c>
      <c r="DJ22" s="45"/>
      <c r="DK22" s="45"/>
      <c r="DL22" s="45"/>
      <c r="DM22" s="45"/>
      <c r="DN22" s="50">
        <v>88.633237871794876</v>
      </c>
      <c r="DO22" s="51">
        <v>1</v>
      </c>
      <c r="DP22" s="50">
        <v>0</v>
      </c>
      <c r="DQ22" s="50"/>
      <c r="DR22" s="50">
        <v>0</v>
      </c>
      <c r="DS22" s="50" t="s">
        <v>272</v>
      </c>
      <c r="DT22" s="50" t="s">
        <v>657</v>
      </c>
      <c r="DU22" s="50">
        <v>3</v>
      </c>
      <c r="DV22" s="46">
        <v>4</v>
      </c>
      <c r="DW22" s="50">
        <v>7.2955263157894734</v>
      </c>
      <c r="DX22" s="46">
        <v>7.2955263157894734</v>
      </c>
      <c r="DY22" s="50"/>
      <c r="DZ22" s="46"/>
      <c r="EA22" s="52">
        <v>24.448464912280702</v>
      </c>
      <c r="EB22" s="46"/>
      <c r="EC22" s="46" t="s">
        <v>103</v>
      </c>
      <c r="ED22" s="46"/>
      <c r="EE22" s="46"/>
    </row>
    <row r="23" spans="1:135" ht="23.45" customHeight="1" x14ac:dyDescent="0.25">
      <c r="A23" s="28" t="s">
        <v>310</v>
      </c>
      <c r="B23" s="28" t="s">
        <v>311</v>
      </c>
      <c r="C23" s="29" t="s">
        <v>312</v>
      </c>
      <c r="D23" s="28" t="s">
        <v>313</v>
      </c>
      <c r="E23" s="28" t="s">
        <v>199</v>
      </c>
      <c r="F23" s="30">
        <v>1.2291666666666663</v>
      </c>
      <c r="G23" s="30">
        <v>1.3125</v>
      </c>
      <c r="H23" s="30">
        <v>0</v>
      </c>
      <c r="I23" s="30">
        <v>1.0625</v>
      </c>
      <c r="J23" s="30">
        <v>1.0625</v>
      </c>
      <c r="K23" s="30">
        <v>1.0625</v>
      </c>
      <c r="L23" s="30">
        <v>1.0625</v>
      </c>
      <c r="M23" s="30">
        <v>1.0625</v>
      </c>
      <c r="N23" s="30">
        <v>0</v>
      </c>
      <c r="O23" s="30">
        <v>0</v>
      </c>
      <c r="P23" s="30">
        <v>1.0625</v>
      </c>
      <c r="Q23" s="30">
        <v>1.0625</v>
      </c>
      <c r="R23" s="30">
        <v>1.0625</v>
      </c>
      <c r="S23" s="30">
        <v>1.0625</v>
      </c>
      <c r="T23" s="30">
        <v>1.0625</v>
      </c>
      <c r="U23" s="30">
        <v>0.6875</v>
      </c>
      <c r="V23" s="30">
        <v>0</v>
      </c>
      <c r="W23" s="30">
        <v>1.0625</v>
      </c>
      <c r="X23" s="30">
        <v>1.0625</v>
      </c>
      <c r="Y23" s="30">
        <v>1.0625</v>
      </c>
      <c r="Z23" s="30">
        <v>1.0625</v>
      </c>
      <c r="AA23" s="30">
        <v>1.0625</v>
      </c>
      <c r="AB23" s="30">
        <v>0.625</v>
      </c>
      <c r="AC23" s="30">
        <v>0</v>
      </c>
      <c r="AD23" s="30">
        <v>1.0625</v>
      </c>
      <c r="AE23" s="30">
        <v>1.0625</v>
      </c>
      <c r="AF23" s="30">
        <v>1.0625</v>
      </c>
      <c r="AG23" s="30">
        <v>1.0625</v>
      </c>
      <c r="AH23" s="30">
        <v>1.0625</v>
      </c>
      <c r="AI23" s="31">
        <v>1.34375</v>
      </c>
      <c r="AJ23" s="31"/>
      <c r="AK23" s="32">
        <v>26.447916666666664</v>
      </c>
      <c r="AL23" s="33"/>
      <c r="AM23" s="32">
        <v>26.447916666666664</v>
      </c>
      <c r="AN23" s="28">
        <v>0</v>
      </c>
      <c r="AO23" s="34">
        <v>0</v>
      </c>
      <c r="AP23" s="35">
        <v>26.447916666666664</v>
      </c>
      <c r="AQ23" s="32">
        <v>2.4479166666666643</v>
      </c>
      <c r="AR23" s="36">
        <v>24</v>
      </c>
      <c r="AS23" s="33">
        <v>200000</v>
      </c>
      <c r="AT23" s="33"/>
      <c r="AU23" s="33" t="s">
        <v>81</v>
      </c>
      <c r="AV23" s="28" t="s">
        <v>83</v>
      </c>
      <c r="AW23" s="37">
        <v>1</v>
      </c>
      <c r="AX23" s="38">
        <v>0</v>
      </c>
      <c r="AY23" s="37">
        <f xml:space="preserve"> IF(AND(AK23+AN23&gt;0,BQ23="",CX23&lt;&gt;"BV16"),IF(AX23&gt;=0,MIN(MAX(AR23-(AM23+AN23+AO23)-BA23,0),AW23+AX23),IF(BA23+AX23 &lt;=0, IF(AR23-(AM23+ AN23+ AO23) &gt;0,MAX(MIN(AW23,-(BA23+AX23)),AW23),MIN(AW23,-(BA23+AX23))), MAX(AW23-AR23-(AM23+AN23+AO23)-BA23,AW23))),0)</f>
        <v>0</v>
      </c>
      <c r="AZ23" s="39">
        <f t="shared" si="5"/>
        <v>1</v>
      </c>
      <c r="BA23" s="40">
        <v>0</v>
      </c>
      <c r="BB23" s="41">
        <f t="shared" si="3"/>
        <v>2.4479166666666643</v>
      </c>
      <c r="BC23" s="59"/>
      <c r="BD23" s="33" t="s">
        <v>83</v>
      </c>
      <c r="BE23" s="42">
        <v>0</v>
      </c>
      <c r="BF23" s="33">
        <v>0</v>
      </c>
      <c r="BG23" s="43" t="s">
        <v>84</v>
      </c>
      <c r="BH23" s="44">
        <v>0</v>
      </c>
      <c r="BI23" s="42">
        <v>0</v>
      </c>
      <c r="BJ23" s="33">
        <v>0</v>
      </c>
      <c r="BK23" s="43"/>
      <c r="BL23" s="44"/>
      <c r="BM23" s="44"/>
      <c r="BN23" s="33">
        <v>44652</v>
      </c>
      <c r="BO23" s="33">
        <v>44681.999988425923</v>
      </c>
      <c r="BP23" s="44"/>
      <c r="BQ23" s="45"/>
      <c r="BR23" s="45"/>
      <c r="BS23" s="33"/>
      <c r="BT23" s="33"/>
      <c r="BU23" s="33"/>
      <c r="BV23" s="43"/>
      <c r="BW23" s="4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45" t="s">
        <v>85</v>
      </c>
      <c r="CY23" s="45"/>
      <c r="CZ23" s="46">
        <v>0</v>
      </c>
      <c r="DA23" s="47">
        <v>1</v>
      </c>
      <c r="DB23" s="38">
        <v>0</v>
      </c>
      <c r="DC23" s="45"/>
      <c r="DD23" s="45"/>
      <c r="DE23" s="45"/>
      <c r="DF23" s="45"/>
      <c r="DG23" s="48"/>
      <c r="DH23" s="48">
        <v>0</v>
      </c>
      <c r="DI23" s="49">
        <v>44089</v>
      </c>
      <c r="DJ23" s="45"/>
      <c r="DK23" s="45"/>
      <c r="DL23" s="45"/>
      <c r="DM23" s="45"/>
      <c r="DN23" s="50">
        <v>81.648694831309029</v>
      </c>
      <c r="DO23" s="51">
        <v>1</v>
      </c>
      <c r="DP23" s="50">
        <v>0</v>
      </c>
      <c r="DQ23" s="50"/>
      <c r="DR23" s="50">
        <v>0</v>
      </c>
      <c r="DS23" s="50" t="s">
        <v>314</v>
      </c>
      <c r="DT23" s="50" t="s">
        <v>657</v>
      </c>
      <c r="DU23" s="50">
        <v>0</v>
      </c>
      <c r="DV23" s="46">
        <v>1</v>
      </c>
      <c r="DW23" s="50">
        <v>0</v>
      </c>
      <c r="DX23" s="46">
        <v>0</v>
      </c>
      <c r="DY23" s="50"/>
      <c r="DZ23" s="46"/>
      <c r="EA23" s="52">
        <v>26.447916666666664</v>
      </c>
      <c r="EB23" s="46"/>
      <c r="EC23" s="46" t="s">
        <v>103</v>
      </c>
      <c r="ED23" s="46"/>
      <c r="EE23" s="46"/>
    </row>
    <row r="24" spans="1:135" ht="23.45" customHeight="1" x14ac:dyDescent="0.25">
      <c r="A24" s="28" t="s">
        <v>315</v>
      </c>
      <c r="B24" s="28" t="s">
        <v>316</v>
      </c>
      <c r="C24" s="29" t="s">
        <v>317</v>
      </c>
      <c r="D24" s="28" t="s">
        <v>318</v>
      </c>
      <c r="E24" s="28" t="s">
        <v>144</v>
      </c>
      <c r="F24" s="30">
        <v>1</v>
      </c>
      <c r="G24" s="30">
        <v>1</v>
      </c>
      <c r="H24" s="30">
        <v>1</v>
      </c>
      <c r="I24" s="30">
        <v>1</v>
      </c>
      <c r="J24" s="30">
        <v>1</v>
      </c>
      <c r="K24" s="30">
        <v>1</v>
      </c>
      <c r="L24" s="30">
        <v>1</v>
      </c>
      <c r="M24" s="30">
        <v>1</v>
      </c>
      <c r="N24" s="30">
        <v>0.875</v>
      </c>
      <c r="O24" s="30">
        <v>0</v>
      </c>
      <c r="P24" s="30">
        <v>1</v>
      </c>
      <c r="Q24" s="30">
        <v>1</v>
      </c>
      <c r="R24" s="30">
        <v>0</v>
      </c>
      <c r="S24" s="30">
        <v>1</v>
      </c>
      <c r="T24" s="30">
        <v>1</v>
      </c>
      <c r="U24" s="30">
        <v>1</v>
      </c>
      <c r="V24" s="30">
        <v>1</v>
      </c>
      <c r="W24" s="30">
        <v>1</v>
      </c>
      <c r="X24" s="30">
        <v>2</v>
      </c>
      <c r="Y24" s="30">
        <v>0</v>
      </c>
      <c r="Z24" s="30">
        <v>1</v>
      </c>
      <c r="AA24" s="30">
        <v>1</v>
      </c>
      <c r="AB24" s="30">
        <v>1</v>
      </c>
      <c r="AC24" s="30">
        <v>1</v>
      </c>
      <c r="AD24" s="30">
        <v>1</v>
      </c>
      <c r="AE24" s="30">
        <v>1</v>
      </c>
      <c r="AF24" s="30">
        <v>0</v>
      </c>
      <c r="AG24" s="30">
        <v>1</v>
      </c>
      <c r="AH24" s="30">
        <v>1</v>
      </c>
      <c r="AI24" s="31">
        <v>0</v>
      </c>
      <c r="AJ24" s="31"/>
      <c r="AK24" s="32">
        <v>25.875</v>
      </c>
      <c r="AL24" s="33"/>
      <c r="AM24" s="32">
        <v>25.875</v>
      </c>
      <c r="AN24" s="28">
        <v>0</v>
      </c>
      <c r="AO24" s="34">
        <v>0</v>
      </c>
      <c r="AP24" s="35">
        <v>24</v>
      </c>
      <c r="AQ24" s="32">
        <v>0</v>
      </c>
      <c r="AR24" s="36">
        <v>24</v>
      </c>
      <c r="AS24" s="33">
        <v>0</v>
      </c>
      <c r="AT24" s="33"/>
      <c r="AU24" s="33" t="s">
        <v>81</v>
      </c>
      <c r="AV24" s="28" t="s">
        <v>83</v>
      </c>
      <c r="AW24" s="37">
        <v>0</v>
      </c>
      <c r="AX24" s="38">
        <v>0</v>
      </c>
      <c r="AY24" s="37">
        <f xml:space="preserve"> IF(AND(AK24+AN24&gt;0,BQ24="",CX24&lt;&gt;"BV16"),IF(AX24&gt;=0,MIN(MAX(AR24-(AM24+AN24+AO24)-BA24,0),AW24+AX24),IF(BA24+AX24 &lt;=0, IF(AR24-(AM24+ AN24+ AO24) &gt;0,MAX(MIN(AW24,-(BA24+AX24)),AW24),MIN(AW24,-(BA24+AX24))), MAX(AW24-AR24-(AM24+AN24+AO24)-BA24,AW24))),0)</f>
        <v>0</v>
      </c>
      <c r="AZ24" s="39">
        <f t="shared" si="5"/>
        <v>0</v>
      </c>
      <c r="BA24" s="40">
        <v>0</v>
      </c>
      <c r="BB24" s="41">
        <f t="shared" si="3"/>
        <v>1.875</v>
      </c>
      <c r="BC24" s="59"/>
      <c r="BD24" s="33" t="s">
        <v>83</v>
      </c>
      <c r="BE24" s="42">
        <v>0</v>
      </c>
      <c r="BF24" s="33">
        <v>0</v>
      </c>
      <c r="BG24" s="43" t="s">
        <v>84</v>
      </c>
      <c r="BH24" s="44">
        <v>50000</v>
      </c>
      <c r="BI24" s="42">
        <v>0</v>
      </c>
      <c r="BJ24" s="33">
        <v>0</v>
      </c>
      <c r="BK24" s="43"/>
      <c r="BL24" s="44"/>
      <c r="BM24" s="44"/>
      <c r="BN24" s="33">
        <v>44652</v>
      </c>
      <c r="BO24" s="33">
        <v>44681.999988425923</v>
      </c>
      <c r="BP24" s="44"/>
      <c r="BQ24" s="45"/>
      <c r="BR24" s="45"/>
      <c r="BS24" s="33"/>
      <c r="BT24" s="33">
        <v>1</v>
      </c>
      <c r="BU24" s="33"/>
      <c r="BV24" s="43" t="s">
        <v>319</v>
      </c>
      <c r="BW24" s="4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45" t="s">
        <v>147</v>
      </c>
      <c r="CY24" s="45"/>
      <c r="CZ24" s="46">
        <v>0</v>
      </c>
      <c r="DA24" s="47">
        <v>0</v>
      </c>
      <c r="DB24" s="38">
        <v>0</v>
      </c>
      <c r="DC24" s="45"/>
      <c r="DD24" s="45"/>
      <c r="DE24" s="45"/>
      <c r="DF24" s="45"/>
      <c r="DG24" s="48">
        <v>1</v>
      </c>
      <c r="DH24" s="48">
        <v>0</v>
      </c>
      <c r="DI24" s="49">
        <v>44089</v>
      </c>
      <c r="DJ24" s="45"/>
      <c r="DK24" s="45"/>
      <c r="DL24" s="45"/>
      <c r="DM24" s="45"/>
      <c r="DN24" s="50">
        <v>93.935202680161936</v>
      </c>
      <c r="DO24" s="51">
        <v>0</v>
      </c>
      <c r="DP24" s="50">
        <v>0</v>
      </c>
      <c r="DQ24" s="50"/>
      <c r="DR24" s="50">
        <v>0</v>
      </c>
      <c r="DS24" s="50" t="s">
        <v>320</v>
      </c>
      <c r="DT24" s="50" t="s">
        <v>656</v>
      </c>
      <c r="DU24" s="50">
        <v>0</v>
      </c>
      <c r="DV24" s="46">
        <v>0</v>
      </c>
      <c r="DW24" s="50">
        <v>0</v>
      </c>
      <c r="DX24" s="46">
        <v>0</v>
      </c>
      <c r="DY24" s="50"/>
      <c r="DZ24" s="46"/>
      <c r="EA24" s="52">
        <v>24</v>
      </c>
      <c r="EB24" s="46"/>
      <c r="EC24" s="46" t="s">
        <v>87</v>
      </c>
      <c r="ED24" s="46"/>
      <c r="EE24" s="46"/>
    </row>
    <row r="25" spans="1:135" ht="23.45" customHeight="1" x14ac:dyDescent="0.25">
      <c r="A25" s="28" t="s">
        <v>338</v>
      </c>
      <c r="B25" s="28" t="s">
        <v>339</v>
      </c>
      <c r="C25" s="29" t="s">
        <v>340</v>
      </c>
      <c r="D25" s="28" t="s">
        <v>341</v>
      </c>
      <c r="E25" s="28" t="s">
        <v>342</v>
      </c>
      <c r="F25" s="30">
        <v>1.2625</v>
      </c>
      <c r="G25" s="30">
        <v>1.3875</v>
      </c>
      <c r="H25" s="30">
        <v>1.0020833333333332</v>
      </c>
      <c r="I25" s="30">
        <v>1.6354166666666663</v>
      </c>
      <c r="J25" s="30">
        <v>1.2104166666666663</v>
      </c>
      <c r="K25" s="30">
        <v>0.92500000000000004</v>
      </c>
      <c r="L25" s="30">
        <v>1.0625</v>
      </c>
      <c r="M25" s="30">
        <v>1.0625</v>
      </c>
      <c r="N25" s="30">
        <v>0</v>
      </c>
      <c r="O25" s="30">
        <v>0</v>
      </c>
      <c r="P25" s="30">
        <v>0</v>
      </c>
      <c r="Q25" s="30">
        <v>1.0625</v>
      </c>
      <c r="R25" s="30">
        <v>1.0625</v>
      </c>
      <c r="S25" s="30">
        <v>1.0625</v>
      </c>
      <c r="T25" s="30">
        <v>1.0625</v>
      </c>
      <c r="U25" s="30">
        <v>0.51249999999999996</v>
      </c>
      <c r="V25" s="30">
        <v>0</v>
      </c>
      <c r="W25" s="30">
        <v>0.79583333333333339</v>
      </c>
      <c r="X25" s="30">
        <v>1.0625</v>
      </c>
      <c r="Y25" s="30">
        <v>1.0625</v>
      </c>
      <c r="Z25" s="30">
        <v>0.9604166666666667</v>
      </c>
      <c r="AA25" s="30">
        <v>1.0625</v>
      </c>
      <c r="AB25" s="30">
        <v>0</v>
      </c>
      <c r="AC25" s="30">
        <v>0</v>
      </c>
      <c r="AD25" s="30">
        <v>1.0625</v>
      </c>
      <c r="AE25" s="30">
        <v>1.0625</v>
      </c>
      <c r="AF25" s="30">
        <v>1.0625</v>
      </c>
      <c r="AG25" s="30">
        <v>1.0625</v>
      </c>
      <c r="AH25" s="30">
        <v>1.0625</v>
      </c>
      <c r="AI25" s="31">
        <v>0</v>
      </c>
      <c r="AJ25" s="31"/>
      <c r="AK25" s="32">
        <v>24.566666666666666</v>
      </c>
      <c r="AL25" s="33"/>
      <c r="AM25" s="32">
        <v>24.566666666666666</v>
      </c>
      <c r="AN25" s="28">
        <v>0</v>
      </c>
      <c r="AO25" s="34">
        <v>0</v>
      </c>
      <c r="AP25" s="35">
        <v>0</v>
      </c>
      <c r="AQ25" s="32">
        <v>-25</v>
      </c>
      <c r="AR25" s="36">
        <v>25</v>
      </c>
      <c r="AS25" s="33">
        <v>84583.333333333328</v>
      </c>
      <c r="AT25" s="33"/>
      <c r="AU25" s="33" t="s">
        <v>343</v>
      </c>
      <c r="AV25" s="28" t="s">
        <v>344</v>
      </c>
      <c r="AW25" s="37">
        <v>0</v>
      </c>
      <c r="AX25" s="38">
        <v>0</v>
      </c>
      <c r="AY25" s="37">
        <f xml:space="preserve"> IF(AND(AK25+AN25&gt;0,BQ25="",CX25&lt;&gt;"BV16"),IF(AX25&gt;=0,MIN(MAX(AR25-(AM25+AN25+AO25)-BA25,0),AW25+AX25),IF(BA25+AX25 &lt;=0, IF(AR25-(AM25+ AN25+ AO25) &gt;0,MAX(MIN(AW25,-(BA25+AX25)),AW25),MIN(AW25,-(BA25+AX25))), MAX(AW25-AR25-(AM25+AN25+AO25)-BA25,AW25))),0)</f>
        <v>0</v>
      </c>
      <c r="AZ25" s="39">
        <f t="shared" si="5"/>
        <v>0</v>
      </c>
      <c r="BA25" s="40">
        <v>0</v>
      </c>
      <c r="BB25" s="41">
        <f t="shared" si="3"/>
        <v>0</v>
      </c>
      <c r="BC25" s="59"/>
      <c r="BD25" s="33" t="s">
        <v>83</v>
      </c>
      <c r="BE25" s="42">
        <v>50000</v>
      </c>
      <c r="BF25" s="33">
        <v>1</v>
      </c>
      <c r="BG25" s="43" t="s">
        <v>345</v>
      </c>
      <c r="BH25" s="44">
        <v>0</v>
      </c>
      <c r="BI25" s="42">
        <v>100000</v>
      </c>
      <c r="BJ25" s="33">
        <v>2</v>
      </c>
      <c r="BK25" s="43" t="s">
        <v>346</v>
      </c>
      <c r="BL25" s="44"/>
      <c r="BM25" s="44"/>
      <c r="BN25" s="33">
        <v>44652</v>
      </c>
      <c r="BO25" s="33">
        <v>44681.999988425923</v>
      </c>
      <c r="BP25" s="44"/>
      <c r="BQ25" s="45">
        <v>44681</v>
      </c>
      <c r="BR25" s="45"/>
      <c r="BS25" s="33"/>
      <c r="BT25" s="33"/>
      <c r="BU25" s="33"/>
      <c r="BV25" s="43"/>
      <c r="BW25" s="4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45" t="s">
        <v>347</v>
      </c>
      <c r="CY25" s="45"/>
      <c r="CZ25" s="46">
        <v>0</v>
      </c>
      <c r="DA25" s="47">
        <v>0</v>
      </c>
      <c r="DB25" s="38">
        <v>0</v>
      </c>
      <c r="DC25" s="45"/>
      <c r="DD25" s="45"/>
      <c r="DE25" s="45"/>
      <c r="DF25" s="45"/>
      <c r="DG25" s="48"/>
      <c r="DH25" s="48">
        <v>0</v>
      </c>
      <c r="DI25" s="49">
        <v>44089</v>
      </c>
      <c r="DJ25" s="45"/>
      <c r="DK25" s="45"/>
      <c r="DL25" s="45"/>
      <c r="DM25" s="45"/>
      <c r="DN25" s="50">
        <v>80.498583038717697</v>
      </c>
      <c r="DO25" s="51">
        <v>0</v>
      </c>
      <c r="DP25" s="50">
        <v>0</v>
      </c>
      <c r="DQ25" s="50">
        <v>300000</v>
      </c>
      <c r="DR25" s="50">
        <v>0</v>
      </c>
      <c r="DS25" s="50" t="s">
        <v>348</v>
      </c>
      <c r="DT25" s="50" t="s">
        <v>656</v>
      </c>
      <c r="DU25" s="50">
        <v>0</v>
      </c>
      <c r="DV25" s="46">
        <v>0</v>
      </c>
      <c r="DW25" s="50">
        <v>-3.3400000000000034</v>
      </c>
      <c r="DX25" s="46">
        <v>21.226666666666663</v>
      </c>
      <c r="DY25" s="50"/>
      <c r="DZ25" s="46"/>
      <c r="EA25" s="52">
        <v>0</v>
      </c>
      <c r="EB25" s="46"/>
      <c r="EC25" s="46" t="s">
        <v>87</v>
      </c>
      <c r="ED25" s="46"/>
      <c r="EE25" s="46"/>
    </row>
    <row r="26" spans="1:135" ht="23.45" customHeight="1" x14ac:dyDescent="0.25">
      <c r="A26" s="28" t="s">
        <v>261</v>
      </c>
      <c r="B26" s="28" t="s">
        <v>349</v>
      </c>
      <c r="C26" s="29" t="s">
        <v>350</v>
      </c>
      <c r="D26" s="28" t="s">
        <v>351</v>
      </c>
      <c r="E26" s="28" t="s">
        <v>265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1">
        <v>0</v>
      </c>
      <c r="AJ26" s="31"/>
      <c r="AK26" s="32">
        <v>0</v>
      </c>
      <c r="AL26" s="33"/>
      <c r="AM26" s="32">
        <v>0</v>
      </c>
      <c r="AN26" s="28">
        <v>0</v>
      </c>
      <c r="AO26" s="34">
        <v>0</v>
      </c>
      <c r="AP26" s="35">
        <v>0</v>
      </c>
      <c r="AQ26" s="32">
        <v>-24</v>
      </c>
      <c r="AR26" s="36">
        <v>24</v>
      </c>
      <c r="AS26" s="33">
        <v>0</v>
      </c>
      <c r="AT26" s="33"/>
      <c r="AU26" s="33" t="s">
        <v>108</v>
      </c>
      <c r="AV26" s="28" t="s">
        <v>83</v>
      </c>
      <c r="AW26" s="37">
        <v>0</v>
      </c>
      <c r="AX26" s="38">
        <v>0</v>
      </c>
      <c r="AY26" s="37">
        <f xml:space="preserve"> IF(AND(AK26+AN26&gt;0,BQ26="",CX26&lt;&gt;"BV16"),IF(AX26&gt;=0,MIN(MAX(AR26-(AM26+AN26+AO26)-BA26,0),AW26+AX26),IF(BA26+AX26 &lt;=0, IF(AR26-(AM26+ AN26+ AO26) &gt;0,MAX(MIN(AW26,-(BA26+AX26)),AW26),MIN(AW26,-(BA26+AX26))), MAX(AW26-AR26-(AM26+AN26+AO26)-BA26,AW26))),0)</f>
        <v>0</v>
      </c>
      <c r="AZ26" s="39">
        <f t="shared" si="5"/>
        <v>0</v>
      </c>
      <c r="BA26" s="40">
        <v>0</v>
      </c>
      <c r="BB26" s="41">
        <f t="shared" si="3"/>
        <v>0</v>
      </c>
      <c r="BC26" s="59"/>
      <c r="BD26" s="33" t="s">
        <v>83</v>
      </c>
      <c r="BE26" s="42">
        <v>0</v>
      </c>
      <c r="BF26" s="33">
        <v>0</v>
      </c>
      <c r="BG26" s="43" t="s">
        <v>84</v>
      </c>
      <c r="BH26" s="44">
        <v>0</v>
      </c>
      <c r="BI26" s="42">
        <v>0</v>
      </c>
      <c r="BJ26" s="33">
        <v>0</v>
      </c>
      <c r="BK26" s="43"/>
      <c r="BL26" s="44"/>
      <c r="BM26" s="44"/>
      <c r="BN26" s="33">
        <v>44652</v>
      </c>
      <c r="BO26" s="33">
        <v>44681.999988425923</v>
      </c>
      <c r="BP26" s="44"/>
      <c r="BQ26" s="45"/>
      <c r="BR26" s="45"/>
      <c r="BS26" s="33"/>
      <c r="BT26" s="33"/>
      <c r="BU26" s="33"/>
      <c r="BV26" s="43"/>
      <c r="BW26" s="4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45" t="s">
        <v>85</v>
      </c>
      <c r="CY26" s="45"/>
      <c r="CZ26" s="46">
        <v>0</v>
      </c>
      <c r="DA26" s="47">
        <v>0</v>
      </c>
      <c r="DB26" s="38">
        <v>0</v>
      </c>
      <c r="DC26" s="45"/>
      <c r="DD26" s="45"/>
      <c r="DE26" s="45"/>
      <c r="DF26" s="45"/>
      <c r="DG26" s="48"/>
      <c r="DH26" s="48">
        <v>0</v>
      </c>
      <c r="DI26" s="49">
        <v>44089</v>
      </c>
      <c r="DJ26" s="45"/>
      <c r="DK26" s="45"/>
      <c r="DL26" s="45"/>
      <c r="DM26" s="45"/>
      <c r="DN26" s="50">
        <v>72.177191491249488</v>
      </c>
      <c r="DO26" s="51">
        <v>0</v>
      </c>
      <c r="DP26" s="50">
        <v>0</v>
      </c>
      <c r="DQ26" s="50"/>
      <c r="DR26" s="50">
        <v>0</v>
      </c>
      <c r="DS26" s="50" t="s">
        <v>352</v>
      </c>
      <c r="DT26" s="50" t="s">
        <v>657</v>
      </c>
      <c r="DU26" s="50">
        <v>0</v>
      </c>
      <c r="DV26" s="46">
        <v>0</v>
      </c>
      <c r="DW26" s="50">
        <v>0</v>
      </c>
      <c r="DX26" s="46">
        <v>0</v>
      </c>
      <c r="DY26" s="50"/>
      <c r="DZ26" s="46"/>
      <c r="EA26" s="52">
        <v>0</v>
      </c>
      <c r="EB26" s="46"/>
      <c r="EC26" s="46" t="s">
        <v>103</v>
      </c>
      <c r="ED26" s="46"/>
      <c r="EE26" s="46"/>
    </row>
    <row r="27" spans="1:135" ht="23.45" customHeight="1" x14ac:dyDescent="0.25">
      <c r="A27" s="28" t="s">
        <v>149</v>
      </c>
      <c r="B27" s="28" t="s">
        <v>353</v>
      </c>
      <c r="C27" s="29" t="s">
        <v>354</v>
      </c>
      <c r="D27" s="28" t="s">
        <v>355</v>
      </c>
      <c r="E27" s="28" t="s">
        <v>199</v>
      </c>
      <c r="F27" s="30">
        <v>0</v>
      </c>
      <c r="G27" s="30">
        <v>1</v>
      </c>
      <c r="H27" s="30">
        <v>1</v>
      </c>
      <c r="I27" s="30">
        <v>1</v>
      </c>
      <c r="J27" s="30">
        <v>1</v>
      </c>
      <c r="K27" s="30">
        <v>1</v>
      </c>
      <c r="L27" s="30">
        <v>0.9375</v>
      </c>
      <c r="M27" s="30">
        <v>0</v>
      </c>
      <c r="N27" s="30">
        <v>1</v>
      </c>
      <c r="O27" s="30">
        <v>1</v>
      </c>
      <c r="P27" s="30">
        <v>1</v>
      </c>
      <c r="Q27" s="30">
        <v>1</v>
      </c>
      <c r="R27" s="30">
        <v>0.9375</v>
      </c>
      <c r="S27" s="30">
        <v>1</v>
      </c>
      <c r="T27" s="30">
        <v>1</v>
      </c>
      <c r="U27" s="30">
        <v>1</v>
      </c>
      <c r="V27" s="30">
        <v>0</v>
      </c>
      <c r="W27" s="30">
        <v>0.92708333333333337</v>
      </c>
      <c r="X27" s="30">
        <v>1</v>
      </c>
      <c r="Y27" s="30">
        <v>1.0625</v>
      </c>
      <c r="Z27" s="30">
        <v>1</v>
      </c>
      <c r="AA27" s="30">
        <v>0</v>
      </c>
      <c r="AB27" s="30">
        <v>0</v>
      </c>
      <c r="AC27" s="30">
        <v>1</v>
      </c>
      <c r="AD27" s="30">
        <v>1.0625</v>
      </c>
      <c r="AE27" s="30">
        <v>1</v>
      </c>
      <c r="AF27" s="30">
        <v>1</v>
      </c>
      <c r="AG27" s="30">
        <v>1.0587500000000001</v>
      </c>
      <c r="AH27" s="30">
        <v>1.05</v>
      </c>
      <c r="AI27" s="31">
        <v>0</v>
      </c>
      <c r="AJ27" s="31"/>
      <c r="AK27" s="32">
        <v>24.035833333333336</v>
      </c>
      <c r="AL27" s="33"/>
      <c r="AM27" s="32">
        <v>24.035833333333336</v>
      </c>
      <c r="AN27" s="28">
        <v>0</v>
      </c>
      <c r="AO27" s="34">
        <v>0</v>
      </c>
      <c r="AP27" s="35">
        <v>24.035833333333336</v>
      </c>
      <c r="AQ27" s="32">
        <v>3.583333333333627E-2</v>
      </c>
      <c r="AR27" s="36">
        <v>24</v>
      </c>
      <c r="AS27" s="33">
        <v>400000</v>
      </c>
      <c r="AT27" s="33"/>
      <c r="AU27" s="33" t="s">
        <v>81</v>
      </c>
      <c r="AV27" s="28" t="s">
        <v>83</v>
      </c>
      <c r="AW27" s="37">
        <v>1</v>
      </c>
      <c r="AX27" s="38">
        <v>0</v>
      </c>
      <c r="AY27" s="37">
        <f xml:space="preserve"> IF(AND(AK27+AN27&gt;0,BQ27="",CX27&lt;&gt;"BV16"),IF(AX27&gt;=0,MIN(MAX(AR27-(AM27+AN27+AO27)-BA27,0),AW27+AX27),IF(BA27+AX27 &lt;=0, IF(AR27-(AM27+ AN27+ AO27) &gt;0,MAX(MIN(AW27,-(BA27+AX27)),AW27),MIN(AW27,-(BA27+AX27))), MAX(AW27-AR27-(AM27+AN27+AO27)-BA27,AW27))),0)</f>
        <v>0</v>
      </c>
      <c r="AZ27" s="39">
        <f t="shared" si="5"/>
        <v>1</v>
      </c>
      <c r="BA27" s="40">
        <v>0</v>
      </c>
      <c r="BB27" s="41">
        <f t="shared" si="3"/>
        <v>3.583333333333627E-2</v>
      </c>
      <c r="BC27" s="59"/>
      <c r="BD27" s="33" t="s">
        <v>83</v>
      </c>
      <c r="BE27" s="42">
        <v>0</v>
      </c>
      <c r="BF27" s="33">
        <v>0</v>
      </c>
      <c r="BG27" s="43" t="s">
        <v>84</v>
      </c>
      <c r="BH27" s="44">
        <v>0</v>
      </c>
      <c r="BI27" s="42">
        <v>0</v>
      </c>
      <c r="BJ27" s="33">
        <v>0</v>
      </c>
      <c r="BK27" s="43"/>
      <c r="BL27" s="44"/>
      <c r="BM27" s="44"/>
      <c r="BN27" s="33">
        <v>44652</v>
      </c>
      <c r="BO27" s="33">
        <v>44681.999988425923</v>
      </c>
      <c r="BP27" s="44"/>
      <c r="BQ27" s="45"/>
      <c r="BR27" s="45"/>
      <c r="BS27" s="33"/>
      <c r="BT27" s="33"/>
      <c r="BU27" s="33"/>
      <c r="BV27" s="43"/>
      <c r="BW27" s="4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45" t="s">
        <v>85</v>
      </c>
      <c r="CY27" s="45"/>
      <c r="CZ27" s="46">
        <v>0</v>
      </c>
      <c r="DA27" s="47">
        <v>1</v>
      </c>
      <c r="DB27" s="38">
        <v>0</v>
      </c>
      <c r="DC27" s="45"/>
      <c r="DD27" s="45"/>
      <c r="DE27" s="45"/>
      <c r="DF27" s="45"/>
      <c r="DG27" s="48"/>
      <c r="DH27" s="48">
        <v>0</v>
      </c>
      <c r="DI27" s="49">
        <v>44089</v>
      </c>
      <c r="DJ27" s="45"/>
      <c r="DK27" s="45"/>
      <c r="DL27" s="45"/>
      <c r="DM27" s="45"/>
      <c r="DN27" s="50">
        <v>88.217200011396002</v>
      </c>
      <c r="DO27" s="51">
        <v>1</v>
      </c>
      <c r="DP27" s="50">
        <v>0</v>
      </c>
      <c r="DQ27" s="50"/>
      <c r="DR27" s="50">
        <v>0</v>
      </c>
      <c r="DS27" s="50" t="s">
        <v>356</v>
      </c>
      <c r="DT27" s="50" t="s">
        <v>657</v>
      </c>
      <c r="DU27" s="50">
        <v>0</v>
      </c>
      <c r="DV27" s="46">
        <v>1</v>
      </c>
      <c r="DW27" s="50">
        <v>0</v>
      </c>
      <c r="DX27" s="46">
        <v>0</v>
      </c>
      <c r="DY27" s="50"/>
      <c r="DZ27" s="46"/>
      <c r="EA27" s="52">
        <v>24.035833333333336</v>
      </c>
      <c r="EB27" s="46"/>
      <c r="EC27" s="46" t="s">
        <v>103</v>
      </c>
      <c r="ED27" s="46"/>
      <c r="EE27" s="46"/>
    </row>
    <row r="28" spans="1:135" ht="23.45" customHeight="1" x14ac:dyDescent="0.25">
      <c r="A28" s="28" t="s">
        <v>357</v>
      </c>
      <c r="B28" s="28" t="s">
        <v>220</v>
      </c>
      <c r="C28" s="29" t="s">
        <v>358</v>
      </c>
      <c r="D28" s="28" t="s">
        <v>359</v>
      </c>
      <c r="E28" s="28" t="s">
        <v>294</v>
      </c>
      <c r="F28" s="30">
        <v>1</v>
      </c>
      <c r="G28" s="30">
        <v>1</v>
      </c>
      <c r="H28" s="30">
        <v>1</v>
      </c>
      <c r="I28" s="30">
        <v>1</v>
      </c>
      <c r="J28" s="30">
        <v>1</v>
      </c>
      <c r="K28" s="30">
        <v>1</v>
      </c>
      <c r="L28" s="30">
        <v>1</v>
      </c>
      <c r="M28" s="30">
        <v>1</v>
      </c>
      <c r="N28" s="30">
        <v>1</v>
      </c>
      <c r="O28" s="30">
        <v>1</v>
      </c>
      <c r="P28" s="30">
        <v>1</v>
      </c>
      <c r="Q28" s="30">
        <v>1</v>
      </c>
      <c r="R28" s="30">
        <v>1</v>
      </c>
      <c r="S28" s="30">
        <v>1</v>
      </c>
      <c r="T28" s="30">
        <v>1</v>
      </c>
      <c r="U28" s="30">
        <v>1</v>
      </c>
      <c r="V28" s="30">
        <v>1</v>
      </c>
      <c r="W28" s="30">
        <v>0</v>
      </c>
      <c r="X28" s="30">
        <v>1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1">
        <v>0</v>
      </c>
      <c r="AJ28" s="31"/>
      <c r="AK28" s="32">
        <v>18</v>
      </c>
      <c r="AL28" s="33"/>
      <c r="AM28" s="32">
        <v>18</v>
      </c>
      <c r="AN28" s="28">
        <v>0</v>
      </c>
      <c r="AO28" s="34">
        <v>0</v>
      </c>
      <c r="AP28" s="35">
        <v>0</v>
      </c>
      <c r="AQ28" s="32">
        <v>-27</v>
      </c>
      <c r="AR28" s="36">
        <v>27</v>
      </c>
      <c r="AS28" s="33">
        <v>0</v>
      </c>
      <c r="AT28" s="33"/>
      <c r="AU28" s="33" t="s">
        <v>217</v>
      </c>
      <c r="AV28" s="28" t="s">
        <v>344</v>
      </c>
      <c r="AW28" s="37">
        <v>0</v>
      </c>
      <c r="AX28" s="38">
        <v>0</v>
      </c>
      <c r="AY28" s="37">
        <f xml:space="preserve"> IF(AND(AK28+AN28&gt;0,BQ28="",CX28&lt;&gt;"BV16"),IF(AX28&gt;=0,MIN(MAX(AR28-(AM28+AN28+AO28)-BA28,0),AW28+AX28),IF(BA28+AX28 &lt;=0, IF(AR28-(AM28+ AN28+ AO28) &gt;0,MAX(MIN(AW28,-(BA28+AX28)),AW28),MIN(AW28,-(BA28+AX28))), MAX(AW28-AR28-(AM28+AN28+AO28)-BA28,AW28))),0)</f>
        <v>0</v>
      </c>
      <c r="AZ28" s="39">
        <f t="shared" si="5"/>
        <v>0</v>
      </c>
      <c r="BA28" s="40">
        <v>0</v>
      </c>
      <c r="BB28" s="41">
        <f t="shared" si="3"/>
        <v>0</v>
      </c>
      <c r="BC28" s="59"/>
      <c r="BD28" s="33" t="s">
        <v>83</v>
      </c>
      <c r="BE28" s="42">
        <v>0</v>
      </c>
      <c r="BF28" s="33">
        <v>0</v>
      </c>
      <c r="BG28" s="43" t="s">
        <v>84</v>
      </c>
      <c r="BH28" s="44">
        <v>0</v>
      </c>
      <c r="BI28" s="42">
        <v>0</v>
      </c>
      <c r="BJ28" s="33">
        <v>0</v>
      </c>
      <c r="BK28" s="43"/>
      <c r="BL28" s="44"/>
      <c r="BM28" s="44"/>
      <c r="BN28" s="33">
        <v>44652</v>
      </c>
      <c r="BO28" s="33">
        <v>44681.999988425923</v>
      </c>
      <c r="BP28" s="44"/>
      <c r="BQ28" s="45">
        <v>44671</v>
      </c>
      <c r="BR28" s="45"/>
      <c r="BS28" s="33"/>
      <c r="BT28" s="33"/>
      <c r="BU28" s="33"/>
      <c r="BV28" s="43"/>
      <c r="BW28" s="4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45" t="s">
        <v>360</v>
      </c>
      <c r="CY28" s="45"/>
      <c r="CZ28" s="46">
        <v>0</v>
      </c>
      <c r="DA28" s="47">
        <v>0</v>
      </c>
      <c r="DB28" s="38">
        <v>0</v>
      </c>
      <c r="DC28" s="45"/>
      <c r="DD28" s="45"/>
      <c r="DE28" s="45"/>
      <c r="DF28" s="45"/>
      <c r="DG28" s="48"/>
      <c r="DH28" s="48">
        <v>0</v>
      </c>
      <c r="DI28" s="49">
        <v>44089</v>
      </c>
      <c r="DJ28" s="45"/>
      <c r="DK28" s="45"/>
      <c r="DL28" s="45"/>
      <c r="DM28" s="45"/>
      <c r="DN28" s="50">
        <v>29.284236897435896</v>
      </c>
      <c r="DO28" s="51">
        <v>0</v>
      </c>
      <c r="DP28" s="50">
        <v>0</v>
      </c>
      <c r="DQ28" s="50"/>
      <c r="DR28" s="50">
        <v>0</v>
      </c>
      <c r="DS28" s="50" t="s">
        <v>361</v>
      </c>
      <c r="DT28" s="50" t="s">
        <v>659</v>
      </c>
      <c r="DU28" s="50">
        <v>0</v>
      </c>
      <c r="DV28" s="46">
        <v>0</v>
      </c>
      <c r="DW28" s="50">
        <v>0</v>
      </c>
      <c r="DX28" s="46">
        <v>18</v>
      </c>
      <c r="DY28" s="50"/>
      <c r="DZ28" s="46"/>
      <c r="EA28" s="52">
        <v>0</v>
      </c>
      <c r="EB28" s="46"/>
      <c r="EC28" s="46" t="s">
        <v>194</v>
      </c>
      <c r="ED28" s="46"/>
      <c r="EE28" s="46"/>
    </row>
    <row r="29" spans="1:135" ht="23.45" customHeight="1" x14ac:dyDescent="0.25">
      <c r="A29" s="28" t="s">
        <v>362</v>
      </c>
      <c r="B29" s="28" t="s">
        <v>363</v>
      </c>
      <c r="C29" s="29" t="s">
        <v>364</v>
      </c>
      <c r="D29" s="28" t="s">
        <v>365</v>
      </c>
      <c r="E29" s="28" t="s">
        <v>366</v>
      </c>
      <c r="F29" s="30">
        <v>1</v>
      </c>
      <c r="G29" s="30">
        <v>1</v>
      </c>
      <c r="H29" s="30">
        <v>0</v>
      </c>
      <c r="I29" s="30">
        <v>0</v>
      </c>
      <c r="J29" s="30">
        <v>1</v>
      </c>
      <c r="K29" s="30">
        <v>1</v>
      </c>
      <c r="L29" s="30">
        <v>0</v>
      </c>
      <c r="M29" s="30">
        <v>1</v>
      </c>
      <c r="N29" s="30">
        <v>0</v>
      </c>
      <c r="O29" s="30">
        <v>0</v>
      </c>
      <c r="P29" s="30">
        <v>0</v>
      </c>
      <c r="Q29" s="30">
        <v>1.0625</v>
      </c>
      <c r="R29" s="30">
        <v>1</v>
      </c>
      <c r="S29" s="30">
        <v>1</v>
      </c>
      <c r="T29" s="30">
        <v>1</v>
      </c>
      <c r="U29" s="30">
        <v>1</v>
      </c>
      <c r="V29" s="30">
        <v>0</v>
      </c>
      <c r="W29" s="30">
        <v>1</v>
      </c>
      <c r="X29" s="30">
        <v>1</v>
      </c>
      <c r="Y29" s="30">
        <v>0</v>
      </c>
      <c r="Z29" s="30">
        <v>1</v>
      </c>
      <c r="AA29" s="30">
        <v>1</v>
      </c>
      <c r="AB29" s="30">
        <v>1</v>
      </c>
      <c r="AC29" s="30">
        <v>0</v>
      </c>
      <c r="AD29" s="30">
        <v>1</v>
      </c>
      <c r="AE29" s="30">
        <v>1.1041666666666665</v>
      </c>
      <c r="AF29" s="30">
        <v>1</v>
      </c>
      <c r="AG29" s="30">
        <v>1</v>
      </c>
      <c r="AH29" s="30">
        <v>1</v>
      </c>
      <c r="AI29" s="31">
        <v>0</v>
      </c>
      <c r="AJ29" s="31"/>
      <c r="AK29" s="32">
        <v>20.166666666666668</v>
      </c>
      <c r="AL29" s="33"/>
      <c r="AM29" s="32">
        <v>20.166666666666668</v>
      </c>
      <c r="AN29" s="28">
        <v>0</v>
      </c>
      <c r="AO29" s="34">
        <v>0</v>
      </c>
      <c r="AP29" s="35">
        <v>20.166666666666668</v>
      </c>
      <c r="AQ29" s="32">
        <v>-5.8333333333333321</v>
      </c>
      <c r="AR29" s="36">
        <v>26</v>
      </c>
      <c r="AS29" s="33">
        <v>0</v>
      </c>
      <c r="AT29" s="33"/>
      <c r="AU29" s="33" t="s">
        <v>81</v>
      </c>
      <c r="AV29" s="28" t="s">
        <v>83</v>
      </c>
      <c r="AW29" s="37">
        <v>0</v>
      </c>
      <c r="AX29" s="38">
        <v>0</v>
      </c>
      <c r="AY29" s="37">
        <f xml:space="preserve"> IF(AND(AK29+AN29&gt;0,BQ29="",CX29&lt;&gt;"BV16"),IF(AX29&gt;=0,MIN(MAX(AR29-(AM29+AN29+AO29)-BA29,0),AW29+AX29),IF(BA29+AX29 &lt;=0, IF(AR29-(AM29+ AN29+ AO29) &gt;0,MAX(MIN(AW29,-(BA29+AX29)),AW29),MIN(AW29,-(BA29+AX29))), MAX(AW29-AR29-(AM29+AN29+AO29)-BA29,AW29))),0)</f>
        <v>0</v>
      </c>
      <c r="AZ29" s="39">
        <f t="shared" si="5"/>
        <v>0</v>
      </c>
      <c r="BA29" s="40">
        <v>0</v>
      </c>
      <c r="BB29" s="41">
        <f t="shared" si="3"/>
        <v>0</v>
      </c>
      <c r="BC29" s="59"/>
      <c r="BD29" s="33" t="s">
        <v>83</v>
      </c>
      <c r="BE29" s="42">
        <v>50000</v>
      </c>
      <c r="BF29" s="33">
        <v>1</v>
      </c>
      <c r="BG29" s="43" t="s">
        <v>258</v>
      </c>
      <c r="BH29" s="44">
        <v>50000</v>
      </c>
      <c r="BI29" s="42">
        <v>0</v>
      </c>
      <c r="BJ29" s="33">
        <v>0</v>
      </c>
      <c r="BK29" s="43"/>
      <c r="BL29" s="44"/>
      <c r="BM29" s="44"/>
      <c r="BN29" s="33">
        <v>44652</v>
      </c>
      <c r="BO29" s="33">
        <v>44681.999988425923</v>
      </c>
      <c r="BP29" s="44"/>
      <c r="BQ29" s="45"/>
      <c r="BR29" s="45"/>
      <c r="BS29" s="33"/>
      <c r="BT29" s="33">
        <v>1</v>
      </c>
      <c r="BU29" s="33"/>
      <c r="BV29" s="43" t="s">
        <v>319</v>
      </c>
      <c r="BW29" s="4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45" t="s">
        <v>367</v>
      </c>
      <c r="CY29" s="45"/>
      <c r="CZ29" s="46">
        <v>0</v>
      </c>
      <c r="DA29" s="47">
        <v>0</v>
      </c>
      <c r="DB29" s="38">
        <v>0</v>
      </c>
      <c r="DC29" s="45"/>
      <c r="DD29" s="45"/>
      <c r="DE29" s="45"/>
      <c r="DF29" s="45"/>
      <c r="DG29" s="48"/>
      <c r="DH29" s="48">
        <v>0</v>
      </c>
      <c r="DI29" s="49">
        <v>44089</v>
      </c>
      <c r="DJ29" s="45"/>
      <c r="DK29" s="45"/>
      <c r="DL29" s="45"/>
      <c r="DM29" s="45"/>
      <c r="DN29" s="50">
        <v>8.916944607692308</v>
      </c>
      <c r="DO29" s="51">
        <v>0</v>
      </c>
      <c r="DP29" s="50">
        <v>0</v>
      </c>
      <c r="DQ29" s="50"/>
      <c r="DR29" s="50">
        <v>0</v>
      </c>
      <c r="DS29" s="50" t="s">
        <v>368</v>
      </c>
      <c r="DT29" s="50" t="s">
        <v>656</v>
      </c>
      <c r="DU29" s="50">
        <v>0</v>
      </c>
      <c r="DV29" s="46">
        <v>0</v>
      </c>
      <c r="DW29" s="50">
        <v>0</v>
      </c>
      <c r="DX29" s="46">
        <v>0</v>
      </c>
      <c r="DY29" s="50"/>
      <c r="DZ29" s="46"/>
      <c r="EA29" s="52">
        <v>20.166666666666668</v>
      </c>
      <c r="EB29" s="46"/>
      <c r="EC29" s="46" t="s">
        <v>87</v>
      </c>
      <c r="ED29" s="46"/>
      <c r="EE29" s="46"/>
    </row>
    <row r="30" spans="1:135" ht="23.45" customHeight="1" x14ac:dyDescent="0.25">
      <c r="A30" s="28" t="s">
        <v>369</v>
      </c>
      <c r="B30" s="28" t="s">
        <v>370</v>
      </c>
      <c r="C30" s="29" t="s">
        <v>371</v>
      </c>
      <c r="D30" s="28" t="s">
        <v>372</v>
      </c>
      <c r="E30" s="28" t="s">
        <v>366</v>
      </c>
      <c r="F30" s="30">
        <v>1</v>
      </c>
      <c r="G30" s="30">
        <v>0</v>
      </c>
      <c r="H30" s="30">
        <v>0</v>
      </c>
      <c r="I30" s="30">
        <v>0</v>
      </c>
      <c r="J30" s="30">
        <v>1</v>
      </c>
      <c r="K30" s="30">
        <v>1</v>
      </c>
      <c r="L30" s="30">
        <v>0</v>
      </c>
      <c r="M30" s="30">
        <v>1</v>
      </c>
      <c r="N30" s="30">
        <v>1</v>
      </c>
      <c r="O30" s="30">
        <v>0</v>
      </c>
      <c r="P30" s="30">
        <v>0</v>
      </c>
      <c r="Q30" s="30">
        <v>0</v>
      </c>
      <c r="R30" s="30">
        <v>1</v>
      </c>
      <c r="S30" s="30">
        <v>1</v>
      </c>
      <c r="T30" s="30">
        <v>1</v>
      </c>
      <c r="U30" s="30">
        <v>1</v>
      </c>
      <c r="V30" s="30">
        <v>0</v>
      </c>
      <c r="W30" s="30">
        <v>0</v>
      </c>
      <c r="X30" s="30">
        <v>0</v>
      </c>
      <c r="Y30" s="30">
        <v>1</v>
      </c>
      <c r="Z30" s="30">
        <v>1</v>
      </c>
      <c r="AA30" s="30">
        <v>1</v>
      </c>
      <c r="AB30" s="30">
        <v>0</v>
      </c>
      <c r="AC30" s="30">
        <v>1</v>
      </c>
      <c r="AD30" s="30">
        <v>1</v>
      </c>
      <c r="AE30" s="30">
        <v>0</v>
      </c>
      <c r="AF30" s="30">
        <v>1</v>
      </c>
      <c r="AG30" s="30">
        <v>1</v>
      </c>
      <c r="AH30" s="30">
        <v>1</v>
      </c>
      <c r="AI30" s="31">
        <v>0</v>
      </c>
      <c r="AJ30" s="31"/>
      <c r="AK30" s="32">
        <v>17</v>
      </c>
      <c r="AL30" s="33"/>
      <c r="AM30" s="32">
        <v>17</v>
      </c>
      <c r="AN30" s="28">
        <v>0</v>
      </c>
      <c r="AO30" s="34">
        <v>0</v>
      </c>
      <c r="AP30" s="35">
        <v>17</v>
      </c>
      <c r="AQ30" s="32">
        <v>-9</v>
      </c>
      <c r="AR30" s="36">
        <v>26</v>
      </c>
      <c r="AS30" s="33">
        <v>0</v>
      </c>
      <c r="AT30" s="33"/>
      <c r="AU30" s="33" t="s">
        <v>217</v>
      </c>
      <c r="AV30" s="28" t="s">
        <v>83</v>
      </c>
      <c r="AW30" s="37">
        <v>0</v>
      </c>
      <c r="AX30" s="38">
        <v>0</v>
      </c>
      <c r="AY30" s="37">
        <f xml:space="preserve"> IF(AND(AK30+AN30&gt;0,BQ30="",CX30&lt;&gt;"BV16"),IF(AX30&gt;=0,MIN(MAX(AR30-(AM30+AN30+AO30)-BA30,0),AW30+AX30),IF(BA30+AX30 &lt;=0, IF(AR30-(AM30+ AN30+ AO30) &gt;0,MAX(MIN(AW30,-(BA30+AX30)),AW30),MIN(AW30,-(BA30+AX30))), MAX(AW30-AR30-(AM30+AN30+AO30)-BA30,AW30))),0)</f>
        <v>0</v>
      </c>
      <c r="AZ30" s="39">
        <f t="shared" si="5"/>
        <v>0</v>
      </c>
      <c r="BA30" s="40">
        <v>0</v>
      </c>
      <c r="BB30" s="41">
        <f t="shared" si="3"/>
        <v>0</v>
      </c>
      <c r="BC30" s="59"/>
      <c r="BD30" s="33" t="s">
        <v>83</v>
      </c>
      <c r="BE30" s="42">
        <v>50000</v>
      </c>
      <c r="BF30" s="33">
        <v>1</v>
      </c>
      <c r="BG30" s="43" t="s">
        <v>154</v>
      </c>
      <c r="BH30" s="44">
        <v>250000</v>
      </c>
      <c r="BI30" s="42">
        <v>0</v>
      </c>
      <c r="BJ30" s="33">
        <v>0</v>
      </c>
      <c r="BK30" s="43"/>
      <c r="BL30" s="44"/>
      <c r="BM30" s="44"/>
      <c r="BN30" s="33">
        <v>44652</v>
      </c>
      <c r="BO30" s="33">
        <v>44681.999988425923</v>
      </c>
      <c r="BP30" s="44"/>
      <c r="BQ30" s="45"/>
      <c r="BR30" s="45"/>
      <c r="BS30" s="33"/>
      <c r="BT30" s="33">
        <v>3</v>
      </c>
      <c r="BU30" s="33">
        <v>2</v>
      </c>
      <c r="BV30" s="43" t="s">
        <v>373</v>
      </c>
      <c r="BW30" s="43" t="s">
        <v>374</v>
      </c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45" t="s">
        <v>367</v>
      </c>
      <c r="CY30" s="45"/>
      <c r="CZ30" s="46">
        <v>0</v>
      </c>
      <c r="DA30" s="47">
        <v>0</v>
      </c>
      <c r="DB30" s="38">
        <v>0</v>
      </c>
      <c r="DC30" s="45"/>
      <c r="DD30" s="45"/>
      <c r="DE30" s="45"/>
      <c r="DF30" s="45"/>
      <c r="DG30" s="48"/>
      <c r="DH30" s="48">
        <v>0</v>
      </c>
      <c r="DI30" s="49">
        <v>44089</v>
      </c>
      <c r="DJ30" s="45"/>
      <c r="DK30" s="45"/>
      <c r="DL30" s="45"/>
      <c r="DM30" s="45"/>
      <c r="DN30" s="50">
        <v>14.887856384615384</v>
      </c>
      <c r="DO30" s="51">
        <v>0</v>
      </c>
      <c r="DP30" s="50">
        <v>0</v>
      </c>
      <c r="DQ30" s="50"/>
      <c r="DR30" s="50">
        <v>0</v>
      </c>
      <c r="DS30" s="50" t="s">
        <v>375</v>
      </c>
      <c r="DT30" s="50" t="s">
        <v>657</v>
      </c>
      <c r="DU30" s="50">
        <v>0</v>
      </c>
      <c r="DV30" s="46">
        <v>0</v>
      </c>
      <c r="DW30" s="50">
        <v>0</v>
      </c>
      <c r="DX30" s="46">
        <v>0</v>
      </c>
      <c r="DY30" s="50"/>
      <c r="DZ30" s="46"/>
      <c r="EA30" s="52">
        <v>17</v>
      </c>
      <c r="EB30" s="46"/>
      <c r="EC30" s="46" t="s">
        <v>103</v>
      </c>
      <c r="ED30" s="46"/>
      <c r="EE30" s="46"/>
    </row>
    <row r="31" spans="1:135" ht="23.45" customHeight="1" x14ac:dyDescent="0.25">
      <c r="A31" s="28" t="s">
        <v>362</v>
      </c>
      <c r="B31" s="28" t="s">
        <v>376</v>
      </c>
      <c r="C31" s="29" t="s">
        <v>377</v>
      </c>
      <c r="D31" s="28" t="s">
        <v>378</v>
      </c>
      <c r="E31" s="28" t="s">
        <v>379</v>
      </c>
      <c r="F31" s="30">
        <v>0</v>
      </c>
      <c r="G31" s="30">
        <v>1</v>
      </c>
      <c r="H31" s="30">
        <v>0</v>
      </c>
      <c r="I31" s="30">
        <v>1.0625</v>
      </c>
      <c r="J31" s="30">
        <v>0</v>
      </c>
      <c r="K31" s="30">
        <v>0</v>
      </c>
      <c r="L31" s="30">
        <v>1</v>
      </c>
      <c r="M31" s="30">
        <v>0</v>
      </c>
      <c r="N31" s="30">
        <v>1</v>
      </c>
      <c r="O31" s="30">
        <v>0</v>
      </c>
      <c r="P31" s="30">
        <v>0</v>
      </c>
      <c r="Q31" s="30">
        <v>1</v>
      </c>
      <c r="R31" s="30">
        <v>0</v>
      </c>
      <c r="S31" s="30">
        <v>1</v>
      </c>
      <c r="T31" s="30">
        <v>0</v>
      </c>
      <c r="U31" s="30">
        <v>1</v>
      </c>
      <c r="V31" s="30">
        <v>1.0625</v>
      </c>
      <c r="W31" s="30">
        <v>1</v>
      </c>
      <c r="X31" s="30">
        <v>0</v>
      </c>
      <c r="Y31" s="30">
        <v>0</v>
      </c>
      <c r="Z31" s="30">
        <v>1</v>
      </c>
      <c r="AA31" s="30">
        <v>0</v>
      </c>
      <c r="AB31" s="30">
        <v>1</v>
      </c>
      <c r="AC31" s="30">
        <v>1.125</v>
      </c>
      <c r="AD31" s="30">
        <v>1</v>
      </c>
      <c r="AE31" s="30">
        <v>1</v>
      </c>
      <c r="AF31" s="30">
        <v>0</v>
      </c>
      <c r="AG31" s="30">
        <v>1</v>
      </c>
      <c r="AH31" s="30">
        <v>1</v>
      </c>
      <c r="AI31" s="31">
        <v>1</v>
      </c>
      <c r="AJ31" s="31"/>
      <c r="AK31" s="32">
        <v>17.25</v>
      </c>
      <c r="AL31" s="33"/>
      <c r="AM31" s="32">
        <v>17.25</v>
      </c>
      <c r="AN31" s="28">
        <v>0</v>
      </c>
      <c r="AO31" s="34">
        <v>0</v>
      </c>
      <c r="AP31" s="35">
        <v>17.25</v>
      </c>
      <c r="AQ31" s="32">
        <v>-8.75</v>
      </c>
      <c r="AR31" s="36">
        <v>26</v>
      </c>
      <c r="AS31" s="33">
        <v>0</v>
      </c>
      <c r="AT31" s="33">
        <v>300000</v>
      </c>
      <c r="AU31" s="33" t="s">
        <v>81</v>
      </c>
      <c r="AV31" s="28" t="s">
        <v>380</v>
      </c>
      <c r="AW31" s="37">
        <v>0</v>
      </c>
      <c r="AX31" s="38">
        <v>0</v>
      </c>
      <c r="AY31" s="37">
        <f xml:space="preserve"> IF(AND(AK31+AN31&gt;0,BQ31="",CX31&lt;&gt;"BV16"),IF(AX31&gt;=0,MIN(MAX(AR31-(AM31+AN31+AO31)-BA31,0),AW31+AX31),IF(BA31+AX31 &lt;=0, IF(AR31-(AM31+ AN31+ AO31) &gt;0,MAX(MIN(AW31,-(BA31+AX31)),AW31),MIN(AW31,-(BA31+AX31))), MAX(AW31-AR31-(AM31+AN31+AO31)-BA31,AW31))),0)</f>
        <v>0</v>
      </c>
      <c r="AZ31" s="39">
        <f t="shared" si="5"/>
        <v>0</v>
      </c>
      <c r="BA31" s="40">
        <v>0</v>
      </c>
      <c r="BB31" s="41">
        <f t="shared" si="3"/>
        <v>0</v>
      </c>
      <c r="BC31" s="59"/>
      <c r="BD31" s="33" t="s">
        <v>83</v>
      </c>
      <c r="BE31" s="42">
        <v>0</v>
      </c>
      <c r="BF31" s="33">
        <v>0</v>
      </c>
      <c r="BG31" s="43" t="s">
        <v>84</v>
      </c>
      <c r="BH31" s="44">
        <v>150000</v>
      </c>
      <c r="BI31" s="42">
        <v>0</v>
      </c>
      <c r="BJ31" s="33">
        <v>0</v>
      </c>
      <c r="BK31" s="43"/>
      <c r="BL31" s="44"/>
      <c r="BM31" s="44"/>
      <c r="BN31" s="33">
        <v>44652</v>
      </c>
      <c r="BO31" s="33">
        <v>44681.999988425923</v>
      </c>
      <c r="BP31" s="44"/>
      <c r="BQ31" s="45"/>
      <c r="BR31" s="45"/>
      <c r="BS31" s="33"/>
      <c r="BT31" s="33">
        <v>3</v>
      </c>
      <c r="BU31" s="33"/>
      <c r="BV31" s="43" t="s">
        <v>381</v>
      </c>
      <c r="BW31" s="4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45" t="s">
        <v>367</v>
      </c>
      <c r="CY31" s="45"/>
      <c r="CZ31" s="46">
        <v>0</v>
      </c>
      <c r="DA31" s="47">
        <v>0</v>
      </c>
      <c r="DB31" s="38">
        <v>0</v>
      </c>
      <c r="DC31" s="45"/>
      <c r="DD31" s="45"/>
      <c r="DE31" s="45"/>
      <c r="DF31" s="45"/>
      <c r="DG31" s="48"/>
      <c r="DH31" s="48">
        <v>0</v>
      </c>
      <c r="DI31" s="49">
        <v>44089</v>
      </c>
      <c r="DJ31" s="45"/>
      <c r="DK31" s="45"/>
      <c r="DL31" s="45"/>
      <c r="DM31" s="45"/>
      <c r="DN31" s="50">
        <v>38.155009812971343</v>
      </c>
      <c r="DO31" s="51">
        <v>0</v>
      </c>
      <c r="DP31" s="50">
        <v>0</v>
      </c>
      <c r="DQ31" s="50"/>
      <c r="DR31" s="50">
        <v>0</v>
      </c>
      <c r="DS31" s="50" t="s">
        <v>382</v>
      </c>
      <c r="DT31" s="50" t="s">
        <v>656</v>
      </c>
      <c r="DU31" s="50">
        <v>0</v>
      </c>
      <c r="DV31" s="46">
        <v>0</v>
      </c>
      <c r="DW31" s="50">
        <v>0</v>
      </c>
      <c r="DX31" s="46">
        <v>0</v>
      </c>
      <c r="DY31" s="50"/>
      <c r="DZ31" s="46"/>
      <c r="EA31" s="52">
        <v>17.25</v>
      </c>
      <c r="EB31" s="46"/>
      <c r="EC31" s="46" t="s">
        <v>87</v>
      </c>
      <c r="ED31" s="46"/>
      <c r="EE31" s="46"/>
    </row>
    <row r="32" spans="1:135" ht="23.45" customHeight="1" x14ac:dyDescent="0.25">
      <c r="A32" s="28" t="s">
        <v>406</v>
      </c>
      <c r="B32" s="28" t="s">
        <v>407</v>
      </c>
      <c r="C32" s="29" t="s">
        <v>408</v>
      </c>
      <c r="D32" s="28" t="s">
        <v>409</v>
      </c>
      <c r="E32" s="28" t="s">
        <v>206</v>
      </c>
      <c r="F32" s="30">
        <v>1</v>
      </c>
      <c r="G32" s="30">
        <v>1</v>
      </c>
      <c r="H32" s="30">
        <v>0</v>
      </c>
      <c r="I32" s="30">
        <v>1</v>
      </c>
      <c r="J32" s="30">
        <v>1</v>
      </c>
      <c r="K32" s="30">
        <v>1</v>
      </c>
      <c r="L32" s="30">
        <v>1</v>
      </c>
      <c r="M32" s="30">
        <v>1</v>
      </c>
      <c r="N32" s="30">
        <v>0.5</v>
      </c>
      <c r="O32" s="30">
        <v>0</v>
      </c>
      <c r="P32" s="30">
        <v>1</v>
      </c>
      <c r="Q32" s="30">
        <v>1</v>
      </c>
      <c r="R32" s="30">
        <v>1</v>
      </c>
      <c r="S32" s="30">
        <v>0.5</v>
      </c>
      <c r="T32" s="30">
        <v>0</v>
      </c>
      <c r="U32" s="30">
        <v>0</v>
      </c>
      <c r="V32" s="30">
        <v>1</v>
      </c>
      <c r="W32" s="30">
        <v>1</v>
      </c>
      <c r="X32" s="30">
        <v>1</v>
      </c>
      <c r="Y32" s="30">
        <v>1</v>
      </c>
      <c r="Z32" s="30">
        <v>1</v>
      </c>
      <c r="AA32" s="30">
        <v>1</v>
      </c>
      <c r="AB32" s="30">
        <v>1</v>
      </c>
      <c r="AC32" s="30">
        <v>1</v>
      </c>
      <c r="AD32" s="30">
        <v>1</v>
      </c>
      <c r="AE32" s="30">
        <v>0.9375</v>
      </c>
      <c r="AF32" s="30">
        <v>1</v>
      </c>
      <c r="AG32" s="30">
        <v>1</v>
      </c>
      <c r="AH32" s="30">
        <v>0</v>
      </c>
      <c r="AI32" s="31">
        <v>0</v>
      </c>
      <c r="AJ32" s="31"/>
      <c r="AK32" s="32">
        <v>22.9375</v>
      </c>
      <c r="AL32" s="33"/>
      <c r="AM32" s="32">
        <v>22.9375</v>
      </c>
      <c r="AN32" s="28">
        <v>0</v>
      </c>
      <c r="AO32" s="34">
        <v>0</v>
      </c>
      <c r="AP32" s="35">
        <v>23.9375</v>
      </c>
      <c r="AQ32" s="32">
        <v>-6.25E-2</v>
      </c>
      <c r="AR32" s="36">
        <v>24</v>
      </c>
      <c r="AS32" s="33">
        <v>300000</v>
      </c>
      <c r="AT32" s="33"/>
      <c r="AU32" s="33" t="s">
        <v>81</v>
      </c>
      <c r="AV32" s="28" t="s">
        <v>83</v>
      </c>
      <c r="AW32" s="37">
        <v>1</v>
      </c>
      <c r="AX32" s="38">
        <v>0</v>
      </c>
      <c r="AY32" s="37">
        <f xml:space="preserve"> IF(AND(AK32+AN32&gt;0,BQ32="",CX32&lt;&gt;"BV16"),IF(AX32&gt;=0,MIN(MAX(AR32-(AM32+AN32+AO32)-BA32,0),AW32+AX32),IF(BA32+AX32 &lt;=0, IF(AR32-(AM32+ AN32+ AO32) &gt;0,MAX(MIN(AW32,-(BA32+AX32)),AW32),MIN(AW32,-(BA32+AX32))), MAX(AW32-AR32-(AM32+AN32+AO32)-BA32,AW32))),0)</f>
        <v>1</v>
      </c>
      <c r="AZ32" s="39">
        <f t="shared" si="5"/>
        <v>0</v>
      </c>
      <c r="BA32" s="40">
        <v>0</v>
      </c>
      <c r="BB32" s="41">
        <f t="shared" si="3"/>
        <v>0</v>
      </c>
      <c r="BC32" s="59"/>
      <c r="BD32" s="33" t="s">
        <v>83</v>
      </c>
      <c r="BE32" s="42">
        <v>0</v>
      </c>
      <c r="BF32" s="33">
        <v>0</v>
      </c>
      <c r="BG32" s="43" t="s">
        <v>84</v>
      </c>
      <c r="BH32" s="44">
        <v>0</v>
      </c>
      <c r="BI32" s="42">
        <v>0</v>
      </c>
      <c r="BJ32" s="33">
        <v>0</v>
      </c>
      <c r="BK32" s="43"/>
      <c r="BL32" s="44"/>
      <c r="BM32" s="44"/>
      <c r="BN32" s="33">
        <v>44652</v>
      </c>
      <c r="BO32" s="33">
        <v>44681.999988425923</v>
      </c>
      <c r="BP32" s="44"/>
      <c r="BQ32" s="45"/>
      <c r="BR32" s="45"/>
      <c r="BS32" s="33"/>
      <c r="BT32" s="33"/>
      <c r="BU32" s="33"/>
      <c r="BV32" s="43"/>
      <c r="BW32" s="4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45" t="s">
        <v>85</v>
      </c>
      <c r="CY32" s="45"/>
      <c r="CZ32" s="46">
        <v>0</v>
      </c>
      <c r="DA32" s="47">
        <v>0</v>
      </c>
      <c r="DB32" s="38">
        <v>0</v>
      </c>
      <c r="DC32" s="45"/>
      <c r="DD32" s="45"/>
      <c r="DE32" s="45"/>
      <c r="DF32" s="45"/>
      <c r="DG32" s="48"/>
      <c r="DH32" s="48">
        <v>0</v>
      </c>
      <c r="DI32" s="49">
        <v>44089</v>
      </c>
      <c r="DJ32" s="45"/>
      <c r="DK32" s="45"/>
      <c r="DL32" s="45"/>
      <c r="DM32" s="45"/>
      <c r="DN32" s="50">
        <v>23.176724846153846</v>
      </c>
      <c r="DO32" s="51">
        <v>0</v>
      </c>
      <c r="DP32" s="50">
        <v>0</v>
      </c>
      <c r="DQ32" s="50"/>
      <c r="DR32" s="50">
        <v>0</v>
      </c>
      <c r="DS32" s="50" t="s">
        <v>410</v>
      </c>
      <c r="DT32" s="50" t="s">
        <v>658</v>
      </c>
      <c r="DU32" s="50">
        <v>-2.7958333333333343</v>
      </c>
      <c r="DV32" s="46">
        <v>-1.7958333333333343</v>
      </c>
      <c r="DW32" s="50">
        <v>0</v>
      </c>
      <c r="DX32" s="46">
        <v>0</v>
      </c>
      <c r="DY32" s="50"/>
      <c r="DZ32" s="46"/>
      <c r="EA32" s="52">
        <v>23.9375</v>
      </c>
      <c r="EB32" s="46"/>
      <c r="EC32" s="46" t="s">
        <v>119</v>
      </c>
      <c r="ED32" s="46"/>
      <c r="EE32" s="46"/>
    </row>
    <row r="33" spans="1:135" ht="23.45" customHeight="1" x14ac:dyDescent="0.25">
      <c r="A33" s="28" t="s">
        <v>423</v>
      </c>
      <c r="B33" s="28" t="s">
        <v>424</v>
      </c>
      <c r="C33" s="29" t="s">
        <v>425</v>
      </c>
      <c r="D33" s="28" t="s">
        <v>426</v>
      </c>
      <c r="E33" s="28" t="s">
        <v>427</v>
      </c>
      <c r="F33" s="30">
        <v>0</v>
      </c>
      <c r="G33" s="30">
        <v>1</v>
      </c>
      <c r="H33" s="30">
        <v>0</v>
      </c>
      <c r="I33" s="30">
        <v>1</v>
      </c>
      <c r="J33" s="30">
        <v>1</v>
      </c>
      <c r="K33" s="30">
        <v>0</v>
      </c>
      <c r="L33" s="30">
        <v>2</v>
      </c>
      <c r="M33" s="30">
        <v>0</v>
      </c>
      <c r="N33" s="30">
        <v>1</v>
      </c>
      <c r="O33" s="30">
        <v>0</v>
      </c>
      <c r="P33" s="30">
        <v>0.9</v>
      </c>
      <c r="Q33" s="30">
        <v>1</v>
      </c>
      <c r="R33" s="30">
        <v>0</v>
      </c>
      <c r="S33" s="30">
        <v>2</v>
      </c>
      <c r="T33" s="30">
        <v>0</v>
      </c>
      <c r="U33" s="30">
        <v>1</v>
      </c>
      <c r="V33" s="30">
        <v>0</v>
      </c>
      <c r="W33" s="30">
        <v>0.9375</v>
      </c>
      <c r="X33" s="30">
        <v>1</v>
      </c>
      <c r="Y33" s="30">
        <v>1</v>
      </c>
      <c r="Z33" s="30">
        <v>2</v>
      </c>
      <c r="AA33" s="30">
        <v>0</v>
      </c>
      <c r="AB33" s="30">
        <v>1</v>
      </c>
      <c r="AC33" s="30">
        <v>0</v>
      </c>
      <c r="AD33" s="30">
        <v>1</v>
      </c>
      <c r="AE33" s="30">
        <v>1</v>
      </c>
      <c r="AF33" s="30">
        <v>0</v>
      </c>
      <c r="AG33" s="30">
        <v>2</v>
      </c>
      <c r="AH33" s="30">
        <v>0</v>
      </c>
      <c r="AI33" s="31">
        <v>0.79791666666666661</v>
      </c>
      <c r="AJ33" s="31"/>
      <c r="AK33" s="32">
        <v>21.635416666666664</v>
      </c>
      <c r="AL33" s="33"/>
      <c r="AM33" s="32">
        <v>21.635416666666664</v>
      </c>
      <c r="AN33" s="28">
        <v>0</v>
      </c>
      <c r="AO33" s="34">
        <v>0</v>
      </c>
      <c r="AP33" s="35">
        <v>21.635416666666664</v>
      </c>
      <c r="AQ33" s="32">
        <v>-4.3645833333333357</v>
      </c>
      <c r="AR33" s="36">
        <v>26</v>
      </c>
      <c r="AS33" s="33">
        <v>0</v>
      </c>
      <c r="AT33" s="33"/>
      <c r="AU33" s="33" t="s">
        <v>81</v>
      </c>
      <c r="AV33" s="28" t="s">
        <v>83</v>
      </c>
      <c r="AW33" s="37">
        <v>0</v>
      </c>
      <c r="AX33" s="38">
        <v>0</v>
      </c>
      <c r="AY33" s="37">
        <f xml:space="preserve"> IF(AND(AK33+AN33&gt;0,BQ33="",CX33&lt;&gt;"BV16"),IF(AX33&gt;=0,MIN(MAX(AR33-(AM33+AN33+AO33)-BA33,0),AW33+AX33),IF(BA33+AX33 &lt;=0, IF(AR33-(AM33+ AN33+ AO33) &gt;0,MAX(MIN(AW33,-(BA33+AX33)),AW33),MIN(AW33,-(BA33+AX33))), MAX(AW33-AR33-(AM33+AN33+AO33)-BA33,AW33))),0)</f>
        <v>0</v>
      </c>
      <c r="AZ33" s="39">
        <f t="shared" si="5"/>
        <v>0</v>
      </c>
      <c r="BA33" s="40">
        <v>0</v>
      </c>
      <c r="BB33" s="41">
        <f t="shared" si="3"/>
        <v>0</v>
      </c>
      <c r="BC33" s="59"/>
      <c r="BD33" s="33" t="s">
        <v>83</v>
      </c>
      <c r="BE33" s="42">
        <v>0</v>
      </c>
      <c r="BF33" s="33">
        <v>0</v>
      </c>
      <c r="BG33" s="43" t="s">
        <v>84</v>
      </c>
      <c r="BH33" s="44">
        <v>0</v>
      </c>
      <c r="BI33" s="42">
        <v>0</v>
      </c>
      <c r="BJ33" s="33">
        <v>0</v>
      </c>
      <c r="BK33" s="43" t="s">
        <v>428</v>
      </c>
      <c r="BL33" s="44"/>
      <c r="BM33" s="44"/>
      <c r="BN33" s="33">
        <v>44652</v>
      </c>
      <c r="BO33" s="33">
        <v>44681.999988425923</v>
      </c>
      <c r="BP33" s="44"/>
      <c r="BQ33" s="45"/>
      <c r="BR33" s="45"/>
      <c r="BS33" s="33"/>
      <c r="BT33" s="33"/>
      <c r="BU33" s="33"/>
      <c r="BV33" s="43"/>
      <c r="BW33" s="4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45" t="s">
        <v>367</v>
      </c>
      <c r="CY33" s="45"/>
      <c r="CZ33" s="46">
        <v>0</v>
      </c>
      <c r="DA33" s="47">
        <v>0</v>
      </c>
      <c r="DB33" s="38">
        <v>0</v>
      </c>
      <c r="DC33" s="45"/>
      <c r="DD33" s="45"/>
      <c r="DE33" s="45"/>
      <c r="DF33" s="45"/>
      <c r="DG33" s="48">
        <v>4</v>
      </c>
      <c r="DH33" s="48">
        <v>0</v>
      </c>
      <c r="DI33" s="49">
        <v>44089</v>
      </c>
      <c r="DJ33" s="45"/>
      <c r="DK33" s="45"/>
      <c r="DL33" s="45"/>
      <c r="DM33" s="45"/>
      <c r="DN33" s="50">
        <v>14.340303</v>
      </c>
      <c r="DO33" s="51">
        <v>0</v>
      </c>
      <c r="DP33" s="50">
        <v>0</v>
      </c>
      <c r="DQ33" s="50">
        <v>200000</v>
      </c>
      <c r="DR33" s="50">
        <v>0</v>
      </c>
      <c r="DS33" s="50" t="s">
        <v>429</v>
      </c>
      <c r="DT33" s="50" t="s">
        <v>656</v>
      </c>
      <c r="DU33" s="50">
        <v>0.41041666666666643</v>
      </c>
      <c r="DV33" s="46">
        <v>0.41041666666666643</v>
      </c>
      <c r="DW33" s="50">
        <v>0</v>
      </c>
      <c r="DX33" s="46">
        <v>0</v>
      </c>
      <c r="DY33" s="50"/>
      <c r="DZ33" s="46"/>
      <c r="EA33" s="52">
        <v>21.635416666666664</v>
      </c>
      <c r="EB33" s="46"/>
      <c r="EC33" s="46" t="s">
        <v>87</v>
      </c>
      <c r="ED33" s="46"/>
      <c r="EE33" s="46"/>
    </row>
    <row r="34" spans="1:135" ht="23.45" customHeight="1" x14ac:dyDescent="0.25">
      <c r="A34" s="28" t="s">
        <v>88</v>
      </c>
      <c r="B34" s="28" t="s">
        <v>430</v>
      </c>
      <c r="C34" s="29" t="s">
        <v>431</v>
      </c>
      <c r="D34" s="28" t="s">
        <v>432</v>
      </c>
      <c r="E34" s="28" t="s">
        <v>92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1">
        <v>0</v>
      </c>
      <c r="AJ34" s="31"/>
      <c r="AK34" s="32">
        <v>0</v>
      </c>
      <c r="AL34" s="33"/>
      <c r="AM34" s="32">
        <v>0</v>
      </c>
      <c r="AN34" s="28">
        <v>0</v>
      </c>
      <c r="AO34" s="34">
        <v>0</v>
      </c>
      <c r="AP34" s="35">
        <v>0</v>
      </c>
      <c r="AQ34" s="32">
        <v>-24</v>
      </c>
      <c r="AR34" s="36">
        <v>24</v>
      </c>
      <c r="AS34" s="33">
        <v>0</v>
      </c>
      <c r="AT34" s="33"/>
      <c r="AU34" s="33" t="s">
        <v>108</v>
      </c>
      <c r="AV34" s="28" t="s">
        <v>83</v>
      </c>
      <c r="AW34" s="37">
        <v>0</v>
      </c>
      <c r="AX34" s="38">
        <v>0</v>
      </c>
      <c r="AY34" s="37">
        <f xml:space="preserve"> IF(AND(AK34+AN34&gt;0,BQ34="",CX34&lt;&gt;"BV16"),IF(AX34&gt;=0,MIN(MAX(AR34-(AM34+AN34+AO34)-BA34,0),AW34+AX34),IF(BA34+AX34 &lt;=0, IF(AR34-(AM34+ AN34+ AO34) &gt;0,MAX(MIN(AW34,-(BA34+AX34)),AW34),MIN(AW34,-(BA34+AX34))), MAX(AW34-AR34-(AM34+AN34+AO34)-BA34,AW34))),0)</f>
        <v>0</v>
      </c>
      <c r="AZ34" s="39">
        <f t="shared" si="5"/>
        <v>0</v>
      </c>
      <c r="BA34" s="40">
        <v>0</v>
      </c>
      <c r="BB34" s="41">
        <f t="shared" si="3"/>
        <v>0</v>
      </c>
      <c r="BC34" s="59"/>
      <c r="BD34" s="33" t="s">
        <v>83</v>
      </c>
      <c r="BE34" s="42">
        <v>0</v>
      </c>
      <c r="BF34" s="33">
        <v>0</v>
      </c>
      <c r="BG34" s="43" t="s">
        <v>84</v>
      </c>
      <c r="BH34" s="44">
        <v>0</v>
      </c>
      <c r="BI34" s="42">
        <v>0</v>
      </c>
      <c r="BJ34" s="33">
        <v>0</v>
      </c>
      <c r="BK34" s="43"/>
      <c r="BL34" s="44"/>
      <c r="BM34" s="44"/>
      <c r="BN34" s="33">
        <v>44652</v>
      </c>
      <c r="BO34" s="33">
        <v>44681.999988425923</v>
      </c>
      <c r="BP34" s="44"/>
      <c r="BQ34" s="45"/>
      <c r="BR34" s="45"/>
      <c r="BS34" s="33"/>
      <c r="BT34" s="33"/>
      <c r="BU34" s="33"/>
      <c r="BV34" s="43"/>
      <c r="BW34" s="4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45" t="s">
        <v>85</v>
      </c>
      <c r="CY34" s="45"/>
      <c r="CZ34" s="46">
        <v>0</v>
      </c>
      <c r="DA34" s="47">
        <v>0</v>
      </c>
      <c r="DB34" s="38">
        <v>0</v>
      </c>
      <c r="DC34" s="45"/>
      <c r="DD34" s="45"/>
      <c r="DE34" s="45"/>
      <c r="DF34" s="45"/>
      <c r="DG34" s="48"/>
      <c r="DH34" s="48">
        <v>0</v>
      </c>
      <c r="DI34" s="49">
        <v>44089</v>
      </c>
      <c r="DJ34" s="45"/>
      <c r="DK34" s="45"/>
      <c r="DL34" s="45"/>
      <c r="DM34" s="45"/>
      <c r="DN34" s="50">
        <v>19.439888445943922</v>
      </c>
      <c r="DO34" s="51">
        <v>0</v>
      </c>
      <c r="DP34" s="50">
        <v>0</v>
      </c>
      <c r="DQ34" s="50"/>
      <c r="DR34" s="50">
        <v>0</v>
      </c>
      <c r="DS34" s="50" t="s">
        <v>433</v>
      </c>
      <c r="DT34" s="50" t="s">
        <v>656</v>
      </c>
      <c r="DU34" s="50">
        <v>0</v>
      </c>
      <c r="DV34" s="46">
        <v>0</v>
      </c>
      <c r="DW34" s="50">
        <v>0</v>
      </c>
      <c r="DX34" s="46">
        <v>0</v>
      </c>
      <c r="DY34" s="50"/>
      <c r="DZ34" s="46"/>
      <c r="EA34" s="52">
        <v>0</v>
      </c>
      <c r="EB34" s="46"/>
      <c r="EC34" s="46" t="s">
        <v>87</v>
      </c>
      <c r="ED34" s="46"/>
      <c r="EE34" s="46"/>
    </row>
    <row r="35" spans="1:135" ht="23.45" customHeight="1" x14ac:dyDescent="0.25">
      <c r="A35" s="28" t="s">
        <v>76</v>
      </c>
      <c r="B35" s="28" t="s">
        <v>434</v>
      </c>
      <c r="C35" s="29" t="s">
        <v>435</v>
      </c>
      <c r="D35" s="28" t="s">
        <v>436</v>
      </c>
      <c r="E35" s="28" t="s">
        <v>92</v>
      </c>
      <c r="F35" s="30">
        <v>1</v>
      </c>
      <c r="G35" s="30">
        <v>0</v>
      </c>
      <c r="H35" s="30">
        <v>1</v>
      </c>
      <c r="I35" s="30">
        <v>0.9375</v>
      </c>
      <c r="J35" s="30">
        <v>1</v>
      </c>
      <c r="K35" s="30">
        <v>0.9375</v>
      </c>
      <c r="L35" s="30">
        <v>1.0625</v>
      </c>
      <c r="M35" s="30">
        <v>0</v>
      </c>
      <c r="N35" s="30">
        <v>1.125</v>
      </c>
      <c r="O35" s="30">
        <v>1</v>
      </c>
      <c r="P35" s="30">
        <v>0.5</v>
      </c>
      <c r="Q35" s="30">
        <v>1</v>
      </c>
      <c r="R35" s="30">
        <v>1</v>
      </c>
      <c r="S35" s="30">
        <v>0</v>
      </c>
      <c r="T35" s="30">
        <v>1</v>
      </c>
      <c r="U35" s="30">
        <v>1.125</v>
      </c>
      <c r="V35" s="30">
        <v>1</v>
      </c>
      <c r="W35" s="30">
        <v>0.5625</v>
      </c>
      <c r="X35" s="30">
        <v>1</v>
      </c>
      <c r="Y35" s="30">
        <v>0</v>
      </c>
      <c r="Z35" s="30">
        <v>0</v>
      </c>
      <c r="AA35" s="30">
        <v>0</v>
      </c>
      <c r="AB35" s="30">
        <v>1</v>
      </c>
      <c r="AC35" s="30">
        <v>1.125</v>
      </c>
      <c r="AD35" s="30">
        <v>1</v>
      </c>
      <c r="AE35" s="30">
        <v>1</v>
      </c>
      <c r="AF35" s="30">
        <v>1</v>
      </c>
      <c r="AG35" s="30">
        <v>1</v>
      </c>
      <c r="AH35" s="30">
        <v>1.125</v>
      </c>
      <c r="AI35" s="31">
        <v>1</v>
      </c>
      <c r="AJ35" s="31"/>
      <c r="AK35" s="32">
        <v>23.5</v>
      </c>
      <c r="AL35" s="33"/>
      <c r="AM35" s="32">
        <v>23.5</v>
      </c>
      <c r="AN35" s="28">
        <v>0</v>
      </c>
      <c r="AO35" s="34">
        <v>0</v>
      </c>
      <c r="AP35" s="35">
        <v>24</v>
      </c>
      <c r="AQ35" s="32">
        <v>0</v>
      </c>
      <c r="AR35" s="36">
        <v>24</v>
      </c>
      <c r="AS35" s="33">
        <v>525000</v>
      </c>
      <c r="AT35" s="33"/>
      <c r="AU35" s="33" t="s">
        <v>81</v>
      </c>
      <c r="AV35" s="28" t="s">
        <v>83</v>
      </c>
      <c r="AW35" s="37">
        <v>1</v>
      </c>
      <c r="AX35" s="38">
        <v>0</v>
      </c>
      <c r="AY35" s="37">
        <f xml:space="preserve"> IF(AND(AK35+AN35&gt;0,BQ35="",CX35&lt;&gt;"BV16"),IF(AX35&gt;=0,MIN(MAX(AR35-(AM35+AN35+AO35)-BA35,0),AW35+AX35),IF(BA35+AX35 &lt;=0, IF(AR35-(AM35+ AN35+ AO35) &gt;0,MAX(MIN(AW35,-(BA35+AX35)),AW35),MIN(AW35,-(BA35+AX35))), MAX(AW35-AR35-(AM35+AN35+AO35)-BA35,AW35))),0)</f>
        <v>0.5</v>
      </c>
      <c r="AZ35" s="39">
        <f t="shared" si="5"/>
        <v>0.5</v>
      </c>
      <c r="BA35" s="40">
        <v>0</v>
      </c>
      <c r="BB35" s="41">
        <f t="shared" si="3"/>
        <v>0</v>
      </c>
      <c r="BC35" s="59"/>
      <c r="BD35" s="33" t="s">
        <v>83</v>
      </c>
      <c r="BE35" s="42">
        <v>50000</v>
      </c>
      <c r="BF35" s="33">
        <v>1</v>
      </c>
      <c r="BG35" s="43" t="s">
        <v>421</v>
      </c>
      <c r="BH35" s="44">
        <v>50000</v>
      </c>
      <c r="BI35" s="42">
        <v>0</v>
      </c>
      <c r="BJ35" s="33">
        <v>0</v>
      </c>
      <c r="BK35" s="43"/>
      <c r="BL35" s="44"/>
      <c r="BM35" s="44"/>
      <c r="BN35" s="33">
        <v>44652</v>
      </c>
      <c r="BO35" s="33">
        <v>44681.999988425923</v>
      </c>
      <c r="BP35" s="44"/>
      <c r="BQ35" s="45"/>
      <c r="BR35" s="45"/>
      <c r="BS35" s="33"/>
      <c r="BT35" s="33">
        <v>1</v>
      </c>
      <c r="BU35" s="33"/>
      <c r="BV35" s="43" t="s">
        <v>336</v>
      </c>
      <c r="BW35" s="4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45" t="s">
        <v>85</v>
      </c>
      <c r="CY35" s="45"/>
      <c r="CZ35" s="46">
        <v>0</v>
      </c>
      <c r="DA35" s="47">
        <v>0.5</v>
      </c>
      <c r="DB35" s="38">
        <v>0</v>
      </c>
      <c r="DC35" s="45"/>
      <c r="DD35" s="45"/>
      <c r="DE35" s="45"/>
      <c r="DF35" s="45"/>
      <c r="DG35" s="48"/>
      <c r="DH35" s="48">
        <v>0</v>
      </c>
      <c r="DI35" s="49">
        <v>44089</v>
      </c>
      <c r="DJ35" s="45"/>
      <c r="DK35" s="45"/>
      <c r="DL35" s="45"/>
      <c r="DM35" s="45"/>
      <c r="DN35" s="50">
        <v>28.205396567125192</v>
      </c>
      <c r="DO35" s="51">
        <v>0.5</v>
      </c>
      <c r="DP35" s="50">
        <v>0</v>
      </c>
      <c r="DQ35" s="50"/>
      <c r="DR35" s="50">
        <v>0</v>
      </c>
      <c r="DS35" s="50" t="s">
        <v>437</v>
      </c>
      <c r="DT35" s="50" t="s">
        <v>656</v>
      </c>
      <c r="DU35" s="50">
        <v>0</v>
      </c>
      <c r="DV35" s="46">
        <v>0.5</v>
      </c>
      <c r="DW35" s="50">
        <v>0</v>
      </c>
      <c r="DX35" s="46">
        <v>0</v>
      </c>
      <c r="DY35" s="50"/>
      <c r="DZ35" s="46"/>
      <c r="EA35" s="52">
        <v>24</v>
      </c>
      <c r="EB35" s="46"/>
      <c r="EC35" s="46" t="s">
        <v>87</v>
      </c>
      <c r="ED35" s="46"/>
      <c r="EE35" s="46"/>
    </row>
    <row r="36" spans="1:135" ht="23.45" customHeight="1" x14ac:dyDescent="0.25">
      <c r="A36" s="28" t="s">
        <v>446</v>
      </c>
      <c r="B36" s="28" t="s">
        <v>447</v>
      </c>
      <c r="C36" s="29" t="s">
        <v>448</v>
      </c>
      <c r="D36" s="28" t="s">
        <v>449</v>
      </c>
      <c r="E36" s="28" t="s">
        <v>99</v>
      </c>
      <c r="F36" s="30">
        <v>1</v>
      </c>
      <c r="G36" s="30">
        <v>1</v>
      </c>
      <c r="H36" s="30">
        <v>1</v>
      </c>
      <c r="I36" s="30">
        <v>1</v>
      </c>
      <c r="J36" s="30">
        <v>2</v>
      </c>
      <c r="K36" s="30">
        <v>0</v>
      </c>
      <c r="L36" s="30">
        <v>1</v>
      </c>
      <c r="M36" s="30">
        <v>1.125</v>
      </c>
      <c r="N36" s="30">
        <v>2</v>
      </c>
      <c r="O36" s="30">
        <v>0</v>
      </c>
      <c r="P36" s="30">
        <v>2</v>
      </c>
      <c r="Q36" s="30">
        <v>0</v>
      </c>
      <c r="R36" s="30">
        <v>1</v>
      </c>
      <c r="S36" s="30">
        <v>2</v>
      </c>
      <c r="T36" s="30">
        <v>0</v>
      </c>
      <c r="U36" s="30">
        <v>0</v>
      </c>
      <c r="V36" s="30">
        <v>2</v>
      </c>
      <c r="W36" s="30">
        <v>0</v>
      </c>
      <c r="X36" s="30">
        <v>1.125</v>
      </c>
      <c r="Y36" s="30">
        <v>2</v>
      </c>
      <c r="Z36" s="30">
        <v>0</v>
      </c>
      <c r="AA36" s="30">
        <v>1</v>
      </c>
      <c r="AB36" s="30">
        <v>2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1</v>
      </c>
      <c r="AI36" s="31">
        <v>2</v>
      </c>
      <c r="AJ36" s="31"/>
      <c r="AK36" s="32">
        <v>26.25</v>
      </c>
      <c r="AL36" s="33"/>
      <c r="AM36" s="32">
        <v>26.25</v>
      </c>
      <c r="AN36" s="28">
        <v>0</v>
      </c>
      <c r="AO36" s="34">
        <v>0</v>
      </c>
      <c r="AP36" s="35">
        <v>26.25</v>
      </c>
      <c r="AQ36" s="32">
        <v>2.25</v>
      </c>
      <c r="AR36" s="36">
        <v>24</v>
      </c>
      <c r="AS36" s="33">
        <v>1700000</v>
      </c>
      <c r="AT36" s="33"/>
      <c r="AU36" s="33" t="s">
        <v>81</v>
      </c>
      <c r="AV36" s="28" t="s">
        <v>83</v>
      </c>
      <c r="AW36" s="37">
        <v>1</v>
      </c>
      <c r="AX36" s="38">
        <v>0</v>
      </c>
      <c r="AY36" s="37">
        <f xml:space="preserve"> IF(AND(AK36+AN36&gt;0,BQ36="",CX36&lt;&gt;"BV16"),IF(AX36&gt;=0,MIN(MAX(AR36-(AM36+AN36+AO36)-BA36,0),AW36+AX36),IF(BA36+AX36 &lt;=0, IF(AR36-(AM36+ AN36+ AO36) &gt;0,MAX(MIN(AW36,-(BA36+AX36)),AW36),MIN(AW36,-(BA36+AX36))), MAX(AW36-AR36-(AM36+AN36+AO36)-BA36,AW36))),0)</f>
        <v>0</v>
      </c>
      <c r="AZ36" s="39">
        <f t="shared" ref="AZ36:AZ44" si="6">AW36-AY36 + IF(AX36&gt;0,AX36,0)</f>
        <v>1</v>
      </c>
      <c r="BA36" s="40">
        <v>0</v>
      </c>
      <c r="BB36" s="41">
        <f t="shared" si="3"/>
        <v>2.25</v>
      </c>
      <c r="BC36" s="59"/>
      <c r="BD36" s="33" t="s">
        <v>83</v>
      </c>
      <c r="BE36" s="42">
        <v>50000</v>
      </c>
      <c r="BF36" s="33">
        <v>1</v>
      </c>
      <c r="BG36" s="43" t="s">
        <v>403</v>
      </c>
      <c r="BH36" s="44">
        <v>0</v>
      </c>
      <c r="BI36" s="42">
        <v>0</v>
      </c>
      <c r="BJ36" s="33">
        <v>0</v>
      </c>
      <c r="BK36" s="43"/>
      <c r="BL36" s="44"/>
      <c r="BM36" s="44"/>
      <c r="BN36" s="33">
        <v>44652</v>
      </c>
      <c r="BO36" s="33">
        <v>44681.999988425923</v>
      </c>
      <c r="BP36" s="44"/>
      <c r="BQ36" s="45"/>
      <c r="BR36" s="45"/>
      <c r="BS36" s="33"/>
      <c r="BT36" s="33"/>
      <c r="BU36" s="33"/>
      <c r="BV36" s="43"/>
      <c r="BW36" s="4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45" t="s">
        <v>85</v>
      </c>
      <c r="CY36" s="45"/>
      <c r="CZ36" s="46">
        <v>0</v>
      </c>
      <c r="DA36" s="47">
        <v>1</v>
      </c>
      <c r="DB36" s="38">
        <v>0</v>
      </c>
      <c r="DC36" s="45"/>
      <c r="DD36" s="45"/>
      <c r="DE36" s="45"/>
      <c r="DF36" s="45"/>
      <c r="DG36" s="48">
        <v>8</v>
      </c>
      <c r="DH36" s="48">
        <v>0</v>
      </c>
      <c r="DI36" s="49">
        <v>44089</v>
      </c>
      <c r="DJ36" s="45"/>
      <c r="DK36" s="45"/>
      <c r="DL36" s="45"/>
      <c r="DM36" s="45"/>
      <c r="DN36" s="50">
        <v>25.546849323836657</v>
      </c>
      <c r="DO36" s="51">
        <v>1</v>
      </c>
      <c r="DP36" s="50">
        <v>0</v>
      </c>
      <c r="DQ36" s="50"/>
      <c r="DR36" s="50">
        <v>0</v>
      </c>
      <c r="DS36" s="50" t="s">
        <v>450</v>
      </c>
      <c r="DT36" s="50" t="s">
        <v>656</v>
      </c>
      <c r="DU36" s="50">
        <v>0</v>
      </c>
      <c r="DV36" s="46">
        <v>1</v>
      </c>
      <c r="DW36" s="50">
        <v>0</v>
      </c>
      <c r="DX36" s="46">
        <v>0</v>
      </c>
      <c r="DY36" s="50"/>
      <c r="DZ36" s="46"/>
      <c r="EA36" s="52">
        <v>26.25</v>
      </c>
      <c r="EB36" s="46"/>
      <c r="EC36" s="46" t="s">
        <v>87</v>
      </c>
      <c r="ED36" s="46"/>
      <c r="EE36" s="46"/>
    </row>
    <row r="37" spans="1:135" ht="23.45" customHeight="1" x14ac:dyDescent="0.25">
      <c r="A37" s="28" t="s">
        <v>392</v>
      </c>
      <c r="B37" s="28" t="s">
        <v>467</v>
      </c>
      <c r="C37" s="29" t="s">
        <v>468</v>
      </c>
      <c r="D37" s="28" t="s">
        <v>469</v>
      </c>
      <c r="E37" s="28" t="s">
        <v>396</v>
      </c>
      <c r="F37" s="30">
        <v>1.5402777777777779</v>
      </c>
      <c r="G37" s="30">
        <v>1</v>
      </c>
      <c r="H37" s="30">
        <v>1</v>
      </c>
      <c r="I37" s="30">
        <v>1</v>
      </c>
      <c r="J37" s="30">
        <v>1</v>
      </c>
      <c r="K37" s="30">
        <v>1</v>
      </c>
      <c r="L37" s="30">
        <v>1</v>
      </c>
      <c r="M37" s="30">
        <v>1</v>
      </c>
      <c r="N37" s="30">
        <v>1</v>
      </c>
      <c r="O37" s="30">
        <v>1</v>
      </c>
      <c r="P37" s="30">
        <v>0.5</v>
      </c>
      <c r="Q37" s="30">
        <v>1</v>
      </c>
      <c r="R37" s="30">
        <v>1</v>
      </c>
      <c r="S37" s="30">
        <v>1</v>
      </c>
      <c r="T37" s="30">
        <v>1</v>
      </c>
      <c r="U37" s="30">
        <v>1</v>
      </c>
      <c r="V37" s="30">
        <v>1</v>
      </c>
      <c r="W37" s="30">
        <v>1</v>
      </c>
      <c r="X37" s="30">
        <v>0</v>
      </c>
      <c r="Y37" s="30">
        <v>0</v>
      </c>
      <c r="Z37" s="30">
        <v>0</v>
      </c>
      <c r="AA37" s="30">
        <v>0</v>
      </c>
      <c r="AB37" s="30">
        <v>1</v>
      </c>
      <c r="AC37" s="30">
        <v>1</v>
      </c>
      <c r="AD37" s="30">
        <v>1</v>
      </c>
      <c r="AE37" s="30">
        <v>1</v>
      </c>
      <c r="AF37" s="30">
        <v>1</v>
      </c>
      <c r="AG37" s="30">
        <v>1</v>
      </c>
      <c r="AH37" s="30">
        <v>1</v>
      </c>
      <c r="AI37" s="31">
        <v>0</v>
      </c>
      <c r="AJ37" s="31"/>
      <c r="AK37" s="32">
        <v>25.040277777777778</v>
      </c>
      <c r="AL37" s="33"/>
      <c r="AM37" s="32">
        <v>25.040277777777778</v>
      </c>
      <c r="AN37" s="28">
        <v>0</v>
      </c>
      <c r="AO37" s="34">
        <v>0</v>
      </c>
      <c r="AP37" s="35">
        <v>25</v>
      </c>
      <c r="AQ37" s="32">
        <v>0</v>
      </c>
      <c r="AR37" s="36">
        <v>25</v>
      </c>
      <c r="AS37" s="33">
        <v>0</v>
      </c>
      <c r="AT37" s="33"/>
      <c r="AU37" s="33" t="s">
        <v>81</v>
      </c>
      <c r="AV37" s="28" t="s">
        <v>470</v>
      </c>
      <c r="AW37" s="37">
        <v>0</v>
      </c>
      <c r="AX37" s="38">
        <v>0</v>
      </c>
      <c r="AY37" s="37">
        <f xml:space="preserve"> IF(AND(AK37+AN37&gt;0,BQ37="",CX37&lt;&gt;"BV16"),IF(AX37&gt;=0,MIN(MAX(AR37-(AM37+AN37+AO37)-BA37,0),AW37+AX37),IF(BA37+AX37 &lt;=0, IF(AR37-(AM37+ AN37+ AO37) &gt;0,MAX(MIN(AW37,-(BA37+AX37)),AW37),MIN(AW37,-(BA37+AX37))), MAX(AW37-AR37-(AM37+AN37+AO37)-BA37,AW37))),0)</f>
        <v>0</v>
      </c>
      <c r="AZ37" s="39">
        <f t="shared" si="6"/>
        <v>0</v>
      </c>
      <c r="BA37" s="40">
        <v>0</v>
      </c>
      <c r="BB37" s="41">
        <f t="shared" si="3"/>
        <v>4.0277777777777857E-2</v>
      </c>
      <c r="BC37" s="59"/>
      <c r="BD37" s="33" t="s">
        <v>83</v>
      </c>
      <c r="BE37" s="42">
        <v>50000</v>
      </c>
      <c r="BF37" s="33">
        <v>1</v>
      </c>
      <c r="BG37" s="43" t="s">
        <v>471</v>
      </c>
      <c r="BH37" s="44">
        <v>0</v>
      </c>
      <c r="BI37" s="42">
        <v>0</v>
      </c>
      <c r="BJ37" s="33">
        <v>0</v>
      </c>
      <c r="BK37" s="43"/>
      <c r="BL37" s="44"/>
      <c r="BM37" s="44"/>
      <c r="BN37" s="33">
        <v>44652</v>
      </c>
      <c r="BO37" s="33">
        <v>44681.999988425923</v>
      </c>
      <c r="BP37" s="44"/>
      <c r="BQ37" s="45"/>
      <c r="BR37" s="45"/>
      <c r="BS37" s="33"/>
      <c r="BT37" s="33"/>
      <c r="BU37" s="33"/>
      <c r="BV37" s="43"/>
      <c r="BW37" s="4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45" t="s">
        <v>162</v>
      </c>
      <c r="CY37" s="45"/>
      <c r="CZ37" s="46">
        <v>0</v>
      </c>
      <c r="DA37" s="47">
        <v>0</v>
      </c>
      <c r="DB37" s="38">
        <v>0</v>
      </c>
      <c r="DC37" s="45"/>
      <c r="DD37" s="45"/>
      <c r="DE37" s="45">
        <v>0</v>
      </c>
      <c r="DF37" s="45"/>
      <c r="DG37" s="48">
        <v>10</v>
      </c>
      <c r="DH37" s="48">
        <v>0</v>
      </c>
      <c r="DI37" s="49">
        <v>44089</v>
      </c>
      <c r="DJ37" s="45"/>
      <c r="DK37" s="45"/>
      <c r="DL37" s="45"/>
      <c r="DM37" s="45"/>
      <c r="DN37" s="50">
        <v>24.196336212725548</v>
      </c>
      <c r="DO37" s="51">
        <v>0</v>
      </c>
      <c r="DP37" s="50">
        <v>0</v>
      </c>
      <c r="DQ37" s="50"/>
      <c r="DR37" s="50">
        <v>0</v>
      </c>
      <c r="DS37" s="50" t="s">
        <v>472</v>
      </c>
      <c r="DT37" s="50" t="s">
        <v>656</v>
      </c>
      <c r="DU37" s="50">
        <v>0</v>
      </c>
      <c r="DV37" s="46">
        <v>0</v>
      </c>
      <c r="DW37" s="50">
        <v>0</v>
      </c>
      <c r="DX37" s="46">
        <v>0</v>
      </c>
      <c r="DY37" s="50"/>
      <c r="DZ37" s="46"/>
      <c r="EA37" s="52">
        <v>25</v>
      </c>
      <c r="EB37" s="46"/>
      <c r="EC37" s="46" t="s">
        <v>87</v>
      </c>
      <c r="ED37" s="46"/>
      <c r="EE37" s="46"/>
    </row>
    <row r="38" spans="1:135" ht="23.45" customHeight="1" x14ac:dyDescent="0.25">
      <c r="A38" s="28" t="s">
        <v>473</v>
      </c>
      <c r="B38" s="28" t="s">
        <v>474</v>
      </c>
      <c r="C38" s="29" t="s">
        <v>475</v>
      </c>
      <c r="D38" s="28" t="s">
        <v>476</v>
      </c>
      <c r="E38" s="28" t="s">
        <v>477</v>
      </c>
      <c r="F38" s="30">
        <v>1.0625</v>
      </c>
      <c r="G38" s="30">
        <v>1.0625</v>
      </c>
      <c r="H38" s="30">
        <v>1.0625</v>
      </c>
      <c r="I38" s="30">
        <v>0.8125</v>
      </c>
      <c r="J38" s="30">
        <v>1.0625</v>
      </c>
      <c r="K38" s="30">
        <v>0</v>
      </c>
      <c r="L38" s="30">
        <v>1.0625</v>
      </c>
      <c r="M38" s="30">
        <v>1.0625</v>
      </c>
      <c r="N38" s="30">
        <v>1</v>
      </c>
      <c r="O38" s="30">
        <v>1.0625</v>
      </c>
      <c r="P38" s="30">
        <v>1</v>
      </c>
      <c r="Q38" s="30">
        <v>1.05</v>
      </c>
      <c r="R38" s="30">
        <v>0.9375</v>
      </c>
      <c r="S38" s="30">
        <v>1.0625</v>
      </c>
      <c r="T38" s="30">
        <v>0.9375</v>
      </c>
      <c r="U38" s="30">
        <v>1.0625</v>
      </c>
      <c r="V38" s="30">
        <v>1.0625</v>
      </c>
      <c r="W38" s="30">
        <v>1</v>
      </c>
      <c r="X38" s="30">
        <v>1.0625</v>
      </c>
      <c r="Y38" s="30">
        <v>1</v>
      </c>
      <c r="Z38" s="30">
        <v>1.0625</v>
      </c>
      <c r="AA38" s="30">
        <v>1.0625</v>
      </c>
      <c r="AB38" s="30">
        <v>1.0625</v>
      </c>
      <c r="AC38" s="30">
        <v>1.0625</v>
      </c>
      <c r="AD38" s="30">
        <v>1.0625</v>
      </c>
      <c r="AE38" s="30">
        <v>1.0625</v>
      </c>
      <c r="AF38" s="30">
        <v>1.0625</v>
      </c>
      <c r="AG38" s="30">
        <v>0</v>
      </c>
      <c r="AH38" s="30">
        <v>1</v>
      </c>
      <c r="AI38" s="31">
        <v>0</v>
      </c>
      <c r="AJ38" s="31"/>
      <c r="AK38" s="32">
        <v>27.862500000000001</v>
      </c>
      <c r="AL38" s="33"/>
      <c r="AM38" s="32">
        <v>27.862500000000001</v>
      </c>
      <c r="AN38" s="28">
        <v>0</v>
      </c>
      <c r="AO38" s="34">
        <v>0</v>
      </c>
      <c r="AP38" s="35">
        <v>26</v>
      </c>
      <c r="AQ38" s="32">
        <v>0</v>
      </c>
      <c r="AR38" s="36">
        <v>26</v>
      </c>
      <c r="AS38" s="33">
        <v>0</v>
      </c>
      <c r="AT38" s="33"/>
      <c r="AU38" s="33" t="s">
        <v>81</v>
      </c>
      <c r="AV38" s="28" t="s">
        <v>83</v>
      </c>
      <c r="AW38" s="37">
        <v>0</v>
      </c>
      <c r="AX38" s="38">
        <v>0</v>
      </c>
      <c r="AY38" s="37">
        <f xml:space="preserve"> IF(AND(AK38+AN38&gt;0,BQ38="",CX38&lt;&gt;"BV16"),IF(AX38&gt;=0,MIN(MAX(AR38-(AM38+AN38+AO38)-BA38,0),AW38+AX38),IF(BA38+AX38 &lt;=0, IF(AR38-(AM38+ AN38+ AO38) &gt;0,MAX(MIN(AW38,-(BA38+AX38)),AW38),MIN(AW38,-(BA38+AX38))), MAX(AW38-AR38-(AM38+AN38+AO38)-BA38,AW38))),0)</f>
        <v>0</v>
      </c>
      <c r="AZ38" s="39">
        <f t="shared" si="6"/>
        <v>0</v>
      </c>
      <c r="BA38" s="40">
        <v>0</v>
      </c>
      <c r="BB38" s="41">
        <f t="shared" si="3"/>
        <v>1.8625000000000007</v>
      </c>
      <c r="BC38" s="59"/>
      <c r="BD38" s="33" t="s">
        <v>83</v>
      </c>
      <c r="BE38" s="42">
        <v>100000</v>
      </c>
      <c r="BF38" s="33">
        <v>2</v>
      </c>
      <c r="BG38" s="43" t="s">
        <v>478</v>
      </c>
      <c r="BH38" s="44">
        <v>0</v>
      </c>
      <c r="BI38" s="42">
        <v>50000</v>
      </c>
      <c r="BJ38" s="33">
        <v>1</v>
      </c>
      <c r="BK38" s="43" t="s">
        <v>187</v>
      </c>
      <c r="BL38" s="44"/>
      <c r="BM38" s="44"/>
      <c r="BN38" s="33">
        <v>44652</v>
      </c>
      <c r="BO38" s="33">
        <v>44681.999988425923</v>
      </c>
      <c r="BP38" s="44"/>
      <c r="BQ38" s="45"/>
      <c r="BR38" s="45"/>
      <c r="BS38" s="33"/>
      <c r="BT38" s="33"/>
      <c r="BU38" s="33"/>
      <c r="BV38" s="43"/>
      <c r="BW38" s="4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45" t="s">
        <v>367</v>
      </c>
      <c r="CY38" s="45"/>
      <c r="CZ38" s="46">
        <v>0</v>
      </c>
      <c r="DA38" s="47">
        <v>0</v>
      </c>
      <c r="DB38" s="38">
        <v>0</v>
      </c>
      <c r="DC38" s="45"/>
      <c r="DD38" s="45"/>
      <c r="DE38" s="45"/>
      <c r="DF38" s="45"/>
      <c r="DG38" s="48"/>
      <c r="DH38" s="48">
        <v>0</v>
      </c>
      <c r="DI38" s="49">
        <v>44089</v>
      </c>
      <c r="DJ38" s="45"/>
      <c r="DK38" s="45"/>
      <c r="DL38" s="45"/>
      <c r="DM38" s="45"/>
      <c r="DN38" s="50">
        <v>14.606731999999999</v>
      </c>
      <c r="DO38" s="51">
        <v>0</v>
      </c>
      <c r="DP38" s="50">
        <v>0</v>
      </c>
      <c r="DQ38" s="50">
        <v>30000</v>
      </c>
      <c r="DR38" s="50">
        <v>0</v>
      </c>
      <c r="DS38" s="50" t="s">
        <v>479</v>
      </c>
      <c r="DT38" s="50" t="s">
        <v>659</v>
      </c>
      <c r="DU38" s="50">
        <v>0</v>
      </c>
      <c r="DV38" s="46">
        <v>0</v>
      </c>
      <c r="DW38" s="50">
        <v>0</v>
      </c>
      <c r="DX38" s="46">
        <v>0</v>
      </c>
      <c r="DY38" s="50"/>
      <c r="DZ38" s="46"/>
      <c r="EA38" s="52">
        <v>26</v>
      </c>
      <c r="EB38" s="46"/>
      <c r="EC38" s="46" t="s">
        <v>194</v>
      </c>
      <c r="ED38" s="46"/>
      <c r="EE38" s="46"/>
    </row>
    <row r="39" spans="1:135" ht="23.45" customHeight="1" x14ac:dyDescent="0.25">
      <c r="A39" s="28" t="s">
        <v>273</v>
      </c>
      <c r="B39" s="28" t="s">
        <v>493</v>
      </c>
      <c r="C39" s="29" t="s">
        <v>494</v>
      </c>
      <c r="D39" s="28" t="s">
        <v>495</v>
      </c>
      <c r="E39" s="28" t="s">
        <v>199</v>
      </c>
      <c r="F39" s="30">
        <v>1.0625</v>
      </c>
      <c r="G39" s="30">
        <v>0.6875</v>
      </c>
      <c r="H39" s="30">
        <v>0</v>
      </c>
      <c r="I39" s="30">
        <v>1.0625</v>
      </c>
      <c r="J39" s="30">
        <v>1.0625</v>
      </c>
      <c r="K39" s="30">
        <v>1.0625</v>
      </c>
      <c r="L39" s="30">
        <v>1.0625</v>
      </c>
      <c r="M39" s="30">
        <v>1.0625</v>
      </c>
      <c r="N39" s="30">
        <v>0.6875</v>
      </c>
      <c r="O39" s="30">
        <v>0</v>
      </c>
      <c r="P39" s="30">
        <v>0</v>
      </c>
      <c r="Q39" s="30">
        <v>1.0625</v>
      </c>
      <c r="R39" s="30">
        <v>1.0625</v>
      </c>
      <c r="S39" s="30">
        <v>1.0625</v>
      </c>
      <c r="T39" s="30">
        <v>1.0625</v>
      </c>
      <c r="U39" s="30">
        <v>0.6875</v>
      </c>
      <c r="V39" s="30">
        <v>0</v>
      </c>
      <c r="W39" s="30">
        <v>1.0625</v>
      </c>
      <c r="X39" s="30">
        <v>1.0625</v>
      </c>
      <c r="Y39" s="30">
        <v>1.0625</v>
      </c>
      <c r="Z39" s="30">
        <v>1.0625</v>
      </c>
      <c r="AA39" s="30">
        <v>1.0625</v>
      </c>
      <c r="AB39" s="30">
        <v>0.6875</v>
      </c>
      <c r="AC39" s="30">
        <v>0</v>
      </c>
      <c r="AD39" s="30">
        <v>1.0625</v>
      </c>
      <c r="AE39" s="30">
        <v>1.0625</v>
      </c>
      <c r="AF39" s="30">
        <v>1.0625</v>
      </c>
      <c r="AG39" s="30">
        <v>1.0625</v>
      </c>
      <c r="AH39" s="30">
        <v>1.0625</v>
      </c>
      <c r="AI39" s="31">
        <v>0</v>
      </c>
      <c r="AJ39" s="31"/>
      <c r="AK39" s="32">
        <v>24</v>
      </c>
      <c r="AL39" s="33"/>
      <c r="AM39" s="32">
        <v>24</v>
      </c>
      <c r="AN39" s="28">
        <v>0</v>
      </c>
      <c r="AO39" s="34">
        <v>0</v>
      </c>
      <c r="AP39" s="35">
        <v>24</v>
      </c>
      <c r="AQ39" s="32">
        <v>0</v>
      </c>
      <c r="AR39" s="36">
        <v>24</v>
      </c>
      <c r="AS39" s="33">
        <v>0</v>
      </c>
      <c r="AT39" s="33"/>
      <c r="AU39" s="33" t="s">
        <v>81</v>
      </c>
      <c r="AV39" s="28" t="s">
        <v>83</v>
      </c>
      <c r="AW39" s="37">
        <v>1</v>
      </c>
      <c r="AX39" s="38">
        <v>0</v>
      </c>
      <c r="AY39" s="37">
        <f xml:space="preserve"> IF(AND(AK39+AN39&gt;0,BQ39="",CX39&lt;&gt;"BV16"),IF(AX39&gt;=0,MIN(MAX(AR39-(AM39+AN39+AO39)-BA39,0),AW39+AX39),IF(BA39+AX39 &lt;=0, IF(AR39-(AM39+ AN39+ AO39) &gt;0,MAX(MIN(AW39,-(BA39+AX39)),AW39),MIN(AW39,-(BA39+AX39))), MAX(AW39-AR39-(AM39+AN39+AO39)-BA39,AW39))),0)</f>
        <v>0</v>
      </c>
      <c r="AZ39" s="39">
        <f t="shared" si="6"/>
        <v>1</v>
      </c>
      <c r="BA39" s="40">
        <v>0</v>
      </c>
      <c r="BB39" s="41">
        <f t="shared" si="3"/>
        <v>0</v>
      </c>
      <c r="BC39" s="59"/>
      <c r="BD39" s="33" t="s">
        <v>83</v>
      </c>
      <c r="BE39" s="42">
        <v>0</v>
      </c>
      <c r="BF39" s="33">
        <v>0</v>
      </c>
      <c r="BG39" s="43" t="s">
        <v>84</v>
      </c>
      <c r="BH39" s="44">
        <v>0</v>
      </c>
      <c r="BI39" s="42">
        <v>0</v>
      </c>
      <c r="BJ39" s="33">
        <v>0</v>
      </c>
      <c r="BK39" s="43"/>
      <c r="BL39" s="44"/>
      <c r="BM39" s="44"/>
      <c r="BN39" s="33">
        <v>44652</v>
      </c>
      <c r="BO39" s="33">
        <v>44681.999988425923</v>
      </c>
      <c r="BP39" s="44"/>
      <c r="BQ39" s="45"/>
      <c r="BR39" s="45"/>
      <c r="BS39" s="33"/>
      <c r="BT39" s="33"/>
      <c r="BU39" s="33"/>
      <c r="BV39" s="43"/>
      <c r="BW39" s="4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45" t="s">
        <v>85</v>
      </c>
      <c r="CY39" s="45"/>
      <c r="CZ39" s="46">
        <v>0</v>
      </c>
      <c r="DA39" s="47">
        <v>1</v>
      </c>
      <c r="DB39" s="38">
        <v>0</v>
      </c>
      <c r="DC39" s="45"/>
      <c r="DD39" s="45"/>
      <c r="DE39" s="45"/>
      <c r="DF39" s="45"/>
      <c r="DG39" s="48"/>
      <c r="DH39" s="48">
        <v>0</v>
      </c>
      <c r="DI39" s="49">
        <v>44089</v>
      </c>
      <c r="DJ39" s="45"/>
      <c r="DK39" s="45"/>
      <c r="DL39" s="45"/>
      <c r="DM39" s="45"/>
      <c r="DN39" s="50">
        <v>26.945512615384615</v>
      </c>
      <c r="DO39" s="51">
        <v>1</v>
      </c>
      <c r="DP39" s="50">
        <v>0</v>
      </c>
      <c r="DQ39" s="50"/>
      <c r="DR39" s="50">
        <v>0</v>
      </c>
      <c r="DS39" s="50" t="s">
        <v>496</v>
      </c>
      <c r="DT39" s="50" t="s">
        <v>656</v>
      </c>
      <c r="DU39" s="50">
        <v>0.5</v>
      </c>
      <c r="DV39" s="46">
        <v>1.5</v>
      </c>
      <c r="DW39" s="50">
        <v>0</v>
      </c>
      <c r="DX39" s="46">
        <v>0</v>
      </c>
      <c r="DY39" s="50"/>
      <c r="DZ39" s="46"/>
      <c r="EA39" s="52">
        <v>24</v>
      </c>
      <c r="EB39" s="46"/>
      <c r="EC39" s="46" t="s">
        <v>87</v>
      </c>
      <c r="ED39" s="46"/>
      <c r="EE39" s="46"/>
    </row>
    <row r="40" spans="1:135" ht="23.45" customHeight="1" x14ac:dyDescent="0.25">
      <c r="A40" s="28" t="s">
        <v>497</v>
      </c>
      <c r="B40" s="28" t="s">
        <v>498</v>
      </c>
      <c r="C40" s="29" t="s">
        <v>499</v>
      </c>
      <c r="D40" s="28" t="s">
        <v>500</v>
      </c>
      <c r="E40" s="28" t="s">
        <v>501</v>
      </c>
      <c r="F40" s="30">
        <v>1</v>
      </c>
      <c r="G40" s="30">
        <v>1</v>
      </c>
      <c r="H40" s="30">
        <v>0</v>
      </c>
      <c r="I40" s="30">
        <v>1</v>
      </c>
      <c r="J40" s="30">
        <v>1</v>
      </c>
      <c r="K40" s="30">
        <v>1</v>
      </c>
      <c r="L40" s="30">
        <v>0.96666666666666667</v>
      </c>
      <c r="M40" s="30">
        <v>0.96458333333333335</v>
      </c>
      <c r="N40" s="30">
        <v>0.5625</v>
      </c>
      <c r="O40" s="30">
        <v>0</v>
      </c>
      <c r="P40" s="30">
        <v>0</v>
      </c>
      <c r="Q40" s="30">
        <v>0</v>
      </c>
      <c r="R40" s="30">
        <v>0.99583333333333335</v>
      </c>
      <c r="S40" s="30">
        <v>1</v>
      </c>
      <c r="T40" s="30">
        <v>1</v>
      </c>
      <c r="U40" s="30">
        <v>1</v>
      </c>
      <c r="V40" s="30">
        <v>0</v>
      </c>
      <c r="W40" s="30">
        <v>1</v>
      </c>
      <c r="X40" s="30">
        <v>1</v>
      </c>
      <c r="Y40" s="30">
        <v>1</v>
      </c>
      <c r="Z40" s="30">
        <v>1</v>
      </c>
      <c r="AA40" s="30">
        <v>1</v>
      </c>
      <c r="AB40" s="30">
        <v>1</v>
      </c>
      <c r="AC40" s="30">
        <v>0</v>
      </c>
      <c r="AD40" s="30">
        <v>1</v>
      </c>
      <c r="AE40" s="30">
        <v>1</v>
      </c>
      <c r="AF40" s="30">
        <v>1</v>
      </c>
      <c r="AG40" s="30">
        <v>1</v>
      </c>
      <c r="AH40" s="30">
        <v>1</v>
      </c>
      <c r="AI40" s="31">
        <v>0</v>
      </c>
      <c r="AJ40" s="31"/>
      <c r="AK40" s="32">
        <v>22.489583333333336</v>
      </c>
      <c r="AL40" s="33"/>
      <c r="AM40" s="32">
        <v>22.489583333333336</v>
      </c>
      <c r="AN40" s="28">
        <v>0</v>
      </c>
      <c r="AO40" s="34">
        <v>0</v>
      </c>
      <c r="AP40" s="35">
        <v>23.489583333333336</v>
      </c>
      <c r="AQ40" s="32">
        <v>-0.5104166666666643</v>
      </c>
      <c r="AR40" s="36">
        <v>24</v>
      </c>
      <c r="AS40" s="33">
        <v>0</v>
      </c>
      <c r="AT40" s="33"/>
      <c r="AU40" s="33" t="s">
        <v>81</v>
      </c>
      <c r="AV40" s="28" t="s">
        <v>83</v>
      </c>
      <c r="AW40" s="37">
        <v>1</v>
      </c>
      <c r="AX40" s="38">
        <v>0</v>
      </c>
      <c r="AY40" s="37">
        <f xml:space="preserve"> IF(AND(AK40+AN40&gt;0,BQ40="",CX40&lt;&gt;"BV16"),IF(AX40&gt;=0,MIN(MAX(AR40-(AM40+AN40+AO40)-BA40,0),AW40+AX40),IF(BA40+AX40 &lt;=0, IF(AR40-(AM40+ AN40+ AO40) &gt;0,MAX(MIN(AW40,-(BA40+AX40)),AW40),MIN(AW40,-(BA40+AX40))), MAX(AW40-AR40-(AM40+AN40+AO40)-BA40,AW40))),0)</f>
        <v>1</v>
      </c>
      <c r="AZ40" s="39">
        <f t="shared" si="6"/>
        <v>0</v>
      </c>
      <c r="BA40" s="40">
        <v>0</v>
      </c>
      <c r="BB40" s="41">
        <f t="shared" si="3"/>
        <v>0</v>
      </c>
      <c r="BC40" s="59"/>
      <c r="BD40" s="33" t="s">
        <v>83</v>
      </c>
      <c r="BE40" s="42">
        <v>0</v>
      </c>
      <c r="BF40" s="33">
        <v>0</v>
      </c>
      <c r="BG40" s="43" t="s">
        <v>84</v>
      </c>
      <c r="BH40" s="44">
        <v>0</v>
      </c>
      <c r="BI40" s="42">
        <v>50000</v>
      </c>
      <c r="BJ40" s="33">
        <v>1</v>
      </c>
      <c r="BK40" s="43" t="s">
        <v>502</v>
      </c>
      <c r="BL40" s="44"/>
      <c r="BM40" s="44"/>
      <c r="BN40" s="33">
        <v>44652</v>
      </c>
      <c r="BO40" s="33">
        <v>44681.999988425923</v>
      </c>
      <c r="BP40" s="44"/>
      <c r="BQ40" s="45"/>
      <c r="BR40" s="45"/>
      <c r="BS40" s="33"/>
      <c r="BT40" s="33"/>
      <c r="BU40" s="33"/>
      <c r="BV40" s="43"/>
      <c r="BW40" s="4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45" t="s">
        <v>416</v>
      </c>
      <c r="CY40" s="45"/>
      <c r="CZ40" s="46">
        <v>0</v>
      </c>
      <c r="DA40" s="47">
        <v>0</v>
      </c>
      <c r="DB40" s="38">
        <v>0</v>
      </c>
      <c r="DC40" s="45"/>
      <c r="DD40" s="45"/>
      <c r="DE40" s="45"/>
      <c r="DF40" s="45"/>
      <c r="DG40" s="48"/>
      <c r="DH40" s="48">
        <v>0</v>
      </c>
      <c r="DI40" s="49">
        <v>44089</v>
      </c>
      <c r="DJ40" s="45"/>
      <c r="DK40" s="45"/>
      <c r="DL40" s="45"/>
      <c r="DM40" s="45"/>
      <c r="DN40" s="50">
        <v>18.041874527815267</v>
      </c>
      <c r="DO40" s="51">
        <v>0</v>
      </c>
      <c r="DP40" s="50">
        <v>0</v>
      </c>
      <c r="DQ40" s="50">
        <v>100000</v>
      </c>
      <c r="DR40" s="50">
        <v>0</v>
      </c>
      <c r="DS40" s="50" t="s">
        <v>503</v>
      </c>
      <c r="DT40" s="50" t="s">
        <v>657</v>
      </c>
      <c r="DU40" s="50">
        <v>0</v>
      </c>
      <c r="DV40" s="46">
        <v>0</v>
      </c>
      <c r="DW40" s="50">
        <v>0</v>
      </c>
      <c r="DX40" s="46">
        <v>0</v>
      </c>
      <c r="DY40" s="50"/>
      <c r="DZ40" s="46"/>
      <c r="EA40" s="52">
        <v>23.489583333333336</v>
      </c>
      <c r="EB40" s="46"/>
      <c r="EC40" s="46" t="s">
        <v>103</v>
      </c>
      <c r="ED40" s="46"/>
      <c r="EE40" s="46"/>
    </row>
    <row r="41" spans="1:135" ht="23.45" customHeight="1" x14ac:dyDescent="0.25">
      <c r="A41" s="28" t="s">
        <v>504</v>
      </c>
      <c r="B41" s="28" t="s">
        <v>505</v>
      </c>
      <c r="C41" s="29" t="s">
        <v>506</v>
      </c>
      <c r="D41" s="28" t="s">
        <v>507</v>
      </c>
      <c r="E41" s="28" t="s">
        <v>508</v>
      </c>
      <c r="F41" s="30">
        <v>1</v>
      </c>
      <c r="G41" s="30">
        <v>1</v>
      </c>
      <c r="H41" s="30">
        <v>1</v>
      </c>
      <c r="I41" s="30">
        <v>0</v>
      </c>
      <c r="J41" s="30">
        <v>0.98124999999999996</v>
      </c>
      <c r="K41" s="30">
        <v>1</v>
      </c>
      <c r="L41" s="30">
        <v>0</v>
      </c>
      <c r="M41" s="30">
        <v>0</v>
      </c>
      <c r="N41" s="30">
        <v>1</v>
      </c>
      <c r="O41" s="30">
        <v>0.49583333333333335</v>
      </c>
      <c r="P41" s="30">
        <v>0</v>
      </c>
      <c r="Q41" s="30">
        <v>1</v>
      </c>
      <c r="R41" s="30">
        <v>0</v>
      </c>
      <c r="S41" s="30">
        <v>1</v>
      </c>
      <c r="T41" s="30">
        <v>1</v>
      </c>
      <c r="U41" s="30">
        <v>1</v>
      </c>
      <c r="V41" s="30">
        <v>1</v>
      </c>
      <c r="W41" s="30">
        <v>1</v>
      </c>
      <c r="X41" s="30">
        <v>1</v>
      </c>
      <c r="Y41" s="30">
        <v>1</v>
      </c>
      <c r="Z41" s="30">
        <v>0</v>
      </c>
      <c r="AA41" s="30">
        <v>1</v>
      </c>
      <c r="AB41" s="30">
        <v>1</v>
      </c>
      <c r="AC41" s="30">
        <v>0</v>
      </c>
      <c r="AD41" s="30">
        <v>1</v>
      </c>
      <c r="AE41" s="30">
        <v>0.97916666666666663</v>
      </c>
      <c r="AF41" s="30">
        <v>0.99791666666666667</v>
      </c>
      <c r="AG41" s="30">
        <v>1</v>
      </c>
      <c r="AH41" s="30">
        <v>0.98750000000000004</v>
      </c>
      <c r="AI41" s="31">
        <v>0</v>
      </c>
      <c r="AJ41" s="31"/>
      <c r="AK41" s="32">
        <v>21.441666666666666</v>
      </c>
      <c r="AL41" s="33"/>
      <c r="AM41" s="32">
        <v>21.441666666666666</v>
      </c>
      <c r="AN41" s="28">
        <v>0</v>
      </c>
      <c r="AO41" s="34">
        <v>0</v>
      </c>
      <c r="AP41" s="35">
        <v>21.441666666666666</v>
      </c>
      <c r="AQ41" s="32">
        <v>-4.5583333333333336</v>
      </c>
      <c r="AR41" s="36">
        <v>26</v>
      </c>
      <c r="AS41" s="33">
        <v>0</v>
      </c>
      <c r="AT41" s="33"/>
      <c r="AU41" s="33" t="s">
        <v>81</v>
      </c>
      <c r="AV41" s="28" t="s">
        <v>83</v>
      </c>
      <c r="AW41" s="37">
        <v>0</v>
      </c>
      <c r="AX41" s="38">
        <v>0</v>
      </c>
      <c r="AY41" s="37">
        <f xml:space="preserve"> IF(AND(AK41+AN41&gt;0,BQ41="",CX41&lt;&gt;"BV16"),IF(AX41&gt;=0,MIN(MAX(AR41-(AM41+AN41+AO41)-BA41,0),AW41+AX41),IF(BA41+AX41 &lt;=0, IF(AR41-(AM41+ AN41+ AO41) &gt;0,MAX(MIN(AW41,-(BA41+AX41)),AW41),MIN(AW41,-(BA41+AX41))), MAX(AW41-AR41-(AM41+AN41+AO41)-BA41,AW41))),0)</f>
        <v>0</v>
      </c>
      <c r="AZ41" s="39">
        <f t="shared" si="6"/>
        <v>0</v>
      </c>
      <c r="BA41" s="40">
        <v>0</v>
      </c>
      <c r="BB41" s="41">
        <f t="shared" si="3"/>
        <v>0</v>
      </c>
      <c r="BC41" s="59"/>
      <c r="BD41" s="33" t="s">
        <v>83</v>
      </c>
      <c r="BE41" s="42">
        <v>50000</v>
      </c>
      <c r="BF41" s="33">
        <v>1</v>
      </c>
      <c r="BG41" s="43" t="s">
        <v>509</v>
      </c>
      <c r="BH41" s="44">
        <v>0</v>
      </c>
      <c r="BI41" s="42">
        <v>0</v>
      </c>
      <c r="BJ41" s="33">
        <v>0</v>
      </c>
      <c r="BK41" s="43" t="s">
        <v>510</v>
      </c>
      <c r="BL41" s="44"/>
      <c r="BM41" s="44">
        <v>50000</v>
      </c>
      <c r="BN41" s="33">
        <v>44652</v>
      </c>
      <c r="BO41" s="33">
        <v>44681.999988425923</v>
      </c>
      <c r="BP41" s="44" t="s">
        <v>511</v>
      </c>
      <c r="BQ41" s="45"/>
      <c r="BR41" s="45"/>
      <c r="BS41" s="33"/>
      <c r="BT41" s="33"/>
      <c r="BU41" s="33"/>
      <c r="BV41" s="43"/>
      <c r="BW41" s="4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45" t="s">
        <v>367</v>
      </c>
      <c r="CY41" s="45"/>
      <c r="CZ41" s="46">
        <v>0</v>
      </c>
      <c r="DA41" s="47">
        <v>0</v>
      </c>
      <c r="DB41" s="38">
        <v>0</v>
      </c>
      <c r="DC41" s="45"/>
      <c r="DD41" s="45"/>
      <c r="DE41" s="45"/>
      <c r="DF41" s="45"/>
      <c r="DG41" s="48"/>
      <c r="DH41" s="48">
        <v>0</v>
      </c>
      <c r="DI41" s="49">
        <v>44089</v>
      </c>
      <c r="DJ41" s="45"/>
      <c r="DK41" s="45"/>
      <c r="DL41" s="45"/>
      <c r="DM41" s="45"/>
      <c r="DN41" s="50">
        <v>6.2926293000000006</v>
      </c>
      <c r="DO41" s="51">
        <v>0</v>
      </c>
      <c r="DP41" s="50">
        <v>0</v>
      </c>
      <c r="DQ41" s="50">
        <v>110000</v>
      </c>
      <c r="DR41" s="50">
        <v>0</v>
      </c>
      <c r="DS41" s="50" t="s">
        <v>512</v>
      </c>
      <c r="DT41" s="50" t="s">
        <v>656</v>
      </c>
      <c r="DU41" s="50">
        <v>0</v>
      </c>
      <c r="DV41" s="46">
        <v>0</v>
      </c>
      <c r="DW41" s="50">
        <v>0</v>
      </c>
      <c r="DX41" s="46">
        <v>0</v>
      </c>
      <c r="DY41" s="50"/>
      <c r="DZ41" s="46"/>
      <c r="EA41" s="52">
        <v>21.441666666666666</v>
      </c>
      <c r="EB41" s="46"/>
      <c r="EC41" s="46" t="s">
        <v>87</v>
      </c>
      <c r="ED41" s="46"/>
      <c r="EE41" s="46"/>
    </row>
    <row r="42" spans="1:135" ht="23.45" customHeight="1" x14ac:dyDescent="0.25">
      <c r="A42" s="28" t="s">
        <v>513</v>
      </c>
      <c r="B42" s="28" t="s">
        <v>514</v>
      </c>
      <c r="C42" s="29" t="s">
        <v>515</v>
      </c>
      <c r="D42" s="28" t="s">
        <v>516</v>
      </c>
      <c r="E42" s="28" t="s">
        <v>379</v>
      </c>
      <c r="F42" s="30">
        <v>1</v>
      </c>
      <c r="G42" s="30">
        <v>0</v>
      </c>
      <c r="H42" s="30">
        <v>1</v>
      </c>
      <c r="I42" s="30">
        <v>1</v>
      </c>
      <c r="J42" s="30">
        <v>0</v>
      </c>
      <c r="K42" s="30">
        <v>0</v>
      </c>
      <c r="L42" s="30">
        <v>0</v>
      </c>
      <c r="M42" s="30">
        <v>1</v>
      </c>
      <c r="N42" s="30">
        <v>1</v>
      </c>
      <c r="O42" s="30">
        <v>1</v>
      </c>
      <c r="P42" s="30">
        <v>1</v>
      </c>
      <c r="Q42" s="30">
        <v>0</v>
      </c>
      <c r="R42" s="30">
        <v>1</v>
      </c>
      <c r="S42" s="30">
        <v>1</v>
      </c>
      <c r="T42" s="30">
        <v>1</v>
      </c>
      <c r="U42" s="30">
        <v>0</v>
      </c>
      <c r="V42" s="30">
        <v>0</v>
      </c>
      <c r="W42" s="30">
        <v>1</v>
      </c>
      <c r="X42" s="30">
        <v>1</v>
      </c>
      <c r="Y42" s="30">
        <v>0</v>
      </c>
      <c r="Z42" s="30">
        <v>1</v>
      </c>
      <c r="AA42" s="30">
        <v>1</v>
      </c>
      <c r="AB42" s="30">
        <v>1.0625</v>
      </c>
      <c r="AC42" s="30">
        <v>0</v>
      </c>
      <c r="AD42" s="30">
        <v>1</v>
      </c>
      <c r="AE42" s="30">
        <v>1</v>
      </c>
      <c r="AF42" s="30">
        <v>1</v>
      </c>
      <c r="AG42" s="30">
        <v>1</v>
      </c>
      <c r="AH42" s="30">
        <v>1</v>
      </c>
      <c r="AI42" s="31">
        <v>1.0625</v>
      </c>
      <c r="AJ42" s="31"/>
      <c r="AK42" s="32">
        <v>21.125</v>
      </c>
      <c r="AL42" s="33"/>
      <c r="AM42" s="32">
        <v>21.125</v>
      </c>
      <c r="AN42" s="28">
        <v>0</v>
      </c>
      <c r="AO42" s="34">
        <v>0</v>
      </c>
      <c r="AP42" s="35">
        <v>21.125</v>
      </c>
      <c r="AQ42" s="32">
        <v>-4.875</v>
      </c>
      <c r="AR42" s="36">
        <v>26</v>
      </c>
      <c r="AS42" s="33">
        <v>0</v>
      </c>
      <c r="AT42" s="33"/>
      <c r="AU42" s="33" t="s">
        <v>443</v>
      </c>
      <c r="AV42" s="28" t="s">
        <v>83</v>
      </c>
      <c r="AW42" s="37">
        <v>0</v>
      </c>
      <c r="AX42" s="38">
        <v>0</v>
      </c>
      <c r="AY42" s="37">
        <f xml:space="preserve"> IF(AND(AK42+AN42&gt;0,BQ42="",CX42&lt;&gt;"BV16"),IF(AX42&gt;=0,MIN(MAX(AR42-(AM42+AN42+AO42)-BA42,0),AW42+AX42),IF(BA42+AX42 &lt;=0, IF(AR42-(AM42+ AN42+ AO42) &gt;0,MAX(MIN(AW42,-(BA42+AX42)),AW42),MIN(AW42,-(BA42+AX42))), MAX(AW42-AR42-(AM42+AN42+AO42)-BA42,AW42))),0)</f>
        <v>0</v>
      </c>
      <c r="AZ42" s="39">
        <f t="shared" si="6"/>
        <v>0</v>
      </c>
      <c r="BA42" s="40">
        <v>0</v>
      </c>
      <c r="BB42" s="41">
        <f t="shared" si="3"/>
        <v>0</v>
      </c>
      <c r="BC42" s="59"/>
      <c r="BD42" s="33" t="s">
        <v>83</v>
      </c>
      <c r="BE42" s="42">
        <v>0</v>
      </c>
      <c r="BF42" s="33">
        <v>0</v>
      </c>
      <c r="BG42" s="43" t="s">
        <v>84</v>
      </c>
      <c r="BH42" s="44">
        <v>0</v>
      </c>
      <c r="BI42" s="42">
        <v>0</v>
      </c>
      <c r="BJ42" s="33">
        <v>0</v>
      </c>
      <c r="BK42" s="43"/>
      <c r="BL42" s="44"/>
      <c r="BM42" s="44"/>
      <c r="BN42" s="33">
        <v>44652</v>
      </c>
      <c r="BO42" s="33">
        <v>44681.999988425923</v>
      </c>
      <c r="BP42" s="44"/>
      <c r="BQ42" s="45"/>
      <c r="BR42" s="45"/>
      <c r="BS42" s="33"/>
      <c r="BT42" s="33"/>
      <c r="BU42" s="33"/>
      <c r="BV42" s="43"/>
      <c r="BW42" s="4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45" t="s">
        <v>367</v>
      </c>
      <c r="CY42" s="45"/>
      <c r="CZ42" s="46">
        <v>0</v>
      </c>
      <c r="DA42" s="47">
        <v>0</v>
      </c>
      <c r="DB42" s="38">
        <v>0</v>
      </c>
      <c r="DC42" s="45"/>
      <c r="DD42" s="45"/>
      <c r="DE42" s="45"/>
      <c r="DF42" s="45"/>
      <c r="DG42" s="48"/>
      <c r="DH42" s="48">
        <v>0</v>
      </c>
      <c r="DI42" s="49">
        <v>44089</v>
      </c>
      <c r="DJ42" s="45"/>
      <c r="DK42" s="45"/>
      <c r="DL42" s="45"/>
      <c r="DM42" s="45"/>
      <c r="DN42" s="50">
        <v>14.509524322775263</v>
      </c>
      <c r="DO42" s="51">
        <v>0</v>
      </c>
      <c r="DP42" s="50">
        <v>0</v>
      </c>
      <c r="DQ42" s="50"/>
      <c r="DR42" s="50">
        <v>0</v>
      </c>
      <c r="DS42" s="50" t="s">
        <v>517</v>
      </c>
      <c r="DT42" s="50" t="s">
        <v>656</v>
      </c>
      <c r="DU42" s="50">
        <v>0</v>
      </c>
      <c r="DV42" s="46">
        <v>0</v>
      </c>
      <c r="DW42" s="50">
        <v>0</v>
      </c>
      <c r="DX42" s="46">
        <v>0</v>
      </c>
      <c r="DY42" s="50"/>
      <c r="DZ42" s="46"/>
      <c r="EA42" s="52">
        <v>21.125</v>
      </c>
      <c r="EB42" s="46"/>
      <c r="EC42" s="46" t="s">
        <v>87</v>
      </c>
      <c r="ED42" s="46"/>
      <c r="EE42" s="46"/>
    </row>
    <row r="43" spans="1:135" ht="23.45" customHeight="1" x14ac:dyDescent="0.25">
      <c r="A43" s="28" t="s">
        <v>487</v>
      </c>
      <c r="B43" s="28" t="s">
        <v>518</v>
      </c>
      <c r="C43" s="29" t="s">
        <v>519</v>
      </c>
      <c r="D43" s="28" t="s">
        <v>520</v>
      </c>
      <c r="E43" s="28" t="s">
        <v>286</v>
      </c>
      <c r="F43" s="30">
        <v>0</v>
      </c>
      <c r="G43" s="30">
        <v>1</v>
      </c>
      <c r="H43" s="30">
        <v>0</v>
      </c>
      <c r="I43" s="30">
        <v>1.125</v>
      </c>
      <c r="J43" s="30">
        <v>1.0625</v>
      </c>
      <c r="K43" s="30">
        <v>1.1875</v>
      </c>
      <c r="L43" s="30">
        <v>1.1875</v>
      </c>
      <c r="M43" s="30">
        <v>1.0625</v>
      </c>
      <c r="N43" s="30">
        <v>0.625</v>
      </c>
      <c r="O43" s="30">
        <v>0</v>
      </c>
      <c r="P43" s="30">
        <v>0</v>
      </c>
      <c r="Q43" s="30">
        <v>0</v>
      </c>
      <c r="R43" s="30">
        <v>0</v>
      </c>
      <c r="S43" s="30">
        <v>1.2916666666666663</v>
      </c>
      <c r="T43" s="30">
        <v>1.1875</v>
      </c>
      <c r="U43" s="30">
        <v>0.6875</v>
      </c>
      <c r="V43" s="30">
        <v>0</v>
      </c>
      <c r="W43" s="30">
        <v>0</v>
      </c>
      <c r="X43" s="30">
        <v>0</v>
      </c>
      <c r="Y43" s="30">
        <v>0</v>
      </c>
      <c r="Z43" s="30">
        <v>1.0625</v>
      </c>
      <c r="AA43" s="30">
        <v>0.99583333333333324</v>
      </c>
      <c r="AB43" s="30">
        <v>1</v>
      </c>
      <c r="AC43" s="30">
        <v>0</v>
      </c>
      <c r="AD43" s="30">
        <v>1.04375</v>
      </c>
      <c r="AE43" s="30">
        <v>1.05</v>
      </c>
      <c r="AF43" s="30">
        <v>1.0625</v>
      </c>
      <c r="AG43" s="30">
        <v>0.95416666666666672</v>
      </c>
      <c r="AH43" s="30">
        <v>0.52916666666666656</v>
      </c>
      <c r="AI43" s="31">
        <v>0</v>
      </c>
      <c r="AJ43" s="31"/>
      <c r="AK43" s="32">
        <v>18.114583333333332</v>
      </c>
      <c r="AL43" s="33"/>
      <c r="AM43" s="32">
        <v>18.114583333333332</v>
      </c>
      <c r="AN43" s="28">
        <v>0</v>
      </c>
      <c r="AO43" s="34">
        <v>0</v>
      </c>
      <c r="AP43" s="35">
        <v>18.114583333333332</v>
      </c>
      <c r="AQ43" s="32">
        <v>-5.8854166666666679</v>
      </c>
      <c r="AR43" s="36">
        <v>24</v>
      </c>
      <c r="AS43" s="33">
        <v>0</v>
      </c>
      <c r="AT43" s="33"/>
      <c r="AU43" s="33" t="s">
        <v>217</v>
      </c>
      <c r="AV43" s="28" t="s">
        <v>83</v>
      </c>
      <c r="AW43" s="37">
        <v>0</v>
      </c>
      <c r="AX43" s="38">
        <v>0</v>
      </c>
      <c r="AY43" s="37">
        <f xml:space="preserve"> IF(AND(AK43+AN43&gt;0,BQ43="",CX43&lt;&gt;"BV16"),IF(AX43&gt;=0,MIN(MAX(AR43-(AM43+AN43+AO43)-BA43,0),AW43+AX43),IF(BA43+AX43 &lt;=0, IF(AR43-(AM43+ AN43+ AO43) &gt;0,MAX(MIN(AW43,-(BA43+AX43)),AW43),MIN(AW43,-(BA43+AX43))), MAX(AW43-AR43-(AM43+AN43+AO43)-BA43,AW43))),0)</f>
        <v>0</v>
      </c>
      <c r="AZ43" s="39">
        <f t="shared" si="6"/>
        <v>0</v>
      </c>
      <c r="BA43" s="40">
        <v>0</v>
      </c>
      <c r="BB43" s="41">
        <f t="shared" si="3"/>
        <v>0</v>
      </c>
      <c r="BC43" s="59"/>
      <c r="BD43" s="33" t="s">
        <v>83</v>
      </c>
      <c r="BE43" s="42">
        <v>0</v>
      </c>
      <c r="BF43" s="33">
        <v>0</v>
      </c>
      <c r="BG43" s="43" t="s">
        <v>84</v>
      </c>
      <c r="BH43" s="44">
        <v>50000</v>
      </c>
      <c r="BI43" s="42">
        <v>150000</v>
      </c>
      <c r="BJ43" s="33">
        <v>3</v>
      </c>
      <c r="BK43" s="43" t="s">
        <v>521</v>
      </c>
      <c r="BL43" s="44"/>
      <c r="BM43" s="44"/>
      <c r="BN43" s="33">
        <v>44652</v>
      </c>
      <c r="BO43" s="33">
        <v>44681.999988425923</v>
      </c>
      <c r="BP43" s="44"/>
      <c r="BQ43" s="45"/>
      <c r="BR43" s="45"/>
      <c r="BS43" s="33"/>
      <c r="BT43" s="33"/>
      <c r="BU43" s="33">
        <v>1</v>
      </c>
      <c r="BV43" s="43"/>
      <c r="BW43" s="43" t="s">
        <v>522</v>
      </c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45" t="s">
        <v>85</v>
      </c>
      <c r="CY43" s="45"/>
      <c r="CZ43" s="46">
        <v>0</v>
      </c>
      <c r="DA43" s="47">
        <v>0</v>
      </c>
      <c r="DB43" s="38">
        <v>0</v>
      </c>
      <c r="DC43" s="45"/>
      <c r="DD43" s="45"/>
      <c r="DE43" s="45"/>
      <c r="DF43" s="45"/>
      <c r="DG43" s="48"/>
      <c r="DH43" s="48">
        <v>0</v>
      </c>
      <c r="DI43" s="49">
        <v>44089</v>
      </c>
      <c r="DJ43" s="45"/>
      <c r="DK43" s="45"/>
      <c r="DL43" s="45"/>
      <c r="DM43" s="45"/>
      <c r="DN43" s="50">
        <v>24.179093152896485</v>
      </c>
      <c r="DO43" s="51">
        <v>0</v>
      </c>
      <c r="DP43" s="50">
        <v>0</v>
      </c>
      <c r="DQ43" s="50">
        <v>60000</v>
      </c>
      <c r="DR43" s="50">
        <v>0</v>
      </c>
      <c r="DS43" s="50" t="s">
        <v>523</v>
      </c>
      <c r="DT43" s="50" t="s">
        <v>656</v>
      </c>
      <c r="DU43" s="50">
        <v>0.65208333333333357</v>
      </c>
      <c r="DV43" s="46">
        <v>0.65208333333333357</v>
      </c>
      <c r="DW43" s="50">
        <v>0</v>
      </c>
      <c r="DX43" s="46">
        <v>0</v>
      </c>
      <c r="DY43" s="50"/>
      <c r="DZ43" s="46"/>
      <c r="EA43" s="52">
        <v>18.114583333333332</v>
      </c>
      <c r="EB43" s="46"/>
      <c r="EC43" s="46" t="s">
        <v>87</v>
      </c>
      <c r="ED43" s="46"/>
      <c r="EE43" s="46"/>
    </row>
    <row r="44" spans="1:135" ht="23.45" customHeight="1" x14ac:dyDescent="0.25">
      <c r="A44" s="28" t="s">
        <v>524</v>
      </c>
      <c r="B44" s="28" t="s">
        <v>525</v>
      </c>
      <c r="C44" s="29" t="s">
        <v>526</v>
      </c>
      <c r="D44" s="28" t="s">
        <v>527</v>
      </c>
      <c r="E44" s="28" t="s">
        <v>508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1">
        <v>0</v>
      </c>
      <c r="AJ44" s="31"/>
      <c r="AK44" s="32">
        <v>0</v>
      </c>
      <c r="AL44" s="33"/>
      <c r="AM44" s="32">
        <v>0</v>
      </c>
      <c r="AN44" s="28">
        <v>0</v>
      </c>
      <c r="AO44" s="34">
        <v>0</v>
      </c>
      <c r="AP44" s="35">
        <v>0</v>
      </c>
      <c r="AQ44" s="32">
        <v>-26</v>
      </c>
      <c r="AR44" s="36">
        <v>26</v>
      </c>
      <c r="AS44" s="33">
        <v>0</v>
      </c>
      <c r="AT44" s="33"/>
      <c r="AU44" s="33" t="s">
        <v>83</v>
      </c>
      <c r="AV44" s="28" t="s">
        <v>528</v>
      </c>
      <c r="AW44" s="37">
        <v>0</v>
      </c>
      <c r="AX44" s="38">
        <v>0</v>
      </c>
      <c r="AY44" s="37">
        <f xml:space="preserve"> IF(AND(AK44+AN44&gt;0,BQ44="",CX44&lt;&gt;"BV16"),IF(AX44&gt;=0,MIN(MAX(AR44-(AM44+AN44+AO44)-BA44,0),AW44+AX44),IF(BA44+AX44 &lt;=0, IF(AR44-(AM44+ AN44+ AO44) &gt;0,MAX(MIN(AW44,-(BA44+AX44)),AW44),MIN(AW44,-(BA44+AX44))), MAX(AW44-AR44-(AM44+AN44+AO44)-BA44,AW44))),0)</f>
        <v>0</v>
      </c>
      <c r="AZ44" s="39">
        <f t="shared" si="6"/>
        <v>0</v>
      </c>
      <c r="BA44" s="40">
        <v>0</v>
      </c>
      <c r="BB44" s="41">
        <f t="shared" si="3"/>
        <v>0</v>
      </c>
      <c r="BC44" s="59"/>
      <c r="BD44" s="33" t="s">
        <v>83</v>
      </c>
      <c r="BE44" s="42">
        <v>0</v>
      </c>
      <c r="BF44" s="33">
        <v>0</v>
      </c>
      <c r="BG44" s="43" t="s">
        <v>84</v>
      </c>
      <c r="BH44" s="44">
        <v>0</v>
      </c>
      <c r="BI44" s="42">
        <v>0</v>
      </c>
      <c r="BJ44" s="33">
        <v>0</v>
      </c>
      <c r="BK44" s="43"/>
      <c r="BL44" s="44"/>
      <c r="BM44" s="44"/>
      <c r="BN44" s="33">
        <v>44652</v>
      </c>
      <c r="BO44" s="33">
        <v>44681.999988425923</v>
      </c>
      <c r="BP44" s="44"/>
      <c r="BQ44" s="45"/>
      <c r="BR44" s="45"/>
      <c r="BS44" s="33"/>
      <c r="BT44" s="33"/>
      <c r="BU44" s="33"/>
      <c r="BV44" s="43"/>
      <c r="BW44" s="4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45" t="s">
        <v>367</v>
      </c>
      <c r="CY44" s="45"/>
      <c r="CZ44" s="46">
        <v>0</v>
      </c>
      <c r="DA44" s="47">
        <v>0</v>
      </c>
      <c r="DB44" s="38">
        <v>0</v>
      </c>
      <c r="DC44" s="45"/>
      <c r="DD44" s="45"/>
      <c r="DE44" s="45"/>
      <c r="DF44" s="45"/>
      <c r="DG44" s="48"/>
      <c r="DH44" s="48">
        <v>0</v>
      </c>
      <c r="DI44" s="49">
        <v>44089</v>
      </c>
      <c r="DJ44" s="45"/>
      <c r="DK44" s="45"/>
      <c r="DL44" s="45"/>
      <c r="DM44" s="45"/>
      <c r="DN44" s="50">
        <v>6.1181890000000001</v>
      </c>
      <c r="DO44" s="51">
        <v>0</v>
      </c>
      <c r="DP44" s="50">
        <v>0</v>
      </c>
      <c r="DQ44" s="50"/>
      <c r="DR44" s="50">
        <v>0</v>
      </c>
      <c r="DS44" s="50" t="s">
        <v>529</v>
      </c>
      <c r="DT44" s="50" t="s">
        <v>657</v>
      </c>
      <c r="DU44" s="50">
        <v>0</v>
      </c>
      <c r="DV44" s="46">
        <v>0</v>
      </c>
      <c r="DW44" s="50">
        <v>0</v>
      </c>
      <c r="DX44" s="46">
        <v>0</v>
      </c>
      <c r="DY44" s="50"/>
      <c r="DZ44" s="46"/>
      <c r="EA44" s="52">
        <v>0</v>
      </c>
      <c r="EB44" s="46"/>
      <c r="EC44" s="46" t="s">
        <v>103</v>
      </c>
      <c r="ED44" s="46"/>
      <c r="EE44" s="46"/>
    </row>
    <row r="45" spans="1:135" ht="23.45" customHeight="1" x14ac:dyDescent="0.25">
      <c r="A45" s="28" t="s">
        <v>189</v>
      </c>
      <c r="B45" s="28" t="s">
        <v>530</v>
      </c>
      <c r="C45" s="29" t="s">
        <v>531</v>
      </c>
      <c r="D45" s="28" t="s">
        <v>532</v>
      </c>
      <c r="E45" s="28" t="s">
        <v>92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1">
        <v>0</v>
      </c>
      <c r="AJ45" s="31"/>
      <c r="AK45" s="32">
        <v>0</v>
      </c>
      <c r="AL45" s="33"/>
      <c r="AM45" s="32">
        <v>0</v>
      </c>
      <c r="AN45" s="28">
        <v>0</v>
      </c>
      <c r="AO45" s="34">
        <v>0</v>
      </c>
      <c r="AP45" s="35">
        <v>0</v>
      </c>
      <c r="AQ45" s="32">
        <v>-24</v>
      </c>
      <c r="AR45" s="36">
        <v>24</v>
      </c>
      <c r="AS45" s="33">
        <v>0</v>
      </c>
      <c r="AT45" s="33"/>
      <c r="AU45" s="33" t="s">
        <v>108</v>
      </c>
      <c r="AV45" s="28" t="s">
        <v>83</v>
      </c>
      <c r="AW45" s="37">
        <v>0</v>
      </c>
      <c r="AX45" s="38">
        <v>0</v>
      </c>
      <c r="AY45" s="37">
        <f xml:space="preserve"> IF(AND(AK45+AN45&gt;0,BQ45="",CX45&lt;&gt;"BV16"),IF(AX45&gt;=0,MIN(MAX(AR45-(AM45+AN45+AO45)-BA45,0),AW45+AX45),IF(BA45+AX45 &lt;=0, IF(AR45-(AM45+ AN45+ AO45) &gt;0,MAX(MIN(AW45,-(BA45+AX45)),AW45),MIN(AW45,-(BA45+AX45))), MAX(AW45-AR45-(AM45+AN45+AO45)-BA45,AW45))),0)</f>
        <v>0</v>
      </c>
      <c r="AZ45" s="39">
        <f t="shared" ref="AZ45:AZ55" si="7">IF(AX45&gt;0,AW45+AX45-AY45,IF(AW45+AY45=0,AX45,AW45-AY45))</f>
        <v>0</v>
      </c>
      <c r="BA45" s="40">
        <v>1.1666666666666665</v>
      </c>
      <c r="BB45" s="41">
        <f t="shared" si="3"/>
        <v>0</v>
      </c>
      <c r="BC45" s="59"/>
      <c r="BD45" s="33" t="s">
        <v>83</v>
      </c>
      <c r="BE45" s="42">
        <v>0</v>
      </c>
      <c r="BF45" s="33">
        <v>0</v>
      </c>
      <c r="BG45" s="43" t="s">
        <v>84</v>
      </c>
      <c r="BH45" s="44">
        <v>0</v>
      </c>
      <c r="BI45" s="42">
        <v>0</v>
      </c>
      <c r="BJ45" s="33">
        <v>0</v>
      </c>
      <c r="BK45" s="43"/>
      <c r="BL45" s="44"/>
      <c r="BM45" s="44"/>
      <c r="BN45" s="33">
        <v>44652</v>
      </c>
      <c r="BO45" s="33">
        <v>44681.999988425923</v>
      </c>
      <c r="BP45" s="44"/>
      <c r="BQ45" s="45"/>
      <c r="BR45" s="45"/>
      <c r="BS45" s="33"/>
      <c r="BT45" s="33"/>
      <c r="BU45" s="33"/>
      <c r="BV45" s="43"/>
      <c r="BW45" s="4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45" t="s">
        <v>109</v>
      </c>
      <c r="CY45" s="45"/>
      <c r="CZ45" s="46">
        <v>0</v>
      </c>
      <c r="DA45" s="47">
        <v>0</v>
      </c>
      <c r="DB45" s="38">
        <v>0</v>
      </c>
      <c r="DC45" s="45"/>
      <c r="DD45" s="45"/>
      <c r="DE45" s="45"/>
      <c r="DF45" s="45"/>
      <c r="DG45" s="48"/>
      <c r="DH45" s="48">
        <v>0</v>
      </c>
      <c r="DI45" s="49">
        <v>44089</v>
      </c>
      <c r="DJ45" s="45"/>
      <c r="DK45" s="45"/>
      <c r="DL45" s="45"/>
      <c r="DM45" s="45"/>
      <c r="DN45" s="50">
        <v>18.934210657549858</v>
      </c>
      <c r="DO45" s="51">
        <v>0</v>
      </c>
      <c r="DP45" s="50">
        <v>0</v>
      </c>
      <c r="DQ45" s="50"/>
      <c r="DR45" s="50">
        <v>0</v>
      </c>
      <c r="DS45" s="50" t="s">
        <v>533</v>
      </c>
      <c r="DT45" s="50" t="s">
        <v>659</v>
      </c>
      <c r="DU45" s="50">
        <v>0</v>
      </c>
      <c r="DV45" s="46">
        <v>0</v>
      </c>
      <c r="DW45" s="50">
        <v>1.1666666666666665</v>
      </c>
      <c r="DX45" s="46">
        <v>1.1666666666666665</v>
      </c>
      <c r="DY45" s="50"/>
      <c r="DZ45" s="46"/>
      <c r="EA45" s="52">
        <v>0</v>
      </c>
      <c r="EB45" s="46"/>
      <c r="EC45" s="46" t="s">
        <v>194</v>
      </c>
      <c r="ED45" s="46"/>
      <c r="EE45" s="46"/>
    </row>
    <row r="46" spans="1:135" ht="23.45" customHeight="1" x14ac:dyDescent="0.25">
      <c r="A46" s="28" t="s">
        <v>544</v>
      </c>
      <c r="B46" s="28" t="s">
        <v>545</v>
      </c>
      <c r="C46" s="29" t="s">
        <v>546</v>
      </c>
      <c r="D46" s="28" t="s">
        <v>547</v>
      </c>
      <c r="E46" s="28" t="s">
        <v>206</v>
      </c>
      <c r="F46" s="30">
        <v>1</v>
      </c>
      <c r="G46" s="30">
        <v>1</v>
      </c>
      <c r="H46" s="30">
        <v>1</v>
      </c>
      <c r="I46" s="30">
        <v>1</v>
      </c>
      <c r="J46" s="30">
        <v>0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  <c r="P46" s="30">
        <v>1</v>
      </c>
      <c r="Q46" s="30">
        <v>1</v>
      </c>
      <c r="R46" s="30">
        <v>1</v>
      </c>
      <c r="S46" s="30">
        <v>1</v>
      </c>
      <c r="T46" s="30">
        <v>1</v>
      </c>
      <c r="U46" s="30">
        <v>1</v>
      </c>
      <c r="V46" s="30">
        <v>1</v>
      </c>
      <c r="W46" s="30">
        <v>0</v>
      </c>
      <c r="X46" s="30">
        <v>0</v>
      </c>
      <c r="Y46" s="30">
        <v>1</v>
      </c>
      <c r="Z46" s="30">
        <v>1</v>
      </c>
      <c r="AA46" s="30">
        <v>1</v>
      </c>
      <c r="AB46" s="30">
        <v>1</v>
      </c>
      <c r="AC46" s="30">
        <v>1</v>
      </c>
      <c r="AD46" s="30">
        <v>1</v>
      </c>
      <c r="AE46" s="30">
        <v>1</v>
      </c>
      <c r="AF46" s="30">
        <v>1</v>
      </c>
      <c r="AG46" s="30">
        <v>1</v>
      </c>
      <c r="AH46" s="30">
        <v>0</v>
      </c>
      <c r="AI46" s="31">
        <v>0</v>
      </c>
      <c r="AJ46" s="31"/>
      <c r="AK46" s="32">
        <v>25</v>
      </c>
      <c r="AL46" s="33"/>
      <c r="AM46" s="32">
        <v>25</v>
      </c>
      <c r="AN46" s="28">
        <v>0</v>
      </c>
      <c r="AO46" s="34">
        <v>0</v>
      </c>
      <c r="AP46" s="35">
        <v>25</v>
      </c>
      <c r="AQ46" s="32">
        <v>1</v>
      </c>
      <c r="AR46" s="36">
        <v>24</v>
      </c>
      <c r="AS46" s="33">
        <v>500000</v>
      </c>
      <c r="AT46" s="33"/>
      <c r="AU46" s="33" t="s">
        <v>81</v>
      </c>
      <c r="AV46" s="28" t="s">
        <v>83</v>
      </c>
      <c r="AW46" s="37">
        <v>1</v>
      </c>
      <c r="AX46" s="38">
        <v>0</v>
      </c>
      <c r="AY46" s="37">
        <f xml:space="preserve"> IF(AND(AK46+AN46&gt;0,BQ46="",CX46&lt;&gt;"BV16"),IF(AX46&gt;=0,MIN(MAX(AR46-(AM46+AN46+AO46)-BA46,0),AW46+AX46),IF(BA46+AX46 &lt;=0, IF(AR46-(AM46+ AN46+ AO46) &gt;0,MAX(MIN(AW46,-(BA46+AX46)),AW46),MIN(AW46,-(BA46+AX46))), MAX(AW46-AR46-(AM46+AN46+AO46)-BA46,AW46))),0)</f>
        <v>0</v>
      </c>
      <c r="AZ46" s="39">
        <f t="shared" si="7"/>
        <v>1</v>
      </c>
      <c r="BA46" s="40">
        <v>0</v>
      </c>
      <c r="BB46" s="41">
        <f t="shared" si="3"/>
        <v>1</v>
      </c>
      <c r="BC46" s="59"/>
      <c r="BD46" s="33" t="s">
        <v>83</v>
      </c>
      <c r="BE46" s="42">
        <v>0</v>
      </c>
      <c r="BF46" s="33">
        <v>0</v>
      </c>
      <c r="BG46" s="43" t="s">
        <v>84</v>
      </c>
      <c r="BH46" s="44">
        <v>50000</v>
      </c>
      <c r="BI46" s="42">
        <v>0</v>
      </c>
      <c r="BJ46" s="33">
        <v>0</v>
      </c>
      <c r="BK46" s="43"/>
      <c r="BL46" s="44"/>
      <c r="BM46" s="44"/>
      <c r="BN46" s="33">
        <v>44652</v>
      </c>
      <c r="BO46" s="33">
        <v>44681.999988425923</v>
      </c>
      <c r="BP46" s="44"/>
      <c r="BQ46" s="45"/>
      <c r="BR46" s="45"/>
      <c r="BS46" s="33"/>
      <c r="BT46" s="33"/>
      <c r="BU46" s="33">
        <v>1</v>
      </c>
      <c r="BV46" s="43"/>
      <c r="BW46" s="43" t="s">
        <v>548</v>
      </c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45" t="s">
        <v>85</v>
      </c>
      <c r="CY46" s="45"/>
      <c r="CZ46" s="46">
        <v>0</v>
      </c>
      <c r="DA46" s="47">
        <v>1</v>
      </c>
      <c r="DB46" s="38">
        <v>0</v>
      </c>
      <c r="DC46" s="45"/>
      <c r="DD46" s="45"/>
      <c r="DE46" s="45"/>
      <c r="DF46" s="45"/>
      <c r="DG46" s="48"/>
      <c r="DH46" s="48">
        <v>0</v>
      </c>
      <c r="DI46" s="49">
        <v>44089</v>
      </c>
      <c r="DJ46" s="45"/>
      <c r="DK46" s="45"/>
      <c r="DL46" s="45"/>
      <c r="DM46" s="45"/>
      <c r="DN46" s="50">
        <v>23.71365071320038</v>
      </c>
      <c r="DO46" s="51">
        <v>1</v>
      </c>
      <c r="DP46" s="50">
        <v>0</v>
      </c>
      <c r="DQ46" s="50"/>
      <c r="DR46" s="50">
        <v>0</v>
      </c>
      <c r="DS46" s="50" t="s">
        <v>549</v>
      </c>
      <c r="DT46" s="50" t="s">
        <v>657</v>
      </c>
      <c r="DU46" s="50">
        <v>0</v>
      </c>
      <c r="DV46" s="46">
        <v>1</v>
      </c>
      <c r="DW46" s="50">
        <v>0</v>
      </c>
      <c r="DX46" s="46">
        <v>0</v>
      </c>
      <c r="DY46" s="50"/>
      <c r="DZ46" s="46"/>
      <c r="EA46" s="52">
        <v>25</v>
      </c>
      <c r="EB46" s="46"/>
      <c r="EC46" s="46" t="s">
        <v>103</v>
      </c>
      <c r="ED46" s="46"/>
      <c r="EE46" s="46"/>
    </row>
    <row r="47" spans="1:135" ht="23.45" customHeight="1" x14ac:dyDescent="0.25">
      <c r="A47" s="28" t="s">
        <v>554</v>
      </c>
      <c r="B47" s="28" t="s">
        <v>555</v>
      </c>
      <c r="C47" s="29" t="s">
        <v>556</v>
      </c>
      <c r="D47" s="28" t="s">
        <v>557</v>
      </c>
      <c r="E47" s="28" t="s">
        <v>206</v>
      </c>
      <c r="F47" s="30">
        <v>0</v>
      </c>
      <c r="G47" s="30">
        <v>1.0625</v>
      </c>
      <c r="H47" s="30">
        <v>1.0625</v>
      </c>
      <c r="I47" s="30">
        <v>1.0625</v>
      </c>
      <c r="J47" s="30">
        <v>1.0625</v>
      </c>
      <c r="K47" s="30">
        <v>1.0625</v>
      </c>
      <c r="L47" s="30">
        <v>1.0625</v>
      </c>
      <c r="M47" s="30">
        <v>0</v>
      </c>
      <c r="N47" s="30">
        <v>1.0625</v>
      </c>
      <c r="O47" s="30">
        <v>1.0625</v>
      </c>
      <c r="P47" s="30">
        <v>1.0625</v>
      </c>
      <c r="Q47" s="30">
        <v>1.0625</v>
      </c>
      <c r="R47" s="30">
        <v>1.0625</v>
      </c>
      <c r="S47" s="30">
        <v>1.0625</v>
      </c>
      <c r="T47" s="30">
        <v>0</v>
      </c>
      <c r="U47" s="30">
        <v>1.0625</v>
      </c>
      <c r="V47" s="30">
        <v>0.9375</v>
      </c>
      <c r="W47" s="30">
        <v>1.0479166666666666</v>
      </c>
      <c r="X47" s="30">
        <v>1.0625</v>
      </c>
      <c r="Y47" s="30">
        <v>1.0625</v>
      </c>
      <c r="Z47" s="30">
        <v>1.0625</v>
      </c>
      <c r="AA47" s="30">
        <v>1.0625</v>
      </c>
      <c r="AB47" s="30">
        <v>0</v>
      </c>
      <c r="AC47" s="30">
        <v>1.0625</v>
      </c>
      <c r="AD47" s="30">
        <v>0</v>
      </c>
      <c r="AE47" s="30">
        <v>0</v>
      </c>
      <c r="AF47" s="30">
        <v>0</v>
      </c>
      <c r="AG47" s="30">
        <v>0</v>
      </c>
      <c r="AH47" s="30">
        <v>1.0625</v>
      </c>
      <c r="AI47" s="31">
        <v>1.0625</v>
      </c>
      <c r="AJ47" s="31"/>
      <c r="AK47" s="32">
        <v>23.235416666666666</v>
      </c>
      <c r="AL47" s="33"/>
      <c r="AM47" s="32">
        <v>23.235416666666666</v>
      </c>
      <c r="AN47" s="28">
        <v>0</v>
      </c>
      <c r="AO47" s="34">
        <v>0</v>
      </c>
      <c r="AP47" s="35">
        <v>24</v>
      </c>
      <c r="AQ47" s="32">
        <v>0</v>
      </c>
      <c r="AR47" s="36">
        <v>24</v>
      </c>
      <c r="AS47" s="33">
        <v>588235.29411764699</v>
      </c>
      <c r="AT47" s="33"/>
      <c r="AU47" s="33" t="s">
        <v>558</v>
      </c>
      <c r="AV47" s="28" t="s">
        <v>83</v>
      </c>
      <c r="AW47" s="37">
        <v>1</v>
      </c>
      <c r="AX47" s="38">
        <v>0</v>
      </c>
      <c r="AY47" s="37">
        <f xml:space="preserve"> IF(AND(AK47+AN47&gt;0,BQ47="",CX47&lt;&gt;"BV16"),IF(AX47&gt;=0,MIN(MAX(AR47-(AM47+AN47+AO47)-BA47,0),AW47+AX47),IF(BA47+AX47 &lt;=0, IF(AR47-(AM47+ AN47+ AO47) &gt;0,MAX(MIN(AW47,-(BA47+AX47)),AW47),MIN(AW47,-(BA47+AX47))), MAX(AW47-AR47-(AM47+AN47+AO47)-BA47,AW47))),0)</f>
        <v>0.76458333333333428</v>
      </c>
      <c r="AZ47" s="39">
        <f t="shared" si="7"/>
        <v>0.23541666666666572</v>
      </c>
      <c r="BA47" s="40">
        <v>0</v>
      </c>
      <c r="BB47" s="41">
        <f t="shared" si="3"/>
        <v>0</v>
      </c>
      <c r="BC47" s="59"/>
      <c r="BD47" s="33" t="s">
        <v>559</v>
      </c>
      <c r="BE47" s="42">
        <v>0</v>
      </c>
      <c r="BF47" s="33">
        <v>0</v>
      </c>
      <c r="BG47" s="43" t="s">
        <v>84</v>
      </c>
      <c r="BH47" s="44">
        <v>0</v>
      </c>
      <c r="BI47" s="42">
        <v>50000</v>
      </c>
      <c r="BJ47" s="33">
        <v>1</v>
      </c>
      <c r="BK47" s="43" t="s">
        <v>471</v>
      </c>
      <c r="BL47" s="44"/>
      <c r="BM47" s="44"/>
      <c r="BN47" s="33">
        <v>44652</v>
      </c>
      <c r="BO47" s="33">
        <v>44681.999988425923</v>
      </c>
      <c r="BP47" s="44"/>
      <c r="BQ47" s="45"/>
      <c r="BR47" s="45"/>
      <c r="BS47" s="33"/>
      <c r="BT47" s="33"/>
      <c r="BU47" s="33"/>
      <c r="BV47" s="43"/>
      <c r="BW47" s="4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45" t="s">
        <v>85</v>
      </c>
      <c r="CY47" s="45"/>
      <c r="CZ47" s="46">
        <v>0</v>
      </c>
      <c r="DA47" s="47">
        <v>0.23541666666666572</v>
      </c>
      <c r="DB47" s="38">
        <v>0</v>
      </c>
      <c r="DC47" s="45"/>
      <c r="DD47" s="45"/>
      <c r="DE47" s="45"/>
      <c r="DF47" s="45"/>
      <c r="DG47" s="48"/>
      <c r="DH47" s="48">
        <v>0</v>
      </c>
      <c r="DI47" s="49">
        <v>44089</v>
      </c>
      <c r="DJ47" s="45"/>
      <c r="DK47" s="45"/>
      <c r="DL47" s="45"/>
      <c r="DM47" s="45"/>
      <c r="DN47" s="50">
        <v>21.445272487179491</v>
      </c>
      <c r="DO47" s="51">
        <v>0.23541666666666572</v>
      </c>
      <c r="DP47" s="50">
        <v>0</v>
      </c>
      <c r="DQ47" s="50">
        <v>30000</v>
      </c>
      <c r="DR47" s="50">
        <v>0</v>
      </c>
      <c r="DS47" s="50" t="s">
        <v>560</v>
      </c>
      <c r="DT47" s="50" t="s">
        <v>661</v>
      </c>
      <c r="DU47" s="50">
        <v>0</v>
      </c>
      <c r="DV47" s="46">
        <v>0.23541666666666572</v>
      </c>
      <c r="DW47" s="50">
        <v>0</v>
      </c>
      <c r="DX47" s="46">
        <v>0</v>
      </c>
      <c r="DY47" s="50"/>
      <c r="DZ47" s="46"/>
      <c r="EA47" s="52">
        <v>24</v>
      </c>
      <c r="EB47" s="46"/>
      <c r="EC47" s="46" t="s">
        <v>561</v>
      </c>
      <c r="ED47" s="46"/>
      <c r="EE47" s="46"/>
    </row>
    <row r="48" spans="1:135" s="53" customFormat="1" ht="23.45" customHeight="1" x14ac:dyDescent="0.25">
      <c r="A48" s="28" t="s">
        <v>487</v>
      </c>
      <c r="B48" s="28" t="s">
        <v>568</v>
      </c>
      <c r="C48" s="29" t="s">
        <v>569</v>
      </c>
      <c r="D48" s="28" t="s">
        <v>570</v>
      </c>
      <c r="E48" s="28" t="s">
        <v>286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0">
        <v>0</v>
      </c>
      <c r="AH48" s="30">
        <v>0</v>
      </c>
      <c r="AI48" s="31">
        <v>0</v>
      </c>
      <c r="AJ48" s="31"/>
      <c r="AK48" s="32">
        <v>0</v>
      </c>
      <c r="AL48" s="33"/>
      <c r="AM48" s="32">
        <v>0</v>
      </c>
      <c r="AN48" s="28">
        <v>0</v>
      </c>
      <c r="AO48" s="34">
        <v>0</v>
      </c>
      <c r="AP48" s="35">
        <v>0</v>
      </c>
      <c r="AQ48" s="32">
        <v>-24</v>
      </c>
      <c r="AR48" s="36">
        <v>24</v>
      </c>
      <c r="AS48" s="33">
        <v>0</v>
      </c>
      <c r="AT48" s="33"/>
      <c r="AU48" s="33" t="s">
        <v>108</v>
      </c>
      <c r="AV48" s="28" t="s">
        <v>571</v>
      </c>
      <c r="AW48" s="37">
        <v>0</v>
      </c>
      <c r="AX48" s="38">
        <v>0</v>
      </c>
      <c r="AY48" s="37">
        <f xml:space="preserve"> IF(AND(AK48+AN48&gt;0,BQ48="",CX48&lt;&gt;"BV16"),IF(AX48&gt;=0,MIN(MAX(AR48-(AM48+AN48+AO48)-BA48,0),AW48+AX48),IF(BA48+AX48 &lt;=0, IF(AR48-(AM48+ AN48+ AO48) &gt;0,MAX(MIN(AW48,-(BA48+AX48)),AW48),MIN(AW48,-(BA48+AX48))), MAX(AW48-AR48-(AM48+AN48+AO48)-BA48,AW48))),0)</f>
        <v>0</v>
      </c>
      <c r="AZ48" s="39">
        <f t="shared" si="7"/>
        <v>0</v>
      </c>
      <c r="BA48" s="40">
        <v>0</v>
      </c>
      <c r="BB48" s="41">
        <f t="shared" si="3"/>
        <v>0</v>
      </c>
      <c r="BC48" s="59"/>
      <c r="BD48" s="33" t="s">
        <v>83</v>
      </c>
      <c r="BE48" s="42">
        <v>0</v>
      </c>
      <c r="BF48" s="33">
        <v>0</v>
      </c>
      <c r="BG48" s="43" t="s">
        <v>84</v>
      </c>
      <c r="BH48" s="44">
        <v>0</v>
      </c>
      <c r="BI48" s="42">
        <v>0</v>
      </c>
      <c r="BJ48" s="33">
        <v>0</v>
      </c>
      <c r="BK48" s="43"/>
      <c r="BL48" s="44"/>
      <c r="BM48" s="44"/>
      <c r="BN48" s="33">
        <v>44652</v>
      </c>
      <c r="BO48" s="33">
        <v>44681.999988425923</v>
      </c>
      <c r="BP48" s="44"/>
      <c r="BQ48" s="45"/>
      <c r="BR48" s="45"/>
      <c r="BS48" s="33"/>
      <c r="BT48" s="33"/>
      <c r="BU48" s="33"/>
      <c r="BV48" s="43"/>
      <c r="BW48" s="4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45" t="s">
        <v>85</v>
      </c>
      <c r="CY48" s="45"/>
      <c r="CZ48" s="46">
        <v>0</v>
      </c>
      <c r="DA48" s="47">
        <v>0</v>
      </c>
      <c r="DB48" s="38">
        <v>0</v>
      </c>
      <c r="DC48" s="45"/>
      <c r="DD48" s="45"/>
      <c r="DE48" s="45"/>
      <c r="DF48" s="45"/>
      <c r="DG48" s="48"/>
      <c r="DH48" s="48">
        <v>0</v>
      </c>
      <c r="DI48" s="49">
        <v>44089</v>
      </c>
      <c r="DJ48" s="45"/>
      <c r="DK48" s="45"/>
      <c r="DL48" s="45"/>
      <c r="DM48" s="45"/>
      <c r="DN48" s="50">
        <v>18.943944670715251</v>
      </c>
      <c r="DO48" s="51">
        <v>0</v>
      </c>
      <c r="DP48" s="50">
        <v>0</v>
      </c>
      <c r="DQ48" s="50"/>
      <c r="DR48" s="50">
        <v>0</v>
      </c>
      <c r="DS48" s="50" t="s">
        <v>572</v>
      </c>
      <c r="DT48" s="50" t="s">
        <v>656</v>
      </c>
      <c r="DU48" s="50">
        <v>0</v>
      </c>
      <c r="DV48" s="46">
        <v>0</v>
      </c>
      <c r="DW48" s="50">
        <v>0.11458333333333215</v>
      </c>
      <c r="DX48" s="46">
        <v>0.11458333333333215</v>
      </c>
      <c r="DY48" s="50"/>
      <c r="DZ48" s="46"/>
      <c r="EA48" s="52">
        <v>0</v>
      </c>
      <c r="EB48" s="46"/>
      <c r="EC48" s="46" t="s">
        <v>87</v>
      </c>
      <c r="ED48" s="46"/>
      <c r="EE48" s="46"/>
    </row>
    <row r="49" spans="1:135" ht="23.45" customHeight="1" x14ac:dyDescent="0.25">
      <c r="A49" s="28" t="s">
        <v>504</v>
      </c>
      <c r="B49" s="28" t="s">
        <v>304</v>
      </c>
      <c r="C49" s="29" t="s">
        <v>573</v>
      </c>
      <c r="D49" s="28" t="s">
        <v>574</v>
      </c>
      <c r="E49" s="28" t="s">
        <v>575</v>
      </c>
      <c r="F49" s="30">
        <v>1</v>
      </c>
      <c r="G49" s="30">
        <v>1</v>
      </c>
      <c r="H49" s="30">
        <v>0</v>
      </c>
      <c r="I49" s="30">
        <v>1</v>
      </c>
      <c r="J49" s="30">
        <v>0</v>
      </c>
      <c r="K49" s="30">
        <v>0</v>
      </c>
      <c r="L49" s="30">
        <v>0.98541666666666672</v>
      </c>
      <c r="M49" s="30">
        <v>0.86250000000000004</v>
      </c>
      <c r="N49" s="30">
        <v>0.99375000000000002</v>
      </c>
      <c r="O49" s="30">
        <v>0</v>
      </c>
      <c r="P49" s="30">
        <v>0</v>
      </c>
      <c r="Q49" s="30">
        <v>0</v>
      </c>
      <c r="R49" s="30">
        <v>0</v>
      </c>
      <c r="S49" s="30">
        <v>1</v>
      </c>
      <c r="T49" s="30">
        <v>1</v>
      </c>
      <c r="U49" s="30">
        <v>1</v>
      </c>
      <c r="V49" s="30">
        <v>0</v>
      </c>
      <c r="W49" s="30">
        <v>1</v>
      </c>
      <c r="X49" s="30">
        <v>0</v>
      </c>
      <c r="Y49" s="30">
        <v>1</v>
      </c>
      <c r="Z49" s="30">
        <v>1</v>
      </c>
      <c r="AA49" s="30">
        <v>1</v>
      </c>
      <c r="AB49" s="30">
        <v>0</v>
      </c>
      <c r="AC49" s="30">
        <v>1</v>
      </c>
      <c r="AD49" s="30">
        <v>1</v>
      </c>
      <c r="AE49" s="30">
        <v>1</v>
      </c>
      <c r="AF49" s="30">
        <v>0</v>
      </c>
      <c r="AG49" s="30">
        <v>1</v>
      </c>
      <c r="AH49" s="30">
        <v>1</v>
      </c>
      <c r="AI49" s="31">
        <v>0.99791666666666667</v>
      </c>
      <c r="AJ49" s="31"/>
      <c r="AK49" s="32">
        <v>18.839583333333334</v>
      </c>
      <c r="AL49" s="33"/>
      <c r="AM49" s="32">
        <v>18.839583333333334</v>
      </c>
      <c r="AN49" s="28">
        <v>0</v>
      </c>
      <c r="AO49" s="34">
        <v>0</v>
      </c>
      <c r="AP49" s="35">
        <v>18.839583333333334</v>
      </c>
      <c r="AQ49" s="32">
        <v>-7.1604166666666664</v>
      </c>
      <c r="AR49" s="36">
        <v>26</v>
      </c>
      <c r="AS49" s="33">
        <v>0</v>
      </c>
      <c r="AT49" s="33"/>
      <c r="AU49" s="33" t="s">
        <v>81</v>
      </c>
      <c r="AV49" s="28" t="s">
        <v>83</v>
      </c>
      <c r="AW49" s="37">
        <v>0</v>
      </c>
      <c r="AX49" s="38">
        <v>0</v>
      </c>
      <c r="AY49" s="37">
        <f xml:space="preserve"> IF(AND(AK49+AN49&gt;0,BQ49="",CX49&lt;&gt;"BV16"),IF(AX49&gt;=0,MIN(MAX(AR49-(AM49+AN49+AO49)-BA49,0),AW49+AX49),IF(BA49+AX49 &lt;=0, IF(AR49-(AM49+ AN49+ AO49) &gt;0,MAX(MIN(AW49,-(BA49+AX49)),AW49),MIN(AW49,-(BA49+AX49))), MAX(AW49-AR49-(AM49+AN49+AO49)-BA49,AW49))),0)</f>
        <v>0</v>
      </c>
      <c r="AZ49" s="39">
        <f t="shared" si="7"/>
        <v>0</v>
      </c>
      <c r="BA49" s="40">
        <v>0</v>
      </c>
      <c r="BB49" s="41">
        <f t="shared" si="3"/>
        <v>0</v>
      </c>
      <c r="BC49" s="59"/>
      <c r="BD49" s="33" t="s">
        <v>83</v>
      </c>
      <c r="BE49" s="42">
        <v>50000</v>
      </c>
      <c r="BF49" s="33">
        <v>1</v>
      </c>
      <c r="BG49" s="43" t="s">
        <v>509</v>
      </c>
      <c r="BH49" s="44">
        <v>250000</v>
      </c>
      <c r="BI49" s="42">
        <v>50000</v>
      </c>
      <c r="BJ49" s="33">
        <v>1</v>
      </c>
      <c r="BK49" s="43" t="s">
        <v>576</v>
      </c>
      <c r="BL49" s="44"/>
      <c r="BM49" s="44"/>
      <c r="BN49" s="33">
        <v>44652</v>
      </c>
      <c r="BO49" s="33">
        <v>44681.999988425923</v>
      </c>
      <c r="BP49" s="44"/>
      <c r="BQ49" s="45"/>
      <c r="BR49" s="45"/>
      <c r="BS49" s="33"/>
      <c r="BT49" s="33">
        <v>5</v>
      </c>
      <c r="BU49" s="33"/>
      <c r="BV49" s="43" t="s">
        <v>577</v>
      </c>
      <c r="BW49" s="4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45" t="s">
        <v>367</v>
      </c>
      <c r="CY49" s="45"/>
      <c r="CZ49" s="46">
        <v>0</v>
      </c>
      <c r="DA49" s="47">
        <v>0</v>
      </c>
      <c r="DB49" s="38">
        <v>0</v>
      </c>
      <c r="DC49" s="45"/>
      <c r="DD49" s="45"/>
      <c r="DE49" s="45"/>
      <c r="DF49" s="45"/>
      <c r="DG49" s="48"/>
      <c r="DH49" s="48">
        <v>0</v>
      </c>
      <c r="DI49" s="49">
        <v>44089</v>
      </c>
      <c r="DJ49" s="45"/>
      <c r="DK49" s="45"/>
      <c r="DL49" s="45"/>
      <c r="DM49" s="45"/>
      <c r="DN49" s="50">
        <v>8.382772000000001</v>
      </c>
      <c r="DO49" s="51">
        <v>0</v>
      </c>
      <c r="DP49" s="50">
        <v>0</v>
      </c>
      <c r="DQ49" s="50">
        <v>130000</v>
      </c>
      <c r="DR49" s="50">
        <v>0</v>
      </c>
      <c r="DS49" s="50" t="s">
        <v>578</v>
      </c>
      <c r="DT49" s="50" t="s">
        <v>656</v>
      </c>
      <c r="DU49" s="50">
        <v>0</v>
      </c>
      <c r="DV49" s="46">
        <v>0</v>
      </c>
      <c r="DW49" s="50">
        <v>0</v>
      </c>
      <c r="DX49" s="46">
        <v>0</v>
      </c>
      <c r="DY49" s="50"/>
      <c r="DZ49" s="46"/>
      <c r="EA49" s="52">
        <v>18.839583333333334</v>
      </c>
      <c r="EB49" s="46"/>
      <c r="EC49" s="46" t="s">
        <v>87</v>
      </c>
      <c r="ED49" s="46"/>
      <c r="EE49" s="46"/>
    </row>
    <row r="50" spans="1:135" ht="23.45" customHeight="1" x14ac:dyDescent="0.25">
      <c r="A50" s="28" t="s">
        <v>579</v>
      </c>
      <c r="B50" s="28" t="s">
        <v>580</v>
      </c>
      <c r="C50" s="29" t="s">
        <v>581</v>
      </c>
      <c r="D50" s="28" t="s">
        <v>582</v>
      </c>
      <c r="E50" s="28" t="s">
        <v>294</v>
      </c>
      <c r="F50" s="30">
        <v>1</v>
      </c>
      <c r="G50" s="30">
        <v>0.875</v>
      </c>
      <c r="H50" s="30">
        <v>1</v>
      </c>
      <c r="I50" s="30">
        <v>1</v>
      </c>
      <c r="J50" s="30">
        <v>1</v>
      </c>
      <c r="K50" s="30">
        <v>1</v>
      </c>
      <c r="L50" s="30">
        <v>1</v>
      </c>
      <c r="M50" s="30">
        <v>1</v>
      </c>
      <c r="N50" s="30">
        <v>1</v>
      </c>
      <c r="O50" s="30">
        <v>1</v>
      </c>
      <c r="P50" s="30">
        <v>1</v>
      </c>
      <c r="Q50" s="30">
        <v>1</v>
      </c>
      <c r="R50" s="30">
        <v>1</v>
      </c>
      <c r="S50" s="30">
        <v>1</v>
      </c>
      <c r="T50" s="30">
        <v>1</v>
      </c>
      <c r="U50" s="30">
        <v>0.5</v>
      </c>
      <c r="V50" s="30">
        <v>1</v>
      </c>
      <c r="W50" s="30">
        <v>1</v>
      </c>
      <c r="X50" s="30">
        <v>1</v>
      </c>
      <c r="Y50" s="30">
        <v>1</v>
      </c>
      <c r="Z50" s="30">
        <v>1</v>
      </c>
      <c r="AA50" s="30">
        <v>1</v>
      </c>
      <c r="AB50" s="30">
        <v>1</v>
      </c>
      <c r="AC50" s="30">
        <v>1</v>
      </c>
      <c r="AD50" s="30">
        <v>0</v>
      </c>
      <c r="AE50" s="30">
        <v>0</v>
      </c>
      <c r="AF50" s="30">
        <v>1</v>
      </c>
      <c r="AG50" s="30">
        <v>1</v>
      </c>
      <c r="AH50" s="30">
        <v>1</v>
      </c>
      <c r="AI50" s="31">
        <v>1</v>
      </c>
      <c r="AJ50" s="31"/>
      <c r="AK50" s="32">
        <v>27.375</v>
      </c>
      <c r="AL50" s="33"/>
      <c r="AM50" s="32">
        <v>27.375</v>
      </c>
      <c r="AN50" s="28">
        <v>0</v>
      </c>
      <c r="AO50" s="34">
        <v>0</v>
      </c>
      <c r="AP50" s="35">
        <v>25</v>
      </c>
      <c r="AQ50" s="32">
        <v>0</v>
      </c>
      <c r="AR50" s="36">
        <v>25</v>
      </c>
      <c r="AS50" s="33">
        <v>903375</v>
      </c>
      <c r="AT50" s="33"/>
      <c r="AU50" s="33" t="s">
        <v>81</v>
      </c>
      <c r="AV50" s="28" t="s">
        <v>83</v>
      </c>
      <c r="AW50" s="37">
        <v>0</v>
      </c>
      <c r="AX50" s="38">
        <v>0</v>
      </c>
      <c r="AY50" s="37">
        <f xml:space="preserve"> IF(AND(AK50+AN50&gt;0,BQ50="",CX50&lt;&gt;"BV16"),IF(AX50&gt;=0,MIN(MAX(AR50-(AM50+AN50+AO50)-BA50,0),AW50+AX50),IF(BA50+AX50 &lt;=0, IF(AR50-(AM50+ AN50+ AO50) &gt;0,MAX(MIN(AW50,-(BA50+AX50)),AW50),MIN(AW50,-(BA50+AX50))), MAX(AW50-AR50-(AM50+AN50+AO50)-BA50,AW50))),0)</f>
        <v>0</v>
      </c>
      <c r="AZ50" s="39">
        <f t="shared" si="7"/>
        <v>0</v>
      </c>
      <c r="BA50" s="40">
        <v>0</v>
      </c>
      <c r="BB50" s="41">
        <f t="shared" si="3"/>
        <v>2.375</v>
      </c>
      <c r="BC50" s="59"/>
      <c r="BD50" s="33" t="s">
        <v>83</v>
      </c>
      <c r="BE50" s="42">
        <v>0</v>
      </c>
      <c r="BF50" s="33">
        <v>0</v>
      </c>
      <c r="BG50" s="43" t="s">
        <v>84</v>
      </c>
      <c r="BH50" s="44">
        <v>0</v>
      </c>
      <c r="BI50" s="42">
        <v>0</v>
      </c>
      <c r="BJ50" s="33">
        <v>0</v>
      </c>
      <c r="BK50" s="43"/>
      <c r="BL50" s="44"/>
      <c r="BM50" s="44"/>
      <c r="BN50" s="33">
        <v>44652</v>
      </c>
      <c r="BO50" s="33">
        <v>44681.999988425923</v>
      </c>
      <c r="BP50" s="44"/>
      <c r="BQ50" s="45"/>
      <c r="BR50" s="45"/>
      <c r="BS50" s="33"/>
      <c r="BT50" s="33"/>
      <c r="BU50" s="33"/>
      <c r="BV50" s="43"/>
      <c r="BW50" s="4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45" t="s">
        <v>162</v>
      </c>
      <c r="CY50" s="45"/>
      <c r="CZ50" s="46">
        <v>0</v>
      </c>
      <c r="DA50" s="47">
        <v>0</v>
      </c>
      <c r="DB50" s="38">
        <v>0</v>
      </c>
      <c r="DC50" s="45"/>
      <c r="DD50" s="45"/>
      <c r="DE50" s="45"/>
      <c r="DF50" s="45"/>
      <c r="DG50" s="48"/>
      <c r="DH50" s="48">
        <v>0</v>
      </c>
      <c r="DI50" s="49">
        <v>44089</v>
      </c>
      <c r="DJ50" s="45"/>
      <c r="DK50" s="45"/>
      <c r="DL50" s="45"/>
      <c r="DM50" s="45"/>
      <c r="DN50" s="50">
        <v>22.416590148148149</v>
      </c>
      <c r="DO50" s="51">
        <v>0</v>
      </c>
      <c r="DP50" s="50">
        <v>0</v>
      </c>
      <c r="DQ50" s="50"/>
      <c r="DR50" s="50">
        <v>0</v>
      </c>
      <c r="DS50" s="50" t="s">
        <v>583</v>
      </c>
      <c r="DT50" s="50" t="s">
        <v>661</v>
      </c>
      <c r="DU50" s="50">
        <v>0</v>
      </c>
      <c r="DV50" s="46">
        <v>0</v>
      </c>
      <c r="DW50" s="50">
        <v>0</v>
      </c>
      <c r="DX50" s="46">
        <v>0</v>
      </c>
      <c r="DY50" s="50"/>
      <c r="DZ50" s="46"/>
      <c r="EA50" s="52">
        <v>25</v>
      </c>
      <c r="EB50" s="46"/>
      <c r="EC50" s="46" t="s">
        <v>561</v>
      </c>
      <c r="ED50" s="46"/>
      <c r="EE50" s="46"/>
    </row>
    <row r="51" spans="1:135" ht="23.45" customHeight="1" x14ac:dyDescent="0.25">
      <c r="A51" s="28" t="s">
        <v>603</v>
      </c>
      <c r="B51" s="28" t="s">
        <v>604</v>
      </c>
      <c r="C51" s="29" t="s">
        <v>605</v>
      </c>
      <c r="D51" s="28"/>
      <c r="E51" s="28" t="s">
        <v>606</v>
      </c>
      <c r="F51" s="30">
        <v>0</v>
      </c>
      <c r="G51" s="30">
        <v>0</v>
      </c>
      <c r="H51" s="30">
        <v>1</v>
      </c>
      <c r="I51" s="30">
        <v>1</v>
      </c>
      <c r="J51" s="30">
        <v>0</v>
      </c>
      <c r="K51" s="30">
        <v>1</v>
      </c>
      <c r="L51" s="30">
        <v>0</v>
      </c>
      <c r="M51" s="30">
        <v>1</v>
      </c>
      <c r="N51" s="30">
        <v>0</v>
      </c>
      <c r="O51" s="30">
        <v>1</v>
      </c>
      <c r="P51" s="30">
        <v>1</v>
      </c>
      <c r="Q51" s="30">
        <v>1</v>
      </c>
      <c r="R51" s="30">
        <v>1</v>
      </c>
      <c r="S51" s="30">
        <v>0</v>
      </c>
      <c r="T51" s="30">
        <v>0</v>
      </c>
      <c r="U51" s="30">
        <v>1.0625</v>
      </c>
      <c r="V51" s="30">
        <v>1.0625</v>
      </c>
      <c r="W51" s="30">
        <v>1</v>
      </c>
      <c r="X51" s="30">
        <v>1</v>
      </c>
      <c r="Y51" s="30">
        <v>0</v>
      </c>
      <c r="Z51" s="30">
        <v>1</v>
      </c>
      <c r="AA51" s="30">
        <v>1</v>
      </c>
      <c r="AB51" s="30">
        <v>1</v>
      </c>
      <c r="AC51" s="30">
        <v>0</v>
      </c>
      <c r="AD51" s="30">
        <v>0</v>
      </c>
      <c r="AE51" s="30">
        <v>1</v>
      </c>
      <c r="AF51" s="30">
        <v>1</v>
      </c>
      <c r="AG51" s="30">
        <v>0</v>
      </c>
      <c r="AH51" s="30">
        <v>0</v>
      </c>
      <c r="AI51" s="31">
        <v>1</v>
      </c>
      <c r="AJ51" s="31"/>
      <c r="AK51" s="32">
        <v>18.125</v>
      </c>
      <c r="AL51" s="33"/>
      <c r="AM51" s="32">
        <v>18.125</v>
      </c>
      <c r="AN51" s="28">
        <v>0</v>
      </c>
      <c r="AO51" s="34">
        <v>0</v>
      </c>
      <c r="AP51" s="35">
        <v>18.125</v>
      </c>
      <c r="AQ51" s="32">
        <v>-7.875</v>
      </c>
      <c r="AR51" s="36">
        <v>26</v>
      </c>
      <c r="AS51" s="33">
        <v>0</v>
      </c>
      <c r="AT51" s="33"/>
      <c r="AU51" s="33" t="s">
        <v>217</v>
      </c>
      <c r="AV51" s="28" t="s">
        <v>83</v>
      </c>
      <c r="AW51" s="37">
        <v>0</v>
      </c>
      <c r="AX51" s="38">
        <v>0</v>
      </c>
      <c r="AY51" s="37">
        <f xml:space="preserve"> IF(AND(AK51+AN51&gt;0,BQ51="",CX51&lt;&gt;"BV16"),IF(AX51&gt;=0,MIN(MAX(AR51-(AM51+AN51+AO51)-BA51,0),AW51+AX51),IF(BA51+AX51 &lt;=0, IF(AR51-(AM51+ AN51+ AO51) &gt;0,MAX(MIN(AW51,-(BA51+AX51)),AW51),MIN(AW51,-(BA51+AX51))), MAX(AW51-AR51-(AM51+AN51+AO51)-BA51,AW51))),0)</f>
        <v>0</v>
      </c>
      <c r="AZ51" s="39">
        <f t="shared" si="7"/>
        <v>0</v>
      </c>
      <c r="BA51" s="40">
        <v>0</v>
      </c>
      <c r="BB51" s="41">
        <f t="shared" si="3"/>
        <v>0</v>
      </c>
      <c r="BC51" s="59"/>
      <c r="BD51" s="33" t="s">
        <v>83</v>
      </c>
      <c r="BE51" s="42">
        <v>50000</v>
      </c>
      <c r="BF51" s="33">
        <v>1</v>
      </c>
      <c r="BG51" s="43" t="s">
        <v>258</v>
      </c>
      <c r="BH51" s="44">
        <v>50000</v>
      </c>
      <c r="BI51" s="42">
        <v>0</v>
      </c>
      <c r="BJ51" s="33">
        <v>0</v>
      </c>
      <c r="BK51" s="43"/>
      <c r="BL51" s="44"/>
      <c r="BM51" s="44"/>
      <c r="BN51" s="33">
        <v>44652</v>
      </c>
      <c r="BO51" s="33">
        <v>44681.999988425923</v>
      </c>
      <c r="BP51" s="44"/>
      <c r="BQ51" s="45"/>
      <c r="BR51" s="45"/>
      <c r="BS51" s="33"/>
      <c r="BT51" s="33"/>
      <c r="BU51" s="33">
        <v>1</v>
      </c>
      <c r="BV51" s="43"/>
      <c r="BW51" s="43" t="s">
        <v>607</v>
      </c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45" t="s">
        <v>367</v>
      </c>
      <c r="CY51" s="45"/>
      <c r="CZ51" s="46">
        <v>0</v>
      </c>
      <c r="DA51" s="47">
        <v>0</v>
      </c>
      <c r="DB51" s="38">
        <v>0</v>
      </c>
      <c r="DC51" s="45"/>
      <c r="DD51" s="45"/>
      <c r="DE51" s="45"/>
      <c r="DF51" s="45"/>
      <c r="DG51" s="48"/>
      <c r="DH51" s="48">
        <v>0</v>
      </c>
      <c r="DI51" s="49">
        <v>44089</v>
      </c>
      <c r="DJ51" s="45"/>
      <c r="DK51" s="45"/>
      <c r="DL51" s="45"/>
      <c r="DM51" s="45"/>
      <c r="DN51" s="50">
        <v>2.6343740000000002</v>
      </c>
      <c r="DO51" s="51">
        <v>0</v>
      </c>
      <c r="DP51" s="50">
        <v>0</v>
      </c>
      <c r="DQ51" s="50"/>
      <c r="DR51" s="50">
        <v>0</v>
      </c>
      <c r="DS51" s="50"/>
      <c r="DT51" s="50" t="s">
        <v>656</v>
      </c>
      <c r="DU51" s="50">
        <v>0</v>
      </c>
      <c r="DV51" s="46">
        <v>0</v>
      </c>
      <c r="DW51" s="50">
        <v>0</v>
      </c>
      <c r="DX51" s="46">
        <v>0</v>
      </c>
      <c r="DY51" s="50"/>
      <c r="DZ51" s="46"/>
      <c r="EA51" s="52">
        <v>18.125</v>
      </c>
      <c r="EB51" s="46"/>
      <c r="EC51" s="46" t="s">
        <v>87</v>
      </c>
      <c r="ED51" s="46"/>
      <c r="EE51" s="46"/>
    </row>
    <row r="52" spans="1:135" ht="23.45" customHeight="1" x14ac:dyDescent="0.25">
      <c r="A52" s="28" t="s">
        <v>612</v>
      </c>
      <c r="B52" s="28" t="s">
        <v>613</v>
      </c>
      <c r="C52" s="29" t="s">
        <v>614</v>
      </c>
      <c r="D52" s="28"/>
      <c r="E52" s="28" t="s">
        <v>615</v>
      </c>
      <c r="F52" s="30">
        <v>1.0625</v>
      </c>
      <c r="G52" s="30">
        <v>0.6875</v>
      </c>
      <c r="H52" s="30">
        <v>0</v>
      </c>
      <c r="I52" s="30">
        <v>0</v>
      </c>
      <c r="J52" s="30">
        <v>1.0625</v>
      </c>
      <c r="K52" s="30">
        <v>1.0625</v>
      </c>
      <c r="L52" s="30">
        <v>1.0625</v>
      </c>
      <c r="M52" s="30">
        <v>1.0625</v>
      </c>
      <c r="N52" s="30">
        <v>0.6875</v>
      </c>
      <c r="O52" s="30">
        <v>0</v>
      </c>
      <c r="P52" s="30">
        <v>0</v>
      </c>
      <c r="Q52" s="30">
        <v>1.0625</v>
      </c>
      <c r="R52" s="30">
        <v>1.0625</v>
      </c>
      <c r="S52" s="30">
        <v>1.0625</v>
      </c>
      <c r="T52" s="30">
        <v>1.0625</v>
      </c>
      <c r="U52" s="30">
        <v>0.6875</v>
      </c>
      <c r="V52" s="30">
        <v>0</v>
      </c>
      <c r="W52" s="30">
        <v>1.0625</v>
      </c>
      <c r="X52" s="30">
        <v>1.0625</v>
      </c>
      <c r="Y52" s="30">
        <v>1.0625</v>
      </c>
      <c r="Z52" s="30">
        <v>1.0625</v>
      </c>
      <c r="AA52" s="30">
        <v>1.0625</v>
      </c>
      <c r="AB52" s="30">
        <v>0.6875</v>
      </c>
      <c r="AC52" s="30">
        <v>0</v>
      </c>
      <c r="AD52" s="30">
        <v>1.0625</v>
      </c>
      <c r="AE52" s="30">
        <v>1.0625</v>
      </c>
      <c r="AF52" s="30">
        <v>1.0625</v>
      </c>
      <c r="AG52" s="30">
        <v>1.0625</v>
      </c>
      <c r="AH52" s="30">
        <v>0.625</v>
      </c>
      <c r="AI52" s="31">
        <v>0</v>
      </c>
      <c r="AJ52" s="31"/>
      <c r="AK52" s="32">
        <v>22.5</v>
      </c>
      <c r="AL52" s="33"/>
      <c r="AM52" s="32">
        <v>22.5</v>
      </c>
      <c r="AN52" s="28">
        <v>0</v>
      </c>
      <c r="AO52" s="34">
        <v>0</v>
      </c>
      <c r="AP52" s="35">
        <v>23.5</v>
      </c>
      <c r="AQ52" s="32">
        <v>-0.5</v>
      </c>
      <c r="AR52" s="36">
        <v>24</v>
      </c>
      <c r="AS52" s="33">
        <v>0</v>
      </c>
      <c r="AT52" s="33"/>
      <c r="AU52" s="33" t="s">
        <v>443</v>
      </c>
      <c r="AV52" s="28" t="s">
        <v>616</v>
      </c>
      <c r="AW52" s="37">
        <v>1</v>
      </c>
      <c r="AX52" s="38">
        <v>0</v>
      </c>
      <c r="AY52" s="37">
        <f xml:space="preserve"> IF(AND(AK52+AN52&gt;0,BQ52="",CX52&lt;&gt;"BV16"),IF(AX52&gt;=0,MIN(MAX(AR52-(AM52+AN52+AO52)-BA52,0),AW52+AX52),IF(BA52+AX52 &lt;=0, IF(AR52-(AM52+ AN52+ AO52) &gt;0,MAX(MIN(AW52,-(BA52+AX52)),AW52),MIN(AW52,-(BA52+AX52))), MAX(AW52-AR52-(AM52+AN52+AO52)-BA52,AW52))),0)</f>
        <v>1</v>
      </c>
      <c r="AZ52" s="39">
        <f t="shared" si="7"/>
        <v>0</v>
      </c>
      <c r="BA52" s="40">
        <v>0</v>
      </c>
      <c r="BB52" s="41">
        <f t="shared" si="3"/>
        <v>0</v>
      </c>
      <c r="BC52" s="59"/>
      <c r="BD52" s="33" t="s">
        <v>83</v>
      </c>
      <c r="BE52" s="42">
        <v>0</v>
      </c>
      <c r="BF52" s="33">
        <v>0</v>
      </c>
      <c r="BG52" s="43" t="s">
        <v>617</v>
      </c>
      <c r="BH52" s="44">
        <v>0</v>
      </c>
      <c r="BI52" s="42">
        <v>0</v>
      </c>
      <c r="BJ52" s="33">
        <v>0</v>
      </c>
      <c r="BK52" s="43"/>
      <c r="BL52" s="44"/>
      <c r="BM52" s="44"/>
      <c r="BN52" s="33">
        <v>44652</v>
      </c>
      <c r="BO52" s="33">
        <v>44681.999988425923</v>
      </c>
      <c r="BP52" s="44"/>
      <c r="BQ52" s="45"/>
      <c r="BR52" s="45"/>
      <c r="BS52" s="33"/>
      <c r="BT52" s="33"/>
      <c r="BU52" s="33"/>
      <c r="BV52" s="43"/>
      <c r="BW52" s="4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45" t="s">
        <v>85</v>
      </c>
      <c r="CY52" s="45"/>
      <c r="CZ52" s="46">
        <v>0</v>
      </c>
      <c r="DA52" s="47">
        <v>0</v>
      </c>
      <c r="DB52" s="38">
        <v>0</v>
      </c>
      <c r="DC52" s="45"/>
      <c r="DD52" s="45"/>
      <c r="DE52" s="45"/>
      <c r="DF52" s="45"/>
      <c r="DG52" s="48"/>
      <c r="DH52" s="48">
        <v>0</v>
      </c>
      <c r="DI52" s="49">
        <v>44089</v>
      </c>
      <c r="DJ52" s="45"/>
      <c r="DK52" s="45"/>
      <c r="DL52" s="45"/>
      <c r="DM52" s="45"/>
      <c r="DN52" s="50">
        <v>3.9987814782608697</v>
      </c>
      <c r="DO52" s="51">
        <v>0</v>
      </c>
      <c r="DP52" s="50">
        <v>0</v>
      </c>
      <c r="DQ52" s="50"/>
      <c r="DR52" s="50">
        <v>0</v>
      </c>
      <c r="DS52" s="50"/>
      <c r="DT52" s="50" t="s">
        <v>656</v>
      </c>
      <c r="DU52" s="50">
        <v>0</v>
      </c>
      <c r="DV52" s="46">
        <v>0</v>
      </c>
      <c r="DW52" s="50">
        <v>0</v>
      </c>
      <c r="DX52" s="46">
        <v>0</v>
      </c>
      <c r="DY52" s="50"/>
      <c r="DZ52" s="46"/>
      <c r="EA52" s="52">
        <v>23.5</v>
      </c>
      <c r="EB52" s="46"/>
      <c r="EC52" s="46" t="s">
        <v>87</v>
      </c>
      <c r="ED52" s="46"/>
      <c r="EE52" s="46"/>
    </row>
    <row r="53" spans="1:135" ht="23.45" customHeight="1" x14ac:dyDescent="0.25">
      <c r="A53" s="28" t="s">
        <v>618</v>
      </c>
      <c r="B53" s="28" t="s">
        <v>619</v>
      </c>
      <c r="C53" s="29" t="s">
        <v>620</v>
      </c>
      <c r="D53" s="28"/>
      <c r="E53" s="28" t="s">
        <v>601</v>
      </c>
      <c r="F53" s="30">
        <v>1.0625</v>
      </c>
      <c r="G53" s="30">
        <v>0.6875</v>
      </c>
      <c r="H53" s="30">
        <v>0</v>
      </c>
      <c r="I53" s="30">
        <v>0.6875</v>
      </c>
      <c r="J53" s="30">
        <v>1.0625</v>
      </c>
      <c r="K53" s="30">
        <v>0.6875</v>
      </c>
      <c r="L53" s="30">
        <v>1.0625</v>
      </c>
      <c r="M53" s="30">
        <v>1.0625</v>
      </c>
      <c r="N53" s="30">
        <v>0.6875</v>
      </c>
      <c r="O53" s="30">
        <v>0</v>
      </c>
      <c r="P53" s="30">
        <v>1.0625</v>
      </c>
      <c r="Q53" s="30">
        <v>1.0625</v>
      </c>
      <c r="R53" s="30">
        <v>1.0625</v>
      </c>
      <c r="S53" s="30">
        <v>1.0625</v>
      </c>
      <c r="T53" s="30">
        <v>1.0625</v>
      </c>
      <c r="U53" s="30">
        <v>1.0687500000000001</v>
      </c>
      <c r="V53" s="30">
        <v>0</v>
      </c>
      <c r="W53" s="30">
        <v>1.0625</v>
      </c>
      <c r="X53" s="30">
        <v>1.0625</v>
      </c>
      <c r="Y53" s="30">
        <v>1.0625</v>
      </c>
      <c r="Z53" s="30">
        <v>1</v>
      </c>
      <c r="AA53" s="30">
        <v>1.0625</v>
      </c>
      <c r="AB53" s="30">
        <v>0.625</v>
      </c>
      <c r="AC53" s="30">
        <v>0</v>
      </c>
      <c r="AD53" s="30">
        <v>1.0625</v>
      </c>
      <c r="AE53" s="30">
        <v>1.0625</v>
      </c>
      <c r="AF53" s="30">
        <v>0.8125</v>
      </c>
      <c r="AG53" s="30">
        <v>1.3125</v>
      </c>
      <c r="AH53" s="30">
        <v>1.0625</v>
      </c>
      <c r="AI53" s="31">
        <v>0</v>
      </c>
      <c r="AJ53" s="31"/>
      <c r="AK53" s="32">
        <v>24.568750000000001</v>
      </c>
      <c r="AL53" s="33"/>
      <c r="AM53" s="32">
        <v>24.568750000000001</v>
      </c>
      <c r="AN53" s="28">
        <v>0</v>
      </c>
      <c r="AO53" s="34">
        <v>0</v>
      </c>
      <c r="AP53" s="35">
        <v>24.568750000000001</v>
      </c>
      <c r="AQ53" s="32">
        <v>0.56875000000000142</v>
      </c>
      <c r="AR53" s="36">
        <v>24</v>
      </c>
      <c r="AS53" s="33">
        <v>100000</v>
      </c>
      <c r="AT53" s="33"/>
      <c r="AU53" s="33" t="s">
        <v>81</v>
      </c>
      <c r="AV53" s="28" t="s">
        <v>83</v>
      </c>
      <c r="AW53" s="37">
        <v>1</v>
      </c>
      <c r="AX53" s="38">
        <v>0</v>
      </c>
      <c r="AY53" s="37">
        <f xml:space="preserve"> IF(AND(AK53+AN53&gt;0,BQ53="",CX53&lt;&gt;"BV16"),IF(AX53&gt;=0,MIN(MAX(AR53-(AM53+AN53+AO53)-BA53,0),AW53+AX53),IF(BA53+AX53 &lt;=0, IF(AR53-(AM53+ AN53+ AO53) &gt;0,MAX(MIN(AW53,-(BA53+AX53)),AW53),MIN(AW53,-(BA53+AX53))), MAX(AW53-AR53-(AM53+AN53+AO53)-BA53,AW53))),0)</f>
        <v>0</v>
      </c>
      <c r="AZ53" s="39">
        <f t="shared" si="7"/>
        <v>1</v>
      </c>
      <c r="BA53" s="40">
        <v>0</v>
      </c>
      <c r="BB53" s="41">
        <f t="shared" si="3"/>
        <v>0.56875000000000142</v>
      </c>
      <c r="BC53" s="59"/>
      <c r="BD53" s="33" t="s">
        <v>83</v>
      </c>
      <c r="BE53" s="42">
        <v>0</v>
      </c>
      <c r="BF53" s="33">
        <v>0</v>
      </c>
      <c r="BG53" s="43" t="s">
        <v>621</v>
      </c>
      <c r="BH53" s="44">
        <v>0</v>
      </c>
      <c r="BI53" s="42">
        <v>0</v>
      </c>
      <c r="BJ53" s="33">
        <v>0</v>
      </c>
      <c r="BK53" s="43"/>
      <c r="BL53" s="44"/>
      <c r="BM53" s="44"/>
      <c r="BN53" s="33">
        <v>44652</v>
      </c>
      <c r="BO53" s="33">
        <v>44681.999988425923</v>
      </c>
      <c r="BP53" s="44"/>
      <c r="BQ53" s="45"/>
      <c r="BR53" s="45"/>
      <c r="BS53" s="33"/>
      <c r="BT53" s="33"/>
      <c r="BU53" s="33"/>
      <c r="BV53" s="43"/>
      <c r="BW53" s="4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45" t="s">
        <v>85</v>
      </c>
      <c r="CY53" s="45"/>
      <c r="CZ53" s="46">
        <v>0</v>
      </c>
      <c r="DA53" s="47">
        <v>1</v>
      </c>
      <c r="DB53" s="38">
        <v>0</v>
      </c>
      <c r="DC53" s="45"/>
      <c r="DD53" s="45"/>
      <c r="DE53" s="45"/>
      <c r="DF53" s="45"/>
      <c r="DG53" s="48"/>
      <c r="DH53" s="48">
        <v>0</v>
      </c>
      <c r="DI53" s="49">
        <v>44089</v>
      </c>
      <c r="DJ53" s="45"/>
      <c r="DK53" s="45"/>
      <c r="DL53" s="45"/>
      <c r="DM53" s="45"/>
      <c r="DN53" s="50">
        <v>3.9615389999999997</v>
      </c>
      <c r="DO53" s="51">
        <v>1</v>
      </c>
      <c r="DP53" s="50">
        <v>0</v>
      </c>
      <c r="DQ53" s="50"/>
      <c r="DR53" s="50">
        <v>0</v>
      </c>
      <c r="DS53" s="50"/>
      <c r="DT53" s="50" t="s">
        <v>656</v>
      </c>
      <c r="DU53" s="50">
        <v>0</v>
      </c>
      <c r="DV53" s="46">
        <v>1</v>
      </c>
      <c r="DW53" s="50">
        <v>0</v>
      </c>
      <c r="DX53" s="46">
        <v>0</v>
      </c>
      <c r="DY53" s="50"/>
      <c r="DZ53" s="46"/>
      <c r="EA53" s="52">
        <v>24.568750000000001</v>
      </c>
      <c r="EB53" s="46"/>
      <c r="EC53" s="46" t="s">
        <v>87</v>
      </c>
      <c r="ED53" s="46"/>
      <c r="EE53" s="46"/>
    </row>
    <row r="54" spans="1:135" ht="23.45" customHeight="1" x14ac:dyDescent="0.25">
      <c r="A54" s="28" t="s">
        <v>622</v>
      </c>
      <c r="B54" s="28" t="s">
        <v>623</v>
      </c>
      <c r="C54" s="29" t="s">
        <v>624</v>
      </c>
      <c r="D54" s="28"/>
      <c r="E54" s="28" t="s">
        <v>601</v>
      </c>
      <c r="F54" s="30">
        <v>0.875</v>
      </c>
      <c r="G54" s="30">
        <v>0.6875</v>
      </c>
      <c r="H54" s="30">
        <v>0</v>
      </c>
      <c r="I54" s="30">
        <v>0</v>
      </c>
      <c r="J54" s="30">
        <v>0.9375</v>
      </c>
      <c r="K54" s="30">
        <v>1.0625</v>
      </c>
      <c r="L54" s="30">
        <v>0.9375</v>
      </c>
      <c r="M54" s="30">
        <v>1.05</v>
      </c>
      <c r="N54" s="30">
        <v>0.75</v>
      </c>
      <c r="O54" s="30">
        <v>0</v>
      </c>
      <c r="P54" s="30">
        <v>0</v>
      </c>
      <c r="Q54" s="30">
        <v>0.9375</v>
      </c>
      <c r="R54" s="30">
        <v>1.0625</v>
      </c>
      <c r="S54" s="30">
        <v>0.4375</v>
      </c>
      <c r="T54" s="30">
        <v>1.0625</v>
      </c>
      <c r="U54" s="30">
        <v>0.6875</v>
      </c>
      <c r="V54" s="30">
        <v>0</v>
      </c>
      <c r="W54" s="30">
        <v>1.0625</v>
      </c>
      <c r="X54" s="30">
        <v>0.9375</v>
      </c>
      <c r="Y54" s="30">
        <v>1.1458333333333335</v>
      </c>
      <c r="Z54" s="30">
        <v>0</v>
      </c>
      <c r="AA54" s="30">
        <v>1.2137500000000001</v>
      </c>
      <c r="AB54" s="30">
        <v>0.6875</v>
      </c>
      <c r="AC54" s="30">
        <v>0</v>
      </c>
      <c r="AD54" s="30">
        <v>0.9375</v>
      </c>
      <c r="AE54" s="30">
        <v>0.74791666666666667</v>
      </c>
      <c r="AF54" s="30">
        <v>1.0625</v>
      </c>
      <c r="AG54" s="30">
        <v>1.0625</v>
      </c>
      <c r="AH54" s="30">
        <v>1.25</v>
      </c>
      <c r="AI54" s="31">
        <v>0</v>
      </c>
      <c r="AJ54" s="31"/>
      <c r="AK54" s="32">
        <v>20.594999999999999</v>
      </c>
      <c r="AL54" s="33"/>
      <c r="AM54" s="32">
        <v>20.594999999999999</v>
      </c>
      <c r="AN54" s="28">
        <v>0</v>
      </c>
      <c r="AO54" s="34">
        <v>0</v>
      </c>
      <c r="AP54" s="35">
        <v>21.594999999999999</v>
      </c>
      <c r="AQ54" s="32">
        <v>-2.4050000000000011</v>
      </c>
      <c r="AR54" s="36">
        <v>24</v>
      </c>
      <c r="AS54" s="33">
        <v>0</v>
      </c>
      <c r="AT54" s="33"/>
      <c r="AU54" s="33" t="s">
        <v>81</v>
      </c>
      <c r="AV54" s="28" t="s">
        <v>83</v>
      </c>
      <c r="AW54" s="37">
        <v>1</v>
      </c>
      <c r="AX54" s="38">
        <v>0</v>
      </c>
      <c r="AY54" s="37">
        <f xml:space="preserve"> IF(AND(AK54+AN54&gt;0,BQ54="",CX54&lt;&gt;"BV16"),IF(AX54&gt;=0,MIN(MAX(AR54-(AM54+AN54+AO54)-BA54,0),AW54+AX54),IF(BA54+AX54 &lt;=0, IF(AR54-(AM54+ AN54+ AO54) &gt;0,MAX(MIN(AW54,-(BA54+AX54)),AW54),MIN(AW54,-(BA54+AX54))), MAX(AW54-AR54-(AM54+AN54+AO54)-BA54,AW54))),0)</f>
        <v>1</v>
      </c>
      <c r="AZ54" s="39">
        <f t="shared" si="7"/>
        <v>0</v>
      </c>
      <c r="BA54" s="40">
        <v>0</v>
      </c>
      <c r="BB54" s="41">
        <f t="shared" si="3"/>
        <v>0</v>
      </c>
      <c r="BC54" s="59"/>
      <c r="BD54" s="33" t="s">
        <v>83</v>
      </c>
      <c r="BE54" s="42">
        <v>0</v>
      </c>
      <c r="BF54" s="33">
        <v>0</v>
      </c>
      <c r="BG54" s="43" t="s">
        <v>84</v>
      </c>
      <c r="BH54" s="44">
        <v>650000</v>
      </c>
      <c r="BI54" s="42">
        <v>0</v>
      </c>
      <c r="BJ54" s="33">
        <v>0</v>
      </c>
      <c r="BK54" s="43"/>
      <c r="BL54" s="44"/>
      <c r="BM54" s="44"/>
      <c r="BN54" s="33">
        <v>44652</v>
      </c>
      <c r="BO54" s="33">
        <v>44681.999988425923</v>
      </c>
      <c r="BP54" s="44"/>
      <c r="BQ54" s="45"/>
      <c r="BR54" s="45"/>
      <c r="BS54" s="33"/>
      <c r="BT54" s="33">
        <v>12</v>
      </c>
      <c r="BU54" s="33">
        <v>1</v>
      </c>
      <c r="BV54" s="43" t="s">
        <v>625</v>
      </c>
      <c r="BW54" s="43" t="s">
        <v>336</v>
      </c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45" t="s">
        <v>85</v>
      </c>
      <c r="CY54" s="45"/>
      <c r="CZ54" s="46">
        <v>0</v>
      </c>
      <c r="DA54" s="47">
        <v>0</v>
      </c>
      <c r="DB54" s="38">
        <v>0</v>
      </c>
      <c r="DC54" s="45"/>
      <c r="DD54" s="45"/>
      <c r="DE54" s="45"/>
      <c r="DF54" s="45"/>
      <c r="DG54" s="48"/>
      <c r="DH54" s="48">
        <v>0</v>
      </c>
      <c r="DI54" s="49">
        <v>44089</v>
      </c>
      <c r="DJ54" s="45"/>
      <c r="DK54" s="45"/>
      <c r="DL54" s="45"/>
      <c r="DM54" s="45"/>
      <c r="DN54" s="50">
        <v>3.4232839999999998</v>
      </c>
      <c r="DO54" s="51">
        <v>0</v>
      </c>
      <c r="DP54" s="50">
        <v>0</v>
      </c>
      <c r="DQ54" s="50"/>
      <c r="DR54" s="50">
        <v>0</v>
      </c>
      <c r="DS54" s="50"/>
      <c r="DT54" s="50" t="s">
        <v>656</v>
      </c>
      <c r="DU54" s="50">
        <v>0</v>
      </c>
      <c r="DV54" s="46">
        <v>0</v>
      </c>
      <c r="DW54" s="50">
        <v>0</v>
      </c>
      <c r="DX54" s="46">
        <v>0</v>
      </c>
      <c r="DY54" s="50"/>
      <c r="DZ54" s="46"/>
      <c r="EA54" s="52">
        <v>21.594999999999999</v>
      </c>
      <c r="EB54" s="46"/>
      <c r="EC54" s="46" t="s">
        <v>87</v>
      </c>
      <c r="ED54" s="46"/>
      <c r="EE54" s="46"/>
    </row>
    <row r="55" spans="1:135" ht="23.45" customHeight="1" x14ac:dyDescent="0.25">
      <c r="A55" s="28" t="s">
        <v>626</v>
      </c>
      <c r="B55" s="28" t="s">
        <v>627</v>
      </c>
      <c r="C55" s="29" t="s">
        <v>628</v>
      </c>
      <c r="D55" s="28"/>
      <c r="E55" s="28" t="s">
        <v>629</v>
      </c>
      <c r="F55" s="30">
        <v>1.0625</v>
      </c>
      <c r="G55" s="30">
        <v>0.6875</v>
      </c>
      <c r="H55" s="30">
        <v>0</v>
      </c>
      <c r="I55" s="30">
        <v>1.0625</v>
      </c>
      <c r="J55" s="30">
        <v>0</v>
      </c>
      <c r="K55" s="30">
        <v>1.0625</v>
      </c>
      <c r="L55" s="30">
        <v>1.0625</v>
      </c>
      <c r="M55" s="30">
        <v>0</v>
      </c>
      <c r="N55" s="30">
        <v>0.5625</v>
      </c>
      <c r="O55" s="30">
        <v>0</v>
      </c>
      <c r="P55" s="30">
        <v>0</v>
      </c>
      <c r="Q55" s="30">
        <v>0.99583333333333335</v>
      </c>
      <c r="R55" s="30">
        <v>1.0458333333333334</v>
      </c>
      <c r="S55" s="30">
        <v>1.0625</v>
      </c>
      <c r="T55" s="30">
        <v>0</v>
      </c>
      <c r="U55" s="30">
        <v>1.0625</v>
      </c>
      <c r="V55" s="30">
        <v>1.0625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31">
        <v>0</v>
      </c>
      <c r="AJ55" s="31"/>
      <c r="AK55" s="32">
        <v>10.729166666666668</v>
      </c>
      <c r="AL55" s="33"/>
      <c r="AM55" s="32">
        <v>10.729166666666668</v>
      </c>
      <c r="AN55" s="28">
        <v>0</v>
      </c>
      <c r="AO55" s="34">
        <v>0</v>
      </c>
      <c r="AP55" s="35">
        <v>0</v>
      </c>
      <c r="AQ55" s="32">
        <v>-25</v>
      </c>
      <c r="AR55" s="36">
        <v>25</v>
      </c>
      <c r="AS55" s="33">
        <v>100000</v>
      </c>
      <c r="AT55" s="33"/>
      <c r="AU55" s="33" t="s">
        <v>343</v>
      </c>
      <c r="AV55" s="28" t="s">
        <v>630</v>
      </c>
      <c r="AW55" s="37">
        <v>0</v>
      </c>
      <c r="AX55" s="38">
        <v>0</v>
      </c>
      <c r="AY55" s="37">
        <f xml:space="preserve"> IF(AND(AK55+AN55&gt;0,BQ55="",CX55&lt;&gt;"BV16"),IF(AX55&gt;=0,MIN(MAX(AR55-(AM55+AN55+AO55)-BA55,0),AW55+AX55),IF(BA55+AX55 &lt;=0, IF(AR55-(AM55+ AN55+ AO55) &gt;0,MAX(MIN(AW55,-(BA55+AX55)),AW55),MIN(AW55,-(BA55+AX55))), MAX(AW55-AR55-(AM55+AN55+AO55)-BA55,AW55))),0)</f>
        <v>0</v>
      </c>
      <c r="AZ55" s="39">
        <f t="shared" si="7"/>
        <v>0</v>
      </c>
      <c r="BA55" s="40">
        <v>0</v>
      </c>
      <c r="BB55" s="41">
        <f t="shared" si="3"/>
        <v>0</v>
      </c>
      <c r="BC55" s="59"/>
      <c r="BD55" s="33" t="s">
        <v>83</v>
      </c>
      <c r="BE55" s="42">
        <v>0</v>
      </c>
      <c r="BF55" s="33">
        <v>0</v>
      </c>
      <c r="BG55" s="43" t="s">
        <v>84</v>
      </c>
      <c r="BH55" s="44">
        <v>50000</v>
      </c>
      <c r="BI55" s="42">
        <v>100000</v>
      </c>
      <c r="BJ55" s="33">
        <v>2</v>
      </c>
      <c r="BK55" s="43" t="s">
        <v>631</v>
      </c>
      <c r="BL55" s="44"/>
      <c r="BM55" s="44"/>
      <c r="BN55" s="33">
        <v>44652</v>
      </c>
      <c r="BO55" s="33">
        <v>44681.999988425923</v>
      </c>
      <c r="BP55" s="44"/>
      <c r="BQ55" s="45">
        <v>44667</v>
      </c>
      <c r="BR55" s="45"/>
      <c r="BS55" s="33"/>
      <c r="BT55" s="33"/>
      <c r="BU55" s="33">
        <v>1</v>
      </c>
      <c r="BV55" s="43"/>
      <c r="BW55" s="43" t="s">
        <v>632</v>
      </c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45" t="s">
        <v>347</v>
      </c>
      <c r="CY55" s="45">
        <v>44666</v>
      </c>
      <c r="CZ55" s="46">
        <v>0</v>
      </c>
      <c r="DA55" s="47">
        <v>0</v>
      </c>
      <c r="DB55" s="38">
        <v>0</v>
      </c>
      <c r="DC55" s="45"/>
      <c r="DD55" s="45"/>
      <c r="DE55" s="45"/>
      <c r="DF55" s="45"/>
      <c r="DG55" s="48"/>
      <c r="DH55" s="48">
        <v>0</v>
      </c>
      <c r="DI55" s="49">
        <v>44089</v>
      </c>
      <c r="DJ55" s="45"/>
      <c r="DK55" s="45"/>
      <c r="DL55" s="45"/>
      <c r="DM55" s="45"/>
      <c r="DN55" s="50">
        <v>3.1359769999999996</v>
      </c>
      <c r="DO55" s="51">
        <v>0</v>
      </c>
      <c r="DP55" s="50">
        <v>0</v>
      </c>
      <c r="DQ55" s="50">
        <v>130000</v>
      </c>
      <c r="DR55" s="50">
        <v>0</v>
      </c>
      <c r="DS55" s="50"/>
      <c r="DT55" s="50" t="s">
        <v>656</v>
      </c>
      <c r="DU55" s="50">
        <v>0</v>
      </c>
      <c r="DV55" s="46">
        <v>0</v>
      </c>
      <c r="DW55" s="50">
        <v>0</v>
      </c>
      <c r="DX55" s="46">
        <v>10.729166666666668</v>
      </c>
      <c r="DY55" s="50"/>
      <c r="DZ55" s="46"/>
      <c r="EA55" s="52">
        <v>0</v>
      </c>
      <c r="EB55" s="46"/>
      <c r="EC55" s="46" t="s">
        <v>87</v>
      </c>
      <c r="ED55" s="46"/>
      <c r="EE55" s="46"/>
    </row>
    <row r="56" spans="1:135" ht="23.45" customHeight="1" x14ac:dyDescent="0.25">
      <c r="A56" s="28" t="s">
        <v>618</v>
      </c>
      <c r="B56" s="28" t="s">
        <v>633</v>
      </c>
      <c r="C56" s="29" t="s">
        <v>634</v>
      </c>
      <c r="D56" s="28"/>
      <c r="E56" s="28" t="s">
        <v>601</v>
      </c>
      <c r="F56" s="30">
        <v>1.0625</v>
      </c>
      <c r="G56" s="30">
        <v>0.6875</v>
      </c>
      <c r="H56" s="30">
        <v>0</v>
      </c>
      <c r="I56" s="30">
        <v>0.53125</v>
      </c>
      <c r="J56" s="30">
        <v>1.0625</v>
      </c>
      <c r="K56" s="30">
        <v>1.0625</v>
      </c>
      <c r="L56" s="30">
        <v>1.0625</v>
      </c>
      <c r="M56" s="30">
        <v>1.0625</v>
      </c>
      <c r="N56" s="30">
        <v>0.6875</v>
      </c>
      <c r="O56" s="30">
        <v>0</v>
      </c>
      <c r="P56" s="30">
        <v>0</v>
      </c>
      <c r="Q56" s="30">
        <v>1.0625</v>
      </c>
      <c r="R56" s="30">
        <v>0.53125</v>
      </c>
      <c r="S56" s="30">
        <v>1.0625</v>
      </c>
      <c r="T56" s="30">
        <v>1.0625</v>
      </c>
      <c r="U56" s="30">
        <v>1.0625</v>
      </c>
      <c r="V56" s="30">
        <v>0</v>
      </c>
      <c r="W56" s="30">
        <v>1.0625</v>
      </c>
      <c r="X56" s="30">
        <v>1.0625</v>
      </c>
      <c r="Y56" s="30">
        <v>1.0625</v>
      </c>
      <c r="Z56" s="30">
        <v>1.0625</v>
      </c>
      <c r="AA56" s="30">
        <v>0</v>
      </c>
      <c r="AB56" s="30">
        <v>0</v>
      </c>
      <c r="AC56" s="30">
        <v>0</v>
      </c>
      <c r="AD56" s="30">
        <v>0.9375</v>
      </c>
      <c r="AE56" s="30">
        <v>1.0625</v>
      </c>
      <c r="AF56" s="30">
        <v>1.0625</v>
      </c>
      <c r="AG56" s="30">
        <v>1.0625</v>
      </c>
      <c r="AH56" s="30">
        <v>1.0625</v>
      </c>
      <c r="AI56" s="31">
        <v>0</v>
      </c>
      <c r="AJ56" s="31"/>
      <c r="AK56" s="32">
        <v>21.4375</v>
      </c>
      <c r="AL56" s="33"/>
      <c r="AM56" s="32">
        <v>21.4375</v>
      </c>
      <c r="AN56" s="28">
        <v>0</v>
      </c>
      <c r="AO56" s="34">
        <v>0</v>
      </c>
      <c r="AP56" s="35">
        <v>22.4375</v>
      </c>
      <c r="AQ56" s="32">
        <v>-1.5625</v>
      </c>
      <c r="AR56" s="36">
        <v>24</v>
      </c>
      <c r="AS56" s="33">
        <v>0</v>
      </c>
      <c r="AT56" s="33"/>
      <c r="AU56" s="33" t="s">
        <v>81</v>
      </c>
      <c r="AV56" s="28" t="s">
        <v>83</v>
      </c>
      <c r="AW56" s="37">
        <v>1</v>
      </c>
      <c r="AX56" s="38">
        <v>0</v>
      </c>
      <c r="AY56" s="37">
        <f xml:space="preserve"> IF(AND(AK56+AN56&gt;0,BQ56="",CX56&lt;&gt;"BV16"),IF(AX56&gt;=0,MIN(MAX(AR56-(AM56+AN56+AO56)-BA56,0),AW56+AX56),IF(BA56+AX56 &lt;=0, IF(AR56-(AM56+ AN56+ AO56) &gt;0,MAX(MIN(AW56,-(BA56+AX56)),AW56),MIN(AW56,-(BA56+AX56))), MAX(AW56-AR56-(AM56+AN56+AO56)-BA56,AW56))),0)</f>
        <v>1</v>
      </c>
      <c r="AZ56" s="39">
        <f t="shared" ref="AZ56:AZ65" si="8">IF(AX56&gt;0,AW56+AX56-AY56,IF(AW56+AY56=0,AX56,AW56-AY56))</f>
        <v>0</v>
      </c>
      <c r="BA56" s="40">
        <v>0</v>
      </c>
      <c r="BB56" s="41">
        <f t="shared" si="3"/>
        <v>0</v>
      </c>
      <c r="BC56" s="59"/>
      <c r="BD56" s="33" t="s">
        <v>83</v>
      </c>
      <c r="BE56" s="42">
        <v>0</v>
      </c>
      <c r="BF56" s="33">
        <v>0</v>
      </c>
      <c r="BG56" s="43" t="s">
        <v>84</v>
      </c>
      <c r="BH56" s="44">
        <v>100000</v>
      </c>
      <c r="BI56" s="42">
        <v>0</v>
      </c>
      <c r="BJ56" s="33">
        <v>0</v>
      </c>
      <c r="BK56" s="43"/>
      <c r="BL56" s="44"/>
      <c r="BM56" s="44"/>
      <c r="BN56" s="33">
        <v>44652</v>
      </c>
      <c r="BO56" s="33">
        <v>44681.999988425923</v>
      </c>
      <c r="BP56" s="44"/>
      <c r="BQ56" s="45"/>
      <c r="BR56" s="45"/>
      <c r="BS56" s="33"/>
      <c r="BT56" s="33"/>
      <c r="BU56" s="33">
        <v>2</v>
      </c>
      <c r="BV56" s="43"/>
      <c r="BW56" s="43" t="s">
        <v>635</v>
      </c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45" t="s">
        <v>85</v>
      </c>
      <c r="CY56" s="45"/>
      <c r="CZ56" s="46">
        <v>0</v>
      </c>
      <c r="DA56" s="47">
        <v>0</v>
      </c>
      <c r="DB56" s="38">
        <v>0</v>
      </c>
      <c r="DC56" s="45"/>
      <c r="DD56" s="45"/>
      <c r="DE56" s="45"/>
      <c r="DF56" s="45"/>
      <c r="DG56" s="48"/>
      <c r="DH56" s="48">
        <v>0</v>
      </c>
      <c r="DI56" s="49">
        <v>44089</v>
      </c>
      <c r="DJ56" s="45"/>
      <c r="DK56" s="45"/>
      <c r="DL56" s="45"/>
      <c r="DM56" s="45"/>
      <c r="DN56" s="50">
        <v>3.5277240000000001</v>
      </c>
      <c r="DO56" s="51">
        <v>0</v>
      </c>
      <c r="DP56" s="50">
        <v>0</v>
      </c>
      <c r="DQ56" s="50"/>
      <c r="DR56" s="50">
        <v>0</v>
      </c>
      <c r="DS56" s="50"/>
      <c r="DT56" s="50" t="s">
        <v>656</v>
      </c>
      <c r="DU56" s="50">
        <v>0</v>
      </c>
      <c r="DV56" s="46">
        <v>0</v>
      </c>
      <c r="DW56" s="50">
        <v>0</v>
      </c>
      <c r="DX56" s="46">
        <v>0</v>
      </c>
      <c r="DY56" s="50"/>
      <c r="DZ56" s="46"/>
      <c r="EA56" s="52">
        <v>22.4375</v>
      </c>
      <c r="EB56" s="46"/>
      <c r="EC56" s="46" t="s">
        <v>87</v>
      </c>
      <c r="ED56" s="46"/>
      <c r="EE56" s="46"/>
    </row>
    <row r="57" spans="1:135" ht="23.45" customHeight="1" x14ac:dyDescent="0.25">
      <c r="A57" s="28" t="s">
        <v>618</v>
      </c>
      <c r="B57" s="28" t="s">
        <v>636</v>
      </c>
      <c r="C57" s="29" t="s">
        <v>637</v>
      </c>
      <c r="D57" s="28"/>
      <c r="E57" s="28" t="s">
        <v>601</v>
      </c>
      <c r="F57" s="30">
        <v>1.0625</v>
      </c>
      <c r="G57" s="30">
        <v>1.08125</v>
      </c>
      <c r="H57" s="30">
        <v>0</v>
      </c>
      <c r="I57" s="30">
        <v>1.0625</v>
      </c>
      <c r="J57" s="30">
        <v>1.0625</v>
      </c>
      <c r="K57" s="30">
        <v>1</v>
      </c>
      <c r="L57" s="30">
        <v>1.0625</v>
      </c>
      <c r="M57" s="30">
        <v>0.4375</v>
      </c>
      <c r="N57" s="30">
        <v>0.9270833333333337</v>
      </c>
      <c r="O57" s="30">
        <v>0</v>
      </c>
      <c r="P57" s="30">
        <v>1.0625</v>
      </c>
      <c r="Q57" s="30">
        <v>1.0625</v>
      </c>
      <c r="R57" s="30">
        <v>1.0625</v>
      </c>
      <c r="S57" s="30">
        <v>0.75</v>
      </c>
      <c r="T57" s="30">
        <v>1.0625</v>
      </c>
      <c r="U57" s="30">
        <v>0.6875</v>
      </c>
      <c r="V57" s="30">
        <v>0</v>
      </c>
      <c r="W57" s="30">
        <v>0.8125</v>
      </c>
      <c r="X57" s="30">
        <v>1.0625</v>
      </c>
      <c r="Y57" s="30">
        <v>1.0625</v>
      </c>
      <c r="Z57" s="30">
        <v>1.0625</v>
      </c>
      <c r="AA57" s="30">
        <v>1.0625</v>
      </c>
      <c r="AB57" s="30">
        <v>1.125</v>
      </c>
      <c r="AC57" s="30">
        <v>0</v>
      </c>
      <c r="AD57" s="30">
        <v>1.0625</v>
      </c>
      <c r="AE57" s="30">
        <v>1.125</v>
      </c>
      <c r="AF57" s="30">
        <v>1.0625</v>
      </c>
      <c r="AG57" s="30">
        <v>0.9375</v>
      </c>
      <c r="AH57" s="30">
        <v>1.0625</v>
      </c>
      <c r="AI57" s="31">
        <v>0</v>
      </c>
      <c r="AJ57" s="31"/>
      <c r="AK57" s="32">
        <v>24.820833333333333</v>
      </c>
      <c r="AL57" s="33"/>
      <c r="AM57" s="32">
        <v>24.820833333333333</v>
      </c>
      <c r="AN57" s="28">
        <v>0</v>
      </c>
      <c r="AO57" s="34">
        <v>0</v>
      </c>
      <c r="AP57" s="35">
        <v>24.820833333333333</v>
      </c>
      <c r="AQ57" s="32">
        <v>0.82083333333333286</v>
      </c>
      <c r="AR57" s="36">
        <v>24</v>
      </c>
      <c r="AS57" s="33">
        <v>100000</v>
      </c>
      <c r="AT57" s="33"/>
      <c r="AU57" s="33" t="s">
        <v>81</v>
      </c>
      <c r="AV57" s="28" t="s">
        <v>83</v>
      </c>
      <c r="AW57" s="37">
        <v>1</v>
      </c>
      <c r="AX57" s="38">
        <v>0</v>
      </c>
      <c r="AY57" s="37">
        <f xml:space="preserve"> IF(AND(AK57+AN57&gt;0,BQ57="",CX57&lt;&gt;"BV16"),IF(AX57&gt;=0,MIN(MAX(AR57-(AM57+AN57+AO57)-BA57,0),AW57+AX57),IF(BA57+AX57 &lt;=0, IF(AR57-(AM57+ AN57+ AO57) &gt;0,MAX(MIN(AW57,-(BA57+AX57)),AW57),MIN(AW57,-(BA57+AX57))), MAX(AW57-AR57-(AM57+AN57+AO57)-BA57,AW57))),0)</f>
        <v>0</v>
      </c>
      <c r="AZ57" s="39">
        <f t="shared" si="8"/>
        <v>1</v>
      </c>
      <c r="BA57" s="40">
        <v>0</v>
      </c>
      <c r="BB57" s="41">
        <f t="shared" si="3"/>
        <v>0.82083333333333286</v>
      </c>
      <c r="BC57" s="59"/>
      <c r="BD57" s="33" t="s">
        <v>83</v>
      </c>
      <c r="BE57" s="42">
        <v>0</v>
      </c>
      <c r="BF57" s="33">
        <v>0</v>
      </c>
      <c r="BG57" s="43" t="s">
        <v>84</v>
      </c>
      <c r="BH57" s="44">
        <v>50000</v>
      </c>
      <c r="BI57" s="42">
        <v>0</v>
      </c>
      <c r="BJ57" s="33">
        <v>0</v>
      </c>
      <c r="BK57" s="43"/>
      <c r="BL57" s="44"/>
      <c r="BM57" s="44"/>
      <c r="BN57" s="33">
        <v>44652</v>
      </c>
      <c r="BO57" s="33">
        <v>44681.999988425923</v>
      </c>
      <c r="BP57" s="44"/>
      <c r="BQ57" s="45"/>
      <c r="BR57" s="45"/>
      <c r="BS57" s="33"/>
      <c r="BT57" s="33"/>
      <c r="BU57" s="33">
        <v>1</v>
      </c>
      <c r="BV57" s="43"/>
      <c r="BW57" s="43" t="s">
        <v>632</v>
      </c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45" t="s">
        <v>85</v>
      </c>
      <c r="CY57" s="45"/>
      <c r="CZ57" s="46">
        <v>0</v>
      </c>
      <c r="DA57" s="47">
        <v>1</v>
      </c>
      <c r="DB57" s="38">
        <v>0</v>
      </c>
      <c r="DC57" s="45"/>
      <c r="DD57" s="45"/>
      <c r="DE57" s="45"/>
      <c r="DF57" s="45"/>
      <c r="DG57" s="48"/>
      <c r="DH57" s="48">
        <v>0</v>
      </c>
      <c r="DI57" s="49">
        <v>44089</v>
      </c>
      <c r="DJ57" s="45"/>
      <c r="DK57" s="45"/>
      <c r="DL57" s="45"/>
      <c r="DM57" s="45"/>
      <c r="DN57" s="50">
        <v>4.0694720000000002</v>
      </c>
      <c r="DO57" s="51">
        <v>1</v>
      </c>
      <c r="DP57" s="50">
        <v>0</v>
      </c>
      <c r="DQ57" s="50"/>
      <c r="DR57" s="50">
        <v>0</v>
      </c>
      <c r="DS57" s="50"/>
      <c r="DT57" s="50" t="s">
        <v>656</v>
      </c>
      <c r="DU57" s="50">
        <v>0</v>
      </c>
      <c r="DV57" s="46">
        <v>1</v>
      </c>
      <c r="DW57" s="50">
        <v>0</v>
      </c>
      <c r="DX57" s="46">
        <v>0</v>
      </c>
      <c r="DY57" s="50"/>
      <c r="DZ57" s="46"/>
      <c r="EA57" s="52">
        <v>24.820833333333333</v>
      </c>
      <c r="EB57" s="46"/>
      <c r="EC57" s="46" t="s">
        <v>87</v>
      </c>
      <c r="ED57" s="46"/>
      <c r="EE57" s="46"/>
    </row>
    <row r="58" spans="1:135" ht="23.45" customHeight="1" x14ac:dyDescent="0.25">
      <c r="A58" s="28" t="s">
        <v>88</v>
      </c>
      <c r="B58" s="28" t="s">
        <v>642</v>
      </c>
      <c r="C58" s="29" t="s">
        <v>643</v>
      </c>
      <c r="D58" s="28"/>
      <c r="E58" s="28" t="s">
        <v>92</v>
      </c>
      <c r="F58" s="30">
        <v>1</v>
      </c>
      <c r="G58" s="30">
        <v>1</v>
      </c>
      <c r="H58" s="30">
        <v>2</v>
      </c>
      <c r="I58" s="30">
        <v>0</v>
      </c>
      <c r="J58" s="30">
        <v>1</v>
      </c>
      <c r="K58" s="30">
        <v>1</v>
      </c>
      <c r="L58" s="30">
        <v>2</v>
      </c>
      <c r="M58" s="30">
        <v>0</v>
      </c>
      <c r="N58" s="30">
        <v>1</v>
      </c>
      <c r="O58" s="30">
        <v>0</v>
      </c>
      <c r="P58" s="30">
        <v>0</v>
      </c>
      <c r="Q58" s="30">
        <v>1</v>
      </c>
      <c r="R58" s="30">
        <v>2</v>
      </c>
      <c r="S58" s="30">
        <v>0</v>
      </c>
      <c r="T58" s="30">
        <v>1</v>
      </c>
      <c r="U58" s="30">
        <v>2</v>
      </c>
      <c r="V58" s="30">
        <v>0</v>
      </c>
      <c r="W58" s="30">
        <v>1</v>
      </c>
      <c r="X58" s="30">
        <v>1</v>
      </c>
      <c r="Y58" s="30">
        <v>0</v>
      </c>
      <c r="Z58" s="30">
        <v>1</v>
      </c>
      <c r="AA58" s="30">
        <v>1</v>
      </c>
      <c r="AB58" s="30">
        <v>1</v>
      </c>
      <c r="AC58" s="30">
        <v>1</v>
      </c>
      <c r="AD58" s="30">
        <v>2</v>
      </c>
      <c r="AE58" s="30">
        <v>0</v>
      </c>
      <c r="AF58" s="30">
        <v>1</v>
      </c>
      <c r="AG58" s="30">
        <v>1</v>
      </c>
      <c r="AH58" s="30">
        <v>2</v>
      </c>
      <c r="AI58" s="31">
        <v>0</v>
      </c>
      <c r="AJ58" s="31"/>
      <c r="AK58" s="32">
        <v>27</v>
      </c>
      <c r="AL58" s="33"/>
      <c r="AM58" s="32">
        <v>27</v>
      </c>
      <c r="AN58" s="28">
        <v>0</v>
      </c>
      <c r="AO58" s="34">
        <v>0</v>
      </c>
      <c r="AP58" s="35">
        <v>27</v>
      </c>
      <c r="AQ58" s="32">
        <v>3</v>
      </c>
      <c r="AR58" s="36">
        <v>24</v>
      </c>
      <c r="AS58" s="33">
        <v>1000000</v>
      </c>
      <c r="AT58" s="33">
        <v>880000</v>
      </c>
      <c r="AU58" s="33" t="s">
        <v>483</v>
      </c>
      <c r="AV58" s="28" t="s">
        <v>644</v>
      </c>
      <c r="AW58" s="37">
        <v>1</v>
      </c>
      <c r="AX58" s="38">
        <v>0</v>
      </c>
      <c r="AY58" s="37">
        <f xml:space="preserve"> IF(AND(AK58+AN58&gt;0,BQ58="",CX58&lt;&gt;"BV16"),IF(AX58&gt;=0,MIN(MAX(AR58-(AM58+AN58+AO58)-BA58,0),AW58+AX58),IF(BA58+AX58 &lt;=0, IF(AR58-(AM58+ AN58+ AO58) &gt;0,MAX(MIN(AW58,-(BA58+AX58)),AW58),MIN(AW58,-(BA58+AX58))), MAX(AW58-AR58-(AM58+AN58+AO58)-BA58,AW58))),0)</f>
        <v>0</v>
      </c>
      <c r="AZ58" s="39">
        <f t="shared" si="8"/>
        <v>1</v>
      </c>
      <c r="BA58" s="40">
        <v>0</v>
      </c>
      <c r="BB58" s="41">
        <f t="shared" si="3"/>
        <v>3</v>
      </c>
      <c r="BC58" s="59"/>
      <c r="BD58" s="33" t="s">
        <v>83</v>
      </c>
      <c r="BE58" s="42">
        <v>0</v>
      </c>
      <c r="BF58" s="33">
        <v>0</v>
      </c>
      <c r="BG58" s="43" t="s">
        <v>84</v>
      </c>
      <c r="BH58" s="44">
        <v>150000</v>
      </c>
      <c r="BI58" s="42">
        <v>0</v>
      </c>
      <c r="BJ58" s="33">
        <v>0</v>
      </c>
      <c r="BK58" s="43"/>
      <c r="BL58" s="44"/>
      <c r="BM58" s="44"/>
      <c r="BN58" s="33">
        <v>44652</v>
      </c>
      <c r="BO58" s="33">
        <v>44681.999988425923</v>
      </c>
      <c r="BP58" s="44"/>
      <c r="BQ58" s="45"/>
      <c r="BR58" s="45"/>
      <c r="BS58" s="33"/>
      <c r="BT58" s="33"/>
      <c r="BU58" s="33">
        <v>3</v>
      </c>
      <c r="BV58" s="43"/>
      <c r="BW58" s="43" t="s">
        <v>645</v>
      </c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45" t="s">
        <v>85</v>
      </c>
      <c r="CY58" s="45"/>
      <c r="CZ58" s="46">
        <v>0</v>
      </c>
      <c r="DA58" s="47">
        <v>1</v>
      </c>
      <c r="DB58" s="38">
        <v>0</v>
      </c>
      <c r="DC58" s="45"/>
      <c r="DD58" s="45"/>
      <c r="DE58" s="45"/>
      <c r="DF58" s="45"/>
      <c r="DG58" s="48">
        <v>6</v>
      </c>
      <c r="DH58" s="48">
        <v>0</v>
      </c>
      <c r="DI58" s="49">
        <v>44089</v>
      </c>
      <c r="DJ58" s="45"/>
      <c r="DK58" s="45"/>
      <c r="DL58" s="45"/>
      <c r="DM58" s="45"/>
      <c r="DN58" s="50">
        <v>3.8461530000000002</v>
      </c>
      <c r="DO58" s="51">
        <v>1</v>
      </c>
      <c r="DP58" s="50">
        <v>0</v>
      </c>
      <c r="DQ58" s="50"/>
      <c r="DR58" s="50">
        <v>0</v>
      </c>
      <c r="DS58" s="50"/>
      <c r="DT58" s="50" t="s">
        <v>656</v>
      </c>
      <c r="DU58" s="50">
        <v>0</v>
      </c>
      <c r="DV58" s="46">
        <v>1</v>
      </c>
      <c r="DW58" s="50">
        <v>0</v>
      </c>
      <c r="DX58" s="46">
        <v>0</v>
      </c>
      <c r="DY58" s="50"/>
      <c r="DZ58" s="46"/>
      <c r="EA58" s="52">
        <v>27</v>
      </c>
      <c r="EB58" s="46"/>
      <c r="EC58" s="46" t="s">
        <v>87</v>
      </c>
      <c r="ED58" s="46"/>
      <c r="EE58" s="46"/>
    </row>
    <row r="59" spans="1:135" ht="23.45" customHeight="1" x14ac:dyDescent="0.25">
      <c r="A59" s="28" t="s">
        <v>88</v>
      </c>
      <c r="B59" s="28" t="s">
        <v>646</v>
      </c>
      <c r="C59" s="29" t="s">
        <v>647</v>
      </c>
      <c r="D59" s="28"/>
      <c r="E59" s="28" t="s">
        <v>92</v>
      </c>
      <c r="F59" s="30">
        <v>1</v>
      </c>
      <c r="G59" s="30">
        <v>1</v>
      </c>
      <c r="H59" s="30">
        <v>0</v>
      </c>
      <c r="I59" s="30">
        <v>1</v>
      </c>
      <c r="J59" s="30">
        <v>0</v>
      </c>
      <c r="K59" s="30">
        <v>1</v>
      </c>
      <c r="L59" s="30">
        <v>1</v>
      </c>
      <c r="M59" s="30">
        <v>1</v>
      </c>
      <c r="N59" s="30">
        <v>1</v>
      </c>
      <c r="O59" s="30">
        <v>0</v>
      </c>
      <c r="P59" s="30">
        <v>0</v>
      </c>
      <c r="Q59" s="30">
        <v>1</v>
      </c>
      <c r="R59" s="30">
        <v>0</v>
      </c>
      <c r="S59" s="30">
        <v>1</v>
      </c>
      <c r="T59" s="30">
        <v>1</v>
      </c>
      <c r="U59" s="30">
        <v>1</v>
      </c>
      <c r="V59" s="30">
        <v>0.99791666666666667</v>
      </c>
      <c r="W59" s="30">
        <v>0.99791666666666667</v>
      </c>
      <c r="X59" s="30">
        <v>1</v>
      </c>
      <c r="Y59" s="30">
        <v>1</v>
      </c>
      <c r="Z59" s="30">
        <v>1</v>
      </c>
      <c r="AA59" s="30">
        <v>1</v>
      </c>
      <c r="AB59" s="30">
        <v>1</v>
      </c>
      <c r="AC59" s="30">
        <v>1.0625</v>
      </c>
      <c r="AD59" s="30">
        <v>1</v>
      </c>
      <c r="AE59" s="30">
        <v>1</v>
      </c>
      <c r="AF59" s="30">
        <v>1</v>
      </c>
      <c r="AG59" s="30">
        <v>1</v>
      </c>
      <c r="AH59" s="30">
        <v>0.87708333333333333</v>
      </c>
      <c r="AI59" s="31">
        <v>0</v>
      </c>
      <c r="AJ59" s="31"/>
      <c r="AK59" s="32">
        <v>23.935416666666669</v>
      </c>
      <c r="AL59" s="33"/>
      <c r="AM59" s="32">
        <v>23.935416666666669</v>
      </c>
      <c r="AN59" s="28">
        <v>0</v>
      </c>
      <c r="AO59" s="34">
        <v>0</v>
      </c>
      <c r="AP59" s="35">
        <v>24</v>
      </c>
      <c r="AQ59" s="32">
        <v>0</v>
      </c>
      <c r="AR59" s="36">
        <v>24</v>
      </c>
      <c r="AS59" s="33">
        <v>199791.66666666669</v>
      </c>
      <c r="AT59" s="33"/>
      <c r="AU59" s="33" t="s">
        <v>483</v>
      </c>
      <c r="AV59" s="28" t="s">
        <v>83</v>
      </c>
      <c r="AW59" s="37">
        <v>1</v>
      </c>
      <c r="AX59" s="38">
        <v>0</v>
      </c>
      <c r="AY59" s="37">
        <f xml:space="preserve"> IF(AND(AK59+AN59&gt;0,BQ59="",CX59&lt;&gt;"BV16"),IF(AX59&gt;=0,MIN(MAX(AR59-(AM59+AN59+AO59)-BA59,0),AW59+AX59),IF(BA59+AX59 &lt;=0, IF(AR59-(AM59+ AN59+ AO59) &gt;0,MAX(MIN(AW59,-(BA59+AX59)),AW59),MIN(AW59,-(BA59+AX59))), MAX(AW59-AR59-(AM59+AN59+AO59)-BA59,AW59))),0)</f>
        <v>6.4583333333331439E-2</v>
      </c>
      <c r="AZ59" s="39">
        <f t="shared" si="8"/>
        <v>0.93541666666666856</v>
      </c>
      <c r="BA59" s="40">
        <v>0</v>
      </c>
      <c r="BB59" s="41">
        <f t="shared" si="3"/>
        <v>0</v>
      </c>
      <c r="BC59" s="59"/>
      <c r="BD59" s="33" t="s">
        <v>83</v>
      </c>
      <c r="BE59" s="42">
        <v>0</v>
      </c>
      <c r="BF59" s="33">
        <v>0</v>
      </c>
      <c r="BG59" s="43" t="s">
        <v>84</v>
      </c>
      <c r="BH59" s="44">
        <v>50000</v>
      </c>
      <c r="BI59" s="42">
        <v>50000</v>
      </c>
      <c r="BJ59" s="33">
        <v>1</v>
      </c>
      <c r="BK59" s="43" t="s">
        <v>648</v>
      </c>
      <c r="BL59" s="44"/>
      <c r="BM59" s="44">
        <v>50000</v>
      </c>
      <c r="BN59" s="33">
        <v>44652</v>
      </c>
      <c r="BO59" s="33">
        <v>44681.999988425923</v>
      </c>
      <c r="BP59" s="44" t="s">
        <v>511</v>
      </c>
      <c r="BQ59" s="45"/>
      <c r="BR59" s="45"/>
      <c r="BS59" s="33"/>
      <c r="BT59" s="33"/>
      <c r="BU59" s="33">
        <v>1</v>
      </c>
      <c r="BV59" s="43"/>
      <c r="BW59" s="43" t="s">
        <v>649</v>
      </c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45" t="s">
        <v>85</v>
      </c>
      <c r="CY59" s="45"/>
      <c r="CZ59" s="46">
        <v>0</v>
      </c>
      <c r="DA59" s="47">
        <v>0.93541666666666856</v>
      </c>
      <c r="DB59" s="38">
        <v>0</v>
      </c>
      <c r="DC59" s="45"/>
      <c r="DD59" s="45"/>
      <c r="DE59" s="45"/>
      <c r="DF59" s="45"/>
      <c r="DG59" s="48"/>
      <c r="DH59" s="48">
        <v>0</v>
      </c>
      <c r="DI59" s="49">
        <v>44089</v>
      </c>
      <c r="DJ59" s="45"/>
      <c r="DK59" s="45"/>
      <c r="DL59" s="45"/>
      <c r="DM59" s="45"/>
      <c r="DN59" s="50">
        <v>3.3963140000000003</v>
      </c>
      <c r="DO59" s="51">
        <v>0.93541666666666856</v>
      </c>
      <c r="DP59" s="50">
        <v>0</v>
      </c>
      <c r="DQ59" s="50">
        <v>0</v>
      </c>
      <c r="DR59" s="50">
        <v>0</v>
      </c>
      <c r="DS59" s="50"/>
      <c r="DT59" s="50" t="s">
        <v>656</v>
      </c>
      <c r="DU59" s="50">
        <v>0</v>
      </c>
      <c r="DV59" s="46">
        <v>0.93541666666666856</v>
      </c>
      <c r="DW59" s="50">
        <v>0</v>
      </c>
      <c r="DX59" s="46">
        <v>0</v>
      </c>
      <c r="DY59" s="50"/>
      <c r="DZ59" s="46"/>
      <c r="EA59" s="52">
        <v>24</v>
      </c>
      <c r="EB59" s="46"/>
      <c r="EC59" s="46" t="s">
        <v>87</v>
      </c>
      <c r="ED59" s="46"/>
      <c r="EE59" s="46"/>
    </row>
    <row r="60" spans="1:135" ht="23.45" customHeight="1" x14ac:dyDescent="0.25">
      <c r="A60" s="28" t="s">
        <v>88</v>
      </c>
      <c r="B60" s="28" t="s">
        <v>650</v>
      </c>
      <c r="C60" s="29" t="s">
        <v>651</v>
      </c>
      <c r="D60" s="28"/>
      <c r="E60" s="28" t="s">
        <v>92</v>
      </c>
      <c r="F60" s="30">
        <v>0</v>
      </c>
      <c r="G60" s="30">
        <v>0</v>
      </c>
      <c r="H60" s="30">
        <v>0</v>
      </c>
      <c r="I60" s="30">
        <v>0</v>
      </c>
      <c r="J60" s="30">
        <v>1</v>
      </c>
      <c r="K60" s="30">
        <v>1</v>
      </c>
      <c r="L60" s="30">
        <v>1</v>
      </c>
      <c r="M60" s="30">
        <v>1</v>
      </c>
      <c r="N60" s="30">
        <v>0</v>
      </c>
      <c r="O60" s="30">
        <v>0</v>
      </c>
      <c r="P60" s="30">
        <v>1</v>
      </c>
      <c r="Q60" s="30">
        <v>0.98333333333333328</v>
      </c>
      <c r="R60" s="30">
        <v>1</v>
      </c>
      <c r="S60" s="30">
        <v>1</v>
      </c>
      <c r="T60" s="30">
        <v>0</v>
      </c>
      <c r="U60" s="30">
        <v>0</v>
      </c>
      <c r="V60" s="30">
        <v>0</v>
      </c>
      <c r="W60" s="30">
        <v>0</v>
      </c>
      <c r="X60" s="30">
        <v>1</v>
      </c>
      <c r="Y60" s="30">
        <v>1.125</v>
      </c>
      <c r="Z60" s="30">
        <v>1</v>
      </c>
      <c r="AA60" s="30">
        <v>1.07375</v>
      </c>
      <c r="AB60" s="30">
        <v>1</v>
      </c>
      <c r="AC60" s="30">
        <v>1</v>
      </c>
      <c r="AD60" s="30">
        <v>1</v>
      </c>
      <c r="AE60" s="30">
        <v>1</v>
      </c>
      <c r="AF60" s="30">
        <v>1</v>
      </c>
      <c r="AG60" s="30">
        <v>1.0625</v>
      </c>
      <c r="AH60" s="30">
        <v>1.0625</v>
      </c>
      <c r="AI60" s="31">
        <v>1</v>
      </c>
      <c r="AJ60" s="31"/>
      <c r="AK60" s="32">
        <v>20.307083333333335</v>
      </c>
      <c r="AL60" s="33"/>
      <c r="AM60" s="32">
        <v>20.307083333333335</v>
      </c>
      <c r="AN60" s="28">
        <v>0</v>
      </c>
      <c r="AO60" s="34">
        <v>0</v>
      </c>
      <c r="AP60" s="35">
        <v>21.307083333333335</v>
      </c>
      <c r="AQ60" s="32">
        <v>-2.6929166666666653</v>
      </c>
      <c r="AR60" s="36">
        <v>24</v>
      </c>
      <c r="AS60" s="33">
        <v>300000</v>
      </c>
      <c r="AT60" s="33"/>
      <c r="AU60" s="33" t="s">
        <v>483</v>
      </c>
      <c r="AV60" s="28" t="s">
        <v>83</v>
      </c>
      <c r="AW60" s="37">
        <v>1</v>
      </c>
      <c r="AX60" s="38">
        <v>0</v>
      </c>
      <c r="AY60" s="37">
        <f xml:space="preserve"> IF(AND(AK60+AN60&gt;0,BQ60="",CX60&lt;&gt;"BV16"),IF(AX60&gt;=0,MIN(MAX(AR60-(AM60+AN60+AO60)-BA60,0),AW60+AX60),IF(BA60+AX60 &lt;=0, IF(AR60-(AM60+ AN60+ AO60) &gt;0,MAX(MIN(AW60,-(BA60+AX60)),AW60),MIN(AW60,-(BA60+AX60))), MAX(AW60-AR60-(AM60+AN60+AO60)-BA60,AW60))),0)</f>
        <v>1</v>
      </c>
      <c r="AZ60" s="39">
        <f t="shared" si="8"/>
        <v>0</v>
      </c>
      <c r="BA60" s="40">
        <v>0</v>
      </c>
      <c r="BB60" s="41">
        <f t="shared" si="3"/>
        <v>0</v>
      </c>
      <c r="BC60" s="59"/>
      <c r="BD60" s="33" t="s">
        <v>83</v>
      </c>
      <c r="BE60" s="42">
        <v>0</v>
      </c>
      <c r="BF60" s="33">
        <v>0</v>
      </c>
      <c r="BG60" s="43" t="s">
        <v>84</v>
      </c>
      <c r="BH60" s="44">
        <v>0</v>
      </c>
      <c r="BI60" s="42">
        <v>50000</v>
      </c>
      <c r="BJ60" s="33">
        <v>1</v>
      </c>
      <c r="BK60" s="43" t="s">
        <v>187</v>
      </c>
      <c r="BL60" s="44"/>
      <c r="BM60" s="44"/>
      <c r="BN60" s="33">
        <v>44652</v>
      </c>
      <c r="BO60" s="33">
        <v>44681.999988425923</v>
      </c>
      <c r="BP60" s="44"/>
      <c r="BQ60" s="45"/>
      <c r="BR60" s="45"/>
      <c r="BS60" s="33"/>
      <c r="BT60" s="33"/>
      <c r="BU60" s="33"/>
      <c r="BV60" s="43"/>
      <c r="BW60" s="4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45" t="s">
        <v>85</v>
      </c>
      <c r="CY60" s="45"/>
      <c r="CZ60" s="46">
        <v>0</v>
      </c>
      <c r="DA60" s="47">
        <v>0</v>
      </c>
      <c r="DB60" s="38">
        <v>0</v>
      </c>
      <c r="DC60" s="45"/>
      <c r="DD60" s="45"/>
      <c r="DE60" s="45"/>
      <c r="DF60" s="45"/>
      <c r="DG60" s="48"/>
      <c r="DH60" s="48">
        <v>0</v>
      </c>
      <c r="DI60" s="49">
        <v>44089</v>
      </c>
      <c r="DJ60" s="45"/>
      <c r="DK60" s="45"/>
      <c r="DL60" s="45"/>
      <c r="DM60" s="45"/>
      <c r="DN60" s="50">
        <v>3.732459</v>
      </c>
      <c r="DO60" s="51">
        <v>0</v>
      </c>
      <c r="DP60" s="50">
        <v>0</v>
      </c>
      <c r="DQ60" s="50">
        <v>30000</v>
      </c>
      <c r="DR60" s="50">
        <v>0</v>
      </c>
      <c r="DS60" s="50"/>
      <c r="DT60" s="50" t="s">
        <v>656</v>
      </c>
      <c r="DU60" s="50">
        <v>0</v>
      </c>
      <c r="DV60" s="46">
        <v>0</v>
      </c>
      <c r="DW60" s="50">
        <v>0</v>
      </c>
      <c r="DX60" s="46">
        <v>0</v>
      </c>
      <c r="DY60" s="50"/>
      <c r="DZ60" s="46"/>
      <c r="EA60" s="52">
        <v>21.307083333333335</v>
      </c>
      <c r="EB60" s="46"/>
      <c r="EC60" s="46" t="s">
        <v>87</v>
      </c>
      <c r="ED60" s="46"/>
      <c r="EE60" s="46"/>
    </row>
    <row r="61" spans="1:135" ht="23.45" customHeight="1" x14ac:dyDescent="0.25">
      <c r="A61" s="28" t="s">
        <v>603</v>
      </c>
      <c r="B61" s="28" t="s">
        <v>652</v>
      </c>
      <c r="C61" s="29" t="s">
        <v>653</v>
      </c>
      <c r="D61" s="28"/>
      <c r="E61" s="28" t="s">
        <v>99</v>
      </c>
      <c r="F61" s="30">
        <v>1</v>
      </c>
      <c r="G61" s="30">
        <v>2</v>
      </c>
      <c r="H61" s="30">
        <v>0</v>
      </c>
      <c r="I61" s="30">
        <v>2</v>
      </c>
      <c r="J61" s="30">
        <v>0</v>
      </c>
      <c r="K61" s="30">
        <v>0</v>
      </c>
      <c r="L61" s="30">
        <v>0</v>
      </c>
      <c r="M61" s="30">
        <v>2</v>
      </c>
      <c r="N61" s="30">
        <v>0</v>
      </c>
      <c r="O61" s="30">
        <v>1</v>
      </c>
      <c r="P61" s="30">
        <v>2</v>
      </c>
      <c r="Q61" s="30">
        <v>0</v>
      </c>
      <c r="R61" s="30">
        <v>1</v>
      </c>
      <c r="S61" s="30">
        <v>2</v>
      </c>
      <c r="T61" s="30">
        <v>0</v>
      </c>
      <c r="U61" s="30">
        <v>1</v>
      </c>
      <c r="V61" s="30">
        <v>2</v>
      </c>
      <c r="W61" s="30">
        <v>0</v>
      </c>
      <c r="X61" s="30">
        <v>0</v>
      </c>
      <c r="Y61" s="30">
        <v>2</v>
      </c>
      <c r="Z61" s="30">
        <v>0</v>
      </c>
      <c r="AA61" s="30">
        <v>2</v>
      </c>
      <c r="AB61" s="30">
        <v>0</v>
      </c>
      <c r="AC61" s="30">
        <v>2</v>
      </c>
      <c r="AD61" s="30">
        <v>0</v>
      </c>
      <c r="AE61" s="30">
        <v>0</v>
      </c>
      <c r="AF61" s="30">
        <v>0</v>
      </c>
      <c r="AG61" s="30">
        <v>1</v>
      </c>
      <c r="AH61" s="30">
        <v>2</v>
      </c>
      <c r="AI61" s="31">
        <v>0</v>
      </c>
      <c r="AJ61" s="31"/>
      <c r="AK61" s="32">
        <v>25</v>
      </c>
      <c r="AL61" s="33"/>
      <c r="AM61" s="32">
        <v>25</v>
      </c>
      <c r="AN61" s="28">
        <v>0</v>
      </c>
      <c r="AO61" s="34">
        <v>0</v>
      </c>
      <c r="AP61" s="35">
        <v>25</v>
      </c>
      <c r="AQ61" s="32">
        <v>1</v>
      </c>
      <c r="AR61" s="36">
        <v>24</v>
      </c>
      <c r="AS61" s="33">
        <v>1600000</v>
      </c>
      <c r="AT61" s="33"/>
      <c r="AU61" s="33" t="s">
        <v>483</v>
      </c>
      <c r="AV61" s="28" t="s">
        <v>83</v>
      </c>
      <c r="AW61" s="37">
        <v>1</v>
      </c>
      <c r="AX61" s="38">
        <v>0</v>
      </c>
      <c r="AY61" s="37">
        <f xml:space="preserve"> IF(AND(AK61+AN61&gt;0,BQ61="",CX61&lt;&gt;"BV16"),IF(AX61&gt;=0,MIN(MAX(AR61-(AM61+AN61+AO61)-BA61,0),AW61+AX61),IF(BA61+AX61 &lt;=0, IF(AR61-(AM61+ AN61+ AO61) &gt;0,MAX(MIN(AW61,-(BA61+AX61)),AW61),MIN(AW61,-(BA61+AX61))), MAX(AW61-AR61-(AM61+AN61+AO61)-BA61,AW61))),0)</f>
        <v>0</v>
      </c>
      <c r="AZ61" s="39">
        <f t="shared" si="8"/>
        <v>1</v>
      </c>
      <c r="BA61" s="40">
        <v>0</v>
      </c>
      <c r="BB61" s="41">
        <f t="shared" si="3"/>
        <v>1</v>
      </c>
      <c r="BC61" s="59"/>
      <c r="BD61" s="33" t="s">
        <v>83</v>
      </c>
      <c r="BE61" s="42">
        <v>0</v>
      </c>
      <c r="BF61" s="33">
        <v>0</v>
      </c>
      <c r="BG61" s="43" t="s">
        <v>84</v>
      </c>
      <c r="BH61" s="44">
        <v>0</v>
      </c>
      <c r="BI61" s="42">
        <v>0</v>
      </c>
      <c r="BJ61" s="33">
        <v>0</v>
      </c>
      <c r="BK61" s="43"/>
      <c r="BL61" s="44"/>
      <c r="BM61" s="44">
        <v>100000</v>
      </c>
      <c r="BN61" s="33">
        <v>44652</v>
      </c>
      <c r="BO61" s="33">
        <v>44681.999988425923</v>
      </c>
      <c r="BP61" s="44" t="s">
        <v>654</v>
      </c>
      <c r="BQ61" s="45"/>
      <c r="BR61" s="45"/>
      <c r="BS61" s="33"/>
      <c r="BT61" s="33"/>
      <c r="BU61" s="33"/>
      <c r="BV61" s="43"/>
      <c r="BW61" s="4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45" t="s">
        <v>85</v>
      </c>
      <c r="CY61" s="45"/>
      <c r="CZ61" s="46">
        <v>0</v>
      </c>
      <c r="DA61" s="47">
        <v>1</v>
      </c>
      <c r="DB61" s="38">
        <v>0</v>
      </c>
      <c r="DC61" s="45"/>
      <c r="DD61" s="45"/>
      <c r="DE61" s="45"/>
      <c r="DF61" s="45"/>
      <c r="DG61" s="48">
        <v>10</v>
      </c>
      <c r="DH61" s="48">
        <v>0</v>
      </c>
      <c r="DI61" s="49">
        <v>44089</v>
      </c>
      <c r="DJ61" s="45"/>
      <c r="DK61" s="45"/>
      <c r="DL61" s="45"/>
      <c r="DM61" s="45"/>
      <c r="DN61" s="50">
        <v>3.961538</v>
      </c>
      <c r="DO61" s="51">
        <v>1</v>
      </c>
      <c r="DP61" s="50">
        <v>0</v>
      </c>
      <c r="DQ61" s="50"/>
      <c r="DR61" s="50">
        <v>0</v>
      </c>
      <c r="DS61" s="50"/>
      <c r="DT61" s="50" t="s">
        <v>656</v>
      </c>
      <c r="DU61" s="50">
        <v>0</v>
      </c>
      <c r="DV61" s="46">
        <v>1</v>
      </c>
      <c r="DW61" s="50">
        <v>0</v>
      </c>
      <c r="DX61" s="46">
        <v>0</v>
      </c>
      <c r="DY61" s="50"/>
      <c r="DZ61" s="46"/>
      <c r="EA61" s="52">
        <v>25</v>
      </c>
      <c r="EB61" s="46"/>
      <c r="EC61" s="46" t="s">
        <v>87</v>
      </c>
      <c r="ED61" s="46"/>
      <c r="EE61" s="46"/>
    </row>
    <row r="62" spans="1:135" ht="23.45" customHeight="1" x14ac:dyDescent="0.25">
      <c r="A62" s="28" t="s">
        <v>411</v>
      </c>
      <c r="B62" s="28" t="s">
        <v>412</v>
      </c>
      <c r="C62" s="29" t="s">
        <v>413</v>
      </c>
      <c r="D62" s="28" t="s">
        <v>414</v>
      </c>
      <c r="E62" s="28" t="s">
        <v>415</v>
      </c>
      <c r="F62" s="30">
        <v>0</v>
      </c>
      <c r="G62" s="30">
        <v>2</v>
      </c>
      <c r="H62" s="30">
        <v>0</v>
      </c>
      <c r="I62" s="30">
        <v>0</v>
      </c>
      <c r="J62" s="30">
        <v>2</v>
      </c>
      <c r="K62" s="30">
        <v>0</v>
      </c>
      <c r="L62" s="30">
        <v>0</v>
      </c>
      <c r="M62" s="30">
        <v>0.9375</v>
      </c>
      <c r="N62" s="30">
        <v>0.875</v>
      </c>
      <c r="O62" s="30">
        <v>1</v>
      </c>
      <c r="P62" s="30">
        <v>0</v>
      </c>
      <c r="Q62" s="30">
        <v>1</v>
      </c>
      <c r="R62" s="30">
        <v>1</v>
      </c>
      <c r="S62" s="30">
        <v>1.9583333333333333</v>
      </c>
      <c r="T62" s="30">
        <v>0</v>
      </c>
      <c r="U62" s="30">
        <v>0.9375</v>
      </c>
      <c r="V62" s="30">
        <v>0</v>
      </c>
      <c r="W62" s="30">
        <v>1.9583333333333333</v>
      </c>
      <c r="X62" s="30">
        <v>0</v>
      </c>
      <c r="Y62" s="30">
        <v>1.0625</v>
      </c>
      <c r="Z62" s="30">
        <v>1.125</v>
      </c>
      <c r="AA62" s="30">
        <v>2</v>
      </c>
      <c r="AB62" s="30">
        <v>0</v>
      </c>
      <c r="AC62" s="30">
        <v>0</v>
      </c>
      <c r="AD62" s="30">
        <v>0.9375</v>
      </c>
      <c r="AE62" s="30">
        <v>2</v>
      </c>
      <c r="AF62" s="30">
        <v>0</v>
      </c>
      <c r="AG62" s="30">
        <v>0.9375</v>
      </c>
      <c r="AH62" s="30">
        <v>0.875</v>
      </c>
      <c r="AI62" s="31">
        <v>1</v>
      </c>
      <c r="AJ62" s="31"/>
      <c r="AK62" s="32">
        <v>23.604166666666668</v>
      </c>
      <c r="AL62" s="33"/>
      <c r="AM62" s="32">
        <v>23.604166666666668</v>
      </c>
      <c r="AN62" s="28">
        <v>0</v>
      </c>
      <c r="AO62" s="34">
        <v>0</v>
      </c>
      <c r="AP62" s="35">
        <v>24</v>
      </c>
      <c r="AQ62" s="32">
        <v>0</v>
      </c>
      <c r="AR62" s="36">
        <v>24</v>
      </c>
      <c r="AS62" s="33">
        <v>200000</v>
      </c>
      <c r="AT62" s="33"/>
      <c r="AU62" s="33" t="s">
        <v>81</v>
      </c>
      <c r="AV62" s="28" t="s">
        <v>83</v>
      </c>
      <c r="AW62" s="37">
        <v>1</v>
      </c>
      <c r="AX62" s="38">
        <v>-0.4212499999999999</v>
      </c>
      <c r="AY62" s="37">
        <f xml:space="preserve"> IF(AND(AK62+AN62&gt;0,BQ62="",CX62&lt;&gt;"BV16"),IF(AX62&gt;=0,MIN(MAX(AR62-(AM62+AN62+AO62)-BA62,0),AW62+AX62),IF(BA62+AX62 &lt;=0, IF(AR62-(AM62+ AN62+ AO62) &gt;0,MAX(MIN(AW62,-(BA62+AX62)),AW62),MIN(AW62,-(BA62+AX62))), MAX(AW62-AR62-(AM62+AN62+AO62)-BA62,AW62))),0)</f>
        <v>1</v>
      </c>
      <c r="AZ62" s="39">
        <f t="shared" si="8"/>
        <v>0</v>
      </c>
      <c r="BA62" s="40">
        <v>0</v>
      </c>
      <c r="BB62" s="41">
        <f t="shared" si="3"/>
        <v>0</v>
      </c>
      <c r="BC62" s="59"/>
      <c r="BD62" s="33" t="s">
        <v>83</v>
      </c>
      <c r="BE62" s="42">
        <v>0</v>
      </c>
      <c r="BF62" s="33">
        <v>0</v>
      </c>
      <c r="BG62" s="43" t="s">
        <v>84</v>
      </c>
      <c r="BH62" s="44">
        <v>0</v>
      </c>
      <c r="BI62" s="42">
        <v>0</v>
      </c>
      <c r="BJ62" s="33">
        <v>0</v>
      </c>
      <c r="BK62" s="43"/>
      <c r="BL62" s="44"/>
      <c r="BM62" s="44"/>
      <c r="BN62" s="33">
        <v>44652</v>
      </c>
      <c r="BO62" s="33">
        <v>44681.999988425923</v>
      </c>
      <c r="BP62" s="44"/>
      <c r="BQ62" s="45"/>
      <c r="BR62" s="45"/>
      <c r="BS62" s="33"/>
      <c r="BT62" s="33"/>
      <c r="BU62" s="33"/>
      <c r="BV62" s="43"/>
      <c r="BW62" s="4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45" t="s">
        <v>416</v>
      </c>
      <c r="CY62" s="45"/>
      <c r="CZ62" s="46">
        <v>0</v>
      </c>
      <c r="DA62" s="47">
        <v>-0.4212499999999999</v>
      </c>
      <c r="DB62" s="38">
        <v>0</v>
      </c>
      <c r="DC62" s="45"/>
      <c r="DD62" s="45"/>
      <c r="DE62" s="45"/>
      <c r="DF62" s="45"/>
      <c r="DG62" s="48">
        <v>8</v>
      </c>
      <c r="DH62" s="48">
        <v>0</v>
      </c>
      <c r="DI62" s="49">
        <v>44089</v>
      </c>
      <c r="DJ62" s="45"/>
      <c r="DK62" s="45"/>
      <c r="DL62" s="45"/>
      <c r="DM62" s="45"/>
      <c r="DN62" s="50">
        <v>29.564510128205129</v>
      </c>
      <c r="DO62" s="51">
        <v>0</v>
      </c>
      <c r="DP62" s="50">
        <v>0</v>
      </c>
      <c r="DQ62" s="50"/>
      <c r="DR62" s="50">
        <v>0</v>
      </c>
      <c r="DS62" s="50" t="s">
        <v>417</v>
      </c>
      <c r="DT62" s="50" t="s">
        <v>657</v>
      </c>
      <c r="DU62" s="50">
        <v>0.89583333333333215</v>
      </c>
      <c r="DV62" s="46">
        <v>0.89583333333333215</v>
      </c>
      <c r="DW62" s="50">
        <v>0</v>
      </c>
      <c r="DX62" s="46">
        <v>0</v>
      </c>
      <c r="DY62" s="50"/>
      <c r="DZ62" s="46"/>
      <c r="EA62" s="52">
        <v>24</v>
      </c>
      <c r="EB62" s="46"/>
      <c r="EC62" s="46" t="s">
        <v>103</v>
      </c>
      <c r="ED62" s="46"/>
      <c r="EE62" s="46"/>
    </row>
    <row r="63" spans="1:135" ht="23.45" customHeight="1" x14ac:dyDescent="0.25">
      <c r="A63" s="28" t="s">
        <v>125</v>
      </c>
      <c r="B63" s="28" t="s">
        <v>383</v>
      </c>
      <c r="C63" s="29" t="s">
        <v>384</v>
      </c>
      <c r="D63" s="28" t="s">
        <v>385</v>
      </c>
      <c r="E63" s="28" t="s">
        <v>129</v>
      </c>
      <c r="F63" s="30">
        <v>1.0625</v>
      </c>
      <c r="G63" s="30">
        <v>1.0625</v>
      </c>
      <c r="H63" s="30">
        <v>1.0625</v>
      </c>
      <c r="I63" s="30">
        <v>1.0979166666666667</v>
      </c>
      <c r="J63" s="30">
        <v>1.0625</v>
      </c>
      <c r="K63" s="30">
        <v>0</v>
      </c>
      <c r="L63" s="30">
        <v>1.0625</v>
      </c>
      <c r="M63" s="30">
        <v>1.0625</v>
      </c>
      <c r="N63" s="30">
        <v>1.0625</v>
      </c>
      <c r="O63" s="30">
        <v>1.0625</v>
      </c>
      <c r="P63" s="30">
        <v>1.0625</v>
      </c>
      <c r="Q63" s="30">
        <v>1</v>
      </c>
      <c r="R63" s="30">
        <v>0</v>
      </c>
      <c r="S63" s="30">
        <v>0</v>
      </c>
      <c r="T63" s="30">
        <v>0</v>
      </c>
      <c r="U63" s="30">
        <v>1.0625</v>
      </c>
      <c r="V63" s="30">
        <v>1.0687500000000001</v>
      </c>
      <c r="W63" s="30">
        <v>0</v>
      </c>
      <c r="X63" s="30">
        <v>1.0041666666666667</v>
      </c>
      <c r="Y63" s="30">
        <v>1.0770833333333334</v>
      </c>
      <c r="Z63" s="30">
        <v>1.0645833333333334</v>
      </c>
      <c r="AA63" s="30">
        <v>1.0645833333333334</v>
      </c>
      <c r="AB63" s="30">
        <v>1.0645833333333334</v>
      </c>
      <c r="AC63" s="30">
        <v>0</v>
      </c>
      <c r="AD63" s="30">
        <v>1.0770833333333334</v>
      </c>
      <c r="AE63" s="30">
        <v>0</v>
      </c>
      <c r="AF63" s="30">
        <v>1.0625</v>
      </c>
      <c r="AG63" s="30">
        <v>1.0625</v>
      </c>
      <c r="AH63" s="30">
        <v>1.0645833333333334</v>
      </c>
      <c r="AI63" s="31">
        <v>1.0645833333333334</v>
      </c>
      <c r="AJ63" s="31"/>
      <c r="AK63" s="32">
        <v>24.397916666666674</v>
      </c>
      <c r="AL63" s="33"/>
      <c r="AM63" s="32">
        <v>24.397916666666674</v>
      </c>
      <c r="AN63" s="28">
        <v>0</v>
      </c>
      <c r="AO63" s="34">
        <v>0</v>
      </c>
      <c r="AP63" s="35">
        <v>24.397916666666674</v>
      </c>
      <c r="AQ63" s="32">
        <v>0.39791666666667425</v>
      </c>
      <c r="AR63" s="36">
        <v>24</v>
      </c>
      <c r="AS63" s="33">
        <v>448070.17543859658</v>
      </c>
      <c r="AT63" s="33"/>
      <c r="AU63" s="33" t="s">
        <v>81</v>
      </c>
      <c r="AV63" s="28" t="s">
        <v>83</v>
      </c>
      <c r="AW63" s="37">
        <v>1</v>
      </c>
      <c r="AX63" s="38">
        <v>-0.44791666666666402</v>
      </c>
      <c r="AY63" s="37">
        <f xml:space="preserve"> IF(AND(AK63+AN63&gt;0,BQ63="",CX63&lt;&gt;"BV16"),IF(AX63&gt;=0,MIN(MAX(AR63-(AM63+AN63+AO63)-BA63,0),AW63+AX63),IF(BA63+AX63 &lt;=0, IF(AR63-(AM63+ AN63+ AO63) &gt;0,MAX(MIN(AW63,-(BA63+AX63)),AW63),MIN(AW63,-(BA63+AX63))), MAX(AW63-AR63-(AM63+AN63+AO63)-BA63,AW63))),0)</f>
        <v>0.44791666666666402</v>
      </c>
      <c r="AZ63" s="39">
        <f t="shared" si="8"/>
        <v>0.55208333333333592</v>
      </c>
      <c r="BA63" s="40">
        <v>0</v>
      </c>
      <c r="BB63" s="41">
        <f t="shared" si="3"/>
        <v>0</v>
      </c>
      <c r="BC63" s="59"/>
      <c r="BD63" s="33" t="s">
        <v>83</v>
      </c>
      <c r="BE63" s="42">
        <v>0</v>
      </c>
      <c r="BF63" s="33">
        <v>0</v>
      </c>
      <c r="BG63" s="43" t="s">
        <v>84</v>
      </c>
      <c r="BH63" s="44">
        <v>0</v>
      </c>
      <c r="BI63" s="42">
        <v>0</v>
      </c>
      <c r="BJ63" s="33">
        <v>0</v>
      </c>
      <c r="BK63" s="43" t="s">
        <v>386</v>
      </c>
      <c r="BL63" s="44"/>
      <c r="BM63" s="44"/>
      <c r="BN63" s="33">
        <v>44652</v>
      </c>
      <c r="BO63" s="33">
        <v>44681.999988425923</v>
      </c>
      <c r="BP63" s="44"/>
      <c r="BQ63" s="45"/>
      <c r="BR63" s="45"/>
      <c r="BS63" s="33"/>
      <c r="BT63" s="33"/>
      <c r="BU63" s="33"/>
      <c r="BV63" s="43"/>
      <c r="BW63" s="4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45" t="s">
        <v>85</v>
      </c>
      <c r="CY63" s="45"/>
      <c r="CZ63" s="46">
        <v>0</v>
      </c>
      <c r="DA63" s="47">
        <v>0.1041666666666719</v>
      </c>
      <c r="DB63" s="38">
        <v>0</v>
      </c>
      <c r="DC63" s="45"/>
      <c r="DD63" s="45"/>
      <c r="DE63" s="45"/>
      <c r="DF63" s="45"/>
      <c r="DG63" s="48"/>
      <c r="DH63" s="48">
        <v>0</v>
      </c>
      <c r="DI63" s="49">
        <v>44089</v>
      </c>
      <c r="DJ63" s="45"/>
      <c r="DK63" s="45"/>
      <c r="DL63" s="45"/>
      <c r="DM63" s="45"/>
      <c r="DN63" s="50">
        <v>29.029072837104078</v>
      </c>
      <c r="DO63" s="51">
        <v>0.55208333333333592</v>
      </c>
      <c r="DP63" s="50">
        <v>0</v>
      </c>
      <c r="DQ63" s="50">
        <v>2200000</v>
      </c>
      <c r="DR63" s="50">
        <v>0</v>
      </c>
      <c r="DS63" s="50" t="s">
        <v>387</v>
      </c>
      <c r="DT63" s="50" t="s">
        <v>658</v>
      </c>
      <c r="DU63" s="50">
        <v>1.0634999999999994</v>
      </c>
      <c r="DV63" s="46">
        <v>1.6155833333333354</v>
      </c>
      <c r="DW63" s="50">
        <v>0</v>
      </c>
      <c r="DX63" s="46">
        <v>0</v>
      </c>
      <c r="DY63" s="50"/>
      <c r="DZ63" s="46"/>
      <c r="EA63" s="52">
        <v>24.397916666666674</v>
      </c>
      <c r="EB63" s="46"/>
      <c r="EC63" s="46" t="s">
        <v>119</v>
      </c>
      <c r="ED63" s="46"/>
      <c r="EE63" s="46"/>
    </row>
    <row r="64" spans="1:135" ht="23.45" customHeight="1" x14ac:dyDescent="0.25">
      <c r="A64" s="28" t="s">
        <v>282</v>
      </c>
      <c r="B64" s="28" t="s">
        <v>283</v>
      </c>
      <c r="C64" s="29" t="s">
        <v>284</v>
      </c>
      <c r="D64" s="28" t="s">
        <v>285</v>
      </c>
      <c r="E64" s="28" t="s">
        <v>286</v>
      </c>
      <c r="F64" s="30">
        <v>0.99583333333333335</v>
      </c>
      <c r="G64" s="30">
        <v>1</v>
      </c>
      <c r="H64" s="30">
        <v>0</v>
      </c>
      <c r="I64" s="30">
        <v>1</v>
      </c>
      <c r="J64" s="30">
        <v>1</v>
      </c>
      <c r="K64" s="30">
        <v>1</v>
      </c>
      <c r="L64" s="30">
        <v>1</v>
      </c>
      <c r="M64" s="30">
        <v>0.75</v>
      </c>
      <c r="N64" s="30">
        <v>1</v>
      </c>
      <c r="O64" s="30">
        <v>0</v>
      </c>
      <c r="P64" s="30">
        <v>0</v>
      </c>
      <c r="Q64" s="30">
        <v>0.9375</v>
      </c>
      <c r="R64" s="30">
        <v>0.9375</v>
      </c>
      <c r="S64" s="30">
        <v>1</v>
      </c>
      <c r="T64" s="30">
        <v>1</v>
      </c>
      <c r="U64" s="30">
        <v>1.0041666666666667</v>
      </c>
      <c r="V64" s="30">
        <v>0</v>
      </c>
      <c r="W64" s="30">
        <v>0.9375</v>
      </c>
      <c r="X64" s="30">
        <v>1.125</v>
      </c>
      <c r="Y64" s="30">
        <v>1</v>
      </c>
      <c r="Z64" s="30">
        <v>1.0833333333333335</v>
      </c>
      <c r="AA64" s="30">
        <v>1</v>
      </c>
      <c r="AB64" s="30">
        <v>1.125</v>
      </c>
      <c r="AC64" s="30">
        <v>0</v>
      </c>
      <c r="AD64" s="30">
        <v>1</v>
      </c>
      <c r="AE64" s="30">
        <v>1.125</v>
      </c>
      <c r="AF64" s="30">
        <v>1.125</v>
      </c>
      <c r="AG64" s="30">
        <v>1</v>
      </c>
      <c r="AH64" s="30">
        <v>1.125</v>
      </c>
      <c r="AI64" s="31">
        <v>0</v>
      </c>
      <c r="AJ64" s="31"/>
      <c r="AK64" s="32">
        <v>24.270833333333332</v>
      </c>
      <c r="AL64" s="33"/>
      <c r="AM64" s="32">
        <v>24.270833333333332</v>
      </c>
      <c r="AN64" s="28">
        <v>0</v>
      </c>
      <c r="AO64" s="34">
        <v>0</v>
      </c>
      <c r="AP64" s="35">
        <v>24.270833333333332</v>
      </c>
      <c r="AQ64" s="32">
        <v>0.27083333333333215</v>
      </c>
      <c r="AR64" s="36">
        <v>24</v>
      </c>
      <c r="AS64" s="33">
        <v>0</v>
      </c>
      <c r="AT64" s="33"/>
      <c r="AU64" s="33" t="s">
        <v>81</v>
      </c>
      <c r="AV64" s="28" t="s">
        <v>83</v>
      </c>
      <c r="AW64" s="37">
        <v>1</v>
      </c>
      <c r="AX64" s="38">
        <v>-0.55833333333333002</v>
      </c>
      <c r="AY64" s="37">
        <f xml:space="preserve"> IF(AND(AK64+AN64&gt;0,BQ64="",CX64&lt;&gt;"BV16"),IF(AX64&gt;=0,MIN(MAX(AR64-(AM64+AN64+AO64)-BA64,0),AW64+AX64),IF(BA64+AX64 &lt;=0, IF(AR64-(AM64+ AN64+ AO64) &gt;0,MAX(MIN(AW64,-(BA64+AX64)),AW64),MIN(AW64,-(BA64+AX64))), MAX(AW64-AR64-(AM64+AN64+AO64)-BA64,AW64))),0)</f>
        <v>0.55833333333333002</v>
      </c>
      <c r="AZ64" s="39">
        <f t="shared" si="8"/>
        <v>0.44166666666666998</v>
      </c>
      <c r="BA64" s="40">
        <v>0</v>
      </c>
      <c r="BB64" s="41">
        <f t="shared" si="3"/>
        <v>0</v>
      </c>
      <c r="BC64" s="59"/>
      <c r="BD64" s="33" t="s">
        <v>83</v>
      </c>
      <c r="BE64" s="42">
        <v>0</v>
      </c>
      <c r="BF64" s="33">
        <v>0</v>
      </c>
      <c r="BG64" s="43" t="s">
        <v>84</v>
      </c>
      <c r="BH64" s="44">
        <v>50000</v>
      </c>
      <c r="BI64" s="42">
        <v>50000</v>
      </c>
      <c r="BJ64" s="33">
        <v>1</v>
      </c>
      <c r="BK64" s="43" t="s">
        <v>287</v>
      </c>
      <c r="BL64" s="44"/>
      <c r="BM64" s="44"/>
      <c r="BN64" s="33">
        <v>44652</v>
      </c>
      <c r="BO64" s="33">
        <v>44681.999988425923</v>
      </c>
      <c r="BP64" s="44"/>
      <c r="BQ64" s="45"/>
      <c r="BR64" s="45"/>
      <c r="BS64" s="33"/>
      <c r="BT64" s="33"/>
      <c r="BU64" s="33">
        <v>1</v>
      </c>
      <c r="BV64" s="43"/>
      <c r="BW64" s="43" t="s">
        <v>288</v>
      </c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45" t="s">
        <v>85</v>
      </c>
      <c r="CY64" s="45"/>
      <c r="CZ64" s="46">
        <v>0</v>
      </c>
      <c r="DA64" s="47">
        <v>-0.11666666666666003</v>
      </c>
      <c r="DB64" s="38">
        <v>0</v>
      </c>
      <c r="DC64" s="45"/>
      <c r="DD64" s="45"/>
      <c r="DE64" s="45"/>
      <c r="DF64" s="45"/>
      <c r="DG64" s="48"/>
      <c r="DH64" s="48">
        <v>0</v>
      </c>
      <c r="DI64" s="49">
        <v>44089</v>
      </c>
      <c r="DJ64" s="45"/>
      <c r="DK64" s="45"/>
      <c r="DL64" s="45"/>
      <c r="DM64" s="45"/>
      <c r="DN64" s="50">
        <v>93.480737815114708</v>
      </c>
      <c r="DO64" s="51">
        <v>0.44166666666666998</v>
      </c>
      <c r="DP64" s="50">
        <v>0</v>
      </c>
      <c r="DQ64" s="50">
        <v>100000</v>
      </c>
      <c r="DR64" s="50">
        <v>0</v>
      </c>
      <c r="DS64" s="50" t="s">
        <v>289</v>
      </c>
      <c r="DT64" s="50" t="s">
        <v>656</v>
      </c>
      <c r="DU64" s="50">
        <v>0</v>
      </c>
      <c r="DV64" s="46">
        <v>0.44166666666666998</v>
      </c>
      <c r="DW64" s="50">
        <v>0</v>
      </c>
      <c r="DX64" s="46">
        <v>0</v>
      </c>
      <c r="DY64" s="50"/>
      <c r="DZ64" s="46"/>
      <c r="EA64" s="52">
        <v>24.270833333333332</v>
      </c>
      <c r="EB64" s="46"/>
      <c r="EC64" s="46" t="s">
        <v>87</v>
      </c>
      <c r="ED64" s="46"/>
      <c r="EE64" s="46"/>
    </row>
    <row r="65" spans="1:135" ht="23.45" customHeight="1" x14ac:dyDescent="0.25">
      <c r="A65" s="28" t="s">
        <v>95</v>
      </c>
      <c r="B65" s="28" t="s">
        <v>239</v>
      </c>
      <c r="C65" s="29" t="s">
        <v>240</v>
      </c>
      <c r="D65" s="28" t="s">
        <v>241</v>
      </c>
      <c r="E65" s="28" t="s">
        <v>99</v>
      </c>
      <c r="F65" s="30">
        <v>2</v>
      </c>
      <c r="G65" s="30">
        <v>0</v>
      </c>
      <c r="H65" s="30">
        <v>1</v>
      </c>
      <c r="I65" s="30">
        <v>1</v>
      </c>
      <c r="J65" s="30">
        <v>0</v>
      </c>
      <c r="K65" s="30">
        <v>1</v>
      </c>
      <c r="L65" s="30">
        <v>2</v>
      </c>
      <c r="M65" s="30">
        <v>0</v>
      </c>
      <c r="N65" s="30">
        <v>2</v>
      </c>
      <c r="O65" s="30">
        <v>0</v>
      </c>
      <c r="P65" s="30">
        <v>2</v>
      </c>
      <c r="Q65" s="30">
        <v>0</v>
      </c>
      <c r="R65" s="30">
        <v>0</v>
      </c>
      <c r="S65" s="30">
        <v>0</v>
      </c>
      <c r="T65" s="30">
        <v>2</v>
      </c>
      <c r="U65" s="30">
        <v>0</v>
      </c>
      <c r="V65" s="30">
        <v>0</v>
      </c>
      <c r="W65" s="30">
        <v>2</v>
      </c>
      <c r="X65" s="30">
        <v>0</v>
      </c>
      <c r="Y65" s="30">
        <v>0</v>
      </c>
      <c r="Z65" s="30">
        <v>1</v>
      </c>
      <c r="AA65" s="30">
        <v>0</v>
      </c>
      <c r="AB65" s="30">
        <v>2</v>
      </c>
      <c r="AC65" s="30">
        <v>0</v>
      </c>
      <c r="AD65" s="30">
        <v>0</v>
      </c>
      <c r="AE65" s="30">
        <v>1</v>
      </c>
      <c r="AF65" s="30">
        <v>2</v>
      </c>
      <c r="AG65" s="30">
        <v>0</v>
      </c>
      <c r="AH65" s="30">
        <v>1</v>
      </c>
      <c r="AI65" s="31">
        <v>2</v>
      </c>
      <c r="AJ65" s="31"/>
      <c r="AK65" s="32">
        <v>24</v>
      </c>
      <c r="AL65" s="33"/>
      <c r="AM65" s="32">
        <v>24</v>
      </c>
      <c r="AN65" s="28">
        <v>0</v>
      </c>
      <c r="AO65" s="34">
        <v>0</v>
      </c>
      <c r="AP65" s="35">
        <v>24</v>
      </c>
      <c r="AQ65" s="32">
        <v>0</v>
      </c>
      <c r="AR65" s="36">
        <v>24</v>
      </c>
      <c r="AS65" s="33">
        <v>1900000</v>
      </c>
      <c r="AT65" s="33"/>
      <c r="AU65" s="33" t="s">
        <v>81</v>
      </c>
      <c r="AV65" s="28" t="s">
        <v>83</v>
      </c>
      <c r="AW65" s="37">
        <v>1</v>
      </c>
      <c r="AX65" s="38">
        <v>-0.57291666666667007</v>
      </c>
      <c r="AY65" s="37">
        <f xml:space="preserve"> IF(AND(AK65+AN65&gt;0,BQ65="",CX65&lt;&gt;"BV16"),IF(AX65&gt;=0,MIN(MAX(AR65-(AM65+AN65+AO65)-BA65,0),AW65+AX65),IF(BA65+AX65 &lt;=0, IF(AR65-(AM65+ AN65+ AO65) &gt;0,MAX(MIN(AW65,-(BA65+AX65)),AW65),MIN(AW65,-(BA65+AX65))), MAX(AW65-AR65-(AM65+AN65+AO65)-BA65,AW65))),0)</f>
        <v>0.57291666666667007</v>
      </c>
      <c r="AZ65" s="39">
        <f t="shared" si="8"/>
        <v>0.42708333333332993</v>
      </c>
      <c r="BA65" s="40">
        <v>0</v>
      </c>
      <c r="BB65" s="41">
        <f t="shared" si="3"/>
        <v>0</v>
      </c>
      <c r="BC65" s="59"/>
      <c r="BD65" s="33" t="s">
        <v>83</v>
      </c>
      <c r="BE65" s="42">
        <v>0</v>
      </c>
      <c r="BF65" s="33">
        <v>0</v>
      </c>
      <c r="BG65" s="43" t="s">
        <v>84</v>
      </c>
      <c r="BH65" s="44">
        <v>0</v>
      </c>
      <c r="BI65" s="42">
        <v>0</v>
      </c>
      <c r="BJ65" s="33">
        <v>0</v>
      </c>
      <c r="BK65" s="43"/>
      <c r="BL65" s="44"/>
      <c r="BM65" s="44"/>
      <c r="BN65" s="33">
        <v>44652</v>
      </c>
      <c r="BO65" s="33">
        <v>44681.999988425923</v>
      </c>
      <c r="BP65" s="44"/>
      <c r="BQ65" s="45"/>
      <c r="BR65" s="45"/>
      <c r="BS65" s="33"/>
      <c r="BT65" s="33"/>
      <c r="BU65" s="33"/>
      <c r="BV65" s="43"/>
      <c r="BW65" s="4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45" t="s">
        <v>85</v>
      </c>
      <c r="CY65" s="45"/>
      <c r="CZ65" s="46">
        <v>0</v>
      </c>
      <c r="DA65" s="47">
        <v>0.42708333333332993</v>
      </c>
      <c r="DB65" s="38">
        <v>0</v>
      </c>
      <c r="DC65" s="45"/>
      <c r="DD65" s="45"/>
      <c r="DE65" s="45"/>
      <c r="DF65" s="45"/>
      <c r="DG65" s="48">
        <v>9</v>
      </c>
      <c r="DH65" s="48">
        <v>0</v>
      </c>
      <c r="DI65" s="49">
        <v>44089</v>
      </c>
      <c r="DJ65" s="45"/>
      <c r="DK65" s="45"/>
      <c r="DL65" s="45"/>
      <c r="DM65" s="45"/>
      <c r="DN65" s="50">
        <v>93.201927229119804</v>
      </c>
      <c r="DO65" s="51">
        <v>0.42708333333332993</v>
      </c>
      <c r="DP65" s="50">
        <v>0</v>
      </c>
      <c r="DQ65" s="50"/>
      <c r="DR65" s="50">
        <v>0</v>
      </c>
      <c r="DS65" s="50" t="s">
        <v>242</v>
      </c>
      <c r="DT65" s="50" t="s">
        <v>657</v>
      </c>
      <c r="DU65" s="50">
        <v>0.24583333333333002</v>
      </c>
      <c r="DV65" s="46">
        <v>1.24583333333333</v>
      </c>
      <c r="DW65" s="50">
        <v>0</v>
      </c>
      <c r="DX65" s="46">
        <v>0</v>
      </c>
      <c r="DY65" s="50"/>
      <c r="DZ65" s="46"/>
      <c r="EA65" s="52">
        <v>24</v>
      </c>
      <c r="EB65" s="46"/>
      <c r="EC65" s="46" t="s">
        <v>103</v>
      </c>
      <c r="ED65" s="46"/>
      <c r="EE65" s="46"/>
    </row>
    <row r="66" spans="1:135" ht="23.45" customHeight="1" x14ac:dyDescent="0.25">
      <c r="A66" s="28" t="s">
        <v>140</v>
      </c>
      <c r="B66" s="28" t="s">
        <v>141</v>
      </c>
      <c r="C66" s="29" t="s">
        <v>142</v>
      </c>
      <c r="D66" s="28" t="s">
        <v>143</v>
      </c>
      <c r="E66" s="28" t="s">
        <v>144</v>
      </c>
      <c r="F66" s="30">
        <v>1</v>
      </c>
      <c r="G66" s="30">
        <v>0.875</v>
      </c>
      <c r="H66" s="30">
        <v>0.625</v>
      </c>
      <c r="I66" s="30">
        <v>1</v>
      </c>
      <c r="J66" s="30">
        <v>1</v>
      </c>
      <c r="K66" s="30">
        <v>0</v>
      </c>
      <c r="L66" s="30">
        <v>1</v>
      </c>
      <c r="M66" s="30">
        <v>1</v>
      </c>
      <c r="N66" s="30">
        <v>1</v>
      </c>
      <c r="O66" s="30">
        <v>1</v>
      </c>
      <c r="P66" s="30">
        <v>1</v>
      </c>
      <c r="Q66" s="30">
        <v>1</v>
      </c>
      <c r="R66" s="30">
        <v>1</v>
      </c>
      <c r="S66" s="30">
        <v>1</v>
      </c>
      <c r="T66" s="30">
        <v>1</v>
      </c>
      <c r="U66" s="30">
        <v>0</v>
      </c>
      <c r="V66" s="30">
        <v>0</v>
      </c>
      <c r="W66" s="30">
        <v>1</v>
      </c>
      <c r="X66" s="30">
        <v>1</v>
      </c>
      <c r="Y66" s="30">
        <v>1</v>
      </c>
      <c r="Z66" s="30">
        <v>1</v>
      </c>
      <c r="AA66" s="30">
        <v>1</v>
      </c>
      <c r="AB66" s="30">
        <v>0</v>
      </c>
      <c r="AC66" s="30">
        <v>0</v>
      </c>
      <c r="AD66" s="30">
        <v>1</v>
      </c>
      <c r="AE66" s="30">
        <v>0.875</v>
      </c>
      <c r="AF66" s="30">
        <v>1</v>
      </c>
      <c r="AG66" s="30">
        <v>1</v>
      </c>
      <c r="AH66" s="30">
        <v>1</v>
      </c>
      <c r="AI66" s="31">
        <v>1</v>
      </c>
      <c r="AJ66" s="31"/>
      <c r="AK66" s="32">
        <v>24.375</v>
      </c>
      <c r="AL66" s="33"/>
      <c r="AM66" s="32">
        <v>24.375</v>
      </c>
      <c r="AN66" s="28">
        <v>0</v>
      </c>
      <c r="AO66" s="34">
        <v>0</v>
      </c>
      <c r="AP66" s="35">
        <v>24</v>
      </c>
      <c r="AQ66" s="32">
        <v>0</v>
      </c>
      <c r="AR66" s="36">
        <v>24</v>
      </c>
      <c r="AS66" s="33">
        <v>0</v>
      </c>
      <c r="AT66" s="33"/>
      <c r="AU66" s="33" t="s">
        <v>81</v>
      </c>
      <c r="AV66" s="28" t="s">
        <v>83</v>
      </c>
      <c r="AW66" s="37">
        <v>0</v>
      </c>
      <c r="AX66" s="38">
        <v>-0.875</v>
      </c>
      <c r="AY66" s="37">
        <f xml:space="preserve"> IF(AND(AK66+AN66&gt;0,BQ66="",CX66&lt;&gt;"BV16"),IF(AX66&gt;=0,MIN(MAX(AR66-(AM66+AN66+AO66)-BA66,0),AW66+AX66),IF(BA66+AX66 &lt;=0, IF(AR66-(AM66+ AN66+ AO66) &gt;0,MAX(MIN(AW66,-(BA66+AX66)),AW66),MIN(AW66,-(BA66+AX66))), MAX(AW66-AR66-(AM66+AN66+AO66)-BA66,AW66))),0)</f>
        <v>0</v>
      </c>
      <c r="AZ66" s="39">
        <f t="shared" ref="AZ66:AZ69" si="9">IF(AX66&gt;0,AW66+AX66-AY66,IF(AW66+AY66=0,AX66,AW66-AY66))</f>
        <v>-0.875</v>
      </c>
      <c r="BA66" s="40">
        <v>0</v>
      </c>
      <c r="BB66" s="41">
        <f t="shared" si="3"/>
        <v>0</v>
      </c>
      <c r="BC66" s="59"/>
      <c r="BD66" s="33" t="s">
        <v>83</v>
      </c>
      <c r="BE66" s="42">
        <v>50000</v>
      </c>
      <c r="BF66" s="33">
        <v>1</v>
      </c>
      <c r="BG66" s="43" t="s">
        <v>145</v>
      </c>
      <c r="BH66" s="44">
        <v>100000</v>
      </c>
      <c r="BI66" s="42">
        <v>0</v>
      </c>
      <c r="BJ66" s="33">
        <v>0</v>
      </c>
      <c r="BK66" s="43"/>
      <c r="BL66" s="44"/>
      <c r="BM66" s="44"/>
      <c r="BN66" s="33">
        <v>44652</v>
      </c>
      <c r="BO66" s="33">
        <v>44681.999988425923</v>
      </c>
      <c r="BP66" s="44"/>
      <c r="BQ66" s="45"/>
      <c r="BR66" s="45"/>
      <c r="BS66" s="33"/>
      <c r="BT66" s="33"/>
      <c r="BU66" s="33">
        <v>2</v>
      </c>
      <c r="BV66" s="43"/>
      <c r="BW66" s="43" t="s">
        <v>146</v>
      </c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45" t="s">
        <v>147</v>
      </c>
      <c r="CY66" s="45"/>
      <c r="CZ66" s="46">
        <v>0</v>
      </c>
      <c r="DA66" s="47">
        <v>-0.875</v>
      </c>
      <c r="DB66" s="38">
        <v>0</v>
      </c>
      <c r="DC66" s="45"/>
      <c r="DD66" s="45"/>
      <c r="DE66" s="45"/>
      <c r="DF66" s="45"/>
      <c r="DG66" s="48"/>
      <c r="DH66" s="48">
        <v>0</v>
      </c>
      <c r="DI66" s="49">
        <v>44089</v>
      </c>
      <c r="DJ66" s="45"/>
      <c r="DK66" s="45"/>
      <c r="DL66" s="45"/>
      <c r="DM66" s="45"/>
      <c r="DN66" s="50">
        <v>171.54511324304559</v>
      </c>
      <c r="DO66" s="51">
        <v>-0.875</v>
      </c>
      <c r="DP66" s="50">
        <v>0</v>
      </c>
      <c r="DQ66" s="50"/>
      <c r="DR66" s="50">
        <v>0</v>
      </c>
      <c r="DS66" s="50" t="s">
        <v>148</v>
      </c>
      <c r="DT66" s="50" t="s">
        <v>658</v>
      </c>
      <c r="DU66" s="50">
        <v>0</v>
      </c>
      <c r="DV66" s="46">
        <v>0</v>
      </c>
      <c r="DW66" s="50">
        <v>0</v>
      </c>
      <c r="DX66" s="46">
        <v>0</v>
      </c>
      <c r="DY66" s="50"/>
      <c r="DZ66" s="46"/>
      <c r="EA66" s="52">
        <v>24</v>
      </c>
      <c r="EB66" s="46"/>
      <c r="EC66" s="46" t="s">
        <v>119</v>
      </c>
      <c r="ED66" s="46"/>
      <c r="EE66" s="46"/>
    </row>
    <row r="67" spans="1:135" ht="23.45" customHeight="1" x14ac:dyDescent="0.25">
      <c r="A67" s="28" t="s">
        <v>330</v>
      </c>
      <c r="B67" s="28" t="s">
        <v>331</v>
      </c>
      <c r="C67" s="29" t="s">
        <v>332</v>
      </c>
      <c r="D67" s="28" t="s">
        <v>333</v>
      </c>
      <c r="E67" s="28" t="s">
        <v>334</v>
      </c>
      <c r="F67" s="30">
        <v>1</v>
      </c>
      <c r="G67" s="30">
        <v>1</v>
      </c>
      <c r="H67" s="30">
        <v>1</v>
      </c>
      <c r="I67" s="30">
        <v>1</v>
      </c>
      <c r="J67" s="30">
        <v>1</v>
      </c>
      <c r="K67" s="30">
        <v>1</v>
      </c>
      <c r="L67" s="30">
        <v>1</v>
      </c>
      <c r="M67" s="30">
        <v>1.5</v>
      </c>
      <c r="N67" s="30">
        <v>0</v>
      </c>
      <c r="O67" s="30">
        <v>0</v>
      </c>
      <c r="P67" s="30">
        <v>0</v>
      </c>
      <c r="Q67" s="30">
        <v>1.5</v>
      </c>
      <c r="R67" s="30">
        <v>0</v>
      </c>
      <c r="S67" s="30">
        <v>1</v>
      </c>
      <c r="T67" s="30">
        <v>1</v>
      </c>
      <c r="U67" s="30">
        <v>1</v>
      </c>
      <c r="V67" s="30">
        <v>1.0625</v>
      </c>
      <c r="W67" s="30">
        <v>1</v>
      </c>
      <c r="X67" s="30">
        <v>1.5</v>
      </c>
      <c r="Y67" s="30">
        <v>0</v>
      </c>
      <c r="Z67" s="30">
        <v>0</v>
      </c>
      <c r="AA67" s="30">
        <v>0</v>
      </c>
      <c r="AB67" s="30">
        <v>1.5</v>
      </c>
      <c r="AC67" s="30">
        <v>0</v>
      </c>
      <c r="AD67" s="30">
        <v>1</v>
      </c>
      <c r="AE67" s="30">
        <v>1.0625</v>
      </c>
      <c r="AF67" s="30">
        <v>1.5</v>
      </c>
      <c r="AG67" s="30">
        <v>0</v>
      </c>
      <c r="AH67" s="30">
        <v>1</v>
      </c>
      <c r="AI67" s="31">
        <v>1</v>
      </c>
      <c r="AJ67" s="31"/>
      <c r="AK67" s="32">
        <v>23.625</v>
      </c>
      <c r="AL67" s="33"/>
      <c r="AM67" s="32">
        <v>23.625</v>
      </c>
      <c r="AN67" s="28">
        <v>0</v>
      </c>
      <c r="AO67" s="34">
        <v>0</v>
      </c>
      <c r="AP67" s="35">
        <v>23.75</v>
      </c>
      <c r="AQ67" s="32">
        <v>-0.25</v>
      </c>
      <c r="AR67" s="36">
        <v>24</v>
      </c>
      <c r="AS67" s="33">
        <v>1050000</v>
      </c>
      <c r="AT67" s="33"/>
      <c r="AU67" s="33" t="s">
        <v>81</v>
      </c>
      <c r="AV67" s="28" t="s">
        <v>83</v>
      </c>
      <c r="AW67" s="37">
        <v>1</v>
      </c>
      <c r="AX67" s="38">
        <v>-0.875</v>
      </c>
      <c r="AY67" s="37">
        <f xml:space="preserve"> IF(AND(AK67+AN67&gt;0,BQ67="",CX67&lt;&gt;"BV16"),IF(AX67&gt;=0,MIN(MAX(AR67-(AM67+AN67+AO67)-BA67,0),AW67+AX67),IF(BA67+AX67 &lt;=0, IF(AR67-(AM67+ AN67+ AO67) &gt;0,MAX(MIN(AW67,-(BA67+AX67)),AW67),MIN(AW67,-(BA67+AX67))), IF(AW67-(AR67-(AM67+AN67+AO67)) &gt;=0,AW67-(AR67-(AM67+AN67+AO67)), AW67))),0)</f>
        <v>1</v>
      </c>
      <c r="AZ67" s="39">
        <f t="shared" si="9"/>
        <v>0</v>
      </c>
      <c r="BA67" s="40">
        <v>0</v>
      </c>
      <c r="BB67" s="41">
        <f t="shared" si="3"/>
        <v>0</v>
      </c>
      <c r="BC67" s="59"/>
      <c r="BD67" s="33" t="s">
        <v>83</v>
      </c>
      <c r="BE67" s="42">
        <v>50000</v>
      </c>
      <c r="BF67" s="33">
        <v>1</v>
      </c>
      <c r="BG67" s="43" t="s">
        <v>335</v>
      </c>
      <c r="BH67" s="44">
        <v>50000</v>
      </c>
      <c r="BI67" s="42">
        <v>0</v>
      </c>
      <c r="BJ67" s="33">
        <v>0</v>
      </c>
      <c r="BK67" s="43"/>
      <c r="BL67" s="44"/>
      <c r="BM67" s="44"/>
      <c r="BN67" s="33">
        <v>44652</v>
      </c>
      <c r="BO67" s="33">
        <v>44681.999988425923</v>
      </c>
      <c r="BP67" s="44"/>
      <c r="BQ67" s="45"/>
      <c r="BR67" s="45"/>
      <c r="BS67" s="33"/>
      <c r="BT67" s="33">
        <v>1</v>
      </c>
      <c r="BU67" s="33"/>
      <c r="BV67" s="43" t="s">
        <v>336</v>
      </c>
      <c r="BW67" s="4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45" t="s">
        <v>85</v>
      </c>
      <c r="CY67" s="45"/>
      <c r="CZ67" s="46">
        <v>0</v>
      </c>
      <c r="DA67" s="47">
        <v>-0.875</v>
      </c>
      <c r="DB67" s="38">
        <v>0</v>
      </c>
      <c r="DC67" s="45"/>
      <c r="DD67" s="45"/>
      <c r="DE67" s="45"/>
      <c r="DF67" s="45"/>
      <c r="DG67" s="48">
        <v>5</v>
      </c>
      <c r="DH67" s="48">
        <v>0</v>
      </c>
      <c r="DI67" s="49">
        <v>44089</v>
      </c>
      <c r="DJ67" s="45"/>
      <c r="DK67" s="45"/>
      <c r="DL67" s="45"/>
      <c r="DM67" s="45"/>
      <c r="DN67" s="50">
        <v>90.1202698062678</v>
      </c>
      <c r="DO67" s="51">
        <v>0</v>
      </c>
      <c r="DP67" s="50">
        <v>0</v>
      </c>
      <c r="DQ67" s="50"/>
      <c r="DR67" s="50">
        <v>0</v>
      </c>
      <c r="DS67" s="50" t="s">
        <v>337</v>
      </c>
      <c r="DT67" s="50" t="s">
        <v>656</v>
      </c>
      <c r="DU67" s="50">
        <v>0</v>
      </c>
      <c r="DV67" s="46">
        <v>0</v>
      </c>
      <c r="DW67" s="50">
        <v>0</v>
      </c>
      <c r="DX67" s="46">
        <v>0</v>
      </c>
      <c r="DY67" s="50"/>
      <c r="DZ67" s="46"/>
      <c r="EA67" s="52">
        <v>23.75</v>
      </c>
      <c r="EB67" s="46"/>
      <c r="EC67" s="46" t="s">
        <v>87</v>
      </c>
      <c r="ED67" s="46"/>
      <c r="EE67" s="46"/>
    </row>
    <row r="68" spans="1:135" s="53" customFormat="1" ht="23.45" customHeight="1" x14ac:dyDescent="0.25">
      <c r="A68" s="28" t="s">
        <v>273</v>
      </c>
      <c r="B68" s="28" t="s">
        <v>274</v>
      </c>
      <c r="C68" s="29" t="s">
        <v>275</v>
      </c>
      <c r="D68" s="28" t="s">
        <v>276</v>
      </c>
      <c r="E68" s="28" t="s">
        <v>199</v>
      </c>
      <c r="F68" s="30">
        <v>1.0625</v>
      </c>
      <c r="G68" s="30">
        <v>0.6875</v>
      </c>
      <c r="H68" s="30">
        <v>0</v>
      </c>
      <c r="I68" s="30">
        <v>0.97499999999999998</v>
      </c>
      <c r="J68" s="30">
        <v>1.0625</v>
      </c>
      <c r="K68" s="30">
        <v>1.0625</v>
      </c>
      <c r="L68" s="30">
        <v>1.0625</v>
      </c>
      <c r="M68" s="30">
        <v>1.0625</v>
      </c>
      <c r="N68" s="30">
        <v>0.625</v>
      </c>
      <c r="O68" s="30">
        <v>0</v>
      </c>
      <c r="P68" s="30">
        <v>0</v>
      </c>
      <c r="Q68" s="30">
        <v>1.0625</v>
      </c>
      <c r="R68" s="30">
        <v>1.0625</v>
      </c>
      <c r="S68" s="30">
        <v>0.8125</v>
      </c>
      <c r="T68" s="30">
        <v>1.0625</v>
      </c>
      <c r="U68" s="30">
        <v>0</v>
      </c>
      <c r="V68" s="30">
        <v>0</v>
      </c>
      <c r="W68" s="30">
        <v>1.0625</v>
      </c>
      <c r="X68" s="30">
        <v>0</v>
      </c>
      <c r="Y68" s="30">
        <v>1.0625</v>
      </c>
      <c r="Z68" s="30">
        <v>1.0625</v>
      </c>
      <c r="AA68" s="30">
        <v>1.0625</v>
      </c>
      <c r="AB68" s="30">
        <v>0.625</v>
      </c>
      <c r="AC68" s="30">
        <v>0</v>
      </c>
      <c r="AD68" s="30">
        <v>1.0625</v>
      </c>
      <c r="AE68" s="30">
        <v>1.0625</v>
      </c>
      <c r="AF68" s="30">
        <v>1.0625</v>
      </c>
      <c r="AG68" s="30">
        <v>1.0625</v>
      </c>
      <c r="AH68" s="30">
        <v>1.0625</v>
      </c>
      <c r="AI68" s="31">
        <v>0</v>
      </c>
      <c r="AJ68" s="31"/>
      <c r="AK68" s="32">
        <v>21.787500000000001</v>
      </c>
      <c r="AL68" s="33"/>
      <c r="AM68" s="32">
        <v>21.787500000000001</v>
      </c>
      <c r="AN68" s="28">
        <v>0</v>
      </c>
      <c r="AO68" s="34">
        <v>0</v>
      </c>
      <c r="AP68" s="35">
        <v>21.787500000000001</v>
      </c>
      <c r="AQ68" s="32">
        <v>-2.2124999999999986</v>
      </c>
      <c r="AR68" s="36">
        <v>24</v>
      </c>
      <c r="AS68" s="33">
        <v>0</v>
      </c>
      <c r="AT68" s="33"/>
      <c r="AU68" s="33" t="s">
        <v>81</v>
      </c>
      <c r="AV68" s="28" t="s">
        <v>83</v>
      </c>
      <c r="AW68" s="37">
        <v>1</v>
      </c>
      <c r="AX68" s="38">
        <v>-1</v>
      </c>
      <c r="AY68" s="37">
        <f xml:space="preserve"> IF(AND(AK68+AN68&gt;0,BQ68="",CX68&lt;&gt;"BV16"),IF(AX68&gt;=0,MIN(MAX(AR68-(AM68+AN68+AO68)-BA68,0),AW68+AX68),IF(BA68+AX68 &lt;=0, IF(AR68-(AM68+ AN68+ AO68) &gt;0,MAX(MIN(AW68,-(BA68+AX68)),AW68),MIN(AW68,-(BA68+AX68))), IF(AW68-(AR68-(AM68+AN68+AO68)) &gt;=0,AW68-(AR68-(AM68+AN68+AO68)), AW68))),0)</f>
        <v>1</v>
      </c>
      <c r="AZ68" s="39">
        <f t="shared" si="9"/>
        <v>0</v>
      </c>
      <c r="BA68" s="40">
        <v>0</v>
      </c>
      <c r="BB68" s="41">
        <f t="shared" si="3"/>
        <v>0</v>
      </c>
      <c r="BC68" s="59"/>
      <c r="BD68" s="33" t="s">
        <v>83</v>
      </c>
      <c r="BE68" s="42">
        <v>0</v>
      </c>
      <c r="BF68" s="33">
        <v>0</v>
      </c>
      <c r="BG68" s="43" t="s">
        <v>84</v>
      </c>
      <c r="BH68" s="44">
        <v>50000</v>
      </c>
      <c r="BI68" s="42">
        <v>0</v>
      </c>
      <c r="BJ68" s="33">
        <v>0</v>
      </c>
      <c r="BK68" s="43"/>
      <c r="BL68" s="44"/>
      <c r="BM68" s="44"/>
      <c r="BN68" s="33">
        <v>44652</v>
      </c>
      <c r="BO68" s="33">
        <v>44681.999988425923</v>
      </c>
      <c r="BP68" s="44"/>
      <c r="BQ68" s="45"/>
      <c r="BR68" s="45"/>
      <c r="BS68" s="33"/>
      <c r="BT68" s="33"/>
      <c r="BU68" s="33">
        <v>1</v>
      </c>
      <c r="BV68" s="43"/>
      <c r="BW68" s="43" t="s">
        <v>175</v>
      </c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45" t="s">
        <v>85</v>
      </c>
      <c r="CY68" s="45"/>
      <c r="CZ68" s="46">
        <v>0</v>
      </c>
      <c r="DA68" s="47">
        <v>-1</v>
      </c>
      <c r="DB68" s="38">
        <v>0</v>
      </c>
      <c r="DC68" s="45"/>
      <c r="DD68" s="45"/>
      <c r="DE68" s="45"/>
      <c r="DF68" s="45"/>
      <c r="DG68" s="48"/>
      <c r="DH68" s="48">
        <v>0</v>
      </c>
      <c r="DI68" s="49">
        <v>44089</v>
      </c>
      <c r="DJ68" s="45"/>
      <c r="DK68" s="45"/>
      <c r="DL68" s="45"/>
      <c r="DM68" s="45"/>
      <c r="DN68" s="50">
        <v>90.366923217723766</v>
      </c>
      <c r="DO68" s="51">
        <v>0</v>
      </c>
      <c r="DP68" s="50">
        <v>0</v>
      </c>
      <c r="DQ68" s="50"/>
      <c r="DR68" s="50">
        <v>0</v>
      </c>
      <c r="DS68" s="50" t="s">
        <v>277</v>
      </c>
      <c r="DT68" s="50" t="s">
        <v>656</v>
      </c>
      <c r="DU68" s="50">
        <v>0.55999999999999961</v>
      </c>
      <c r="DV68" s="46">
        <v>0.55999999999999961</v>
      </c>
      <c r="DW68" s="50">
        <v>0</v>
      </c>
      <c r="DX68" s="46">
        <v>0</v>
      </c>
      <c r="DY68" s="50"/>
      <c r="DZ68" s="46"/>
      <c r="EA68" s="52">
        <v>21.787500000000001</v>
      </c>
      <c r="EB68" s="46"/>
      <c r="EC68" s="46" t="s">
        <v>87</v>
      </c>
      <c r="ED68" s="46"/>
      <c r="EE68" s="46"/>
    </row>
    <row r="69" spans="1:135" ht="23.45" customHeight="1" x14ac:dyDescent="0.25">
      <c r="A69" s="28" t="s">
        <v>538</v>
      </c>
      <c r="B69" s="28" t="s">
        <v>539</v>
      </c>
      <c r="C69" s="29" t="s">
        <v>540</v>
      </c>
      <c r="D69" s="28" t="s">
        <v>541</v>
      </c>
      <c r="E69" s="28" t="s">
        <v>542</v>
      </c>
      <c r="F69" s="30">
        <v>1</v>
      </c>
      <c r="G69" s="30">
        <v>1</v>
      </c>
      <c r="H69" s="30">
        <v>0</v>
      </c>
      <c r="I69" s="30">
        <v>1</v>
      </c>
      <c r="J69" s="30">
        <v>1</v>
      </c>
      <c r="K69" s="30">
        <v>1</v>
      </c>
      <c r="L69" s="30">
        <v>1</v>
      </c>
      <c r="M69" s="30">
        <v>1</v>
      </c>
      <c r="N69" s="30">
        <v>1</v>
      </c>
      <c r="O69" s="30">
        <v>1</v>
      </c>
      <c r="P69" s="30">
        <v>1</v>
      </c>
      <c r="Q69" s="30">
        <v>0</v>
      </c>
      <c r="R69" s="30">
        <v>1</v>
      </c>
      <c r="S69" s="30">
        <v>1</v>
      </c>
      <c r="T69" s="30">
        <v>1</v>
      </c>
      <c r="U69" s="30">
        <v>1</v>
      </c>
      <c r="V69" s="30">
        <v>0</v>
      </c>
      <c r="W69" s="30">
        <v>1</v>
      </c>
      <c r="X69" s="30">
        <v>1</v>
      </c>
      <c r="Y69" s="30">
        <v>1</v>
      </c>
      <c r="Z69" s="30">
        <v>0</v>
      </c>
      <c r="AA69" s="30">
        <v>1</v>
      </c>
      <c r="AB69" s="30">
        <v>1</v>
      </c>
      <c r="AC69" s="30">
        <v>1</v>
      </c>
      <c r="AD69" s="30">
        <v>1</v>
      </c>
      <c r="AE69" s="30">
        <v>1</v>
      </c>
      <c r="AF69" s="30">
        <v>1</v>
      </c>
      <c r="AG69" s="30">
        <v>1</v>
      </c>
      <c r="AH69" s="30">
        <v>0</v>
      </c>
      <c r="AI69" s="31">
        <v>1</v>
      </c>
      <c r="AJ69" s="31"/>
      <c r="AK69" s="32">
        <v>25</v>
      </c>
      <c r="AL69" s="33"/>
      <c r="AM69" s="32">
        <v>25</v>
      </c>
      <c r="AN69" s="28">
        <v>0</v>
      </c>
      <c r="AO69" s="34">
        <v>0</v>
      </c>
      <c r="AP69" s="35">
        <v>25</v>
      </c>
      <c r="AQ69" s="32">
        <v>0</v>
      </c>
      <c r="AR69" s="36">
        <v>25</v>
      </c>
      <c r="AS69" s="33">
        <v>0</v>
      </c>
      <c r="AT69" s="33"/>
      <c r="AU69" s="33" t="s">
        <v>81</v>
      </c>
      <c r="AV69" s="28" t="s">
        <v>83</v>
      </c>
      <c r="AW69" s="37">
        <v>0</v>
      </c>
      <c r="AX69" s="38">
        <v>-1.0166666666666699</v>
      </c>
      <c r="AY69" s="37">
        <f xml:space="preserve"> IF(AND(AK69+AN69&gt;0,BQ69="",CX69&lt;&gt;"BV16"),IF(AX69&gt;=0,MIN(MAX(AR69-(AM69+AN69+AO69)-BA69,0),AW69+AX69),IF(BA69+AX69 &lt;=0, IF(AR69-(AM69+ AN69+ AO69) &gt;0,MAX(MIN(AW69,-(BA69+AX69)),AW69),MIN(AW69,-(BA69+AX69))), IF(AW69-(AR69-(AM69+AN69+AO69)) &gt;=0,AW69-(AR69-(AM69+AN69+AO69)), AW69))),0)</f>
        <v>0</v>
      </c>
      <c r="AZ69" s="39">
        <f t="shared" si="9"/>
        <v>-1.0166666666666699</v>
      </c>
      <c r="BA69" s="40">
        <v>0</v>
      </c>
      <c r="BB69" s="41">
        <f t="shared" si="3"/>
        <v>0</v>
      </c>
      <c r="BC69" s="59"/>
      <c r="BD69" s="33" t="s">
        <v>83</v>
      </c>
      <c r="BE69" s="42">
        <v>0</v>
      </c>
      <c r="BF69" s="33">
        <v>0</v>
      </c>
      <c r="BG69" s="43" t="s">
        <v>421</v>
      </c>
      <c r="BH69" s="44">
        <v>0</v>
      </c>
      <c r="BI69" s="42">
        <v>0</v>
      </c>
      <c r="BJ69" s="33">
        <v>0</v>
      </c>
      <c r="BK69" s="43"/>
      <c r="BL69" s="44"/>
      <c r="BM69" s="44"/>
      <c r="BN69" s="33">
        <v>44652</v>
      </c>
      <c r="BO69" s="33">
        <v>44681.999988425923</v>
      </c>
      <c r="BP69" s="44"/>
      <c r="BQ69" s="45"/>
      <c r="BR69" s="45"/>
      <c r="BS69" s="33"/>
      <c r="BT69" s="33"/>
      <c r="BU69" s="33"/>
      <c r="BV69" s="43"/>
      <c r="BW69" s="4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45" t="s">
        <v>162</v>
      </c>
      <c r="CY69" s="45"/>
      <c r="CZ69" s="46">
        <v>0</v>
      </c>
      <c r="DA69" s="47">
        <v>-1.0166666666666699</v>
      </c>
      <c r="DB69" s="38">
        <v>0</v>
      </c>
      <c r="DC69" s="45"/>
      <c r="DD69" s="45"/>
      <c r="DE69" s="45"/>
      <c r="DF69" s="45"/>
      <c r="DG69" s="48"/>
      <c r="DH69" s="48">
        <v>0</v>
      </c>
      <c r="DI69" s="49">
        <v>44089</v>
      </c>
      <c r="DJ69" s="45"/>
      <c r="DK69" s="45"/>
      <c r="DL69" s="45"/>
      <c r="DM69" s="45"/>
      <c r="DN69" s="50">
        <v>25.930299399810067</v>
      </c>
      <c r="DO69" s="51">
        <v>-1.0166666666666699</v>
      </c>
      <c r="DP69" s="50">
        <v>0</v>
      </c>
      <c r="DQ69" s="50"/>
      <c r="DR69" s="50">
        <v>0</v>
      </c>
      <c r="DS69" s="50" t="s">
        <v>543</v>
      </c>
      <c r="DT69" s="50" t="s">
        <v>657</v>
      </c>
      <c r="DU69" s="50">
        <v>0</v>
      </c>
      <c r="DV69" s="46">
        <v>0</v>
      </c>
      <c r="DW69" s="50">
        <v>0</v>
      </c>
      <c r="DX69" s="46">
        <v>0</v>
      </c>
      <c r="DY69" s="50"/>
      <c r="DZ69" s="46"/>
      <c r="EA69" s="52">
        <v>25</v>
      </c>
      <c r="EB69" s="46"/>
      <c r="EC69" s="46" t="s">
        <v>103</v>
      </c>
      <c r="ED69" s="46"/>
      <c r="EE69" s="46"/>
    </row>
    <row r="70" spans="1:135" ht="23.45" customHeight="1" x14ac:dyDescent="0.25">
      <c r="A70" s="28" t="s">
        <v>290</v>
      </c>
      <c r="B70" s="28" t="s">
        <v>291</v>
      </c>
      <c r="C70" s="29" t="s">
        <v>292</v>
      </c>
      <c r="D70" s="28" t="s">
        <v>293</v>
      </c>
      <c r="E70" s="28" t="s">
        <v>294</v>
      </c>
      <c r="F70" s="30">
        <v>0</v>
      </c>
      <c r="G70" s="30">
        <v>0</v>
      </c>
      <c r="H70" s="30">
        <v>0</v>
      </c>
      <c r="I70" s="30">
        <v>1</v>
      </c>
      <c r="J70" s="30">
        <v>0.90208333333333335</v>
      </c>
      <c r="K70" s="30">
        <v>1</v>
      </c>
      <c r="L70" s="30">
        <v>1</v>
      </c>
      <c r="M70" s="30">
        <v>0.875</v>
      </c>
      <c r="N70" s="30">
        <v>1</v>
      </c>
      <c r="O70" s="30">
        <v>1</v>
      </c>
      <c r="P70" s="30">
        <v>1</v>
      </c>
      <c r="Q70" s="30">
        <v>1</v>
      </c>
      <c r="R70" s="30">
        <v>0</v>
      </c>
      <c r="S70" s="30">
        <v>0</v>
      </c>
      <c r="T70" s="30">
        <v>1</v>
      </c>
      <c r="U70" s="30">
        <v>1</v>
      </c>
      <c r="V70" s="30">
        <v>1</v>
      </c>
      <c r="W70" s="30">
        <v>1</v>
      </c>
      <c r="X70" s="30">
        <v>1</v>
      </c>
      <c r="Y70" s="30">
        <v>1</v>
      </c>
      <c r="Z70" s="30">
        <v>1</v>
      </c>
      <c r="AA70" s="30">
        <v>1</v>
      </c>
      <c r="AB70" s="30">
        <v>1</v>
      </c>
      <c r="AC70" s="30">
        <v>1</v>
      </c>
      <c r="AD70" s="30">
        <v>1</v>
      </c>
      <c r="AE70" s="30">
        <v>1</v>
      </c>
      <c r="AF70" s="30">
        <v>1</v>
      </c>
      <c r="AG70" s="30">
        <v>1</v>
      </c>
      <c r="AH70" s="30">
        <v>1</v>
      </c>
      <c r="AI70" s="31">
        <v>1</v>
      </c>
      <c r="AJ70" s="31"/>
      <c r="AK70" s="32">
        <v>24.777083333333334</v>
      </c>
      <c r="AL70" s="33"/>
      <c r="AM70" s="32">
        <v>24.777083333333334</v>
      </c>
      <c r="AN70" s="28">
        <v>0</v>
      </c>
      <c r="AO70" s="34">
        <v>0</v>
      </c>
      <c r="AP70" s="35">
        <v>24.777083333333334</v>
      </c>
      <c r="AQ70" s="32">
        <v>-0.22291666666666643</v>
      </c>
      <c r="AR70" s="36">
        <v>25</v>
      </c>
      <c r="AS70" s="33">
        <v>0</v>
      </c>
      <c r="AT70" s="33"/>
      <c r="AU70" s="33" t="s">
        <v>81</v>
      </c>
      <c r="AV70" s="28" t="s">
        <v>83</v>
      </c>
      <c r="AW70" s="37">
        <v>0</v>
      </c>
      <c r="AX70" s="38">
        <v>-1.375</v>
      </c>
      <c r="AY70" s="37">
        <f xml:space="preserve"> IF(AND(AK70+AN70&gt;0,BQ70="",CX70&lt;&gt;"BV16"),IF(AX70&gt;=0,MIN(MAX(AR70-(AM70+AN70+AO70)-BA70,0),AW70+AX70),IF(BA70+AX70 &lt;=0, IF(AR70-(AM70+ AN70+ AO70) &gt;0,MAX(MIN(AW70,-(BA70+AX70)),AW70),MIN(AW70,-(BA70+AX70))), IF(AW70-(AR70-(AM70+AN70+AO70)) &gt;=0,AW70-(AR70-(AM70+AN70+AO70)), AW70))),0)</f>
        <v>0</v>
      </c>
      <c r="AZ70" s="39">
        <f t="shared" ref="AZ70:AZ77" si="10">IF(AX70&gt;0,AW70+AX70-AY70,AW70+AY70+AX70 )</f>
        <v>-1.375</v>
      </c>
      <c r="BA70" s="40">
        <v>0</v>
      </c>
      <c r="BB70" s="41">
        <f t="shared" si="3"/>
        <v>0</v>
      </c>
      <c r="BC70" s="59"/>
      <c r="BD70" s="33" t="s">
        <v>83</v>
      </c>
      <c r="BE70" s="42">
        <v>0</v>
      </c>
      <c r="BF70" s="33">
        <v>0</v>
      </c>
      <c r="BG70" s="43" t="s">
        <v>84</v>
      </c>
      <c r="BH70" s="44">
        <v>0</v>
      </c>
      <c r="BI70" s="42">
        <v>0</v>
      </c>
      <c r="BJ70" s="33">
        <v>0</v>
      </c>
      <c r="BK70" s="43" t="s">
        <v>295</v>
      </c>
      <c r="BL70" s="44"/>
      <c r="BM70" s="44"/>
      <c r="BN70" s="33">
        <v>44652</v>
      </c>
      <c r="BO70" s="33">
        <v>44681.999988425923</v>
      </c>
      <c r="BP70" s="44"/>
      <c r="BQ70" s="45"/>
      <c r="BR70" s="45"/>
      <c r="BS70" s="33"/>
      <c r="BT70" s="33"/>
      <c r="BU70" s="33"/>
      <c r="BV70" s="43"/>
      <c r="BW70" s="4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45" t="s">
        <v>162</v>
      </c>
      <c r="CY70" s="45"/>
      <c r="CZ70" s="46">
        <v>0</v>
      </c>
      <c r="DA70" s="47">
        <v>-1.375</v>
      </c>
      <c r="DB70" s="38">
        <v>0</v>
      </c>
      <c r="DC70" s="45"/>
      <c r="DD70" s="45"/>
      <c r="DE70" s="45"/>
      <c r="DF70" s="45"/>
      <c r="DG70" s="48"/>
      <c r="DH70" s="48">
        <v>0</v>
      </c>
      <c r="DI70" s="49">
        <v>44089</v>
      </c>
      <c r="DJ70" s="45"/>
      <c r="DK70" s="45"/>
      <c r="DL70" s="45"/>
      <c r="DM70" s="45"/>
      <c r="DN70" s="50">
        <v>92.893791285714272</v>
      </c>
      <c r="DO70" s="51">
        <v>-1.375</v>
      </c>
      <c r="DP70" s="50">
        <v>0</v>
      </c>
      <c r="DQ70" s="50">
        <v>200000</v>
      </c>
      <c r="DR70" s="50">
        <v>0</v>
      </c>
      <c r="DS70" s="50" t="s">
        <v>296</v>
      </c>
      <c r="DT70" s="50" t="s">
        <v>660</v>
      </c>
      <c r="DU70" s="50">
        <v>0</v>
      </c>
      <c r="DV70" s="46">
        <v>0</v>
      </c>
      <c r="DW70" s="50">
        <v>0</v>
      </c>
      <c r="DX70" s="46">
        <v>0</v>
      </c>
      <c r="DY70" s="50"/>
      <c r="DZ70" s="46"/>
      <c r="EA70" s="52">
        <v>24.777083333333334</v>
      </c>
      <c r="EB70" s="46"/>
      <c r="EC70" s="46" t="s">
        <v>209</v>
      </c>
      <c r="ED70" s="46"/>
      <c r="EE70" s="46"/>
    </row>
    <row r="71" spans="1:135" ht="23.45" customHeight="1" x14ac:dyDescent="0.25">
      <c r="A71" s="28" t="s">
        <v>303</v>
      </c>
      <c r="B71" s="28" t="s">
        <v>304</v>
      </c>
      <c r="C71" s="29" t="s">
        <v>305</v>
      </c>
      <c r="D71" s="28" t="s">
        <v>306</v>
      </c>
      <c r="E71" s="28" t="s">
        <v>301</v>
      </c>
      <c r="F71" s="30">
        <v>1</v>
      </c>
      <c r="G71" s="30">
        <v>1</v>
      </c>
      <c r="H71" s="30">
        <v>1</v>
      </c>
      <c r="I71" s="30">
        <v>0</v>
      </c>
      <c r="J71" s="30">
        <v>1.0625</v>
      </c>
      <c r="K71" s="30">
        <v>0</v>
      </c>
      <c r="L71" s="30">
        <v>0</v>
      </c>
      <c r="M71" s="30">
        <v>1</v>
      </c>
      <c r="N71" s="30">
        <v>1.0625</v>
      </c>
      <c r="O71" s="30">
        <v>1</v>
      </c>
      <c r="P71" s="30">
        <v>1.0625</v>
      </c>
      <c r="Q71" s="30">
        <v>1</v>
      </c>
      <c r="R71" s="30">
        <v>0</v>
      </c>
      <c r="S71" s="30">
        <v>1</v>
      </c>
      <c r="T71" s="30">
        <v>1</v>
      </c>
      <c r="U71" s="30">
        <v>1</v>
      </c>
      <c r="V71" s="30">
        <v>0</v>
      </c>
      <c r="W71" s="30">
        <v>1</v>
      </c>
      <c r="X71" s="30">
        <v>1</v>
      </c>
      <c r="Y71" s="30">
        <v>1</v>
      </c>
      <c r="Z71" s="30">
        <v>1</v>
      </c>
      <c r="AA71" s="30">
        <v>1</v>
      </c>
      <c r="AB71" s="30">
        <v>1</v>
      </c>
      <c r="AC71" s="30">
        <v>0</v>
      </c>
      <c r="AD71" s="30">
        <v>0</v>
      </c>
      <c r="AE71" s="30">
        <v>1</v>
      </c>
      <c r="AF71" s="30">
        <v>1</v>
      </c>
      <c r="AG71" s="30">
        <v>1</v>
      </c>
      <c r="AH71" s="30">
        <v>1</v>
      </c>
      <c r="AI71" s="31">
        <v>1</v>
      </c>
      <c r="AJ71" s="31"/>
      <c r="AK71" s="32">
        <v>23.1875</v>
      </c>
      <c r="AL71" s="33"/>
      <c r="AM71" s="32">
        <v>23.1875</v>
      </c>
      <c r="AN71" s="28">
        <v>0</v>
      </c>
      <c r="AO71" s="34">
        <v>0</v>
      </c>
      <c r="AP71" s="35">
        <v>23.1875</v>
      </c>
      <c r="AQ71" s="32">
        <v>-0.8125</v>
      </c>
      <c r="AR71" s="36">
        <v>24</v>
      </c>
      <c r="AS71" s="33">
        <v>400000</v>
      </c>
      <c r="AT71" s="33"/>
      <c r="AU71" s="33" t="s">
        <v>81</v>
      </c>
      <c r="AV71" s="28" t="s">
        <v>83</v>
      </c>
      <c r="AW71" s="37">
        <v>1</v>
      </c>
      <c r="AX71" s="38">
        <v>-1.5854166666666663</v>
      </c>
      <c r="AY71" s="37">
        <f xml:space="preserve"> IF(AND(AK71+AN71&gt;0,BQ71="",CX71&lt;&gt;"BV16"),IF(AX71&gt;=0,MIN(MAX(AR71-(AM71+AN71+AO71)-BA71,0),AW71+AX71),IF(BA71+AX71 &lt;=0, IF(AR71-(AM71+ AN71+ AO71) &gt;0,MAX(MIN(AW71,-(BA71+AX71)),AW71),MIN(AW71,-(BA71+AX71))), IF(AW71-(AR71-(AM71+AN71+AO71)) &gt;=0,AW71-(AR71-(AM71+AN71+AO71)), AW71))),0)</f>
        <v>1</v>
      </c>
      <c r="AZ71" s="39">
        <f t="shared" si="10"/>
        <v>0.41458333333333375</v>
      </c>
      <c r="BA71" s="40">
        <v>0</v>
      </c>
      <c r="BB71" s="41">
        <f t="shared" ref="BB69:BB86" si="11">IF(AX71&lt;0,IF(AM71+AN71+AO71-AR71&gt;=0,MAX(BA71+AX71,0),MAX(AM71+AN71+AO71-AR71+MAX(BA71+AX71,0),0)),IF(AM71+AN71+AO71-AR71&gt;=0,AM71+AN71+AO71-AR71+BA71,MAX(AM71+AN71+AO71-AR71+BA71,0)))</f>
        <v>0</v>
      </c>
      <c r="BC71" s="59"/>
      <c r="BD71" s="33" t="s">
        <v>83</v>
      </c>
      <c r="BE71" s="42">
        <v>50000</v>
      </c>
      <c r="BF71" s="33">
        <v>1</v>
      </c>
      <c r="BG71" s="43" t="s">
        <v>307</v>
      </c>
      <c r="BH71" s="44">
        <v>50000</v>
      </c>
      <c r="BI71" s="42">
        <v>0</v>
      </c>
      <c r="BJ71" s="33">
        <v>0</v>
      </c>
      <c r="BK71" s="43"/>
      <c r="BL71" s="44"/>
      <c r="BM71" s="44"/>
      <c r="BN71" s="33">
        <v>44652</v>
      </c>
      <c r="BO71" s="33">
        <v>44681.999988425923</v>
      </c>
      <c r="BP71" s="44"/>
      <c r="BQ71" s="45"/>
      <c r="BR71" s="45"/>
      <c r="BS71" s="33"/>
      <c r="BT71" s="33"/>
      <c r="BU71" s="33">
        <v>1</v>
      </c>
      <c r="BV71" s="43"/>
      <c r="BW71" s="43" t="s">
        <v>308</v>
      </c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45" t="s">
        <v>85</v>
      </c>
      <c r="CY71" s="45"/>
      <c r="CZ71" s="46">
        <v>0</v>
      </c>
      <c r="DA71" s="47">
        <v>-1.5854166666666663</v>
      </c>
      <c r="DB71" s="38">
        <v>0</v>
      </c>
      <c r="DC71" s="45"/>
      <c r="DD71" s="45"/>
      <c r="DE71" s="45"/>
      <c r="DF71" s="45"/>
      <c r="DG71" s="48"/>
      <c r="DH71" s="48">
        <v>0</v>
      </c>
      <c r="DI71" s="49">
        <v>44089</v>
      </c>
      <c r="DJ71" s="45"/>
      <c r="DK71" s="45"/>
      <c r="DL71" s="45"/>
      <c r="DM71" s="45"/>
      <c r="DN71" s="50">
        <v>92.609888076923085</v>
      </c>
      <c r="DO71" s="51">
        <v>-0.58541666666666625</v>
      </c>
      <c r="DP71" s="50">
        <v>0</v>
      </c>
      <c r="DQ71" s="50"/>
      <c r="DR71" s="50">
        <v>0</v>
      </c>
      <c r="DS71" s="50" t="s">
        <v>309</v>
      </c>
      <c r="DT71" s="50" t="s">
        <v>656</v>
      </c>
      <c r="DU71" s="50">
        <v>0</v>
      </c>
      <c r="DV71" s="46">
        <v>0</v>
      </c>
      <c r="DW71" s="50">
        <v>0</v>
      </c>
      <c r="DX71" s="46">
        <v>0</v>
      </c>
      <c r="DY71" s="50"/>
      <c r="DZ71" s="46"/>
      <c r="EA71" s="52">
        <v>23.1875</v>
      </c>
      <c r="EB71" s="46"/>
      <c r="EC71" s="46" t="s">
        <v>87</v>
      </c>
      <c r="ED71" s="46"/>
      <c r="EE71" s="46"/>
    </row>
    <row r="72" spans="1:135" ht="23.45" customHeight="1" x14ac:dyDescent="0.25">
      <c r="A72" s="28" t="s">
        <v>157</v>
      </c>
      <c r="B72" s="28" t="s">
        <v>164</v>
      </c>
      <c r="C72" s="29" t="s">
        <v>165</v>
      </c>
      <c r="D72" s="28" t="s">
        <v>166</v>
      </c>
      <c r="E72" s="28" t="s">
        <v>161</v>
      </c>
      <c r="F72" s="30">
        <v>1.125</v>
      </c>
      <c r="G72" s="30">
        <v>1.125</v>
      </c>
      <c r="H72" s="30">
        <v>1</v>
      </c>
      <c r="I72" s="30">
        <v>1</v>
      </c>
      <c r="J72" s="30">
        <v>1</v>
      </c>
      <c r="K72" s="30">
        <v>1</v>
      </c>
      <c r="L72" s="30">
        <v>1</v>
      </c>
      <c r="M72" s="30">
        <v>1.125</v>
      </c>
      <c r="N72" s="30">
        <v>1</v>
      </c>
      <c r="O72" s="30">
        <v>0</v>
      </c>
      <c r="P72" s="30">
        <v>0</v>
      </c>
      <c r="Q72" s="30">
        <v>1</v>
      </c>
      <c r="R72" s="30">
        <v>1</v>
      </c>
      <c r="S72" s="30">
        <v>1</v>
      </c>
      <c r="T72" s="30">
        <v>1.125</v>
      </c>
      <c r="U72" s="30">
        <v>1</v>
      </c>
      <c r="V72" s="30">
        <v>0</v>
      </c>
      <c r="W72" s="30">
        <v>1</v>
      </c>
      <c r="X72" s="30">
        <v>1</v>
      </c>
      <c r="Y72" s="30">
        <v>1</v>
      </c>
      <c r="Z72" s="30">
        <v>1</v>
      </c>
      <c r="AA72" s="30">
        <v>1</v>
      </c>
      <c r="AB72" s="30">
        <v>1</v>
      </c>
      <c r="AC72" s="30">
        <v>1</v>
      </c>
      <c r="AD72" s="30">
        <v>0.5</v>
      </c>
      <c r="AE72" s="30">
        <v>0</v>
      </c>
      <c r="AF72" s="30">
        <v>0</v>
      </c>
      <c r="AG72" s="30">
        <v>0</v>
      </c>
      <c r="AH72" s="30">
        <v>0</v>
      </c>
      <c r="AI72" s="31">
        <v>0</v>
      </c>
      <c r="AJ72" s="31"/>
      <c r="AK72" s="32">
        <v>22</v>
      </c>
      <c r="AL72" s="33"/>
      <c r="AM72" s="32">
        <v>22</v>
      </c>
      <c r="AN72" s="28">
        <v>3</v>
      </c>
      <c r="AO72" s="34">
        <v>0</v>
      </c>
      <c r="AP72" s="35">
        <v>25</v>
      </c>
      <c r="AQ72" s="32">
        <v>0</v>
      </c>
      <c r="AR72" s="36">
        <v>25</v>
      </c>
      <c r="AS72" s="33">
        <v>1650000</v>
      </c>
      <c r="AT72" s="33"/>
      <c r="AU72" s="33" t="s">
        <v>81</v>
      </c>
      <c r="AV72" s="28" t="s">
        <v>167</v>
      </c>
      <c r="AW72" s="37">
        <v>0</v>
      </c>
      <c r="AX72" s="38">
        <v>-1.625</v>
      </c>
      <c r="AY72" s="37">
        <f xml:space="preserve"> IF(AND(AK72+AN72&gt;0,BQ72="",CX72&lt;&gt;"BV16"),IF(AX72&gt;=0,MIN(MAX(AR72-(AM72+AN72+AO72)-BA72,0),AW72+AX72),IF(BA72+AX72 &lt;=0, IF(AR72-(AM72+ AN72+ AO72) &gt;0,MAX(MIN(AW72,-(BA72+AX72)),AW72),MIN(AW72,-(BA72+AX72))), IF(AW72-(AR72-(AM72+AN72+AO72)) &gt;=0,AW72-(AR72-(AM72+AN72+AO72)), AW72))),0)</f>
        <v>0</v>
      </c>
      <c r="AZ72" s="39">
        <f t="shared" si="10"/>
        <v>-1.625</v>
      </c>
      <c r="BA72" s="40">
        <v>0</v>
      </c>
      <c r="BB72" s="41">
        <f t="shared" si="11"/>
        <v>0</v>
      </c>
      <c r="BC72" s="59"/>
      <c r="BD72" s="33" t="s">
        <v>83</v>
      </c>
      <c r="BE72" s="42">
        <v>0</v>
      </c>
      <c r="BF72" s="33">
        <v>0</v>
      </c>
      <c r="BG72" s="43" t="s">
        <v>168</v>
      </c>
      <c r="BH72" s="44">
        <v>0</v>
      </c>
      <c r="BI72" s="42">
        <v>0</v>
      </c>
      <c r="BJ72" s="33">
        <v>0</v>
      </c>
      <c r="BK72" s="43"/>
      <c r="BL72" s="44"/>
      <c r="BM72" s="44"/>
      <c r="BN72" s="33">
        <v>44652</v>
      </c>
      <c r="BO72" s="33">
        <v>44681.999988425923</v>
      </c>
      <c r="BP72" s="44"/>
      <c r="BQ72" s="45"/>
      <c r="BR72" s="45"/>
      <c r="BS72" s="33"/>
      <c r="BT72" s="33"/>
      <c r="BU72" s="33"/>
      <c r="BV72" s="43"/>
      <c r="BW72" s="4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45" t="s">
        <v>162</v>
      </c>
      <c r="CY72" s="45"/>
      <c r="CZ72" s="46">
        <v>0</v>
      </c>
      <c r="DA72" s="47">
        <v>-1.625</v>
      </c>
      <c r="DB72" s="38">
        <v>0</v>
      </c>
      <c r="DC72" s="45"/>
      <c r="DD72" s="45"/>
      <c r="DE72" s="45"/>
      <c r="DF72" s="45"/>
      <c r="DG72" s="48"/>
      <c r="DH72" s="48">
        <v>0</v>
      </c>
      <c r="DI72" s="49">
        <v>44089</v>
      </c>
      <c r="DJ72" s="45"/>
      <c r="DK72" s="45"/>
      <c r="DL72" s="45"/>
      <c r="DM72" s="45"/>
      <c r="DN72" s="50">
        <v>97.872096977207988</v>
      </c>
      <c r="DO72" s="51">
        <v>-1.625</v>
      </c>
      <c r="DP72" s="50">
        <v>0</v>
      </c>
      <c r="DQ72" s="50"/>
      <c r="DR72" s="50">
        <v>3</v>
      </c>
      <c r="DS72" s="50" t="s">
        <v>169</v>
      </c>
      <c r="DT72" s="50" t="s">
        <v>657</v>
      </c>
      <c r="DU72" s="50">
        <v>0</v>
      </c>
      <c r="DV72" s="46">
        <v>0</v>
      </c>
      <c r="DW72" s="50">
        <v>0</v>
      </c>
      <c r="DX72" s="46">
        <v>0</v>
      </c>
      <c r="DY72" s="50"/>
      <c r="DZ72" s="46"/>
      <c r="EA72" s="52">
        <v>25</v>
      </c>
      <c r="EB72" s="46"/>
      <c r="EC72" s="46" t="s">
        <v>103</v>
      </c>
      <c r="ED72" s="46"/>
      <c r="EE72" s="46"/>
    </row>
    <row r="73" spans="1:135" ht="23.45" customHeight="1" x14ac:dyDescent="0.25">
      <c r="A73" s="28" t="s">
        <v>230</v>
      </c>
      <c r="B73" s="28" t="s">
        <v>231</v>
      </c>
      <c r="C73" s="29" t="s">
        <v>232</v>
      </c>
      <c r="D73" s="28" t="s">
        <v>233</v>
      </c>
      <c r="E73" s="28" t="s">
        <v>234</v>
      </c>
      <c r="F73" s="30">
        <v>1</v>
      </c>
      <c r="G73" s="30">
        <v>1</v>
      </c>
      <c r="H73" s="30">
        <v>1.5</v>
      </c>
      <c r="I73" s="30">
        <v>0</v>
      </c>
      <c r="J73" s="30">
        <v>0</v>
      </c>
      <c r="K73" s="30">
        <v>1.5</v>
      </c>
      <c r="L73" s="30">
        <v>0</v>
      </c>
      <c r="M73" s="30">
        <v>0</v>
      </c>
      <c r="N73" s="30">
        <v>2</v>
      </c>
      <c r="O73" s="30">
        <v>0</v>
      </c>
      <c r="P73" s="30">
        <v>0.91249999999999998</v>
      </c>
      <c r="Q73" s="30">
        <v>1</v>
      </c>
      <c r="R73" s="30">
        <v>1.5</v>
      </c>
      <c r="S73" s="30">
        <v>0</v>
      </c>
      <c r="T73" s="30">
        <v>0.4375</v>
      </c>
      <c r="U73" s="30">
        <v>1</v>
      </c>
      <c r="V73" s="30">
        <v>1</v>
      </c>
      <c r="W73" s="30">
        <v>1.4916666666666667</v>
      </c>
      <c r="X73" s="30">
        <v>0</v>
      </c>
      <c r="Y73" s="30">
        <v>0</v>
      </c>
      <c r="Z73" s="30">
        <v>0</v>
      </c>
      <c r="AA73" s="30">
        <v>1.3895833333333334</v>
      </c>
      <c r="AB73" s="30">
        <v>0</v>
      </c>
      <c r="AC73" s="30">
        <v>0</v>
      </c>
      <c r="AD73" s="30">
        <v>1</v>
      </c>
      <c r="AE73" s="30">
        <v>0.98750000000000004</v>
      </c>
      <c r="AF73" s="30">
        <v>0</v>
      </c>
      <c r="AG73" s="30">
        <v>1.5</v>
      </c>
      <c r="AH73" s="30">
        <v>0</v>
      </c>
      <c r="AI73" s="31">
        <v>0</v>
      </c>
      <c r="AJ73" s="31"/>
      <c r="AK73" s="32">
        <v>19.21875</v>
      </c>
      <c r="AL73" s="33"/>
      <c r="AM73" s="32">
        <v>19.21875</v>
      </c>
      <c r="AN73" s="28">
        <v>0</v>
      </c>
      <c r="AO73" s="34">
        <v>0</v>
      </c>
      <c r="AP73" s="35">
        <v>19.21875</v>
      </c>
      <c r="AQ73" s="32">
        <v>-4.78125</v>
      </c>
      <c r="AR73" s="36">
        <v>24</v>
      </c>
      <c r="AS73" s="33">
        <v>1229375</v>
      </c>
      <c r="AT73" s="33"/>
      <c r="AU73" s="33" t="s">
        <v>217</v>
      </c>
      <c r="AV73" s="28" t="s">
        <v>83</v>
      </c>
      <c r="AW73" s="37">
        <v>0</v>
      </c>
      <c r="AX73" s="38">
        <v>-1.7802500000000001</v>
      </c>
      <c r="AY73" s="37">
        <f xml:space="preserve"> IF(AND(AK73+AN73&gt;0,BQ73="",CX73&lt;&gt;"BV16"),IF(AX73&gt;=0,MIN(MAX(AR73-(AM73+AN73+AO73)-BA73,0),AW73+AX73),IF(BA73+AX73 &lt;=0, IF(AR73-(AM73+ AN73+ AO73) &gt;0,MAX(MIN(AW73,-(BA73+AX73)),AW73),MIN(AW73,-(BA73+AX73))), IF(AW73-(AR73-(AM73+AN73+AO73)) &gt;=0,AW73-(AR73-(AM73+AN73+AO73)), AW73))),0)</f>
        <v>0</v>
      </c>
      <c r="AZ73" s="39">
        <f t="shared" si="10"/>
        <v>-1.7802500000000001</v>
      </c>
      <c r="BA73" s="40">
        <v>0</v>
      </c>
      <c r="BB73" s="41">
        <f t="shared" si="11"/>
        <v>0</v>
      </c>
      <c r="BC73" s="59"/>
      <c r="BD73" s="33" t="s">
        <v>83</v>
      </c>
      <c r="BE73" s="42">
        <v>100000</v>
      </c>
      <c r="BF73" s="33">
        <v>2</v>
      </c>
      <c r="BG73" s="43" t="s">
        <v>235</v>
      </c>
      <c r="BH73" s="44">
        <v>50000</v>
      </c>
      <c r="BI73" s="42">
        <v>50000</v>
      </c>
      <c r="BJ73" s="33">
        <v>1</v>
      </c>
      <c r="BK73" s="43" t="s">
        <v>236</v>
      </c>
      <c r="BL73" s="44"/>
      <c r="BM73" s="44"/>
      <c r="BN73" s="33">
        <v>44652</v>
      </c>
      <c r="BO73" s="33">
        <v>44681.999988425923</v>
      </c>
      <c r="BP73" s="44"/>
      <c r="BQ73" s="45"/>
      <c r="BR73" s="45"/>
      <c r="BS73" s="33"/>
      <c r="BT73" s="33">
        <v>1</v>
      </c>
      <c r="BU73" s="33"/>
      <c r="BV73" s="43" t="s">
        <v>237</v>
      </c>
      <c r="BW73" s="4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45" t="s">
        <v>85</v>
      </c>
      <c r="CY73" s="45"/>
      <c r="CZ73" s="46">
        <v>0</v>
      </c>
      <c r="DA73" s="47">
        <v>-1.7802500000000001</v>
      </c>
      <c r="DB73" s="38">
        <v>0</v>
      </c>
      <c r="DC73" s="45"/>
      <c r="DD73" s="45"/>
      <c r="DE73" s="45"/>
      <c r="DF73" s="45"/>
      <c r="DG73" s="48">
        <v>7</v>
      </c>
      <c r="DH73" s="48">
        <v>0</v>
      </c>
      <c r="DI73" s="49">
        <v>44089</v>
      </c>
      <c r="DJ73" s="45"/>
      <c r="DK73" s="45"/>
      <c r="DL73" s="45"/>
      <c r="DM73" s="45"/>
      <c r="DN73" s="50">
        <v>90.427153985505072</v>
      </c>
      <c r="DO73" s="51">
        <v>-1.7802500000000001</v>
      </c>
      <c r="DP73" s="50">
        <v>0</v>
      </c>
      <c r="DQ73" s="50">
        <v>260000</v>
      </c>
      <c r="DR73" s="50">
        <v>0</v>
      </c>
      <c r="DS73" s="50" t="s">
        <v>238</v>
      </c>
      <c r="DT73" s="50" t="s">
        <v>657</v>
      </c>
      <c r="DU73" s="50">
        <v>0.78849999999999998</v>
      </c>
      <c r="DV73" s="46">
        <v>0.78849999999999998</v>
      </c>
      <c r="DW73" s="50">
        <v>0</v>
      </c>
      <c r="DX73" s="46">
        <v>0</v>
      </c>
      <c r="DY73" s="50"/>
      <c r="DZ73" s="46"/>
      <c r="EA73" s="52">
        <v>19.21875</v>
      </c>
      <c r="EB73" s="46"/>
      <c r="EC73" s="46" t="s">
        <v>103</v>
      </c>
      <c r="ED73" s="46"/>
      <c r="EE73" s="46"/>
    </row>
    <row r="74" spans="1:135" s="53" customFormat="1" ht="23.45" customHeight="1" x14ac:dyDescent="0.25">
      <c r="A74" s="54" t="s">
        <v>111</v>
      </c>
      <c r="B74" s="54" t="s">
        <v>112</v>
      </c>
      <c r="C74" s="55" t="s">
        <v>113</v>
      </c>
      <c r="D74" s="54" t="s">
        <v>114</v>
      </c>
      <c r="E74" s="54" t="s">
        <v>92</v>
      </c>
      <c r="F74" s="56">
        <v>1</v>
      </c>
      <c r="G74" s="56">
        <v>1</v>
      </c>
      <c r="H74" s="56">
        <v>0</v>
      </c>
      <c r="I74" s="56">
        <v>1</v>
      </c>
      <c r="J74" s="56">
        <v>1</v>
      </c>
      <c r="K74" s="56">
        <v>0</v>
      </c>
      <c r="L74" s="56">
        <v>1</v>
      </c>
      <c r="M74" s="56">
        <v>0.875</v>
      </c>
      <c r="N74" s="56">
        <v>1</v>
      </c>
      <c r="O74" s="56">
        <v>0</v>
      </c>
      <c r="P74" s="56">
        <v>0</v>
      </c>
      <c r="Q74" s="56">
        <v>0.8125</v>
      </c>
      <c r="R74" s="56">
        <v>0.75</v>
      </c>
      <c r="S74" s="56">
        <v>1</v>
      </c>
      <c r="T74" s="56">
        <v>1</v>
      </c>
      <c r="U74" s="56">
        <v>0.875</v>
      </c>
      <c r="V74" s="56">
        <v>0</v>
      </c>
      <c r="W74" s="56">
        <v>1</v>
      </c>
      <c r="X74" s="56">
        <v>0.5625</v>
      </c>
      <c r="Y74" s="56">
        <v>1</v>
      </c>
      <c r="Z74" s="56">
        <v>1</v>
      </c>
      <c r="AA74" s="56">
        <v>0.9375</v>
      </c>
      <c r="AB74" s="56">
        <v>1.125</v>
      </c>
      <c r="AC74" s="56">
        <v>0</v>
      </c>
      <c r="AD74" s="56">
        <v>1</v>
      </c>
      <c r="AE74" s="56">
        <v>1</v>
      </c>
      <c r="AF74" s="56">
        <v>1.125</v>
      </c>
      <c r="AG74" s="56">
        <v>1</v>
      </c>
      <c r="AH74" s="56">
        <v>0.5625</v>
      </c>
      <c r="AI74" s="57">
        <v>1</v>
      </c>
      <c r="AJ74" s="57"/>
      <c r="AK74" s="58">
        <v>22.625</v>
      </c>
      <c r="AL74" s="59"/>
      <c r="AM74" s="58">
        <v>22.625</v>
      </c>
      <c r="AN74" s="54">
        <v>0</v>
      </c>
      <c r="AO74" s="60">
        <v>0</v>
      </c>
      <c r="AP74" s="58">
        <v>22.625</v>
      </c>
      <c r="AQ74" s="58">
        <v>-1.375</v>
      </c>
      <c r="AR74" s="59">
        <v>24</v>
      </c>
      <c r="AS74" s="59">
        <v>100000</v>
      </c>
      <c r="AT74" s="59"/>
      <c r="AU74" s="59" t="s">
        <v>81</v>
      </c>
      <c r="AV74" s="54" t="s">
        <v>83</v>
      </c>
      <c r="AW74" s="58">
        <v>1</v>
      </c>
      <c r="AX74" s="59">
        <v>-2</v>
      </c>
      <c r="AY74" s="37">
        <f xml:space="preserve"> IF(AND(AK74+AN74&gt;0,BQ74="",CX74&lt;&gt;"BV16"),IF(AX74&gt;=0,MIN(MAX(AR74-(AM74+AN74+AO74)-BA74,0),AW74+AX74),IF(BA74+AX74 &lt;=0, IF(AR74-(AM74+ AN74+ AO74) &gt;0,MAX(MIN(AW74,-(BA74+AX74)),AW74),MIN(AW74,-(BA74+AX74))), IF(AW74-(AR74-(AM74+AN74+AO74)) &gt;=0,AW74-(AR74-(AM74+AN74+AO74)), AW74))),0)</f>
        <v>1</v>
      </c>
      <c r="AZ74" s="57">
        <f t="shared" si="10"/>
        <v>0</v>
      </c>
      <c r="BA74" s="59">
        <v>1</v>
      </c>
      <c r="BB74" s="41">
        <f t="shared" si="11"/>
        <v>0</v>
      </c>
      <c r="BC74" s="59"/>
      <c r="BD74" s="59" t="s">
        <v>83</v>
      </c>
      <c r="BE74" s="61">
        <v>0</v>
      </c>
      <c r="BF74" s="59">
        <v>0</v>
      </c>
      <c r="BG74" s="62" t="s">
        <v>84</v>
      </c>
      <c r="BH74" s="63">
        <v>100000</v>
      </c>
      <c r="BI74" s="61">
        <v>0</v>
      </c>
      <c r="BJ74" s="59">
        <v>0</v>
      </c>
      <c r="BK74" s="62" t="s">
        <v>115</v>
      </c>
      <c r="BL74" s="63"/>
      <c r="BM74" s="63"/>
      <c r="BN74" s="59">
        <v>44652</v>
      </c>
      <c r="BO74" s="59">
        <v>44681.999988425923</v>
      </c>
      <c r="BP74" s="63"/>
      <c r="BQ74" s="64"/>
      <c r="BR74" s="64"/>
      <c r="BS74" s="59"/>
      <c r="BT74" s="59">
        <v>1</v>
      </c>
      <c r="BU74" s="59">
        <v>1</v>
      </c>
      <c r="BV74" s="62" t="s">
        <v>116</v>
      </c>
      <c r="BW74" s="62" t="s">
        <v>117</v>
      </c>
      <c r="BX74" s="59"/>
      <c r="BY74" s="59"/>
      <c r="BZ74" s="59"/>
      <c r="CA74" s="59"/>
      <c r="CB74" s="59"/>
      <c r="CC74" s="59"/>
      <c r="CD74" s="59"/>
      <c r="CE74" s="59"/>
      <c r="CF74" s="59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64" t="s">
        <v>85</v>
      </c>
      <c r="CY74" s="64"/>
      <c r="CZ74" s="60">
        <v>0</v>
      </c>
      <c r="DA74" s="65">
        <v>-2</v>
      </c>
      <c r="DB74" s="59">
        <v>0</v>
      </c>
      <c r="DC74" s="64"/>
      <c r="DD74" s="64"/>
      <c r="DE74" s="64"/>
      <c r="DF74" s="64"/>
      <c r="DG74" s="66"/>
      <c r="DH74" s="66">
        <v>0</v>
      </c>
      <c r="DI74" s="67">
        <v>44089</v>
      </c>
      <c r="DJ74" s="64"/>
      <c r="DK74" s="64"/>
      <c r="DL74" s="64"/>
      <c r="DM74" s="64"/>
      <c r="DN74" s="68">
        <v>93.48734430484329</v>
      </c>
      <c r="DO74" s="69">
        <v>-1</v>
      </c>
      <c r="DP74" s="68">
        <v>0</v>
      </c>
      <c r="DQ74" s="68">
        <v>300000</v>
      </c>
      <c r="DR74" s="68">
        <v>0</v>
      </c>
      <c r="DS74" s="68" t="s">
        <v>118</v>
      </c>
      <c r="DT74" s="68" t="s">
        <v>658</v>
      </c>
      <c r="DU74" s="68">
        <v>0</v>
      </c>
      <c r="DV74" s="60">
        <v>0</v>
      </c>
      <c r="DW74" s="68">
        <v>0</v>
      </c>
      <c r="DX74" s="60">
        <v>0</v>
      </c>
      <c r="DY74" s="68"/>
      <c r="DZ74" s="60"/>
      <c r="EA74" s="70">
        <v>22.625</v>
      </c>
      <c r="EB74" s="60"/>
      <c r="EC74" s="60" t="s">
        <v>119</v>
      </c>
      <c r="ED74" s="60"/>
      <c r="EE74" s="60"/>
    </row>
    <row r="75" spans="1:135" s="53" customFormat="1" ht="23.45" customHeight="1" x14ac:dyDescent="0.25">
      <c r="A75" s="54" t="s">
        <v>111</v>
      </c>
      <c r="B75" s="54" t="s">
        <v>112</v>
      </c>
      <c r="C75" s="55" t="s">
        <v>113</v>
      </c>
      <c r="D75" s="54" t="s">
        <v>114</v>
      </c>
      <c r="E75" s="54" t="s">
        <v>92</v>
      </c>
      <c r="F75" s="56">
        <v>1</v>
      </c>
      <c r="G75" s="56">
        <v>1</v>
      </c>
      <c r="H75" s="56">
        <v>0</v>
      </c>
      <c r="I75" s="56">
        <v>1</v>
      </c>
      <c r="J75" s="56">
        <v>1</v>
      </c>
      <c r="K75" s="56">
        <v>0</v>
      </c>
      <c r="L75" s="56">
        <v>1</v>
      </c>
      <c r="M75" s="56">
        <v>0.875</v>
      </c>
      <c r="N75" s="56">
        <v>1</v>
      </c>
      <c r="O75" s="56">
        <v>0</v>
      </c>
      <c r="P75" s="56">
        <v>0</v>
      </c>
      <c r="Q75" s="56">
        <v>0.8125</v>
      </c>
      <c r="R75" s="56">
        <v>0.75</v>
      </c>
      <c r="S75" s="56">
        <v>1</v>
      </c>
      <c r="T75" s="56">
        <v>1</v>
      </c>
      <c r="U75" s="56">
        <v>0.875</v>
      </c>
      <c r="V75" s="56">
        <v>0</v>
      </c>
      <c r="W75" s="56">
        <v>1</v>
      </c>
      <c r="X75" s="56">
        <v>0.5625</v>
      </c>
      <c r="Y75" s="56">
        <v>1</v>
      </c>
      <c r="Z75" s="56">
        <v>1</v>
      </c>
      <c r="AA75" s="56">
        <v>0.9375</v>
      </c>
      <c r="AB75" s="56">
        <v>1.125</v>
      </c>
      <c r="AC75" s="56">
        <v>0</v>
      </c>
      <c r="AD75" s="56">
        <v>1</v>
      </c>
      <c r="AE75" s="56">
        <v>1</v>
      </c>
      <c r="AF75" s="56">
        <v>1.125</v>
      </c>
      <c r="AG75" s="56">
        <v>1</v>
      </c>
      <c r="AH75" s="56">
        <v>0.5625</v>
      </c>
      <c r="AI75" s="57">
        <v>1</v>
      </c>
      <c r="AJ75" s="57"/>
      <c r="AK75" s="58">
        <v>22.625</v>
      </c>
      <c r="AL75" s="59"/>
      <c r="AM75" s="58">
        <v>22.625</v>
      </c>
      <c r="AN75" s="54">
        <v>0</v>
      </c>
      <c r="AO75" s="60">
        <v>0</v>
      </c>
      <c r="AP75" s="58">
        <v>23.625</v>
      </c>
      <c r="AQ75" s="58">
        <v>-0.375</v>
      </c>
      <c r="AR75" s="59">
        <v>24</v>
      </c>
      <c r="AS75" s="59">
        <v>100000</v>
      </c>
      <c r="AT75" s="59"/>
      <c r="AU75" s="59" t="s">
        <v>81</v>
      </c>
      <c r="AV75" s="54" t="s">
        <v>83</v>
      </c>
      <c r="AW75" s="58">
        <v>1</v>
      </c>
      <c r="AX75" s="59">
        <v>-2</v>
      </c>
      <c r="AY75" s="37">
        <f xml:space="preserve"> IF(AND(AK75+AN75&gt;0,BQ75="",CX75&lt;&gt;"BV16"),IF(AX75&gt;=0,MIN(MAX(AR75-(AM75+AN75+AO75)-BA75,0),AW75+AX75),IF(BA75+AX75 &lt;=0, IF(AR75-(AM75+ AN75+ AO75) &gt;0,MAX(MIN(AW75,-(BA75+AX75)),AW75),MIN(AW75,-(BA75+AX75))), IF(AW75-(AR75-(AM75+AN75+AO75)) &gt;=0,AW75-(AR75-(AM75+AN75+AO75)), AW75))),0)</f>
        <v>1</v>
      </c>
      <c r="AZ75" s="57"/>
      <c r="BA75" s="59">
        <v>2</v>
      </c>
      <c r="BB75" s="41">
        <f t="shared" si="11"/>
        <v>0</v>
      </c>
      <c r="BC75" s="59"/>
      <c r="BD75" s="59" t="s">
        <v>83</v>
      </c>
      <c r="BE75" s="61">
        <v>0</v>
      </c>
      <c r="BF75" s="59">
        <v>0</v>
      </c>
      <c r="BG75" s="62" t="s">
        <v>84</v>
      </c>
      <c r="BH75" s="63">
        <v>100000</v>
      </c>
      <c r="BI75" s="61">
        <v>0</v>
      </c>
      <c r="BJ75" s="59">
        <v>0</v>
      </c>
      <c r="BK75" s="62" t="s">
        <v>115</v>
      </c>
      <c r="BL75" s="63"/>
      <c r="BM75" s="63"/>
      <c r="BN75" s="59">
        <v>44652</v>
      </c>
      <c r="BO75" s="59">
        <v>44681.999988425923</v>
      </c>
      <c r="BP75" s="63"/>
      <c r="BQ75" s="64"/>
      <c r="BR75" s="64"/>
      <c r="BS75" s="59"/>
      <c r="BT75" s="59">
        <v>1</v>
      </c>
      <c r="BU75" s="59">
        <v>1</v>
      </c>
      <c r="BV75" s="62" t="s">
        <v>116</v>
      </c>
      <c r="BW75" s="62" t="s">
        <v>117</v>
      </c>
      <c r="BX75" s="59"/>
      <c r="BY75" s="59"/>
      <c r="BZ75" s="59"/>
      <c r="CA75" s="59"/>
      <c r="CB75" s="59"/>
      <c r="CC75" s="59"/>
      <c r="CD75" s="59"/>
      <c r="CE75" s="59"/>
      <c r="CF75" s="59"/>
      <c r="CG75" s="59"/>
      <c r="CH75" s="59"/>
      <c r="CI75" s="59"/>
      <c r="CJ75" s="59"/>
      <c r="CK75" s="59"/>
      <c r="CL75" s="59"/>
      <c r="CM75" s="59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64" t="s">
        <v>85</v>
      </c>
      <c r="CY75" s="64"/>
      <c r="CZ75" s="60">
        <v>0</v>
      </c>
      <c r="DA75" s="65">
        <v>-2</v>
      </c>
      <c r="DB75" s="59">
        <v>0</v>
      </c>
      <c r="DC75" s="64"/>
      <c r="DD75" s="64"/>
      <c r="DE75" s="64"/>
      <c r="DF75" s="64"/>
      <c r="DG75" s="66"/>
      <c r="DH75" s="66">
        <v>0</v>
      </c>
      <c r="DI75" s="67">
        <v>44089</v>
      </c>
      <c r="DJ75" s="64"/>
      <c r="DK75" s="64"/>
      <c r="DL75" s="64"/>
      <c r="DM75" s="64"/>
      <c r="DN75" s="68">
        <v>93.48734430484329</v>
      </c>
      <c r="DO75" s="69">
        <v>-1</v>
      </c>
      <c r="DP75" s="68">
        <v>0</v>
      </c>
      <c r="DQ75" s="68">
        <v>300000</v>
      </c>
      <c r="DR75" s="68">
        <v>0</v>
      </c>
      <c r="DS75" s="68" t="s">
        <v>118</v>
      </c>
      <c r="DT75" s="68" t="s">
        <v>658</v>
      </c>
      <c r="DU75" s="68">
        <v>0</v>
      </c>
      <c r="DV75" s="60">
        <v>0</v>
      </c>
      <c r="DW75" s="68">
        <v>0</v>
      </c>
      <c r="DX75" s="60">
        <v>0</v>
      </c>
      <c r="DY75" s="68"/>
      <c r="DZ75" s="60"/>
      <c r="EA75" s="70">
        <v>22.625</v>
      </c>
      <c r="EB75" s="60"/>
      <c r="EC75" s="60" t="s">
        <v>119</v>
      </c>
      <c r="ED75" s="60"/>
      <c r="EE75" s="60"/>
    </row>
    <row r="76" spans="1:135" s="53" customFormat="1" ht="23.45" customHeight="1" x14ac:dyDescent="0.25">
      <c r="A76" s="54" t="s">
        <v>111</v>
      </c>
      <c r="B76" s="54" t="s">
        <v>112</v>
      </c>
      <c r="C76" s="55" t="s">
        <v>113</v>
      </c>
      <c r="D76" s="54" t="s">
        <v>114</v>
      </c>
      <c r="E76" s="54" t="s">
        <v>92</v>
      </c>
      <c r="F76" s="56">
        <v>1</v>
      </c>
      <c r="G76" s="56">
        <v>1</v>
      </c>
      <c r="H76" s="56">
        <v>0</v>
      </c>
      <c r="I76" s="56">
        <v>1</v>
      </c>
      <c r="J76" s="56">
        <v>1</v>
      </c>
      <c r="K76" s="56">
        <v>0</v>
      </c>
      <c r="L76" s="56">
        <v>1</v>
      </c>
      <c r="M76" s="56">
        <v>0.875</v>
      </c>
      <c r="N76" s="56">
        <v>1</v>
      </c>
      <c r="O76" s="56">
        <v>0</v>
      </c>
      <c r="P76" s="56">
        <v>0</v>
      </c>
      <c r="Q76" s="56">
        <v>0.8125</v>
      </c>
      <c r="R76" s="56">
        <v>0.75</v>
      </c>
      <c r="S76" s="56">
        <v>1</v>
      </c>
      <c r="T76" s="56">
        <v>1</v>
      </c>
      <c r="U76" s="56">
        <v>0.875</v>
      </c>
      <c r="V76" s="56">
        <v>0</v>
      </c>
      <c r="W76" s="56">
        <v>1</v>
      </c>
      <c r="X76" s="56">
        <v>0.5625</v>
      </c>
      <c r="Y76" s="56">
        <v>1</v>
      </c>
      <c r="Z76" s="56">
        <v>1</v>
      </c>
      <c r="AA76" s="56">
        <v>0.9375</v>
      </c>
      <c r="AB76" s="56">
        <v>1.125</v>
      </c>
      <c r="AC76" s="56">
        <v>0</v>
      </c>
      <c r="AD76" s="56">
        <v>1</v>
      </c>
      <c r="AE76" s="56">
        <v>1</v>
      </c>
      <c r="AF76" s="56">
        <v>1.125</v>
      </c>
      <c r="AG76" s="56">
        <v>1</v>
      </c>
      <c r="AH76" s="56">
        <v>0.5625</v>
      </c>
      <c r="AI76" s="57">
        <v>1</v>
      </c>
      <c r="AJ76" s="57"/>
      <c r="AK76" s="58">
        <v>22.625</v>
      </c>
      <c r="AL76" s="59"/>
      <c r="AM76" s="58">
        <v>22.625</v>
      </c>
      <c r="AN76" s="54">
        <v>0</v>
      </c>
      <c r="AO76" s="60">
        <v>0</v>
      </c>
      <c r="AP76" s="58">
        <v>24</v>
      </c>
      <c r="AQ76" s="58">
        <v>0</v>
      </c>
      <c r="AR76" s="59">
        <v>24</v>
      </c>
      <c r="AS76" s="59">
        <v>100000</v>
      </c>
      <c r="AT76" s="59"/>
      <c r="AU76" s="59" t="s">
        <v>81</v>
      </c>
      <c r="AV76" s="54" t="s">
        <v>83</v>
      </c>
      <c r="AW76" s="58">
        <v>1</v>
      </c>
      <c r="AX76" s="59">
        <v>-2</v>
      </c>
      <c r="AY76" s="37">
        <f t="shared" ref="AY76:AY77" si="12" xml:space="preserve"> IF(AND(AK76+AN76&gt;0,BQ76="",CX76&lt;&gt;"BV16"),IF(AX76&gt;=0,MIN(MAX(AR76-(AM76+AN76+AO76)-BA76,0),AW76+AX76),IF(BA76+AX76 &lt;=0, IF(AR76-(AM76+ AN76+ AO76) &gt;0,MAX(MIN(AW76,-(BA76+AX76)),AW76),MIN(AW76,-(BA76+AX76))), IF(AW76-(AR76-(AM76+AN76+AO76)) &gt;=0,AW76-(AR76-(AM76+AN76+AO76)), AW76))),0)</f>
        <v>1</v>
      </c>
      <c r="AZ76" s="57"/>
      <c r="BA76" s="59">
        <v>3.6</v>
      </c>
      <c r="BB76" s="41">
        <f t="shared" si="11"/>
        <v>0.22500000000000009</v>
      </c>
      <c r="BC76" s="59"/>
      <c r="BD76" s="59"/>
      <c r="BE76" s="61">
        <v>0</v>
      </c>
      <c r="BF76" s="59">
        <v>0</v>
      </c>
      <c r="BG76" s="62" t="s">
        <v>84</v>
      </c>
      <c r="BH76" s="63">
        <v>100000</v>
      </c>
      <c r="BI76" s="61">
        <v>0</v>
      </c>
      <c r="BJ76" s="59">
        <v>0</v>
      </c>
      <c r="BK76" s="62" t="s">
        <v>115</v>
      </c>
      <c r="BL76" s="63"/>
      <c r="BM76" s="63"/>
      <c r="BN76" s="59">
        <v>44652</v>
      </c>
      <c r="BO76" s="59">
        <v>44681.999988425923</v>
      </c>
      <c r="BP76" s="63"/>
      <c r="BQ76" s="64"/>
      <c r="BR76" s="64"/>
      <c r="BS76" s="59"/>
      <c r="BT76" s="59">
        <v>1</v>
      </c>
      <c r="BU76" s="59">
        <v>1</v>
      </c>
      <c r="BV76" s="62" t="s">
        <v>116</v>
      </c>
      <c r="BW76" s="62" t="s">
        <v>117</v>
      </c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64" t="s">
        <v>85</v>
      </c>
      <c r="CY76" s="64"/>
      <c r="CZ76" s="60">
        <v>0</v>
      </c>
      <c r="DA76" s="65">
        <v>-2</v>
      </c>
      <c r="DB76" s="59">
        <v>0</v>
      </c>
      <c r="DC76" s="64"/>
      <c r="DD76" s="64"/>
      <c r="DE76" s="64"/>
      <c r="DF76" s="64"/>
      <c r="DG76" s="66"/>
      <c r="DH76" s="66">
        <v>0</v>
      </c>
      <c r="DI76" s="67">
        <v>44089</v>
      </c>
      <c r="DJ76" s="64"/>
      <c r="DK76" s="64"/>
      <c r="DL76" s="64"/>
      <c r="DM76" s="64"/>
      <c r="DN76" s="68">
        <v>93.48734430484329</v>
      </c>
      <c r="DO76" s="69">
        <v>-1</v>
      </c>
      <c r="DP76" s="68">
        <v>0</v>
      </c>
      <c r="DQ76" s="68">
        <v>300000</v>
      </c>
      <c r="DR76" s="68">
        <v>0</v>
      </c>
      <c r="DS76" s="68" t="s">
        <v>118</v>
      </c>
      <c r="DT76" s="68" t="s">
        <v>658</v>
      </c>
      <c r="DU76" s="68">
        <v>0</v>
      </c>
      <c r="DV76" s="60">
        <v>0</v>
      </c>
      <c r="DW76" s="68">
        <v>0</v>
      </c>
      <c r="DX76" s="60">
        <v>0</v>
      </c>
      <c r="DY76" s="68"/>
      <c r="DZ76" s="60"/>
      <c r="EA76" s="70">
        <v>22.625</v>
      </c>
      <c r="EB76" s="60"/>
      <c r="EC76" s="60" t="s">
        <v>119</v>
      </c>
      <c r="ED76" s="60"/>
      <c r="EE76" s="60"/>
    </row>
    <row r="77" spans="1:135" s="53" customFormat="1" ht="23.45" customHeight="1" x14ac:dyDescent="0.25">
      <c r="A77" s="54" t="s">
        <v>111</v>
      </c>
      <c r="B77" s="54" t="s">
        <v>112</v>
      </c>
      <c r="C77" s="55" t="s">
        <v>113</v>
      </c>
      <c r="D77" s="54" t="s">
        <v>114</v>
      </c>
      <c r="E77" s="54" t="s">
        <v>92</v>
      </c>
      <c r="F77" s="56">
        <v>1</v>
      </c>
      <c r="G77" s="56">
        <v>1</v>
      </c>
      <c r="H77" s="56">
        <v>0</v>
      </c>
      <c r="I77" s="56">
        <v>1</v>
      </c>
      <c r="J77" s="56">
        <v>1</v>
      </c>
      <c r="K77" s="56">
        <v>0</v>
      </c>
      <c r="L77" s="56">
        <v>1</v>
      </c>
      <c r="M77" s="56">
        <v>0.875</v>
      </c>
      <c r="N77" s="56">
        <v>1</v>
      </c>
      <c r="O77" s="56">
        <v>0</v>
      </c>
      <c r="P77" s="56">
        <v>0</v>
      </c>
      <c r="Q77" s="56">
        <v>0.8125</v>
      </c>
      <c r="R77" s="56">
        <v>0.75</v>
      </c>
      <c r="S77" s="56">
        <v>1</v>
      </c>
      <c r="T77" s="56">
        <v>1</v>
      </c>
      <c r="U77" s="56">
        <v>0.875</v>
      </c>
      <c r="V77" s="56">
        <v>0</v>
      </c>
      <c r="W77" s="56">
        <v>1</v>
      </c>
      <c r="X77" s="56">
        <v>0.5625</v>
      </c>
      <c r="Y77" s="56">
        <v>1</v>
      </c>
      <c r="Z77" s="56">
        <v>1</v>
      </c>
      <c r="AA77" s="56">
        <v>0.9375</v>
      </c>
      <c r="AB77" s="56">
        <v>1.125</v>
      </c>
      <c r="AC77" s="56">
        <v>0</v>
      </c>
      <c r="AD77" s="56">
        <v>1</v>
      </c>
      <c r="AE77" s="56">
        <v>1</v>
      </c>
      <c r="AF77" s="56">
        <v>1.125</v>
      </c>
      <c r="AG77" s="56">
        <v>1</v>
      </c>
      <c r="AH77" s="56">
        <v>0.5625</v>
      </c>
      <c r="AI77" s="57">
        <v>1</v>
      </c>
      <c r="AJ77" s="57"/>
      <c r="AK77" s="58">
        <v>25</v>
      </c>
      <c r="AL77" s="59"/>
      <c r="AM77" s="58">
        <v>25</v>
      </c>
      <c r="AN77" s="54">
        <v>0</v>
      </c>
      <c r="AO77" s="60">
        <v>0</v>
      </c>
      <c r="AP77" s="58">
        <v>24</v>
      </c>
      <c r="AQ77" s="58">
        <v>0</v>
      </c>
      <c r="AR77" s="59">
        <v>24</v>
      </c>
      <c r="AS77" s="59">
        <v>100000</v>
      </c>
      <c r="AT77" s="59"/>
      <c r="AU77" s="59" t="s">
        <v>81</v>
      </c>
      <c r="AV77" s="54" t="s">
        <v>83</v>
      </c>
      <c r="AW77" s="58">
        <v>1</v>
      </c>
      <c r="AX77" s="59">
        <v>-2</v>
      </c>
      <c r="AY77" s="37">
        <f t="shared" si="12"/>
        <v>1</v>
      </c>
      <c r="AZ77" s="57">
        <f t="shared" si="10"/>
        <v>0</v>
      </c>
      <c r="BA77" s="59">
        <v>0</v>
      </c>
      <c r="BB77" s="41">
        <f t="shared" si="11"/>
        <v>0</v>
      </c>
      <c r="BC77" s="59"/>
      <c r="BD77" s="59" t="s">
        <v>83</v>
      </c>
      <c r="BE77" s="61">
        <v>0</v>
      </c>
      <c r="BF77" s="59">
        <v>0</v>
      </c>
      <c r="BG77" s="62" t="s">
        <v>84</v>
      </c>
      <c r="BH77" s="63">
        <v>100000</v>
      </c>
      <c r="BI77" s="61">
        <v>0</v>
      </c>
      <c r="BJ77" s="59">
        <v>0</v>
      </c>
      <c r="BK77" s="62" t="s">
        <v>115</v>
      </c>
      <c r="BL77" s="63"/>
      <c r="BM77" s="63"/>
      <c r="BN77" s="59">
        <v>44652</v>
      </c>
      <c r="BO77" s="59">
        <v>44681.999988425923</v>
      </c>
      <c r="BP77" s="63"/>
      <c r="BQ77" s="64"/>
      <c r="BR77" s="64"/>
      <c r="BS77" s="59"/>
      <c r="BT77" s="59">
        <v>1</v>
      </c>
      <c r="BU77" s="59">
        <v>1</v>
      </c>
      <c r="BV77" s="62" t="s">
        <v>116</v>
      </c>
      <c r="BW77" s="62" t="s">
        <v>117</v>
      </c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64" t="s">
        <v>85</v>
      </c>
      <c r="CY77" s="64"/>
      <c r="CZ77" s="60">
        <v>0</v>
      </c>
      <c r="DA77" s="65">
        <v>-2</v>
      </c>
      <c r="DB77" s="59">
        <v>0</v>
      </c>
      <c r="DC77" s="64"/>
      <c r="DD77" s="64"/>
      <c r="DE77" s="64"/>
      <c r="DF77" s="64"/>
      <c r="DG77" s="66"/>
      <c r="DH77" s="66">
        <v>0</v>
      </c>
      <c r="DI77" s="67">
        <v>44089</v>
      </c>
      <c r="DJ77" s="64"/>
      <c r="DK77" s="64"/>
      <c r="DL77" s="64"/>
      <c r="DM77" s="64"/>
      <c r="DN77" s="68">
        <v>93.48734430484329</v>
      </c>
      <c r="DO77" s="69">
        <v>-1</v>
      </c>
      <c r="DP77" s="68">
        <v>0</v>
      </c>
      <c r="DQ77" s="68">
        <v>300000</v>
      </c>
      <c r="DR77" s="68">
        <v>0</v>
      </c>
      <c r="DS77" s="68" t="s">
        <v>118</v>
      </c>
      <c r="DT77" s="68" t="s">
        <v>658</v>
      </c>
      <c r="DU77" s="68">
        <v>0</v>
      </c>
      <c r="DV77" s="60">
        <v>0</v>
      </c>
      <c r="DW77" s="68">
        <v>0</v>
      </c>
      <c r="DX77" s="60">
        <v>0</v>
      </c>
      <c r="DY77" s="68"/>
      <c r="DZ77" s="60"/>
      <c r="EA77" s="70">
        <v>22.625</v>
      </c>
      <c r="EB77" s="60"/>
      <c r="EC77" s="60" t="s">
        <v>119</v>
      </c>
      <c r="ED77" s="60"/>
      <c r="EE77" s="60"/>
    </row>
    <row r="78" spans="1:135" ht="23.45" customHeight="1" x14ac:dyDescent="0.25">
      <c r="A78" s="28" t="s">
        <v>219</v>
      </c>
      <c r="B78" s="28" t="s">
        <v>220</v>
      </c>
      <c r="C78" s="29" t="s">
        <v>221</v>
      </c>
      <c r="D78" s="28" t="s">
        <v>222</v>
      </c>
      <c r="E78" s="28" t="s">
        <v>223</v>
      </c>
      <c r="F78" s="30">
        <v>0</v>
      </c>
      <c r="G78" s="30">
        <v>1</v>
      </c>
      <c r="H78" s="30">
        <v>1</v>
      </c>
      <c r="I78" s="30">
        <v>1</v>
      </c>
      <c r="J78" s="30">
        <v>1</v>
      </c>
      <c r="K78" s="30">
        <v>0.9375</v>
      </c>
      <c r="L78" s="30">
        <v>1</v>
      </c>
      <c r="M78" s="30">
        <v>0</v>
      </c>
      <c r="N78" s="30">
        <v>1</v>
      </c>
      <c r="O78" s="30">
        <v>1</v>
      </c>
      <c r="P78" s="30">
        <v>1</v>
      </c>
      <c r="Q78" s="30">
        <v>1</v>
      </c>
      <c r="R78" s="30">
        <v>1</v>
      </c>
      <c r="S78" s="30">
        <v>1</v>
      </c>
      <c r="T78" s="30">
        <v>1</v>
      </c>
      <c r="U78" s="30">
        <v>1</v>
      </c>
      <c r="V78" s="30">
        <v>0</v>
      </c>
      <c r="W78" s="30">
        <v>1</v>
      </c>
      <c r="X78" s="30">
        <v>1</v>
      </c>
      <c r="Y78" s="30">
        <v>1</v>
      </c>
      <c r="Z78" s="30">
        <v>1</v>
      </c>
      <c r="AA78" s="30">
        <v>0</v>
      </c>
      <c r="AB78" s="30">
        <v>1</v>
      </c>
      <c r="AC78" s="30">
        <v>1</v>
      </c>
      <c r="AD78" s="30">
        <v>1</v>
      </c>
      <c r="AE78" s="30">
        <v>1</v>
      </c>
      <c r="AF78" s="30">
        <v>1</v>
      </c>
      <c r="AG78" s="30">
        <v>1</v>
      </c>
      <c r="AH78" s="30">
        <v>1</v>
      </c>
      <c r="AI78" s="31">
        <v>0</v>
      </c>
      <c r="AJ78" s="31"/>
      <c r="AK78" s="32">
        <v>24.9375</v>
      </c>
      <c r="AL78" s="33"/>
      <c r="AM78" s="32">
        <v>24.9375</v>
      </c>
      <c r="AN78" s="28">
        <v>0</v>
      </c>
      <c r="AO78" s="34">
        <v>0</v>
      </c>
      <c r="AP78" s="35">
        <v>24.9375</v>
      </c>
      <c r="AQ78" s="32">
        <v>-6.25E-2</v>
      </c>
      <c r="AR78" s="36">
        <v>25</v>
      </c>
      <c r="AS78" s="33">
        <v>0</v>
      </c>
      <c r="AT78" s="33"/>
      <c r="AU78" s="33" t="s">
        <v>81</v>
      </c>
      <c r="AV78" s="28" t="s">
        <v>83</v>
      </c>
      <c r="AW78" s="37">
        <v>0</v>
      </c>
      <c r="AX78" s="38">
        <v>-2</v>
      </c>
      <c r="AY78" s="37">
        <f xml:space="preserve"> IF(AND(AK78+AN78&gt;0,BQ78="",CX78&lt;&gt;"BV16"),IF(AX78&gt;=0,MIN(MAX(AR78-(AM78+AN78+AO78)-BA78,0),AW78+AX78),IF(BA78+AX78 &lt;=0, IF(AR78-(AM78+ AN78+ AO78) &gt;0,MAX(MIN(AW78,-(BA78+AX78)),AW78),MIN(AW78,-(BA78+AX78))), IF(AW78-(AR78-(AM78+AN78+AO78)) &gt;=0,AW78-(AR78-(AM78+AN78+AO78)), AW78))),0)</f>
        <v>0</v>
      </c>
      <c r="AZ78" s="39">
        <f>IF(AX78&gt;0,AW78+AX78-AY78,AW78+AX78-AY78 )</f>
        <v>-2</v>
      </c>
      <c r="BA78" s="40">
        <v>0</v>
      </c>
      <c r="BB78" s="41">
        <f t="shared" si="11"/>
        <v>0</v>
      </c>
      <c r="BC78" s="59">
        <f t="shared" ref="BC68:BC88" si="13">IF(AX78&lt;0,IF(AM78+AN78+AO78-AR78&gt;=0,MAX(BA78+AX78,0),MAX(AM78+AN78+AO78-AR78+MAX(BA78+AX78,0),0)),999)</f>
        <v>0</v>
      </c>
      <c r="BD78" s="33" t="s">
        <v>83</v>
      </c>
      <c r="BE78" s="42">
        <v>0</v>
      </c>
      <c r="BF78" s="33">
        <v>0</v>
      </c>
      <c r="BG78" s="43" t="s">
        <v>84</v>
      </c>
      <c r="BH78" s="44">
        <v>150000</v>
      </c>
      <c r="BI78" s="42">
        <v>0</v>
      </c>
      <c r="BJ78" s="33">
        <v>0</v>
      </c>
      <c r="BK78" s="43"/>
      <c r="BL78" s="44"/>
      <c r="BM78" s="44"/>
      <c r="BN78" s="33">
        <v>44652</v>
      </c>
      <c r="BO78" s="33">
        <v>44681.999988425923</v>
      </c>
      <c r="BP78" s="44"/>
      <c r="BQ78" s="45"/>
      <c r="BR78" s="45"/>
      <c r="BS78" s="33"/>
      <c r="BT78" s="33"/>
      <c r="BU78" s="33">
        <v>3</v>
      </c>
      <c r="BV78" s="43"/>
      <c r="BW78" s="43" t="s">
        <v>224</v>
      </c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45" t="s">
        <v>162</v>
      </c>
      <c r="CY78" s="45"/>
      <c r="CZ78" s="46">
        <v>0</v>
      </c>
      <c r="DA78" s="47">
        <v>-2</v>
      </c>
      <c r="DB78" s="38">
        <v>0</v>
      </c>
      <c r="DC78" s="45"/>
      <c r="DD78" s="45"/>
      <c r="DE78" s="45"/>
      <c r="DF78" s="45"/>
      <c r="DG78" s="48"/>
      <c r="DH78" s="48">
        <v>0</v>
      </c>
      <c r="DI78" s="49">
        <v>44089</v>
      </c>
      <c r="DJ78" s="45"/>
      <c r="DK78" s="45"/>
      <c r="DL78" s="45"/>
      <c r="DM78" s="45"/>
      <c r="DN78" s="50">
        <v>89.224740473580908</v>
      </c>
      <c r="DO78" s="51">
        <v>-2</v>
      </c>
      <c r="DP78" s="50">
        <v>0</v>
      </c>
      <c r="DQ78" s="50"/>
      <c r="DR78" s="50">
        <v>0</v>
      </c>
      <c r="DS78" s="50" t="s">
        <v>225</v>
      </c>
      <c r="DT78" s="50" t="s">
        <v>657</v>
      </c>
      <c r="DU78" s="50">
        <v>0</v>
      </c>
      <c r="DV78" s="46">
        <v>0</v>
      </c>
      <c r="DW78" s="50">
        <v>0</v>
      </c>
      <c r="DX78" s="46">
        <v>0</v>
      </c>
      <c r="DY78" s="50"/>
      <c r="DZ78" s="46"/>
      <c r="EA78" s="52">
        <v>24.9375</v>
      </c>
      <c r="EB78" s="46"/>
      <c r="EC78" s="46" t="s">
        <v>103</v>
      </c>
      <c r="ED78" s="46"/>
      <c r="EE78" s="46"/>
    </row>
    <row r="79" spans="1:135" ht="23.45" customHeight="1" x14ac:dyDescent="0.25">
      <c r="A79" s="28" t="s">
        <v>392</v>
      </c>
      <c r="B79" s="28" t="s">
        <v>393</v>
      </c>
      <c r="C79" s="29" t="s">
        <v>394</v>
      </c>
      <c r="D79" s="28" t="s">
        <v>395</v>
      </c>
      <c r="E79" s="28" t="s">
        <v>396</v>
      </c>
      <c r="F79" s="30">
        <v>0.5</v>
      </c>
      <c r="G79" s="30">
        <v>1</v>
      </c>
      <c r="H79" s="30">
        <v>0</v>
      </c>
      <c r="I79" s="30">
        <v>0</v>
      </c>
      <c r="J79" s="30">
        <v>1</v>
      </c>
      <c r="K79" s="30">
        <v>1</v>
      </c>
      <c r="L79" s="30">
        <v>1</v>
      </c>
      <c r="M79" s="30">
        <v>1</v>
      </c>
      <c r="N79" s="30">
        <v>1</v>
      </c>
      <c r="O79" s="30">
        <v>1</v>
      </c>
      <c r="P79" s="30">
        <v>0</v>
      </c>
      <c r="Q79" s="30">
        <v>0</v>
      </c>
      <c r="R79" s="30">
        <v>1.5452777777777778</v>
      </c>
      <c r="S79" s="30">
        <v>1</v>
      </c>
      <c r="T79" s="30">
        <v>1</v>
      </c>
      <c r="U79" s="30">
        <v>0</v>
      </c>
      <c r="V79" s="30">
        <v>1</v>
      </c>
      <c r="W79" s="30">
        <v>1</v>
      </c>
      <c r="X79" s="30">
        <v>1</v>
      </c>
      <c r="Y79" s="30">
        <v>1</v>
      </c>
      <c r="Z79" s="30">
        <v>0.5</v>
      </c>
      <c r="AA79" s="30">
        <v>1</v>
      </c>
      <c r="AB79" s="30">
        <v>1</v>
      </c>
      <c r="AC79" s="30">
        <v>0</v>
      </c>
      <c r="AD79" s="30">
        <v>1</v>
      </c>
      <c r="AE79" s="30">
        <v>1</v>
      </c>
      <c r="AF79" s="30">
        <v>1</v>
      </c>
      <c r="AG79" s="30">
        <v>1</v>
      </c>
      <c r="AH79" s="30">
        <v>1</v>
      </c>
      <c r="AI79" s="31">
        <v>1</v>
      </c>
      <c r="AJ79" s="31"/>
      <c r="AK79" s="32">
        <v>23.545277777777777</v>
      </c>
      <c r="AL79" s="33"/>
      <c r="AM79" s="32">
        <v>23.545277777777777</v>
      </c>
      <c r="AN79" s="28">
        <v>0.5</v>
      </c>
      <c r="AO79" s="34">
        <v>0</v>
      </c>
      <c r="AP79" s="35">
        <v>24.045277777777777</v>
      </c>
      <c r="AQ79" s="32">
        <v>-0.95472222222222314</v>
      </c>
      <c r="AR79" s="36">
        <v>25</v>
      </c>
      <c r="AS79" s="33">
        <v>0</v>
      </c>
      <c r="AT79" s="33"/>
      <c r="AU79" s="33" t="s">
        <v>81</v>
      </c>
      <c r="AV79" s="28" t="s">
        <v>397</v>
      </c>
      <c r="AW79" s="37">
        <v>0</v>
      </c>
      <c r="AX79" s="38">
        <v>-2</v>
      </c>
      <c r="AY79" s="37">
        <f xml:space="preserve"> IF(AND(AK79+AN79&gt;0,BQ79="",CX79&lt;&gt;"BV16"),IF(AX79&gt;=0,MIN(MAX(AR79-(AM79+AN79+AO79)-BA79,0),AW79+AX79),IF(BA79+AX79 &lt;=0, IF(AR79-(AM79+ AN79+ AO79) &gt;0,MAX(MIN(AW79,-(BA79+AX79)),AW79),MIN(AW79,-(BA79+AX79))), IF(AW79-(AR79-(AM79+AN79+AO79)) &gt;=0,AW79-(AR79-(AM79+AN79+AO79)), AW79))),0)</f>
        <v>0</v>
      </c>
      <c r="AZ79" s="39">
        <f t="shared" ref="AZ79:AZ80" si="14">IF(AX79&gt;0,AW79+AX79-AY79,AW79+AX79-AY79 )</f>
        <v>-2</v>
      </c>
      <c r="BA79" s="40">
        <v>0</v>
      </c>
      <c r="BB79" s="41">
        <f t="shared" si="11"/>
        <v>0</v>
      </c>
      <c r="BC79" s="59">
        <f t="shared" si="13"/>
        <v>0</v>
      </c>
      <c r="BD79" s="33" t="s">
        <v>83</v>
      </c>
      <c r="BE79" s="42">
        <v>0</v>
      </c>
      <c r="BF79" s="33">
        <v>0</v>
      </c>
      <c r="BG79" s="43" t="s">
        <v>84</v>
      </c>
      <c r="BH79" s="44">
        <v>0</v>
      </c>
      <c r="BI79" s="42">
        <v>0</v>
      </c>
      <c r="BJ79" s="33">
        <v>0</v>
      </c>
      <c r="BK79" s="43" t="s">
        <v>327</v>
      </c>
      <c r="BL79" s="44"/>
      <c r="BM79" s="44"/>
      <c r="BN79" s="33">
        <v>44652</v>
      </c>
      <c r="BO79" s="33">
        <v>44681.999988425923</v>
      </c>
      <c r="BP79" s="44"/>
      <c r="BQ79" s="45"/>
      <c r="BR79" s="45"/>
      <c r="BS79" s="33"/>
      <c r="BT79" s="33"/>
      <c r="BU79" s="33"/>
      <c r="BV79" s="43"/>
      <c r="BW79" s="4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45" t="s">
        <v>162</v>
      </c>
      <c r="CY79" s="45"/>
      <c r="CZ79" s="46">
        <v>0</v>
      </c>
      <c r="DA79" s="47">
        <v>-2</v>
      </c>
      <c r="DB79" s="38">
        <v>0</v>
      </c>
      <c r="DC79" s="45"/>
      <c r="DD79" s="45"/>
      <c r="DE79" s="45">
        <v>0.5</v>
      </c>
      <c r="DF79" s="45"/>
      <c r="DG79" s="48">
        <v>7</v>
      </c>
      <c r="DH79" s="48">
        <v>0</v>
      </c>
      <c r="DI79" s="49">
        <v>44089</v>
      </c>
      <c r="DJ79" s="45"/>
      <c r="DK79" s="45"/>
      <c r="DL79" s="45"/>
      <c r="DM79" s="45"/>
      <c r="DN79" s="50">
        <v>14.279304615384618</v>
      </c>
      <c r="DO79" s="51">
        <v>-2</v>
      </c>
      <c r="DP79" s="50">
        <v>0</v>
      </c>
      <c r="DQ79" s="50">
        <v>30000</v>
      </c>
      <c r="DR79" s="50">
        <v>0.5</v>
      </c>
      <c r="DS79" s="50" t="s">
        <v>398</v>
      </c>
      <c r="DT79" s="50" t="s">
        <v>656</v>
      </c>
      <c r="DU79" s="50">
        <v>0</v>
      </c>
      <c r="DV79" s="46">
        <v>0</v>
      </c>
      <c r="DW79" s="50">
        <v>0</v>
      </c>
      <c r="DX79" s="46">
        <v>0</v>
      </c>
      <c r="DY79" s="50"/>
      <c r="DZ79" s="46"/>
      <c r="EA79" s="52">
        <v>24.045277777777777</v>
      </c>
      <c r="EB79" s="46"/>
      <c r="EC79" s="46" t="s">
        <v>87</v>
      </c>
      <c r="ED79" s="46"/>
      <c r="EE79" s="46"/>
    </row>
    <row r="80" spans="1:135" ht="23.45" customHeight="1" x14ac:dyDescent="0.25">
      <c r="A80" s="28" t="s">
        <v>538</v>
      </c>
      <c r="B80" s="28" t="s">
        <v>584</v>
      </c>
      <c r="C80" s="29" t="s">
        <v>585</v>
      </c>
      <c r="D80" s="28" t="s">
        <v>586</v>
      </c>
      <c r="E80" s="28" t="s">
        <v>542</v>
      </c>
      <c r="F80" s="30">
        <v>1</v>
      </c>
      <c r="G80" s="30">
        <v>1</v>
      </c>
      <c r="H80" s="30">
        <v>1</v>
      </c>
      <c r="I80" s="30">
        <v>1</v>
      </c>
      <c r="J80" s="30">
        <v>1</v>
      </c>
      <c r="K80" s="30">
        <v>1</v>
      </c>
      <c r="L80" s="30">
        <v>1</v>
      </c>
      <c r="M80" s="30">
        <v>1</v>
      </c>
      <c r="N80" s="30">
        <v>1</v>
      </c>
      <c r="O80" s="30">
        <v>1</v>
      </c>
      <c r="P80" s="30">
        <v>1</v>
      </c>
      <c r="Q80" s="30">
        <v>1</v>
      </c>
      <c r="R80" s="30">
        <v>1</v>
      </c>
      <c r="S80" s="30">
        <v>1</v>
      </c>
      <c r="T80" s="30">
        <v>1</v>
      </c>
      <c r="U80" s="30">
        <v>0</v>
      </c>
      <c r="V80" s="30">
        <v>0</v>
      </c>
      <c r="W80" s="30">
        <v>0</v>
      </c>
      <c r="X80" s="30">
        <v>1</v>
      </c>
      <c r="Y80" s="30">
        <v>1</v>
      </c>
      <c r="Z80" s="30">
        <v>1</v>
      </c>
      <c r="AA80" s="30">
        <v>1</v>
      </c>
      <c r="AB80" s="30">
        <v>1</v>
      </c>
      <c r="AC80" s="30">
        <v>1</v>
      </c>
      <c r="AD80" s="30">
        <v>1</v>
      </c>
      <c r="AE80" s="30">
        <v>1</v>
      </c>
      <c r="AF80" s="30">
        <v>1</v>
      </c>
      <c r="AG80" s="30">
        <v>1</v>
      </c>
      <c r="AH80" s="30">
        <v>1</v>
      </c>
      <c r="AI80" s="31">
        <v>1</v>
      </c>
      <c r="AJ80" s="31"/>
      <c r="AK80" s="32">
        <v>27</v>
      </c>
      <c r="AL80" s="33"/>
      <c r="AM80" s="32">
        <v>27</v>
      </c>
      <c r="AN80" s="28">
        <v>0</v>
      </c>
      <c r="AO80" s="34">
        <v>0</v>
      </c>
      <c r="AP80" s="35">
        <v>25</v>
      </c>
      <c r="AQ80" s="32">
        <v>0</v>
      </c>
      <c r="AR80" s="36">
        <v>25</v>
      </c>
      <c r="AS80" s="33">
        <v>0</v>
      </c>
      <c r="AT80" s="33"/>
      <c r="AU80" s="33" t="s">
        <v>81</v>
      </c>
      <c r="AV80" s="28" t="s">
        <v>83</v>
      </c>
      <c r="AW80" s="37">
        <v>0</v>
      </c>
      <c r="AX80" s="38">
        <v>-2</v>
      </c>
      <c r="AY80" s="37">
        <f xml:space="preserve"> IF(AND(AK80+AN80&gt;0,BQ80="",CX80&lt;&gt;"BV16"),IF(AX80&gt;=0,MIN(MAX(AR80-(AM80+AN80+AO80)-BA80,0),AW80+AX80),IF(BA80+AX80 &lt;=0, IF(AR80-(AM80+ AN80+ AO80) &gt;0,MAX(MIN(AW80,-(BA80+AX80)),AW80),MIN(AW80,-(BA80+AX80))), IF(AW80-(AR80-(AM80+AN80+AO80)) &gt;=0,AW80-(AR80-(AM80+AN80+AO80)), AW80))),0)</f>
        <v>0</v>
      </c>
      <c r="AZ80" s="39">
        <f t="shared" si="14"/>
        <v>-2</v>
      </c>
      <c r="BA80" s="40">
        <v>0</v>
      </c>
      <c r="BB80" s="41">
        <f t="shared" si="11"/>
        <v>0</v>
      </c>
      <c r="BC80" s="59">
        <f t="shared" si="13"/>
        <v>0</v>
      </c>
      <c r="BD80" s="33" t="s">
        <v>83</v>
      </c>
      <c r="BE80" s="42">
        <v>0</v>
      </c>
      <c r="BF80" s="33">
        <v>0</v>
      </c>
      <c r="BG80" s="43" t="s">
        <v>84</v>
      </c>
      <c r="BH80" s="44">
        <v>0</v>
      </c>
      <c r="BI80" s="42">
        <v>0</v>
      </c>
      <c r="BJ80" s="33">
        <v>0</v>
      </c>
      <c r="BK80" s="43"/>
      <c r="BL80" s="44"/>
      <c r="BM80" s="44"/>
      <c r="BN80" s="33">
        <v>44652</v>
      </c>
      <c r="BO80" s="33">
        <v>44681.999988425923</v>
      </c>
      <c r="BP80" s="44"/>
      <c r="BQ80" s="45"/>
      <c r="BR80" s="45"/>
      <c r="BS80" s="33"/>
      <c r="BT80" s="33"/>
      <c r="BU80" s="33"/>
      <c r="BV80" s="43"/>
      <c r="BW80" s="4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45" t="s">
        <v>162</v>
      </c>
      <c r="CY80" s="45"/>
      <c r="CZ80" s="46">
        <v>0</v>
      </c>
      <c r="DA80" s="47">
        <v>-2</v>
      </c>
      <c r="DB80" s="38">
        <v>0</v>
      </c>
      <c r="DC80" s="45"/>
      <c r="DD80" s="45"/>
      <c r="DE80" s="45"/>
      <c r="DF80" s="45"/>
      <c r="DG80" s="48">
        <v>27</v>
      </c>
      <c r="DH80" s="48">
        <v>0</v>
      </c>
      <c r="DI80" s="49">
        <v>44089</v>
      </c>
      <c r="DJ80" s="45"/>
      <c r="DK80" s="45"/>
      <c r="DL80" s="45"/>
      <c r="DM80" s="45"/>
      <c r="DN80" s="50">
        <v>23.265432654320989</v>
      </c>
      <c r="DO80" s="51">
        <v>-2</v>
      </c>
      <c r="DP80" s="50">
        <v>0</v>
      </c>
      <c r="DQ80" s="50"/>
      <c r="DR80" s="50">
        <v>0</v>
      </c>
      <c r="DS80" s="50" t="s">
        <v>587</v>
      </c>
      <c r="DT80" s="50" t="s">
        <v>657</v>
      </c>
      <c r="DU80" s="50">
        <v>0</v>
      </c>
      <c r="DV80" s="46">
        <v>0</v>
      </c>
      <c r="DW80" s="50">
        <v>0</v>
      </c>
      <c r="DX80" s="46">
        <v>0</v>
      </c>
      <c r="DY80" s="50"/>
      <c r="DZ80" s="46"/>
      <c r="EA80" s="52">
        <v>25</v>
      </c>
      <c r="EB80" s="46"/>
      <c r="EC80" s="46" t="s">
        <v>103</v>
      </c>
      <c r="ED80" s="46"/>
      <c r="EE80" s="46"/>
    </row>
    <row r="81" spans="1:135" ht="23.45" customHeight="1" x14ac:dyDescent="0.25">
      <c r="A81" s="28" t="s">
        <v>170</v>
      </c>
      <c r="B81" s="28" t="s">
        <v>171</v>
      </c>
      <c r="C81" s="29" t="s">
        <v>172</v>
      </c>
      <c r="D81" s="28" t="s">
        <v>173</v>
      </c>
      <c r="E81" s="28" t="s">
        <v>174</v>
      </c>
      <c r="F81" s="30">
        <v>1</v>
      </c>
      <c r="G81" s="30">
        <v>1.0625</v>
      </c>
      <c r="H81" s="30">
        <v>0.5625</v>
      </c>
      <c r="I81" s="30">
        <v>1</v>
      </c>
      <c r="J81" s="30">
        <v>1</v>
      </c>
      <c r="K81" s="30">
        <v>1</v>
      </c>
      <c r="L81" s="30">
        <v>1</v>
      </c>
      <c r="M81" s="30">
        <v>1</v>
      </c>
      <c r="N81" s="30">
        <v>1</v>
      </c>
      <c r="O81" s="30">
        <v>0</v>
      </c>
      <c r="P81" s="30">
        <v>1</v>
      </c>
      <c r="Q81" s="30">
        <v>1</v>
      </c>
      <c r="R81" s="30">
        <v>0</v>
      </c>
      <c r="S81" s="30">
        <v>0</v>
      </c>
      <c r="T81" s="30">
        <v>0</v>
      </c>
      <c r="U81" s="30">
        <v>0</v>
      </c>
      <c r="V81" s="30">
        <v>0.375</v>
      </c>
      <c r="W81" s="30">
        <v>0.875</v>
      </c>
      <c r="X81" s="30">
        <v>1</v>
      </c>
      <c r="Y81" s="30">
        <v>1</v>
      </c>
      <c r="Z81" s="30">
        <v>1</v>
      </c>
      <c r="AA81" s="30">
        <v>1</v>
      </c>
      <c r="AB81" s="30">
        <v>1</v>
      </c>
      <c r="AC81" s="30">
        <v>0</v>
      </c>
      <c r="AD81" s="30">
        <v>1</v>
      </c>
      <c r="AE81" s="30">
        <v>1</v>
      </c>
      <c r="AF81" s="30">
        <v>1</v>
      </c>
      <c r="AG81" s="30">
        <v>1</v>
      </c>
      <c r="AH81" s="30">
        <v>1</v>
      </c>
      <c r="AI81" s="31">
        <v>1</v>
      </c>
      <c r="AJ81" s="31"/>
      <c r="AK81" s="32">
        <v>22.875</v>
      </c>
      <c r="AL81" s="33"/>
      <c r="AM81" s="32">
        <v>22.875</v>
      </c>
      <c r="AN81" s="28">
        <v>0</v>
      </c>
      <c r="AO81" s="34">
        <v>0</v>
      </c>
      <c r="AP81" s="35">
        <v>22.875</v>
      </c>
      <c r="AQ81" s="32">
        <v>-1.125</v>
      </c>
      <c r="AR81" s="36">
        <v>24</v>
      </c>
      <c r="AS81" s="33">
        <v>281250</v>
      </c>
      <c r="AT81" s="33"/>
      <c r="AU81" s="33" t="s">
        <v>81</v>
      </c>
      <c r="AV81" s="28" t="s">
        <v>83</v>
      </c>
      <c r="AW81" s="37">
        <v>1</v>
      </c>
      <c r="AX81" s="38">
        <v>-2.5625</v>
      </c>
      <c r="AY81" s="37">
        <f xml:space="preserve"> IF(AND(AK81+AN81&gt;0,BQ81="",CX81&lt;&gt;"BV16"),IF(AX81&gt;=0,MIN(MAX(AR81-(AM81+AN81+AO81)-BA81,0),AW81+AX81),IF(BA81+AX81 &lt;=0, IF(AR81-(AM81+ AN81+ AO81) &gt;0,MAX(MIN(AW81,-(BA81+AX81)),AW81),MIN(AW81,-(BA81+AX81))), IF(AW81-(AR81-(AM81+AN81+AO81)) &gt;=0,AW81-(AR81-(AM81+AN81+AO81)), AW81))),0)</f>
        <v>1</v>
      </c>
      <c r="AZ81" s="39">
        <f>IF(AX81&gt;0,AW81+AX81-AY81, )</f>
        <v>0</v>
      </c>
      <c r="BA81" s="40">
        <v>0</v>
      </c>
      <c r="BB81" s="41">
        <f t="shared" si="11"/>
        <v>0</v>
      </c>
      <c r="BC81" s="59">
        <f t="shared" si="13"/>
        <v>0</v>
      </c>
      <c r="BD81" s="33" t="s">
        <v>83</v>
      </c>
      <c r="BE81" s="42">
        <v>0</v>
      </c>
      <c r="BF81" s="33">
        <v>0</v>
      </c>
      <c r="BG81" s="43" t="s">
        <v>84</v>
      </c>
      <c r="BH81" s="44">
        <v>50000</v>
      </c>
      <c r="BI81" s="42">
        <v>0</v>
      </c>
      <c r="BJ81" s="33">
        <v>0</v>
      </c>
      <c r="BK81" s="43"/>
      <c r="BL81" s="44"/>
      <c r="BM81" s="44"/>
      <c r="BN81" s="33">
        <v>44652</v>
      </c>
      <c r="BO81" s="33">
        <v>44681.999988425923</v>
      </c>
      <c r="BP81" s="44"/>
      <c r="BQ81" s="45"/>
      <c r="BR81" s="45"/>
      <c r="BS81" s="33"/>
      <c r="BT81" s="33"/>
      <c r="BU81" s="33">
        <v>1</v>
      </c>
      <c r="BV81" s="43"/>
      <c r="BW81" s="43" t="s">
        <v>175</v>
      </c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45" t="s">
        <v>85</v>
      </c>
      <c r="CY81" s="45"/>
      <c r="CZ81" s="46">
        <v>0</v>
      </c>
      <c r="DA81" s="47">
        <v>-2.5625</v>
      </c>
      <c r="DB81" s="38">
        <v>0</v>
      </c>
      <c r="DC81" s="45"/>
      <c r="DD81" s="45"/>
      <c r="DE81" s="45"/>
      <c r="DF81" s="45"/>
      <c r="DG81" s="48"/>
      <c r="DH81" s="48">
        <v>0</v>
      </c>
      <c r="DI81" s="49">
        <v>44089</v>
      </c>
      <c r="DJ81" s="45"/>
      <c r="DK81" s="45"/>
      <c r="DL81" s="45"/>
      <c r="DM81" s="45"/>
      <c r="DN81" s="50">
        <v>89.449439102564099</v>
      </c>
      <c r="DO81" s="51">
        <v>-1.5625</v>
      </c>
      <c r="DP81" s="50">
        <v>0</v>
      </c>
      <c r="DQ81" s="50"/>
      <c r="DR81" s="50">
        <v>0</v>
      </c>
      <c r="DS81" s="50" t="s">
        <v>176</v>
      </c>
      <c r="DT81" s="50" t="s">
        <v>657</v>
      </c>
      <c r="DU81" s="50">
        <v>0</v>
      </c>
      <c r="DV81" s="46">
        <v>0</v>
      </c>
      <c r="DW81" s="50">
        <v>0</v>
      </c>
      <c r="DX81" s="46">
        <v>0</v>
      </c>
      <c r="DY81" s="50"/>
      <c r="DZ81" s="46"/>
      <c r="EA81" s="52">
        <v>22.875</v>
      </c>
      <c r="EB81" s="46"/>
      <c r="EC81" s="46" t="s">
        <v>103</v>
      </c>
      <c r="ED81" s="46"/>
      <c r="EE81" s="46"/>
    </row>
    <row r="82" spans="1:135" ht="23.45" customHeight="1" x14ac:dyDescent="0.25">
      <c r="A82" s="28" t="s">
        <v>88</v>
      </c>
      <c r="B82" s="28" t="s">
        <v>89</v>
      </c>
      <c r="C82" s="29" t="s">
        <v>90</v>
      </c>
      <c r="D82" s="28" t="s">
        <v>91</v>
      </c>
      <c r="E82" s="28" t="s">
        <v>92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>
        <v>0</v>
      </c>
      <c r="Z82" s="30">
        <v>0</v>
      </c>
      <c r="AA82" s="30">
        <v>0</v>
      </c>
      <c r="AB82" s="30">
        <v>0</v>
      </c>
      <c r="AC82" s="30">
        <v>0</v>
      </c>
      <c r="AD82" s="30">
        <v>0</v>
      </c>
      <c r="AE82" s="30">
        <v>0</v>
      </c>
      <c r="AF82" s="30">
        <v>0</v>
      </c>
      <c r="AG82" s="30">
        <v>0</v>
      </c>
      <c r="AH82" s="30">
        <v>0</v>
      </c>
      <c r="AI82" s="31">
        <v>0</v>
      </c>
      <c r="AJ82" s="31"/>
      <c r="AK82" s="32">
        <v>0</v>
      </c>
      <c r="AL82" s="33"/>
      <c r="AM82" s="32">
        <v>0</v>
      </c>
      <c r="AN82" s="28">
        <v>0</v>
      </c>
      <c r="AO82" s="34">
        <v>0</v>
      </c>
      <c r="AP82" s="35">
        <v>0</v>
      </c>
      <c r="AQ82" s="32">
        <v>-24</v>
      </c>
      <c r="AR82" s="36">
        <v>24</v>
      </c>
      <c r="AS82" s="33">
        <v>0</v>
      </c>
      <c r="AT82" s="33"/>
      <c r="AU82" s="33" t="s">
        <v>93</v>
      </c>
      <c r="AV82" s="28" t="s">
        <v>83</v>
      </c>
      <c r="AW82" s="37">
        <v>0</v>
      </c>
      <c r="AX82" s="38">
        <v>-4.1489999999999991</v>
      </c>
      <c r="AY82" s="37">
        <f xml:space="preserve"> IF(AND(AK82+AN82&gt;0,BQ82="",CX82&lt;&gt;"BV16"),IF(AX82&gt;=0,MIN(MAX(AR82-(AM82+AN82+AO82)-BA82,0),AW82+AX82),IF(BA82+AX82 &lt;=0, IF(AR82-(AM82+ AN82+ AO82) &gt;0,MAX(MIN(AW82,-(BA82+AX82)),AW82),MIN(AW82,-(BA82+AX82))), MAX(AW82-AR82-(AM82+AN82+AO82)-BA82,AW82))),0)</f>
        <v>0</v>
      </c>
      <c r="AZ82" s="39">
        <v>-4.1500000000000004</v>
      </c>
      <c r="BA82" s="40">
        <v>6</v>
      </c>
      <c r="BB82" s="41">
        <f t="shared" si="11"/>
        <v>0</v>
      </c>
      <c r="BC82" s="59">
        <f t="shared" si="13"/>
        <v>0</v>
      </c>
      <c r="BD82" s="33" t="s">
        <v>83</v>
      </c>
      <c r="BE82" s="42">
        <v>0</v>
      </c>
      <c r="BF82" s="33">
        <v>0</v>
      </c>
      <c r="BG82" s="43" t="s">
        <v>84</v>
      </c>
      <c r="BH82" s="44">
        <v>0</v>
      </c>
      <c r="BI82" s="42">
        <v>0</v>
      </c>
      <c r="BJ82" s="33">
        <v>0</v>
      </c>
      <c r="BK82" s="43"/>
      <c r="BL82" s="44"/>
      <c r="BM82" s="44"/>
      <c r="BN82" s="33">
        <v>44652</v>
      </c>
      <c r="BO82" s="33">
        <v>44681.999988425923</v>
      </c>
      <c r="BP82" s="44"/>
      <c r="BQ82" s="45"/>
      <c r="BR82" s="45"/>
      <c r="BS82" s="33"/>
      <c r="BT82" s="33"/>
      <c r="BU82" s="33"/>
      <c r="BV82" s="43"/>
      <c r="BW82" s="4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45" t="s">
        <v>85</v>
      </c>
      <c r="CY82" s="45"/>
      <c r="CZ82" s="46">
        <v>6</v>
      </c>
      <c r="DA82" s="47">
        <v>-4.1489999999999991</v>
      </c>
      <c r="DB82" s="38">
        <v>0</v>
      </c>
      <c r="DC82" s="45"/>
      <c r="DD82" s="45"/>
      <c r="DE82" s="45"/>
      <c r="DF82" s="45"/>
      <c r="DG82" s="48"/>
      <c r="DH82" s="48">
        <v>0</v>
      </c>
      <c r="DI82" s="49">
        <v>44089</v>
      </c>
      <c r="DJ82" s="45">
        <v>44682</v>
      </c>
      <c r="DK82" s="45"/>
      <c r="DL82" s="45"/>
      <c r="DM82" s="45"/>
      <c r="DN82" s="50">
        <v>82.245460411905825</v>
      </c>
      <c r="DO82" s="51">
        <v>0</v>
      </c>
      <c r="DP82" s="50">
        <v>0</v>
      </c>
      <c r="DQ82" s="50"/>
      <c r="DR82" s="50">
        <v>0</v>
      </c>
      <c r="DS82" s="50" t="s">
        <v>94</v>
      </c>
      <c r="DT82" s="50" t="s">
        <v>656</v>
      </c>
      <c r="DU82" s="50">
        <v>-4.1489999999999991</v>
      </c>
      <c r="DV82" s="46">
        <v>-3.1489999999999991</v>
      </c>
      <c r="DW82" s="50">
        <v>0</v>
      </c>
      <c r="DX82" s="46">
        <v>-6</v>
      </c>
      <c r="DY82" s="50"/>
      <c r="DZ82" s="46"/>
      <c r="EA82" s="52">
        <v>0</v>
      </c>
      <c r="EB82" s="46"/>
      <c r="EC82" s="46" t="s">
        <v>87</v>
      </c>
      <c r="ED82" s="46"/>
      <c r="EE82" s="46"/>
    </row>
    <row r="83" spans="1:135" ht="23.45" customHeight="1" x14ac:dyDescent="0.25">
      <c r="A83" s="28" t="s">
        <v>88</v>
      </c>
      <c r="B83" s="28" t="s">
        <v>89</v>
      </c>
      <c r="C83" s="29" t="s">
        <v>90</v>
      </c>
      <c r="D83" s="28" t="s">
        <v>91</v>
      </c>
      <c r="E83" s="28" t="s">
        <v>92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0">
        <v>0</v>
      </c>
      <c r="AA83" s="30">
        <v>0</v>
      </c>
      <c r="AB83" s="30">
        <v>0</v>
      </c>
      <c r="AC83" s="30">
        <v>0</v>
      </c>
      <c r="AD83" s="30">
        <v>0</v>
      </c>
      <c r="AE83" s="30">
        <v>0</v>
      </c>
      <c r="AF83" s="30">
        <v>0</v>
      </c>
      <c r="AG83" s="30">
        <v>0</v>
      </c>
      <c r="AH83" s="30">
        <v>0</v>
      </c>
      <c r="AI83" s="31">
        <v>0</v>
      </c>
      <c r="AJ83" s="31"/>
      <c r="AK83" s="32">
        <v>0</v>
      </c>
      <c r="AL83" s="33"/>
      <c r="AM83" s="32">
        <v>0</v>
      </c>
      <c r="AN83" s="28">
        <v>1</v>
      </c>
      <c r="AO83" s="34">
        <v>0</v>
      </c>
      <c r="AP83" s="35">
        <v>2.85</v>
      </c>
      <c r="AQ83" s="32">
        <v>-24</v>
      </c>
      <c r="AR83" s="36">
        <v>24</v>
      </c>
      <c r="AS83" s="33">
        <v>0</v>
      </c>
      <c r="AT83" s="33"/>
      <c r="AU83" s="33" t="s">
        <v>93</v>
      </c>
      <c r="AV83" s="28" t="s">
        <v>83</v>
      </c>
      <c r="AW83" s="37">
        <v>0</v>
      </c>
      <c r="AX83" s="38">
        <v>-4.1489999999999991</v>
      </c>
      <c r="AY83" s="37">
        <f xml:space="preserve"> IF(AND(AK83+AN83&gt;0,BQ83="",CX83&lt;&gt;"BV16"),IF(AX83&gt;=0,MIN(MAX(AR83-(AM83+AN83+AO83)-BA83,0),AW83+AX83),IF(BA83+AX83 &lt;=0, IF(AR83-(AM83+ AN83+ AO83) &gt;0,MAX(MIN(AW83,-(BA83+AX83)),AW83),MIN(AW83,-(BA83+AX83))), MAX(AW83-AR83-(AM83+AN83+AO83)-BA83,AW83))),0)</f>
        <v>0</v>
      </c>
      <c r="AZ83" s="39">
        <v>0</v>
      </c>
      <c r="BA83" s="40">
        <v>6</v>
      </c>
      <c r="BB83" s="41">
        <f t="shared" si="11"/>
        <v>0</v>
      </c>
      <c r="BC83" s="59">
        <f t="shared" si="13"/>
        <v>0</v>
      </c>
      <c r="BD83" s="33" t="s">
        <v>83</v>
      </c>
      <c r="BE83" s="42">
        <v>0</v>
      </c>
      <c r="BF83" s="33">
        <v>0</v>
      </c>
      <c r="BG83" s="43" t="s">
        <v>84</v>
      </c>
      <c r="BH83" s="44">
        <v>0</v>
      </c>
      <c r="BI83" s="42">
        <v>0</v>
      </c>
      <c r="BJ83" s="33">
        <v>0</v>
      </c>
      <c r="BK83" s="43"/>
      <c r="BL83" s="44"/>
      <c r="BM83" s="44"/>
      <c r="BN83" s="33">
        <v>44652</v>
      </c>
      <c r="BO83" s="33">
        <v>44681.999988425923</v>
      </c>
      <c r="BP83" s="44"/>
      <c r="BQ83" s="45"/>
      <c r="BR83" s="45"/>
      <c r="BS83" s="33"/>
      <c r="BT83" s="33"/>
      <c r="BU83" s="33"/>
      <c r="BV83" s="43"/>
      <c r="BW83" s="4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45" t="s">
        <v>85</v>
      </c>
      <c r="CY83" s="45"/>
      <c r="CZ83" s="46">
        <v>6</v>
      </c>
      <c r="DA83" s="47">
        <v>-4.1489999999999991</v>
      </c>
      <c r="DB83" s="38">
        <v>0</v>
      </c>
      <c r="DC83" s="45"/>
      <c r="DD83" s="45"/>
      <c r="DE83" s="45"/>
      <c r="DF83" s="45"/>
      <c r="DG83" s="48"/>
      <c r="DH83" s="48">
        <v>0</v>
      </c>
      <c r="DI83" s="49">
        <v>44089</v>
      </c>
      <c r="DJ83" s="45">
        <v>44682</v>
      </c>
      <c r="DK83" s="45"/>
      <c r="DL83" s="45"/>
      <c r="DM83" s="45"/>
      <c r="DN83" s="50">
        <v>82.245460411905825</v>
      </c>
      <c r="DO83" s="51">
        <v>0</v>
      </c>
      <c r="DP83" s="50">
        <v>0</v>
      </c>
      <c r="DQ83" s="50"/>
      <c r="DR83" s="50">
        <v>0</v>
      </c>
      <c r="DS83" s="50" t="s">
        <v>94</v>
      </c>
      <c r="DT83" s="50" t="s">
        <v>656</v>
      </c>
      <c r="DU83" s="50">
        <v>-4.1489999999999991</v>
      </c>
      <c r="DV83" s="46">
        <v>-3.1489999999999991</v>
      </c>
      <c r="DW83" s="50">
        <v>0</v>
      </c>
      <c r="DX83" s="46">
        <v>-6</v>
      </c>
      <c r="DY83" s="50"/>
      <c r="DZ83" s="46"/>
      <c r="EA83" s="52">
        <v>0</v>
      </c>
      <c r="EB83" s="46"/>
      <c r="EC83" s="46" t="s">
        <v>87</v>
      </c>
      <c r="ED83" s="46"/>
      <c r="EE83" s="46"/>
    </row>
    <row r="84" spans="1:135" ht="23.45" customHeight="1" x14ac:dyDescent="0.25">
      <c r="A84" s="28" t="s">
        <v>88</v>
      </c>
      <c r="B84" s="28" t="s">
        <v>89</v>
      </c>
      <c r="C84" s="29" t="s">
        <v>90</v>
      </c>
      <c r="D84" s="28" t="s">
        <v>91</v>
      </c>
      <c r="E84" s="28" t="s">
        <v>92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0">
        <v>0</v>
      </c>
      <c r="AA84" s="30">
        <v>0</v>
      </c>
      <c r="AB84" s="30">
        <v>0</v>
      </c>
      <c r="AC84" s="30">
        <v>0</v>
      </c>
      <c r="AD84" s="30">
        <v>0</v>
      </c>
      <c r="AE84" s="30">
        <v>0</v>
      </c>
      <c r="AF84" s="30">
        <v>0</v>
      </c>
      <c r="AG84" s="30">
        <v>0</v>
      </c>
      <c r="AH84" s="30">
        <v>0</v>
      </c>
      <c r="AI84" s="31">
        <v>0</v>
      </c>
      <c r="AJ84" s="31"/>
      <c r="AK84" s="32">
        <v>0</v>
      </c>
      <c r="AL84" s="33"/>
      <c r="AM84" s="32">
        <v>0</v>
      </c>
      <c r="AN84" s="28">
        <v>1</v>
      </c>
      <c r="AO84" s="34">
        <v>0</v>
      </c>
      <c r="AP84" s="35">
        <v>2.85</v>
      </c>
      <c r="AQ84" s="32">
        <v>-24</v>
      </c>
      <c r="AR84" s="36">
        <v>24</v>
      </c>
      <c r="AS84" s="33">
        <v>0</v>
      </c>
      <c r="AT84" s="33"/>
      <c r="AU84" s="33" t="s">
        <v>93</v>
      </c>
      <c r="AV84" s="28" t="s">
        <v>83</v>
      </c>
      <c r="AW84" s="37">
        <v>0</v>
      </c>
      <c r="AX84" s="38">
        <v>-4.1489999999999991</v>
      </c>
      <c r="AY84" s="37">
        <f xml:space="preserve"> IF(AND(AK84+AN84&gt;0,BQ84="",CX84&lt;&gt;"BV16"),IF(AX84&gt;=0,MIN(MAX(AR84-(AM84+AN84+AO84)-BA84,0),AW84+AX84),IF(BA84+AX84 &lt;=0, IF(AR84-(AM84+ AN84+ AO84) &gt;0,MAX(MIN(AW84,-(BA84+AX84)),AW84),MIN(AW84,-(BA84+AX84))), MAX(AW84-AR84-(AM84+AN84+AO84)-BA84,AW84))),0)</f>
        <v>0</v>
      </c>
      <c r="AZ84" s="39">
        <v>0</v>
      </c>
      <c r="BA84" s="40">
        <v>3</v>
      </c>
      <c r="BB84" s="41">
        <f t="shared" si="11"/>
        <v>0</v>
      </c>
      <c r="BC84" s="59">
        <f t="shared" si="13"/>
        <v>0</v>
      </c>
      <c r="BD84" s="33" t="s">
        <v>83</v>
      </c>
      <c r="BE84" s="42">
        <v>0</v>
      </c>
      <c r="BF84" s="33">
        <v>0</v>
      </c>
      <c r="BG84" s="43" t="s">
        <v>84</v>
      </c>
      <c r="BH84" s="44">
        <v>0</v>
      </c>
      <c r="BI84" s="42">
        <v>0</v>
      </c>
      <c r="BJ84" s="33">
        <v>0</v>
      </c>
      <c r="BK84" s="43"/>
      <c r="BL84" s="44"/>
      <c r="BM84" s="44"/>
      <c r="BN84" s="33">
        <v>44652</v>
      </c>
      <c r="BO84" s="33">
        <v>44681.999988425923</v>
      </c>
      <c r="BP84" s="44"/>
      <c r="BQ84" s="45"/>
      <c r="BR84" s="45"/>
      <c r="BS84" s="33"/>
      <c r="BT84" s="33"/>
      <c r="BU84" s="33"/>
      <c r="BV84" s="43"/>
      <c r="BW84" s="4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45" t="s">
        <v>85</v>
      </c>
      <c r="CY84" s="45"/>
      <c r="CZ84" s="46">
        <v>6</v>
      </c>
      <c r="DA84" s="47">
        <v>-4.1489999999999991</v>
      </c>
      <c r="DB84" s="38">
        <v>0</v>
      </c>
      <c r="DC84" s="45"/>
      <c r="DD84" s="45"/>
      <c r="DE84" s="45"/>
      <c r="DF84" s="45"/>
      <c r="DG84" s="48"/>
      <c r="DH84" s="48">
        <v>0</v>
      </c>
      <c r="DI84" s="49">
        <v>44089</v>
      </c>
      <c r="DJ84" s="45">
        <v>44682</v>
      </c>
      <c r="DK84" s="45"/>
      <c r="DL84" s="45"/>
      <c r="DM84" s="45"/>
      <c r="DN84" s="50">
        <v>82.245460411905825</v>
      </c>
      <c r="DO84" s="51">
        <v>0</v>
      </c>
      <c r="DP84" s="50">
        <v>0</v>
      </c>
      <c r="DQ84" s="50"/>
      <c r="DR84" s="50">
        <v>0</v>
      </c>
      <c r="DS84" s="50" t="s">
        <v>94</v>
      </c>
      <c r="DT84" s="50" t="s">
        <v>656</v>
      </c>
      <c r="DU84" s="50">
        <v>-4.1489999999999991</v>
      </c>
      <c r="DV84" s="46">
        <v>-3.1489999999999991</v>
      </c>
      <c r="DW84" s="50">
        <v>0</v>
      </c>
      <c r="DX84" s="46">
        <v>-6</v>
      </c>
      <c r="DY84" s="50"/>
      <c r="DZ84" s="46"/>
      <c r="EA84" s="52">
        <v>0</v>
      </c>
      <c r="EB84" s="46"/>
      <c r="EC84" s="46" t="s">
        <v>87</v>
      </c>
      <c r="ED84" s="46"/>
      <c r="EE84" s="46"/>
    </row>
    <row r="85" spans="1:135" ht="23.45" customHeight="1" x14ac:dyDescent="0.25">
      <c r="A85" s="28" t="s">
        <v>593</v>
      </c>
      <c r="B85" s="28" t="s">
        <v>594</v>
      </c>
      <c r="C85" s="29" t="s">
        <v>595</v>
      </c>
      <c r="D85" s="28" t="s">
        <v>596</v>
      </c>
      <c r="E85" s="28" t="s">
        <v>442</v>
      </c>
      <c r="F85" s="30">
        <v>1.0625</v>
      </c>
      <c r="G85" s="30">
        <v>0.6875</v>
      </c>
      <c r="H85" s="30">
        <v>0</v>
      </c>
      <c r="I85" s="30">
        <v>0.94374999999999998</v>
      </c>
      <c r="J85" s="30">
        <v>1.0625</v>
      </c>
      <c r="K85" s="30">
        <v>0.53125</v>
      </c>
      <c r="L85" s="30">
        <v>0</v>
      </c>
      <c r="M85" s="30">
        <v>0.9375</v>
      </c>
      <c r="N85" s="30">
        <v>0.6875</v>
      </c>
      <c r="O85" s="30">
        <v>0</v>
      </c>
      <c r="P85" s="30">
        <v>0</v>
      </c>
      <c r="Q85" s="30">
        <v>0.85833333333333339</v>
      </c>
      <c r="R85" s="30">
        <v>0.53125</v>
      </c>
      <c r="S85" s="30">
        <v>1.0625</v>
      </c>
      <c r="T85" s="30">
        <v>1.0625</v>
      </c>
      <c r="U85" s="30">
        <v>0</v>
      </c>
      <c r="V85" s="30">
        <v>0</v>
      </c>
      <c r="W85" s="30">
        <v>1.0625</v>
      </c>
      <c r="X85" s="30">
        <v>0.96458333333333335</v>
      </c>
      <c r="Y85" s="30">
        <v>1.0625</v>
      </c>
      <c r="Z85" s="30">
        <v>0.53125</v>
      </c>
      <c r="AA85" s="30">
        <v>1.0625</v>
      </c>
      <c r="AB85" s="30">
        <v>0.5</v>
      </c>
      <c r="AC85" s="30">
        <v>0</v>
      </c>
      <c r="AD85" s="30">
        <v>0.87083333333333335</v>
      </c>
      <c r="AE85" s="30">
        <v>1.3958333333333337</v>
      </c>
      <c r="AF85" s="30">
        <v>1.0625</v>
      </c>
      <c r="AG85" s="30">
        <v>1.0625</v>
      </c>
      <c r="AH85" s="30">
        <v>1.0625</v>
      </c>
      <c r="AI85" s="31">
        <v>0</v>
      </c>
      <c r="AJ85" s="31"/>
      <c r="AK85" s="32">
        <v>20.064583333333331</v>
      </c>
      <c r="AL85" s="33"/>
      <c r="AM85" s="32">
        <v>20.064583333333331</v>
      </c>
      <c r="AN85" s="28">
        <v>0</v>
      </c>
      <c r="AO85" s="34">
        <v>0</v>
      </c>
      <c r="AP85" s="35">
        <v>20.064583333333331</v>
      </c>
      <c r="AQ85" s="32">
        <v>-3.9354166666666686</v>
      </c>
      <c r="AR85" s="36">
        <v>24</v>
      </c>
      <c r="AS85" s="33">
        <v>0</v>
      </c>
      <c r="AT85" s="33"/>
      <c r="AU85" s="33" t="s">
        <v>443</v>
      </c>
      <c r="AV85" s="28" t="s">
        <v>83</v>
      </c>
      <c r="AW85" s="37">
        <v>1</v>
      </c>
      <c r="AX85" s="38">
        <v>-4.1854166666666632</v>
      </c>
      <c r="AY85" s="37">
        <f xml:space="preserve"> IF(AND(AK85+AN85&gt;0,BQ85="",CX85&lt;&gt;"BV16"),IF(AX85&gt;=0,MIN(MAX(AR85-(AM85+AN85+AO85)-BA85,0),AW85+AX85),IF(BA85+AX85 &lt;=0, IF(AR85-(AM85+ AN85+ AO85) &gt;0,MAX(MIN(AW85,-(BA85+AX85)),AW85),MIN(AW85,-(BA85+AX85))), MAX(AW85-AR85-(AM85+AN85+AO85)-BA85,AW85))),0)</f>
        <v>1</v>
      </c>
      <c r="AZ85" s="39">
        <v>-3.1854166666666632</v>
      </c>
      <c r="BA85" s="40">
        <v>0</v>
      </c>
      <c r="BB85" s="41">
        <f t="shared" si="11"/>
        <v>0</v>
      </c>
      <c r="BC85" s="59">
        <f t="shared" si="13"/>
        <v>0</v>
      </c>
      <c r="BD85" s="33" t="s">
        <v>83</v>
      </c>
      <c r="BE85" s="42">
        <v>200000</v>
      </c>
      <c r="BF85" s="33">
        <v>4</v>
      </c>
      <c r="BG85" s="43" t="s">
        <v>597</v>
      </c>
      <c r="BH85" s="44">
        <v>0</v>
      </c>
      <c r="BI85" s="42">
        <v>0</v>
      </c>
      <c r="BJ85" s="33">
        <v>0</v>
      </c>
      <c r="BK85" s="43"/>
      <c r="BL85" s="44"/>
      <c r="BM85" s="44"/>
      <c r="BN85" s="33">
        <v>44652</v>
      </c>
      <c r="BO85" s="33">
        <v>44681.999988425923</v>
      </c>
      <c r="BP85" s="44"/>
      <c r="BQ85" s="45"/>
      <c r="BR85" s="45"/>
      <c r="BS85" s="33"/>
      <c r="BT85" s="33"/>
      <c r="BU85" s="33"/>
      <c r="BV85" s="43"/>
      <c r="BW85" s="4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45" t="s">
        <v>85</v>
      </c>
      <c r="CY85" s="45"/>
      <c r="CZ85" s="46">
        <v>0</v>
      </c>
      <c r="DA85" s="47">
        <v>-4.1854166666666632</v>
      </c>
      <c r="DB85" s="38">
        <v>0</v>
      </c>
      <c r="DC85" s="45"/>
      <c r="DD85" s="45"/>
      <c r="DE85" s="45"/>
      <c r="DF85" s="45"/>
      <c r="DG85" s="48"/>
      <c r="DH85" s="48">
        <v>0</v>
      </c>
      <c r="DI85" s="49">
        <v>44089</v>
      </c>
      <c r="DJ85" s="45"/>
      <c r="DK85" s="45"/>
      <c r="DL85" s="45"/>
      <c r="DM85" s="45"/>
      <c r="DN85" s="50">
        <v>20.886436556355275</v>
      </c>
      <c r="DO85" s="51">
        <v>-3.1854166666666632</v>
      </c>
      <c r="DP85" s="50">
        <v>0</v>
      </c>
      <c r="DQ85" s="50"/>
      <c r="DR85" s="50">
        <v>0</v>
      </c>
      <c r="DS85" s="50" t="s">
        <v>598</v>
      </c>
      <c r="DT85" s="50" t="s">
        <v>657</v>
      </c>
      <c r="DU85" s="50">
        <v>0</v>
      </c>
      <c r="DV85" s="46">
        <v>0</v>
      </c>
      <c r="DW85" s="50">
        <v>0</v>
      </c>
      <c r="DX85" s="46">
        <v>0</v>
      </c>
      <c r="DY85" s="50"/>
      <c r="DZ85" s="46"/>
      <c r="EA85" s="52">
        <v>20.064583333333331</v>
      </c>
      <c r="EB85" s="46"/>
      <c r="EC85" s="46" t="s">
        <v>103</v>
      </c>
      <c r="ED85" s="46"/>
      <c r="EE85" s="46"/>
    </row>
    <row r="86" spans="1:135" ht="23.45" customHeight="1" x14ac:dyDescent="0.25">
      <c r="A86" s="28" t="s">
        <v>149</v>
      </c>
      <c r="B86" s="28" t="s">
        <v>226</v>
      </c>
      <c r="C86" s="29" t="s">
        <v>227</v>
      </c>
      <c r="D86" s="28" t="s">
        <v>228</v>
      </c>
      <c r="E86" s="28" t="s">
        <v>153</v>
      </c>
      <c r="F86" s="30">
        <v>1.0625</v>
      </c>
      <c r="G86" s="30">
        <v>0</v>
      </c>
      <c r="H86" s="30">
        <v>1</v>
      </c>
      <c r="I86" s="30">
        <v>1</v>
      </c>
      <c r="J86" s="30">
        <v>1</v>
      </c>
      <c r="K86" s="30">
        <v>1.125</v>
      </c>
      <c r="L86" s="30">
        <v>1</v>
      </c>
      <c r="M86" s="30">
        <v>0</v>
      </c>
      <c r="N86" s="30">
        <v>1.125</v>
      </c>
      <c r="O86" s="30">
        <v>0.93333333333333335</v>
      </c>
      <c r="P86" s="30">
        <v>0</v>
      </c>
      <c r="Q86" s="30">
        <v>1.0625</v>
      </c>
      <c r="R86" s="30">
        <v>1</v>
      </c>
      <c r="S86" s="30">
        <v>1</v>
      </c>
      <c r="T86" s="30">
        <v>1.25</v>
      </c>
      <c r="U86" s="30">
        <v>0</v>
      </c>
      <c r="V86" s="30">
        <v>0.9375</v>
      </c>
      <c r="W86" s="30">
        <v>1</v>
      </c>
      <c r="X86" s="30">
        <v>1</v>
      </c>
      <c r="Y86" s="30">
        <v>1</v>
      </c>
      <c r="Z86" s="30">
        <v>1</v>
      </c>
      <c r="AA86" s="30">
        <v>0</v>
      </c>
      <c r="AB86" s="30">
        <v>0.875</v>
      </c>
      <c r="AC86" s="30">
        <v>1.125</v>
      </c>
      <c r="AD86" s="30">
        <v>1</v>
      </c>
      <c r="AE86" s="30">
        <v>0.9375</v>
      </c>
      <c r="AF86" s="30">
        <v>0.9375</v>
      </c>
      <c r="AG86" s="30">
        <v>1.125</v>
      </c>
      <c r="AH86" s="30">
        <v>1</v>
      </c>
      <c r="AI86" s="31">
        <v>0</v>
      </c>
      <c r="AJ86" s="31"/>
      <c r="AK86" s="32">
        <v>24.495833333333334</v>
      </c>
      <c r="AL86" s="33"/>
      <c r="AM86" s="32">
        <v>24.495833333333334</v>
      </c>
      <c r="AN86" s="28">
        <v>0</v>
      </c>
      <c r="AO86" s="34">
        <v>0</v>
      </c>
      <c r="AP86" s="35">
        <v>24</v>
      </c>
      <c r="AQ86" s="32">
        <v>0</v>
      </c>
      <c r="AR86" s="36">
        <v>24</v>
      </c>
      <c r="AS86" s="33">
        <v>387083.33333333331</v>
      </c>
      <c r="AT86" s="33"/>
      <c r="AU86" s="33" t="s">
        <v>81</v>
      </c>
      <c r="AV86" s="28" t="s">
        <v>83</v>
      </c>
      <c r="AW86" s="37">
        <v>1</v>
      </c>
      <c r="AX86" s="38">
        <v>-4.375</v>
      </c>
      <c r="AY86" s="37">
        <f xml:space="preserve"> IF(AND(AK86+AN86&gt;0,BQ86="",CX86&lt;&gt;"BV16"),IF(AX86&gt;=0,MIN(MAX(AR86-(AM86+AN86+AO86)-BA86,0),AW86+AX86),IF(BA86+AX86 &lt;=0, IF(AR86-(AM86+ AN86+ AO86) &gt;0,MAX(MIN(AW86,-(BA86+AX86)),AW86),MIN(AW86,-(BA86+AX86))), MAX(AW86-AR86-(AM86+AN86+AO86)-BA86,AW86))),0)</f>
        <v>1</v>
      </c>
      <c r="AZ86" s="39">
        <v>-2.8791666666666664</v>
      </c>
      <c r="BA86" s="40">
        <v>0</v>
      </c>
      <c r="BB86" s="41">
        <f t="shared" si="11"/>
        <v>0</v>
      </c>
      <c r="BC86" s="59">
        <f t="shared" si="13"/>
        <v>0</v>
      </c>
      <c r="BD86" s="33" t="s">
        <v>83</v>
      </c>
      <c r="BE86" s="42">
        <v>0</v>
      </c>
      <c r="BF86" s="33">
        <v>0</v>
      </c>
      <c r="BG86" s="43" t="s">
        <v>84</v>
      </c>
      <c r="BH86" s="44">
        <v>0</v>
      </c>
      <c r="BI86" s="42">
        <v>0</v>
      </c>
      <c r="BJ86" s="33">
        <v>0</v>
      </c>
      <c r="BK86" s="43"/>
      <c r="BL86" s="44"/>
      <c r="BM86" s="44"/>
      <c r="BN86" s="33">
        <v>44652</v>
      </c>
      <c r="BO86" s="33">
        <v>44681.999988425923</v>
      </c>
      <c r="BP86" s="44"/>
      <c r="BQ86" s="45"/>
      <c r="BR86" s="45"/>
      <c r="BS86" s="33"/>
      <c r="BT86" s="33"/>
      <c r="BU86" s="33"/>
      <c r="BV86" s="43"/>
      <c r="BW86" s="4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45" t="s">
        <v>85</v>
      </c>
      <c r="CY86" s="45"/>
      <c r="CZ86" s="46">
        <v>0</v>
      </c>
      <c r="DA86" s="47">
        <v>-4.375</v>
      </c>
      <c r="DB86" s="38">
        <v>0</v>
      </c>
      <c r="DC86" s="45"/>
      <c r="DD86" s="45"/>
      <c r="DE86" s="45"/>
      <c r="DF86" s="45"/>
      <c r="DG86" s="48"/>
      <c r="DH86" s="48">
        <v>0</v>
      </c>
      <c r="DI86" s="49">
        <v>44089</v>
      </c>
      <c r="DJ86" s="45"/>
      <c r="DK86" s="45"/>
      <c r="DL86" s="45"/>
      <c r="DM86" s="45"/>
      <c r="DN86" s="50">
        <v>88.694805153846147</v>
      </c>
      <c r="DO86" s="51">
        <v>-3.375</v>
      </c>
      <c r="DP86" s="50">
        <v>0</v>
      </c>
      <c r="DQ86" s="50"/>
      <c r="DR86" s="50">
        <v>0</v>
      </c>
      <c r="DS86" s="50" t="s">
        <v>229</v>
      </c>
      <c r="DT86" s="50" t="s">
        <v>657</v>
      </c>
      <c r="DU86" s="50">
        <v>3.2583333333333329</v>
      </c>
      <c r="DV86" s="46">
        <v>3.2583333333333329</v>
      </c>
      <c r="DW86" s="50">
        <v>0</v>
      </c>
      <c r="DX86" s="46">
        <v>0</v>
      </c>
      <c r="DY86" s="50"/>
      <c r="DZ86" s="46"/>
      <c r="EA86" s="52">
        <v>24</v>
      </c>
      <c r="EB86" s="46"/>
      <c r="EC86" s="46" t="s">
        <v>103</v>
      </c>
      <c r="ED86" s="46"/>
      <c r="EE86" s="46"/>
    </row>
    <row r="87" spans="1:135" ht="23.45" customHeight="1" x14ac:dyDescent="0.25">
      <c r="A87" s="54" t="s">
        <v>95</v>
      </c>
      <c r="B87" s="54" t="s">
        <v>96</v>
      </c>
      <c r="C87" s="55" t="s">
        <v>97</v>
      </c>
      <c r="D87" s="54" t="s">
        <v>98</v>
      </c>
      <c r="E87" s="54" t="s">
        <v>99</v>
      </c>
      <c r="F87" s="56">
        <v>1</v>
      </c>
      <c r="G87" s="56">
        <v>2</v>
      </c>
      <c r="H87" s="56">
        <v>0</v>
      </c>
      <c r="I87" s="56">
        <v>0</v>
      </c>
      <c r="J87" s="56">
        <v>1.125</v>
      </c>
      <c r="K87" s="56">
        <v>1.1875</v>
      </c>
      <c r="L87" s="56">
        <v>1</v>
      </c>
      <c r="M87" s="56">
        <v>1</v>
      </c>
      <c r="N87" s="56">
        <v>0</v>
      </c>
      <c r="O87" s="56">
        <v>0</v>
      </c>
      <c r="P87" s="56">
        <v>1</v>
      </c>
      <c r="Q87" s="56">
        <v>1</v>
      </c>
      <c r="R87" s="56">
        <v>1</v>
      </c>
      <c r="S87" s="56">
        <v>1</v>
      </c>
      <c r="T87" s="56">
        <v>1</v>
      </c>
      <c r="U87" s="56">
        <v>0</v>
      </c>
      <c r="V87" s="56">
        <v>1</v>
      </c>
      <c r="W87" s="56">
        <v>1</v>
      </c>
      <c r="X87" s="56">
        <v>1</v>
      </c>
      <c r="Y87" s="56">
        <v>0.8833333333333333</v>
      </c>
      <c r="Z87" s="56">
        <v>2</v>
      </c>
      <c r="AA87" s="56">
        <v>0</v>
      </c>
      <c r="AB87" s="56">
        <v>0</v>
      </c>
      <c r="AC87" s="56">
        <v>0</v>
      </c>
      <c r="AD87" s="56">
        <v>0</v>
      </c>
      <c r="AE87" s="56">
        <v>0</v>
      </c>
      <c r="AF87" s="56">
        <v>0</v>
      </c>
      <c r="AG87" s="56">
        <v>0</v>
      </c>
      <c r="AH87" s="56">
        <v>1.1875</v>
      </c>
      <c r="AI87" s="57">
        <v>1</v>
      </c>
      <c r="AJ87" s="57"/>
      <c r="AK87" s="58">
        <v>20.383333333333333</v>
      </c>
      <c r="AL87" s="59"/>
      <c r="AM87" s="58">
        <v>20.383333333333333</v>
      </c>
      <c r="AN87" s="54">
        <v>0</v>
      </c>
      <c r="AO87" s="60">
        <v>0</v>
      </c>
      <c r="AP87" s="58">
        <v>20.383333333333301</v>
      </c>
      <c r="AQ87" s="58">
        <v>-3.6166666666666671</v>
      </c>
      <c r="AR87" s="59">
        <v>24</v>
      </c>
      <c r="AS87" s="59">
        <v>600000</v>
      </c>
      <c r="AT87" s="59">
        <v>160000</v>
      </c>
      <c r="AU87" s="59" t="s">
        <v>81</v>
      </c>
      <c r="AV87" s="54" t="s">
        <v>100</v>
      </c>
      <c r="AW87" s="58">
        <v>1</v>
      </c>
      <c r="AX87" s="59">
        <v>-4.6030753968253899</v>
      </c>
      <c r="AY87" s="37">
        <f xml:space="preserve"> IF(AND(AK87+AN87&gt;0,BQ87="",CX87&lt;&gt;"BV16"),IF(AX87&gt;=0,MIN(MAX(AR87-(AM87+AN87+AO87)-BA87,0),AW87+AX87),IF(BA87+AX87 &lt;=0, IF(AR87-(AM87+ AN87+ AO87) &gt;0,MAX(MIN(AW87,-(BA87+AX87)),AW87),MIN(AW87,-(BA87+AX87))), MAX(AW87-AR87-(AM87+AN87+AO87)-BA87,AW87))),0)</f>
        <v>1</v>
      </c>
      <c r="AZ87" s="57">
        <v>-2.6</v>
      </c>
      <c r="BA87" s="59">
        <v>1</v>
      </c>
      <c r="BB87" s="57">
        <v>0</v>
      </c>
      <c r="BC87" s="59">
        <f t="shared" si="13"/>
        <v>0</v>
      </c>
      <c r="BD87" s="59" t="s">
        <v>83</v>
      </c>
      <c r="BE87" s="61">
        <v>0</v>
      </c>
      <c r="BF87" s="59">
        <v>0</v>
      </c>
      <c r="BG87" s="62" t="s">
        <v>84</v>
      </c>
      <c r="BH87" s="63">
        <v>0</v>
      </c>
      <c r="BI87" s="61">
        <v>50000</v>
      </c>
      <c r="BJ87" s="59">
        <v>1</v>
      </c>
      <c r="BK87" s="62" t="s">
        <v>101</v>
      </c>
      <c r="BL87" s="63"/>
      <c r="BM87" s="63"/>
      <c r="BN87" s="59">
        <v>44652</v>
      </c>
      <c r="BO87" s="59">
        <v>44681.999988425923</v>
      </c>
      <c r="BP87" s="63"/>
      <c r="BQ87" s="64"/>
      <c r="BR87" s="64"/>
      <c r="BS87" s="59"/>
      <c r="BT87" s="59"/>
      <c r="BU87" s="59"/>
      <c r="BV87" s="62"/>
      <c r="BW87" s="62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64" t="s">
        <v>85</v>
      </c>
      <c r="CY87" s="64"/>
      <c r="CZ87" s="60">
        <v>0</v>
      </c>
      <c r="DA87" s="65">
        <v>-4.6030753968253899</v>
      </c>
      <c r="DB87" s="59">
        <v>0</v>
      </c>
      <c r="DC87" s="64"/>
      <c r="DD87" s="64"/>
      <c r="DE87" s="64"/>
      <c r="DF87" s="64"/>
      <c r="DG87" s="66">
        <v>2</v>
      </c>
      <c r="DH87" s="66">
        <v>0</v>
      </c>
      <c r="DI87" s="67">
        <v>44089</v>
      </c>
      <c r="DJ87" s="64"/>
      <c r="DK87" s="64"/>
      <c r="DL87" s="64"/>
      <c r="DM87" s="64"/>
      <c r="DN87" s="68">
        <v>94.993104415654514</v>
      </c>
      <c r="DO87" s="69">
        <v>-3.6030753968253899</v>
      </c>
      <c r="DP87" s="68">
        <v>0</v>
      </c>
      <c r="DQ87" s="68">
        <v>100000</v>
      </c>
      <c r="DR87" s="68">
        <v>0</v>
      </c>
      <c r="DS87" s="68" t="s">
        <v>102</v>
      </c>
      <c r="DT87" s="68" t="s">
        <v>657</v>
      </c>
      <c r="DU87" s="68">
        <v>-3.25</v>
      </c>
      <c r="DV87" s="60">
        <v>-2.25</v>
      </c>
      <c r="DW87" s="68">
        <v>0</v>
      </c>
      <c r="DX87" s="60">
        <v>0</v>
      </c>
      <c r="DY87" s="68"/>
      <c r="DZ87" s="60"/>
      <c r="EA87" s="70">
        <v>20.383333333333333</v>
      </c>
      <c r="EB87" s="60"/>
      <c r="EC87" s="60" t="s">
        <v>103</v>
      </c>
      <c r="ED87" s="60"/>
      <c r="EE87" s="60"/>
    </row>
    <row r="88" spans="1:135" ht="23.45" customHeight="1" x14ac:dyDescent="0.25">
      <c r="A88" s="28" t="s">
        <v>157</v>
      </c>
      <c r="B88" s="28" t="s">
        <v>534</v>
      </c>
      <c r="C88" s="29" t="s">
        <v>535</v>
      </c>
      <c r="D88" s="28" t="s">
        <v>536</v>
      </c>
      <c r="E88" s="28" t="s">
        <v>161</v>
      </c>
      <c r="F88" s="30">
        <v>1</v>
      </c>
      <c r="G88" s="30">
        <v>1</v>
      </c>
      <c r="H88" s="30">
        <v>1</v>
      </c>
      <c r="I88" s="30">
        <v>1.125</v>
      </c>
      <c r="J88" s="30">
        <v>0.5</v>
      </c>
      <c r="K88" s="30">
        <v>0</v>
      </c>
      <c r="L88" s="30">
        <v>0</v>
      </c>
      <c r="M88" s="30">
        <v>0</v>
      </c>
      <c r="N88" s="30">
        <v>0</v>
      </c>
      <c r="O88" s="30">
        <v>1</v>
      </c>
      <c r="P88" s="30">
        <v>1.125</v>
      </c>
      <c r="Q88" s="30">
        <v>1</v>
      </c>
      <c r="R88" s="30">
        <v>1</v>
      </c>
      <c r="S88" s="30">
        <v>1</v>
      </c>
      <c r="T88" s="30">
        <v>1</v>
      </c>
      <c r="U88" s="30">
        <v>1</v>
      </c>
      <c r="V88" s="30">
        <v>1</v>
      </c>
      <c r="W88" s="30">
        <v>1.125</v>
      </c>
      <c r="X88" s="30">
        <v>1</v>
      </c>
      <c r="Y88" s="30">
        <v>1</v>
      </c>
      <c r="Z88" s="30">
        <v>1</v>
      </c>
      <c r="AA88" s="30">
        <v>1</v>
      </c>
      <c r="AB88" s="30">
        <v>1</v>
      </c>
      <c r="AC88" s="30">
        <v>1.125</v>
      </c>
      <c r="AD88" s="30">
        <v>1</v>
      </c>
      <c r="AE88" s="30">
        <v>1</v>
      </c>
      <c r="AF88" s="30">
        <v>1</v>
      </c>
      <c r="AG88" s="30">
        <v>1</v>
      </c>
      <c r="AH88" s="30">
        <v>1</v>
      </c>
      <c r="AI88" s="31">
        <v>1</v>
      </c>
      <c r="AJ88" s="31"/>
      <c r="AK88" s="32">
        <v>26</v>
      </c>
      <c r="AL88" s="33"/>
      <c r="AM88" s="32">
        <v>26</v>
      </c>
      <c r="AN88" s="28">
        <v>0</v>
      </c>
      <c r="AO88" s="34">
        <v>0</v>
      </c>
      <c r="AP88" s="35">
        <v>25</v>
      </c>
      <c r="AQ88" s="32">
        <v>0</v>
      </c>
      <c r="AR88" s="36">
        <v>25</v>
      </c>
      <c r="AS88" s="33">
        <v>0</v>
      </c>
      <c r="AT88" s="33"/>
      <c r="AU88" s="33" t="s">
        <v>81</v>
      </c>
      <c r="AV88" s="28" t="s">
        <v>83</v>
      </c>
      <c r="AW88" s="37">
        <v>0</v>
      </c>
      <c r="AX88" s="38">
        <v>-4.625</v>
      </c>
      <c r="AY88" s="37">
        <f xml:space="preserve"> IF(AND(AK88+AN88&gt;0,BQ88="",CX88&lt;&gt;"BV16"),IF(AX88&gt;=0,MIN(MAX(AR88-(AM88+AN88+AO88)-BA88,0),AW88+AX88),IF(BA88+AX88 &lt;=0, IF(AR88-(AM88+ AN88+ AO88) &gt;0,MAX(MIN(AW88,-(BA88+AX88)),AW88),MIN(AW88,-(BA88+AX88))), MAX(AW88-AR88-(AM88+AN88+AO88)-BA88,AW88))),0)</f>
        <v>0</v>
      </c>
      <c r="AZ88" s="39">
        <v>-3.625</v>
      </c>
      <c r="BA88" s="40">
        <v>0</v>
      </c>
      <c r="BB88" s="41">
        <v>0</v>
      </c>
      <c r="BC88" s="59">
        <f t="shared" si="13"/>
        <v>0</v>
      </c>
      <c r="BD88" s="33" t="s">
        <v>83</v>
      </c>
      <c r="BE88" s="42">
        <v>0</v>
      </c>
      <c r="BF88" s="33">
        <v>0</v>
      </c>
      <c r="BG88" s="43" t="s">
        <v>84</v>
      </c>
      <c r="BH88" s="44">
        <v>0</v>
      </c>
      <c r="BI88" s="42">
        <v>0</v>
      </c>
      <c r="BJ88" s="33">
        <v>0</v>
      </c>
      <c r="BK88" s="43"/>
      <c r="BL88" s="44"/>
      <c r="BM88" s="44"/>
      <c r="BN88" s="33">
        <v>44652</v>
      </c>
      <c r="BO88" s="33">
        <v>44681.999988425923</v>
      </c>
      <c r="BP88" s="44"/>
      <c r="BQ88" s="45"/>
      <c r="BR88" s="45"/>
      <c r="BS88" s="33"/>
      <c r="BT88" s="33"/>
      <c r="BU88" s="33"/>
      <c r="BV88" s="43"/>
      <c r="BW88" s="4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45" t="s">
        <v>162</v>
      </c>
      <c r="CY88" s="45"/>
      <c r="CZ88" s="46">
        <v>0</v>
      </c>
      <c r="DA88" s="47">
        <v>-4.625</v>
      </c>
      <c r="DB88" s="38">
        <v>0</v>
      </c>
      <c r="DC88" s="45"/>
      <c r="DD88" s="45"/>
      <c r="DE88" s="45"/>
      <c r="DF88" s="45"/>
      <c r="DG88" s="48"/>
      <c r="DH88" s="48">
        <v>0</v>
      </c>
      <c r="DI88" s="49">
        <v>44089</v>
      </c>
      <c r="DJ88" s="45"/>
      <c r="DK88" s="45"/>
      <c r="DL88" s="45"/>
      <c r="DM88" s="45"/>
      <c r="DN88" s="50">
        <v>25.950937381902051</v>
      </c>
      <c r="DO88" s="51">
        <v>-4.625</v>
      </c>
      <c r="DP88" s="50">
        <v>0</v>
      </c>
      <c r="DQ88" s="50"/>
      <c r="DR88" s="50">
        <v>0</v>
      </c>
      <c r="DS88" s="50" t="s">
        <v>537</v>
      </c>
      <c r="DT88" s="50" t="s">
        <v>657</v>
      </c>
      <c r="DU88" s="50">
        <v>0</v>
      </c>
      <c r="DV88" s="46">
        <v>0</v>
      </c>
      <c r="DW88" s="50">
        <v>0</v>
      </c>
      <c r="DX88" s="46">
        <v>0</v>
      </c>
      <c r="DY88" s="50"/>
      <c r="DZ88" s="46"/>
      <c r="EA88" s="52">
        <v>25</v>
      </c>
      <c r="EB88" s="46"/>
      <c r="EC88" s="46" t="s">
        <v>103</v>
      </c>
      <c r="ED88" s="46"/>
      <c r="EE88" s="46"/>
    </row>
    <row r="89" spans="1:135" ht="23.45" customHeight="1" x14ac:dyDescent="0.25">
      <c r="A89" s="28" t="s">
        <v>321</v>
      </c>
      <c r="B89" s="28" t="s">
        <v>322</v>
      </c>
      <c r="C89" s="29" t="s">
        <v>323</v>
      </c>
      <c r="D89" s="28" t="s">
        <v>324</v>
      </c>
      <c r="E89" s="28" t="s">
        <v>325</v>
      </c>
      <c r="F89" s="30">
        <v>1</v>
      </c>
      <c r="G89" s="30">
        <v>0.75</v>
      </c>
      <c r="H89" s="30">
        <v>0</v>
      </c>
      <c r="I89" s="30">
        <v>1</v>
      </c>
      <c r="J89" s="30">
        <v>1</v>
      </c>
      <c r="K89" s="30">
        <v>1</v>
      </c>
      <c r="L89" s="30">
        <v>1</v>
      </c>
      <c r="M89" s="30">
        <v>0.9375</v>
      </c>
      <c r="N89" s="30">
        <v>0.5625</v>
      </c>
      <c r="O89" s="30">
        <v>0</v>
      </c>
      <c r="P89" s="30">
        <v>0</v>
      </c>
      <c r="Q89" s="30">
        <v>1</v>
      </c>
      <c r="R89" s="30">
        <v>0.9375</v>
      </c>
      <c r="S89" s="30">
        <v>1</v>
      </c>
      <c r="T89" s="30">
        <v>1</v>
      </c>
      <c r="U89" s="30">
        <v>0.51250000000000007</v>
      </c>
      <c r="V89" s="30">
        <v>0</v>
      </c>
      <c r="W89" s="30">
        <v>1</v>
      </c>
      <c r="X89" s="30">
        <v>0.96458333333333335</v>
      </c>
      <c r="Y89" s="30">
        <v>1</v>
      </c>
      <c r="Z89" s="30">
        <v>1</v>
      </c>
      <c r="AA89" s="30">
        <v>1</v>
      </c>
      <c r="AB89" s="30">
        <v>0.5625</v>
      </c>
      <c r="AC89" s="30">
        <v>0</v>
      </c>
      <c r="AD89" s="30">
        <v>1</v>
      </c>
      <c r="AE89" s="30">
        <v>1</v>
      </c>
      <c r="AF89" s="30">
        <v>1</v>
      </c>
      <c r="AG89" s="30">
        <v>1</v>
      </c>
      <c r="AH89" s="30">
        <v>1</v>
      </c>
      <c r="AI89" s="31">
        <v>0</v>
      </c>
      <c r="AJ89" s="31"/>
      <c r="AK89" s="32">
        <v>22.227083333333333</v>
      </c>
      <c r="AL89" s="33"/>
      <c r="AM89" s="32">
        <v>22.227083333333333</v>
      </c>
      <c r="AN89" s="28">
        <v>0</v>
      </c>
      <c r="AO89" s="34">
        <v>0</v>
      </c>
      <c r="AP89" s="35">
        <v>22.227083333333333</v>
      </c>
      <c r="AQ89" s="32">
        <v>-1.7729166666666671</v>
      </c>
      <c r="AR89" s="36">
        <v>24</v>
      </c>
      <c r="AS89" s="33">
        <v>0</v>
      </c>
      <c r="AT89" s="33"/>
      <c r="AU89" s="33" t="s">
        <v>81</v>
      </c>
      <c r="AV89" s="28" t="s">
        <v>326</v>
      </c>
      <c r="AW89" s="37">
        <v>1</v>
      </c>
      <c r="AX89" s="38">
        <v>-4.7062499999999998</v>
      </c>
      <c r="AY89" s="37">
        <f xml:space="preserve"> IF(AND(AK89+AN89&gt;0,BQ89="",CX89&lt;&gt;"BV16"),IF(AX89&gt;=0,MIN(MAX(AR89-(AM89+AN89+AO89)-BA89,0),AW89+AX89),IF(BA89+AX89 &lt;=0, IF(AR89-(AM89+ AN89+ AO89) &gt;0,MAX(MIN(AW89,-(BA89+AX89)),AW89),MIN(AW89,-(BA89+AX89))), MAX(AW89-AR89-(AM89+AN89+AO89)-BA89,AW89))),0)</f>
        <v>1</v>
      </c>
      <c r="AZ89" s="39">
        <v>-3.7062499999999998</v>
      </c>
      <c r="BA89" s="40">
        <v>0</v>
      </c>
      <c r="BB89" s="41">
        <v>0</v>
      </c>
      <c r="BC89" s="33"/>
      <c r="BD89" s="33" t="s">
        <v>83</v>
      </c>
      <c r="BE89" s="42">
        <v>50000</v>
      </c>
      <c r="BF89" s="33">
        <v>1</v>
      </c>
      <c r="BG89" s="43" t="s">
        <v>327</v>
      </c>
      <c r="BH89" s="44">
        <v>0</v>
      </c>
      <c r="BI89" s="42">
        <v>0</v>
      </c>
      <c r="BJ89" s="33">
        <v>0</v>
      </c>
      <c r="BK89" s="43" t="s">
        <v>328</v>
      </c>
      <c r="BL89" s="44"/>
      <c r="BM89" s="44"/>
      <c r="BN89" s="33">
        <v>44652</v>
      </c>
      <c r="BO89" s="33">
        <v>44681.999988425923</v>
      </c>
      <c r="BP89" s="44"/>
      <c r="BQ89" s="45"/>
      <c r="BR89" s="45"/>
      <c r="BS89" s="33"/>
      <c r="BT89" s="33"/>
      <c r="BU89" s="33"/>
      <c r="BV89" s="43"/>
      <c r="BW89" s="4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45" t="s">
        <v>85</v>
      </c>
      <c r="CY89" s="45"/>
      <c r="CZ89" s="46">
        <v>0</v>
      </c>
      <c r="DA89" s="47">
        <v>-4.7062499999999998</v>
      </c>
      <c r="DB89" s="38">
        <v>0</v>
      </c>
      <c r="DC89" s="45"/>
      <c r="DD89" s="45"/>
      <c r="DE89" s="45"/>
      <c r="DF89" s="45"/>
      <c r="DG89" s="48"/>
      <c r="DH89" s="48">
        <v>0</v>
      </c>
      <c r="DI89" s="49">
        <v>44089</v>
      </c>
      <c r="DJ89" s="45"/>
      <c r="DK89" s="45"/>
      <c r="DL89" s="45"/>
      <c r="DM89" s="45"/>
      <c r="DN89" s="50">
        <v>81.643449333333308</v>
      </c>
      <c r="DO89" s="51">
        <v>-3.7062499999999998</v>
      </c>
      <c r="DP89" s="50">
        <v>0</v>
      </c>
      <c r="DQ89" s="50">
        <v>50000</v>
      </c>
      <c r="DR89" s="50">
        <v>0</v>
      </c>
      <c r="DS89" s="50" t="s">
        <v>329</v>
      </c>
      <c r="DT89" s="50" t="s">
        <v>657</v>
      </c>
      <c r="DU89" s="50">
        <v>0</v>
      </c>
      <c r="DV89" s="46">
        <v>0</v>
      </c>
      <c r="DW89" s="50">
        <v>0</v>
      </c>
      <c r="DX89" s="46">
        <v>0</v>
      </c>
      <c r="DY89" s="50"/>
      <c r="DZ89" s="46"/>
      <c r="EA89" s="52">
        <v>22.227083333333333</v>
      </c>
      <c r="EB89" s="46"/>
      <c r="EC89" s="46" t="s">
        <v>103</v>
      </c>
      <c r="ED89" s="46"/>
      <c r="EE89" s="46"/>
    </row>
    <row r="90" spans="1:135" ht="23.45" customHeight="1" x14ac:dyDescent="0.25">
      <c r="A90" s="28" t="s">
        <v>104</v>
      </c>
      <c r="B90" s="28" t="s">
        <v>210</v>
      </c>
      <c r="C90" s="29" t="s">
        <v>211</v>
      </c>
      <c r="D90" s="28" t="s">
        <v>212</v>
      </c>
      <c r="E90" s="28" t="s">
        <v>99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  <c r="X90" s="30">
        <v>0</v>
      </c>
      <c r="Y90" s="30">
        <v>0</v>
      </c>
      <c r="Z90" s="30">
        <v>0</v>
      </c>
      <c r="AA90" s="30">
        <v>0</v>
      </c>
      <c r="AB90" s="30">
        <v>0</v>
      </c>
      <c r="AC90" s="30">
        <v>0</v>
      </c>
      <c r="AD90" s="30">
        <v>0</v>
      </c>
      <c r="AE90" s="30">
        <v>0</v>
      </c>
      <c r="AF90" s="30">
        <v>0</v>
      </c>
      <c r="AG90" s="30">
        <v>0</v>
      </c>
      <c r="AH90" s="30">
        <v>0</v>
      </c>
      <c r="AI90" s="31">
        <v>0</v>
      </c>
      <c r="AJ90" s="31"/>
      <c r="AK90" s="32">
        <v>0</v>
      </c>
      <c r="AL90" s="33"/>
      <c r="AM90" s="32">
        <v>0</v>
      </c>
      <c r="AN90" s="28">
        <v>0</v>
      </c>
      <c r="AO90" s="34">
        <v>0</v>
      </c>
      <c r="AP90" s="35">
        <v>0</v>
      </c>
      <c r="AQ90" s="32">
        <v>-24</v>
      </c>
      <c r="AR90" s="36">
        <v>24</v>
      </c>
      <c r="AS90" s="33">
        <v>0</v>
      </c>
      <c r="AT90" s="33"/>
      <c r="AU90" s="33" t="s">
        <v>108</v>
      </c>
      <c r="AV90" s="28" t="s">
        <v>83</v>
      </c>
      <c r="AW90" s="37">
        <v>0</v>
      </c>
      <c r="AX90" s="38">
        <v>-4.8916666666666702</v>
      </c>
      <c r="AY90" s="37">
        <f xml:space="preserve"> IF(AND(AK90+AN90&gt;0,BQ90="",CX90&lt;&gt;"BV16"),IF(AX90&gt;=0,MIN(MAX(AR90-(AM90+AN90+AO90)-BA90,0),AW90+AX90),IF(BA90+AX90 &lt;=0, IF(AR90-(AM90+ AN90+ AO90) &gt;0,MAX(MIN(AW90,-(BA90+AX90)),AW90),MIN(AW90,-(BA90+AX90))), MAX(AW90-AR90-(AM90+AN90+AO90)-BA90,AW90))),0)</f>
        <v>0</v>
      </c>
      <c r="AZ90" s="39">
        <v>-4.8916666666666702</v>
      </c>
      <c r="BA90" s="40">
        <v>0</v>
      </c>
      <c r="BB90" s="41">
        <v>0</v>
      </c>
      <c r="BC90" s="33"/>
      <c r="BD90" s="33" t="s">
        <v>83</v>
      </c>
      <c r="BE90" s="42">
        <v>0</v>
      </c>
      <c r="BF90" s="33">
        <v>0</v>
      </c>
      <c r="BG90" s="43" t="s">
        <v>84</v>
      </c>
      <c r="BH90" s="44">
        <v>0</v>
      </c>
      <c r="BI90" s="42">
        <v>0</v>
      </c>
      <c r="BJ90" s="33">
        <v>0</v>
      </c>
      <c r="BK90" s="43"/>
      <c r="BL90" s="44"/>
      <c r="BM90" s="44"/>
      <c r="BN90" s="33">
        <v>44652</v>
      </c>
      <c r="BO90" s="33">
        <v>44681.999988425923</v>
      </c>
      <c r="BP90" s="44"/>
      <c r="BQ90" s="45"/>
      <c r="BR90" s="45"/>
      <c r="BS90" s="33"/>
      <c r="BT90" s="33"/>
      <c r="BU90" s="33"/>
      <c r="BV90" s="43"/>
      <c r="BW90" s="4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45" t="s">
        <v>109</v>
      </c>
      <c r="CY90" s="45"/>
      <c r="CZ90" s="46">
        <v>0</v>
      </c>
      <c r="DA90" s="47">
        <v>-4.8916666666666702</v>
      </c>
      <c r="DB90" s="38">
        <v>0</v>
      </c>
      <c r="DC90" s="45"/>
      <c r="DD90" s="45"/>
      <c r="DE90" s="45"/>
      <c r="DF90" s="45"/>
      <c r="DG90" s="48"/>
      <c r="DH90" s="48">
        <v>0</v>
      </c>
      <c r="DI90" s="49">
        <v>44089</v>
      </c>
      <c r="DJ90" s="45"/>
      <c r="DK90" s="45"/>
      <c r="DL90" s="45"/>
      <c r="DM90" s="45"/>
      <c r="DN90" s="50">
        <v>85.877095128205141</v>
      </c>
      <c r="DO90" s="51">
        <v>-4.8916666666666702</v>
      </c>
      <c r="DP90" s="50">
        <v>0</v>
      </c>
      <c r="DQ90" s="50"/>
      <c r="DR90" s="50">
        <v>0</v>
      </c>
      <c r="DS90" s="50" t="s">
        <v>213</v>
      </c>
      <c r="DT90" s="50" t="s">
        <v>657</v>
      </c>
      <c r="DU90" s="50">
        <v>0</v>
      </c>
      <c r="DV90" s="46">
        <v>0</v>
      </c>
      <c r="DW90" s="50">
        <v>0</v>
      </c>
      <c r="DX90" s="46">
        <v>0</v>
      </c>
      <c r="DY90" s="50"/>
      <c r="DZ90" s="46"/>
      <c r="EA90" s="52">
        <v>0</v>
      </c>
      <c r="EB90" s="46"/>
      <c r="EC90" s="46" t="s">
        <v>103</v>
      </c>
      <c r="ED90" s="46"/>
      <c r="EE90" s="46"/>
    </row>
    <row r="91" spans="1:135" ht="23.45" customHeight="1" x14ac:dyDescent="0.25">
      <c r="A91" s="28" t="s">
        <v>338</v>
      </c>
      <c r="B91" s="28" t="s">
        <v>599</v>
      </c>
      <c r="C91" s="29" t="s">
        <v>600</v>
      </c>
      <c r="D91" s="28"/>
      <c r="E91" s="28" t="s">
        <v>601</v>
      </c>
      <c r="F91" s="30">
        <v>1.0625</v>
      </c>
      <c r="G91" s="30">
        <v>0</v>
      </c>
      <c r="H91" s="30">
        <v>0</v>
      </c>
      <c r="I91" s="30">
        <v>1.0625</v>
      </c>
      <c r="J91" s="30">
        <v>0.8</v>
      </c>
      <c r="K91" s="30">
        <v>0</v>
      </c>
      <c r="L91" s="30">
        <v>0</v>
      </c>
      <c r="M91" s="30">
        <v>1.0625</v>
      </c>
      <c r="N91" s="30">
        <v>0.6875</v>
      </c>
      <c r="O91" s="30">
        <v>0</v>
      </c>
      <c r="P91" s="30">
        <v>0</v>
      </c>
      <c r="Q91" s="30">
        <v>1.0625</v>
      </c>
      <c r="R91" s="30">
        <v>1.0625</v>
      </c>
      <c r="S91" s="30">
        <v>1.0625</v>
      </c>
      <c r="T91" s="30">
        <v>0.96666666666666667</v>
      </c>
      <c r="U91" s="30">
        <v>0</v>
      </c>
      <c r="V91" s="30">
        <v>0</v>
      </c>
      <c r="W91" s="30">
        <v>0.8979166666666667</v>
      </c>
      <c r="X91" s="30">
        <v>0</v>
      </c>
      <c r="Y91" s="30">
        <v>0.96875</v>
      </c>
      <c r="Z91" s="30">
        <v>0.96250000000000002</v>
      </c>
      <c r="AA91" s="30">
        <v>1.0625</v>
      </c>
      <c r="AB91" s="30">
        <v>0.6875</v>
      </c>
      <c r="AC91" s="30">
        <v>0</v>
      </c>
      <c r="AD91" s="30">
        <v>1.0625</v>
      </c>
      <c r="AE91" s="30">
        <v>1.0625</v>
      </c>
      <c r="AF91" s="30">
        <v>0.96666666666666667</v>
      </c>
      <c r="AG91" s="30">
        <v>1.0625</v>
      </c>
      <c r="AH91" s="30">
        <v>1.0625</v>
      </c>
      <c r="AI91" s="31">
        <v>0</v>
      </c>
      <c r="AJ91" s="31"/>
      <c r="AK91" s="32">
        <v>18.625</v>
      </c>
      <c r="AL91" s="33"/>
      <c r="AM91" s="32">
        <v>18.625</v>
      </c>
      <c r="AN91" s="28">
        <v>0</v>
      </c>
      <c r="AO91" s="34">
        <v>0</v>
      </c>
      <c r="AP91" s="35">
        <v>18.625</v>
      </c>
      <c r="AQ91" s="32">
        <v>-5.375</v>
      </c>
      <c r="AR91" s="36">
        <v>24</v>
      </c>
      <c r="AS91" s="33">
        <v>0</v>
      </c>
      <c r="AT91" s="33"/>
      <c r="AU91" s="33" t="s">
        <v>217</v>
      </c>
      <c r="AV91" s="28" t="s">
        <v>83</v>
      </c>
      <c r="AW91" s="37">
        <v>0</v>
      </c>
      <c r="AX91" s="38">
        <v>-4.9979166666666703</v>
      </c>
      <c r="AY91" s="37">
        <f xml:space="preserve"> IF(AND(AK91+AN91&gt;0,BQ91="",CX91&lt;&gt;"BV16"),IF(AX91&gt;=0,MIN(MAX(AR91-(AM91+AN91+AO91)-BA91,0),AW91+AX91),IF(BA91+AX91 &lt;=0, IF(AR91-(AM91+ AN91+ AO91) &gt;0,MAX(MIN(AW91,-(BA91+AX91)),AW91),MIN(AW91,-(BA91+AX91))), MAX(AW91-AR91-(AM91+AN91+AO91)-BA91,AW91))),0)</f>
        <v>0</v>
      </c>
      <c r="AZ91" s="39">
        <v>-4.9979166666666703</v>
      </c>
      <c r="BA91" s="40">
        <v>0</v>
      </c>
      <c r="BB91" s="41">
        <v>0</v>
      </c>
      <c r="BC91" s="33"/>
      <c r="BD91" s="33" t="s">
        <v>83</v>
      </c>
      <c r="BE91" s="42">
        <v>0</v>
      </c>
      <c r="BF91" s="33">
        <v>0</v>
      </c>
      <c r="BG91" s="43" t="s">
        <v>84</v>
      </c>
      <c r="BH91" s="44">
        <v>0</v>
      </c>
      <c r="BI91" s="42">
        <v>0</v>
      </c>
      <c r="BJ91" s="33">
        <v>0</v>
      </c>
      <c r="BK91" s="43" t="s">
        <v>155</v>
      </c>
      <c r="BL91" s="44"/>
      <c r="BM91" s="44"/>
      <c r="BN91" s="33">
        <v>44652</v>
      </c>
      <c r="BO91" s="33">
        <v>44681.999988425923</v>
      </c>
      <c r="BP91" s="44"/>
      <c r="BQ91" s="45"/>
      <c r="BR91" s="45"/>
      <c r="BS91" s="33"/>
      <c r="BT91" s="33"/>
      <c r="BU91" s="33"/>
      <c r="BV91" s="43"/>
      <c r="BW91" s="4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45" t="s">
        <v>85</v>
      </c>
      <c r="CY91" s="45"/>
      <c r="CZ91" s="46">
        <v>0</v>
      </c>
      <c r="DA91" s="47">
        <v>-4.9979166666666703</v>
      </c>
      <c r="DB91" s="38">
        <v>0</v>
      </c>
      <c r="DC91" s="45"/>
      <c r="DD91" s="45"/>
      <c r="DE91" s="45"/>
      <c r="DF91" s="45"/>
      <c r="DG91" s="48"/>
      <c r="DH91" s="48">
        <v>0</v>
      </c>
      <c r="DI91" s="49">
        <v>44089</v>
      </c>
      <c r="DJ91" s="45"/>
      <c r="DK91" s="45"/>
      <c r="DL91" s="45"/>
      <c r="DM91" s="45"/>
      <c r="DN91" s="50">
        <v>20.451475879542162</v>
      </c>
      <c r="DO91" s="51">
        <v>-4.9979166666666703</v>
      </c>
      <c r="DP91" s="50">
        <v>0</v>
      </c>
      <c r="DQ91" s="50">
        <v>100000</v>
      </c>
      <c r="DR91" s="50">
        <v>0</v>
      </c>
      <c r="DS91" s="50" t="s">
        <v>602</v>
      </c>
      <c r="DT91" s="50" t="s">
        <v>656</v>
      </c>
      <c r="DU91" s="50">
        <v>0</v>
      </c>
      <c r="DV91" s="46">
        <v>0</v>
      </c>
      <c r="DW91" s="50">
        <v>0</v>
      </c>
      <c r="DX91" s="46">
        <v>0</v>
      </c>
      <c r="DY91" s="50"/>
      <c r="DZ91" s="46"/>
      <c r="EA91" s="52">
        <v>18.625</v>
      </c>
      <c r="EB91" s="46"/>
      <c r="EC91" s="46" t="s">
        <v>87</v>
      </c>
      <c r="ED91" s="46"/>
      <c r="EE91" s="46"/>
    </row>
    <row r="92" spans="1:135" ht="23.45" customHeight="1" x14ac:dyDescent="0.25">
      <c r="A92" s="28" t="s">
        <v>149</v>
      </c>
      <c r="B92" s="28" t="s">
        <v>150</v>
      </c>
      <c r="C92" s="29" t="s">
        <v>151</v>
      </c>
      <c r="D92" s="28" t="s">
        <v>152</v>
      </c>
      <c r="E92" s="28" t="s">
        <v>153</v>
      </c>
      <c r="F92" s="30">
        <v>0.9375</v>
      </c>
      <c r="G92" s="30">
        <v>0.64583333333333337</v>
      </c>
      <c r="H92" s="30">
        <v>0</v>
      </c>
      <c r="I92" s="30">
        <v>1</v>
      </c>
      <c r="J92" s="30">
        <v>0.88958333333333339</v>
      </c>
      <c r="K92" s="30">
        <v>1</v>
      </c>
      <c r="L92" s="30">
        <v>1</v>
      </c>
      <c r="M92" s="30">
        <v>1</v>
      </c>
      <c r="N92" s="30">
        <v>1.125</v>
      </c>
      <c r="O92" s="30">
        <v>0.79166666666666674</v>
      </c>
      <c r="P92" s="30">
        <v>0.9375</v>
      </c>
      <c r="Q92" s="30">
        <v>0.8041666666666667</v>
      </c>
      <c r="R92" s="30">
        <v>0.9291666666666667</v>
      </c>
      <c r="S92" s="30">
        <v>0.90625</v>
      </c>
      <c r="T92" s="30">
        <v>0.70625000000000004</v>
      </c>
      <c r="U92" s="30">
        <v>0.84791666666666665</v>
      </c>
      <c r="V92" s="30">
        <v>0.93333333333333335</v>
      </c>
      <c r="W92" s="30">
        <v>0</v>
      </c>
      <c r="X92" s="30">
        <v>0.9375</v>
      </c>
      <c r="Y92" s="30">
        <v>0</v>
      </c>
      <c r="Z92" s="30">
        <v>0.98124999999999996</v>
      </c>
      <c r="AA92" s="30">
        <v>1</v>
      </c>
      <c r="AB92" s="30">
        <v>0.8979166666666667</v>
      </c>
      <c r="AC92" s="30">
        <v>0</v>
      </c>
      <c r="AD92" s="30">
        <v>0</v>
      </c>
      <c r="AE92" s="30">
        <v>0</v>
      </c>
      <c r="AF92" s="30">
        <v>0</v>
      </c>
      <c r="AG92" s="30">
        <v>0</v>
      </c>
      <c r="AH92" s="30">
        <v>1.125</v>
      </c>
      <c r="AI92" s="31">
        <v>1.125</v>
      </c>
      <c r="AJ92" s="31"/>
      <c r="AK92" s="32">
        <v>20.520833333333336</v>
      </c>
      <c r="AL92" s="33"/>
      <c r="AM92" s="32">
        <v>20.520833333333336</v>
      </c>
      <c r="AN92" s="28">
        <v>0</v>
      </c>
      <c r="AO92" s="34">
        <v>0</v>
      </c>
      <c r="AP92" s="35">
        <v>20.520833333333336</v>
      </c>
      <c r="AQ92" s="32">
        <v>-3.4791666666666643</v>
      </c>
      <c r="AR92" s="36">
        <v>24</v>
      </c>
      <c r="AS92" s="33">
        <v>366250</v>
      </c>
      <c r="AT92" s="33"/>
      <c r="AU92" s="33" t="s">
        <v>81</v>
      </c>
      <c r="AV92" s="28" t="s">
        <v>83</v>
      </c>
      <c r="AW92" s="37">
        <v>1</v>
      </c>
      <c r="AX92" s="38">
        <v>-5</v>
      </c>
      <c r="AY92" s="37">
        <f xml:space="preserve"> IF(AND(AK92+AN92&gt;0,BQ92="",CX92&lt;&gt;"BV16"),IF(AX92&gt;=0,MIN(MAX(AR92-(AM92+AN92+AO92)-BA92,0),AW92+AX92),IF(BA92+AX92 &lt;=0, IF(AR92-(AM92+ AN92+ AO92) &gt;0,MAX(MIN(AW92,-(BA92+AX92)),AW92),MIN(AW92,-(BA92+AX92))), MAX(AW92-AR92-(AM92+AN92+AO92)-BA92,AW92))),0)</f>
        <v>1</v>
      </c>
      <c r="AZ92" s="39">
        <v>-4</v>
      </c>
      <c r="BA92" s="40">
        <v>0</v>
      </c>
      <c r="BB92" s="41">
        <v>0</v>
      </c>
      <c r="BC92" s="33"/>
      <c r="BD92" s="33" t="s">
        <v>83</v>
      </c>
      <c r="BE92" s="42">
        <v>50000</v>
      </c>
      <c r="BF92" s="33">
        <v>1</v>
      </c>
      <c r="BG92" s="43" t="s">
        <v>154</v>
      </c>
      <c r="BH92" s="44">
        <v>0</v>
      </c>
      <c r="BI92" s="42">
        <v>50000</v>
      </c>
      <c r="BJ92" s="33">
        <v>1</v>
      </c>
      <c r="BK92" s="43" t="s">
        <v>155</v>
      </c>
      <c r="BL92" s="44"/>
      <c r="BM92" s="44"/>
      <c r="BN92" s="33">
        <v>44652</v>
      </c>
      <c r="BO92" s="33">
        <v>44681.999988425923</v>
      </c>
      <c r="BP92" s="44"/>
      <c r="BQ92" s="45"/>
      <c r="BR92" s="45"/>
      <c r="BS92" s="33"/>
      <c r="BT92" s="33"/>
      <c r="BU92" s="33"/>
      <c r="BV92" s="43"/>
      <c r="BW92" s="4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45" t="s">
        <v>85</v>
      </c>
      <c r="CY92" s="45"/>
      <c r="CZ92" s="46">
        <v>0</v>
      </c>
      <c r="DA92" s="47">
        <v>-5</v>
      </c>
      <c r="DB92" s="38">
        <v>0</v>
      </c>
      <c r="DC92" s="45"/>
      <c r="DD92" s="45"/>
      <c r="DE92" s="45"/>
      <c r="DF92" s="45"/>
      <c r="DG92" s="48"/>
      <c r="DH92" s="48">
        <v>0</v>
      </c>
      <c r="DI92" s="49">
        <v>44089</v>
      </c>
      <c r="DJ92" s="45"/>
      <c r="DK92" s="45"/>
      <c r="DL92" s="45"/>
      <c r="DM92" s="45"/>
      <c r="DN92" s="50">
        <v>90.241342461538466</v>
      </c>
      <c r="DO92" s="51">
        <v>-4</v>
      </c>
      <c r="DP92" s="50">
        <v>0</v>
      </c>
      <c r="DQ92" s="50">
        <v>30000</v>
      </c>
      <c r="DR92" s="50">
        <v>0</v>
      </c>
      <c r="DS92" s="50" t="s">
        <v>156</v>
      </c>
      <c r="DT92" s="50" t="s">
        <v>657</v>
      </c>
      <c r="DU92" s="50">
        <v>0.83958333333333357</v>
      </c>
      <c r="DV92" s="46">
        <v>0.83958333333333357</v>
      </c>
      <c r="DW92" s="50">
        <v>0</v>
      </c>
      <c r="DX92" s="46">
        <v>0</v>
      </c>
      <c r="DY92" s="50"/>
      <c r="DZ92" s="46"/>
      <c r="EA92" s="52">
        <v>20.520833333333336</v>
      </c>
      <c r="EB92" s="46"/>
      <c r="EC92" s="46" t="s">
        <v>103</v>
      </c>
      <c r="ED92" s="46"/>
      <c r="EE92" s="46"/>
    </row>
    <row r="93" spans="1:135" ht="23.45" customHeight="1" x14ac:dyDescent="0.25">
      <c r="A93" s="28" t="s">
        <v>182</v>
      </c>
      <c r="B93" s="28" t="s">
        <v>183</v>
      </c>
      <c r="C93" s="29" t="s">
        <v>184</v>
      </c>
      <c r="D93" s="28" t="s">
        <v>185</v>
      </c>
      <c r="E93" s="28" t="s">
        <v>186</v>
      </c>
      <c r="F93" s="30">
        <v>0.66250000000000009</v>
      </c>
      <c r="G93" s="30">
        <v>0.9375</v>
      </c>
      <c r="H93" s="30">
        <v>0</v>
      </c>
      <c r="I93" s="30">
        <v>1.125</v>
      </c>
      <c r="J93" s="30">
        <v>1.125</v>
      </c>
      <c r="K93" s="30">
        <v>1.0625</v>
      </c>
      <c r="L93" s="30">
        <v>0.9375</v>
      </c>
      <c r="M93" s="30">
        <v>1</v>
      </c>
      <c r="N93" s="30">
        <v>1</v>
      </c>
      <c r="O93" s="30">
        <v>0</v>
      </c>
      <c r="P93" s="30">
        <v>1</v>
      </c>
      <c r="Q93" s="30">
        <v>0.97083333333333333</v>
      </c>
      <c r="R93" s="30">
        <v>1</v>
      </c>
      <c r="S93" s="30">
        <v>0</v>
      </c>
      <c r="T93" s="30">
        <v>0</v>
      </c>
      <c r="U93" s="30">
        <v>1</v>
      </c>
      <c r="V93" s="30">
        <v>1</v>
      </c>
      <c r="W93" s="30">
        <v>1.25</v>
      </c>
      <c r="X93" s="30">
        <v>0</v>
      </c>
      <c r="Y93" s="30">
        <v>1</v>
      </c>
      <c r="Z93" s="30">
        <v>0.92291666666666661</v>
      </c>
      <c r="AA93" s="30">
        <v>1</v>
      </c>
      <c r="AB93" s="30">
        <v>1.125</v>
      </c>
      <c r="AC93" s="30">
        <v>0</v>
      </c>
      <c r="AD93" s="30">
        <v>1</v>
      </c>
      <c r="AE93" s="30">
        <v>0</v>
      </c>
      <c r="AF93" s="30">
        <v>2</v>
      </c>
      <c r="AG93" s="30">
        <v>0</v>
      </c>
      <c r="AH93" s="30">
        <v>1.4375</v>
      </c>
      <c r="AI93" s="31">
        <v>0</v>
      </c>
      <c r="AJ93" s="31"/>
      <c r="AK93" s="32">
        <v>22.556249999999999</v>
      </c>
      <c r="AL93" s="33"/>
      <c r="AM93" s="32">
        <v>22.556249999999999</v>
      </c>
      <c r="AN93" s="28">
        <v>0</v>
      </c>
      <c r="AO93" s="34">
        <v>0</v>
      </c>
      <c r="AP93" s="35">
        <v>22.556249999999999</v>
      </c>
      <c r="AQ93" s="32">
        <v>-1.4437500000000014</v>
      </c>
      <c r="AR93" s="36">
        <v>24</v>
      </c>
      <c r="AS93" s="33">
        <v>350000</v>
      </c>
      <c r="AT93" s="33"/>
      <c r="AU93" s="33" t="s">
        <v>81</v>
      </c>
      <c r="AV93" s="28" t="s">
        <v>83</v>
      </c>
      <c r="AW93" s="37">
        <v>1</v>
      </c>
      <c r="AX93" s="38">
        <v>-5</v>
      </c>
      <c r="AY93" s="37">
        <f xml:space="preserve"> IF(AND(AK93+AN93&gt;0,BQ93="",CX93&lt;&gt;"BV16"),IF(AX93&gt;=0,MIN(MAX(AR93-(AM93+AN93+AO93)-BA93,0),AW93+AX93),IF(BA93+AX93 &lt;=0, IF(AR93-(AM93+ AN93+ AO93) &gt;0,MAX(MIN(AW93,-(BA93+AX93)),AW93),MIN(AW93,-(BA93+AX93))), MAX(AW93-AR93-(AM93+AN93+AO93)-BA93,AW93))),0)</f>
        <v>1</v>
      </c>
      <c r="AZ93" s="39">
        <v>-4</v>
      </c>
      <c r="BA93" s="40">
        <v>0</v>
      </c>
      <c r="BB93" s="41">
        <v>0</v>
      </c>
      <c r="BC93" s="33"/>
      <c r="BD93" s="33" t="s">
        <v>83</v>
      </c>
      <c r="BE93" s="42">
        <v>0</v>
      </c>
      <c r="BF93" s="33">
        <v>0</v>
      </c>
      <c r="BG93" s="43" t="s">
        <v>84</v>
      </c>
      <c r="BH93" s="44">
        <v>0</v>
      </c>
      <c r="BI93" s="42">
        <v>0</v>
      </c>
      <c r="BJ93" s="33">
        <v>0</v>
      </c>
      <c r="BK93" s="43" t="s">
        <v>187</v>
      </c>
      <c r="BL93" s="44"/>
      <c r="BM93" s="44"/>
      <c r="BN93" s="33">
        <v>44652</v>
      </c>
      <c r="BO93" s="33">
        <v>44681.999988425923</v>
      </c>
      <c r="BP93" s="44"/>
      <c r="BQ93" s="45"/>
      <c r="BR93" s="45"/>
      <c r="BS93" s="33"/>
      <c r="BT93" s="33"/>
      <c r="BU93" s="33"/>
      <c r="BV93" s="43"/>
      <c r="BW93" s="4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45" t="s">
        <v>85</v>
      </c>
      <c r="CY93" s="45"/>
      <c r="CZ93" s="46">
        <v>0</v>
      </c>
      <c r="DA93" s="47">
        <v>-5</v>
      </c>
      <c r="DB93" s="38">
        <v>0</v>
      </c>
      <c r="DC93" s="45"/>
      <c r="DD93" s="45"/>
      <c r="DE93" s="45"/>
      <c r="DF93" s="45"/>
      <c r="DG93" s="48">
        <v>1</v>
      </c>
      <c r="DH93" s="48">
        <v>0</v>
      </c>
      <c r="DI93" s="49">
        <v>44089</v>
      </c>
      <c r="DJ93" s="45"/>
      <c r="DK93" s="45"/>
      <c r="DL93" s="45"/>
      <c r="DM93" s="45"/>
      <c r="DN93" s="50">
        <v>79.198219083670722</v>
      </c>
      <c r="DO93" s="51">
        <v>-4</v>
      </c>
      <c r="DP93" s="50">
        <v>0</v>
      </c>
      <c r="DQ93" s="50">
        <v>0</v>
      </c>
      <c r="DR93" s="50">
        <v>0</v>
      </c>
      <c r="DS93" s="50" t="s">
        <v>188</v>
      </c>
      <c r="DT93" s="50" t="s">
        <v>657</v>
      </c>
      <c r="DU93" s="50">
        <v>0</v>
      </c>
      <c r="DV93" s="46">
        <v>0</v>
      </c>
      <c r="DW93" s="50">
        <v>0</v>
      </c>
      <c r="DX93" s="46">
        <v>0</v>
      </c>
      <c r="DY93" s="50"/>
      <c r="DZ93" s="46"/>
      <c r="EA93" s="52">
        <v>22.556249999999999</v>
      </c>
      <c r="EB93" s="46"/>
      <c r="EC93" s="46" t="s">
        <v>103</v>
      </c>
      <c r="ED93" s="46"/>
      <c r="EE93" s="46"/>
    </row>
    <row r="94" spans="1:135" ht="23.45" customHeight="1" x14ac:dyDescent="0.25">
      <c r="A94" s="28" t="s">
        <v>321</v>
      </c>
      <c r="B94" s="28" t="s">
        <v>480</v>
      </c>
      <c r="C94" s="29" t="s">
        <v>481</v>
      </c>
      <c r="D94" s="28" t="s">
        <v>482</v>
      </c>
      <c r="E94" s="28" t="s">
        <v>325</v>
      </c>
      <c r="F94" s="30">
        <v>0.9375</v>
      </c>
      <c r="G94" s="30">
        <v>1</v>
      </c>
      <c r="H94" s="30">
        <v>0</v>
      </c>
      <c r="I94" s="30">
        <v>0.99791666666666667</v>
      </c>
      <c r="J94" s="30">
        <v>1</v>
      </c>
      <c r="K94" s="30">
        <v>0.85</v>
      </c>
      <c r="L94" s="30">
        <v>1</v>
      </c>
      <c r="M94" s="30">
        <v>1</v>
      </c>
      <c r="N94" s="30">
        <v>1</v>
      </c>
      <c r="O94" s="30">
        <v>0</v>
      </c>
      <c r="P94" s="30">
        <v>0.9458333333333333</v>
      </c>
      <c r="Q94" s="30">
        <v>1</v>
      </c>
      <c r="R94" s="30">
        <v>1</v>
      </c>
      <c r="S94" s="30">
        <v>1</v>
      </c>
      <c r="T94" s="30">
        <v>1</v>
      </c>
      <c r="U94" s="30">
        <v>0.625</v>
      </c>
      <c r="V94" s="30">
        <v>0.25624999999999998</v>
      </c>
      <c r="W94" s="30">
        <v>1</v>
      </c>
      <c r="X94" s="30">
        <v>1</v>
      </c>
      <c r="Y94" s="30">
        <v>1</v>
      </c>
      <c r="Z94" s="30">
        <v>1</v>
      </c>
      <c r="AA94" s="30">
        <v>0.96875</v>
      </c>
      <c r="AB94" s="30">
        <v>0</v>
      </c>
      <c r="AC94" s="30">
        <v>0</v>
      </c>
      <c r="AD94" s="30">
        <v>1</v>
      </c>
      <c r="AE94" s="30">
        <v>1</v>
      </c>
      <c r="AF94" s="30">
        <v>1</v>
      </c>
      <c r="AG94" s="30">
        <v>1</v>
      </c>
      <c r="AH94" s="30">
        <v>0.99375000000000002</v>
      </c>
      <c r="AI94" s="31">
        <v>0.99791666666666667</v>
      </c>
      <c r="AJ94" s="31"/>
      <c r="AK94" s="32">
        <v>24.572916666666661</v>
      </c>
      <c r="AL94" s="33"/>
      <c r="AM94" s="32">
        <v>24.572916666666661</v>
      </c>
      <c r="AN94" s="28">
        <v>0</v>
      </c>
      <c r="AO94" s="34">
        <v>0</v>
      </c>
      <c r="AP94" s="35">
        <v>24</v>
      </c>
      <c r="AQ94" s="32">
        <v>0</v>
      </c>
      <c r="AR94" s="36">
        <v>24</v>
      </c>
      <c r="AS94" s="33">
        <v>220000</v>
      </c>
      <c r="AT94" s="33"/>
      <c r="AU94" s="33" t="s">
        <v>483</v>
      </c>
      <c r="AV94" s="28" t="s">
        <v>326</v>
      </c>
      <c r="AW94" s="37">
        <v>1</v>
      </c>
      <c r="AX94" s="38">
        <v>-5</v>
      </c>
      <c r="AY94" s="37">
        <f xml:space="preserve"> IF(AND(AK94+AN94&gt;0,BQ94="",CX94&lt;&gt;"BV16"),IF(AX94&gt;=0,MIN(MAX(AR94-(AM94+AN94+AO94)-BA94,0),AW94+AX94),IF(BA94+AX94 &lt;=0, IF(AR94-(AM94+ AN94+ AO94) &gt;0,MAX(MIN(AW94,-(BA94+AX94)),AW94),MIN(AW94,-(BA94+AX94))), MAX(AW94-AR94-(AM94+AN94+AO94)-BA94,AW94))),0)</f>
        <v>1</v>
      </c>
      <c r="AZ94" s="39">
        <v>-3.4270833333333393</v>
      </c>
      <c r="BA94" s="40">
        <v>0</v>
      </c>
      <c r="BB94" s="41">
        <v>0</v>
      </c>
      <c r="BC94" s="33"/>
      <c r="BD94" s="33" t="s">
        <v>83</v>
      </c>
      <c r="BE94" s="42">
        <v>0</v>
      </c>
      <c r="BF94" s="33">
        <v>0</v>
      </c>
      <c r="BG94" s="43" t="s">
        <v>84</v>
      </c>
      <c r="BH94" s="44">
        <v>100000</v>
      </c>
      <c r="BI94" s="42">
        <v>300000</v>
      </c>
      <c r="BJ94" s="33">
        <v>6</v>
      </c>
      <c r="BK94" s="43" t="s">
        <v>484</v>
      </c>
      <c r="BL94" s="44"/>
      <c r="BM94" s="44"/>
      <c r="BN94" s="33">
        <v>44652</v>
      </c>
      <c r="BO94" s="33">
        <v>44681.999988425923</v>
      </c>
      <c r="BP94" s="44"/>
      <c r="BQ94" s="45"/>
      <c r="BR94" s="45"/>
      <c r="BS94" s="33"/>
      <c r="BT94" s="33"/>
      <c r="BU94" s="33">
        <v>2</v>
      </c>
      <c r="BV94" s="43"/>
      <c r="BW94" s="43" t="s">
        <v>485</v>
      </c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45" t="s">
        <v>85</v>
      </c>
      <c r="CY94" s="45"/>
      <c r="CZ94" s="46">
        <v>0</v>
      </c>
      <c r="DA94" s="47">
        <v>-5</v>
      </c>
      <c r="DB94" s="38">
        <v>0</v>
      </c>
      <c r="DC94" s="45"/>
      <c r="DD94" s="45"/>
      <c r="DE94" s="45"/>
      <c r="DF94" s="45"/>
      <c r="DG94" s="48"/>
      <c r="DH94" s="48">
        <v>0</v>
      </c>
      <c r="DI94" s="49">
        <v>44089</v>
      </c>
      <c r="DJ94" s="45"/>
      <c r="DK94" s="45"/>
      <c r="DL94" s="45"/>
      <c r="DM94" s="45"/>
      <c r="DN94" s="50">
        <v>21.691417280551807</v>
      </c>
      <c r="DO94" s="51">
        <v>-4</v>
      </c>
      <c r="DP94" s="50">
        <v>0</v>
      </c>
      <c r="DQ94" s="50">
        <v>400000</v>
      </c>
      <c r="DR94" s="50">
        <v>0</v>
      </c>
      <c r="DS94" s="50" t="s">
        <v>486</v>
      </c>
      <c r="DT94" s="50" t="s">
        <v>657</v>
      </c>
      <c r="DU94" s="50">
        <v>7.4999999999999289E-2</v>
      </c>
      <c r="DV94" s="46">
        <v>7.4999999999999289E-2</v>
      </c>
      <c r="DW94" s="50">
        <v>0</v>
      </c>
      <c r="DX94" s="46">
        <v>0</v>
      </c>
      <c r="DY94" s="50"/>
      <c r="DZ94" s="46"/>
      <c r="EA94" s="52">
        <v>24</v>
      </c>
      <c r="EB94" s="46"/>
      <c r="EC94" s="46" t="s">
        <v>103</v>
      </c>
      <c r="ED94" s="46"/>
      <c r="EE94" s="46"/>
    </row>
    <row r="95" spans="1:135" ht="23.45" customHeight="1" x14ac:dyDescent="0.25">
      <c r="A95" s="28" t="s">
        <v>157</v>
      </c>
      <c r="B95" s="28" t="s">
        <v>388</v>
      </c>
      <c r="C95" s="29" t="s">
        <v>389</v>
      </c>
      <c r="D95" s="28" t="s">
        <v>390</v>
      </c>
      <c r="E95" s="28" t="s">
        <v>161</v>
      </c>
      <c r="F95" s="30">
        <v>1</v>
      </c>
      <c r="G95" s="30">
        <v>1</v>
      </c>
      <c r="H95" s="30">
        <v>1</v>
      </c>
      <c r="I95" s="30">
        <v>1.125</v>
      </c>
      <c r="J95" s="30">
        <v>1</v>
      </c>
      <c r="K95" s="30">
        <v>1.125</v>
      </c>
      <c r="L95" s="30">
        <v>1</v>
      </c>
      <c r="M95" s="30">
        <v>1</v>
      </c>
      <c r="N95" s="30">
        <v>0</v>
      </c>
      <c r="O95" s="30">
        <v>0</v>
      </c>
      <c r="P95" s="30">
        <v>0</v>
      </c>
      <c r="Q95" s="30">
        <v>1</v>
      </c>
      <c r="R95" s="30">
        <v>1</v>
      </c>
      <c r="S95" s="30">
        <v>1</v>
      </c>
      <c r="T95" s="30">
        <v>1</v>
      </c>
      <c r="U95" s="30">
        <v>1</v>
      </c>
      <c r="V95" s="30">
        <v>0</v>
      </c>
      <c r="W95" s="30">
        <v>1</v>
      </c>
      <c r="X95" s="30">
        <v>1</v>
      </c>
      <c r="Y95" s="30">
        <v>1.125</v>
      </c>
      <c r="Z95" s="30">
        <v>1</v>
      </c>
      <c r="AA95" s="30">
        <v>1</v>
      </c>
      <c r="AB95" s="30">
        <v>1</v>
      </c>
      <c r="AC95" s="30">
        <v>1</v>
      </c>
      <c r="AD95" s="30">
        <v>1.125</v>
      </c>
      <c r="AE95" s="30">
        <v>1</v>
      </c>
      <c r="AF95" s="30">
        <v>1</v>
      </c>
      <c r="AG95" s="30">
        <v>1</v>
      </c>
      <c r="AH95" s="30">
        <v>1</v>
      </c>
      <c r="AI95" s="31">
        <v>1</v>
      </c>
      <c r="AJ95" s="31"/>
      <c r="AK95" s="32">
        <v>26.5</v>
      </c>
      <c r="AL95" s="33"/>
      <c r="AM95" s="32">
        <v>26.5</v>
      </c>
      <c r="AN95" s="28">
        <v>0</v>
      </c>
      <c r="AO95" s="34">
        <v>0</v>
      </c>
      <c r="AP95" s="35">
        <v>25</v>
      </c>
      <c r="AQ95" s="32">
        <v>0</v>
      </c>
      <c r="AR95" s="36">
        <v>25</v>
      </c>
      <c r="AS95" s="33">
        <v>450000</v>
      </c>
      <c r="AT95" s="33"/>
      <c r="AU95" s="33" t="s">
        <v>81</v>
      </c>
      <c r="AV95" s="28" t="s">
        <v>83</v>
      </c>
      <c r="AW95" s="37">
        <v>0</v>
      </c>
      <c r="AX95" s="38">
        <v>-5.125</v>
      </c>
      <c r="AY95" s="37">
        <f xml:space="preserve"> IF(AND(AK95+AN95&gt;0,BQ95="",CX95&lt;&gt;"BV16"),IF(AX95&gt;=0,MIN(MAX(AR95-(AM95+AN95+AO95)-BA95,0),AW95+AX95),IF(BA95+AX95 &lt;=0, IF(AR95-(AM95+ AN95+ AO95) &gt;0,MAX(MIN(AW95,-(BA95+AX95)),AW95),MIN(AW95,-(BA95+AX95))), MAX(AW95-AR95-(AM95+AN95+AO95)-BA95,AW95))),0)</f>
        <v>0</v>
      </c>
      <c r="AZ95" s="39">
        <v>-3.625</v>
      </c>
      <c r="BA95" s="40">
        <v>0</v>
      </c>
      <c r="BB95" s="41">
        <v>0</v>
      </c>
      <c r="BC95" s="33"/>
      <c r="BD95" s="33" t="s">
        <v>83</v>
      </c>
      <c r="BE95" s="42">
        <v>0</v>
      </c>
      <c r="BF95" s="33">
        <v>0</v>
      </c>
      <c r="BG95" s="43" t="s">
        <v>84</v>
      </c>
      <c r="BH95" s="44">
        <v>0</v>
      </c>
      <c r="BI95" s="42">
        <v>0</v>
      </c>
      <c r="BJ95" s="33">
        <v>0</v>
      </c>
      <c r="BK95" s="43"/>
      <c r="BL95" s="44"/>
      <c r="BM95" s="44"/>
      <c r="BN95" s="33">
        <v>44652</v>
      </c>
      <c r="BO95" s="33">
        <v>44681.999988425923</v>
      </c>
      <c r="BP95" s="44"/>
      <c r="BQ95" s="45"/>
      <c r="BR95" s="45"/>
      <c r="BS95" s="33"/>
      <c r="BT95" s="33"/>
      <c r="BU95" s="33"/>
      <c r="BV95" s="43"/>
      <c r="BW95" s="4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45" t="s">
        <v>162</v>
      </c>
      <c r="CY95" s="45"/>
      <c r="CZ95" s="46">
        <v>0</v>
      </c>
      <c r="DA95" s="47">
        <v>-5.125</v>
      </c>
      <c r="DB95" s="38">
        <v>0</v>
      </c>
      <c r="DC95" s="45"/>
      <c r="DD95" s="45"/>
      <c r="DE95" s="45"/>
      <c r="DF95" s="45"/>
      <c r="DG95" s="48"/>
      <c r="DH95" s="48">
        <v>0</v>
      </c>
      <c r="DI95" s="49">
        <v>44089</v>
      </c>
      <c r="DJ95" s="45"/>
      <c r="DK95" s="45"/>
      <c r="DL95" s="45"/>
      <c r="DM95" s="45"/>
      <c r="DN95" s="50">
        <v>31.782168719169718</v>
      </c>
      <c r="DO95" s="51">
        <v>-5.125</v>
      </c>
      <c r="DP95" s="50">
        <v>0</v>
      </c>
      <c r="DQ95" s="50"/>
      <c r="DR95" s="50">
        <v>0</v>
      </c>
      <c r="DS95" s="50" t="s">
        <v>391</v>
      </c>
      <c r="DT95" s="50" t="s">
        <v>657</v>
      </c>
      <c r="DU95" s="50">
        <v>0</v>
      </c>
      <c r="DV95" s="46">
        <v>0</v>
      </c>
      <c r="DW95" s="50">
        <v>0</v>
      </c>
      <c r="DX95" s="46">
        <v>0</v>
      </c>
      <c r="DY95" s="50"/>
      <c r="DZ95" s="46"/>
      <c r="EA95" s="52">
        <v>25</v>
      </c>
      <c r="EB95" s="46"/>
      <c r="EC95" s="46" t="s">
        <v>103</v>
      </c>
      <c r="ED95" s="46"/>
      <c r="EE95" s="46"/>
    </row>
    <row r="96" spans="1:135" ht="23.45" customHeight="1" x14ac:dyDescent="0.25">
      <c r="A96" s="28" t="s">
        <v>438</v>
      </c>
      <c r="B96" s="28" t="s">
        <v>439</v>
      </c>
      <c r="C96" s="29" t="s">
        <v>440</v>
      </c>
      <c r="D96" s="28" t="s">
        <v>441</v>
      </c>
      <c r="E96" s="28" t="s">
        <v>442</v>
      </c>
      <c r="F96" s="30">
        <v>0.92708333333333337</v>
      </c>
      <c r="G96" s="30">
        <v>0.58958333333333335</v>
      </c>
      <c r="H96" s="30">
        <v>0</v>
      </c>
      <c r="I96" s="30">
        <v>0.76666666666666672</v>
      </c>
      <c r="J96" s="30">
        <v>1.08125</v>
      </c>
      <c r="K96" s="30">
        <v>1.0625</v>
      </c>
      <c r="L96" s="30">
        <v>1.1520833333333333</v>
      </c>
      <c r="M96" s="30">
        <v>1.0625</v>
      </c>
      <c r="N96" s="30">
        <v>0.54166666666666674</v>
      </c>
      <c r="O96" s="30">
        <v>0</v>
      </c>
      <c r="P96" s="30">
        <v>0</v>
      </c>
      <c r="Q96" s="30">
        <v>1.21875</v>
      </c>
      <c r="R96" s="30">
        <v>1.0604166666666666</v>
      </c>
      <c r="S96" s="30">
        <v>1.0375000000000001</v>
      </c>
      <c r="T96" s="30">
        <v>1.0625</v>
      </c>
      <c r="U96" s="30">
        <v>0.54583333333333339</v>
      </c>
      <c r="V96" s="30">
        <v>0</v>
      </c>
      <c r="W96" s="30">
        <v>0</v>
      </c>
      <c r="X96" s="30">
        <v>1.08125</v>
      </c>
      <c r="Y96" s="30">
        <v>0.93958333333333333</v>
      </c>
      <c r="Z96" s="30">
        <v>0.95416666666666672</v>
      </c>
      <c r="AA96" s="30">
        <v>1.0625</v>
      </c>
      <c r="AB96" s="30">
        <v>0.6875</v>
      </c>
      <c r="AC96" s="30">
        <v>0</v>
      </c>
      <c r="AD96" s="30">
        <v>0.92708333333333337</v>
      </c>
      <c r="AE96" s="30">
        <v>0.95</v>
      </c>
      <c r="AF96" s="30">
        <v>0.91041666666666665</v>
      </c>
      <c r="AG96" s="30">
        <v>1.0625</v>
      </c>
      <c r="AH96" s="30">
        <v>1.0625</v>
      </c>
      <c r="AI96" s="31">
        <v>0</v>
      </c>
      <c r="AJ96" s="31"/>
      <c r="AK96" s="32">
        <v>21.745833333333334</v>
      </c>
      <c r="AL96" s="33"/>
      <c r="AM96" s="32">
        <v>21.745833333333334</v>
      </c>
      <c r="AN96" s="28">
        <v>0</v>
      </c>
      <c r="AO96" s="34">
        <v>0</v>
      </c>
      <c r="AP96" s="35">
        <v>21.745833333333334</v>
      </c>
      <c r="AQ96" s="32">
        <v>-2.2541666666666664</v>
      </c>
      <c r="AR96" s="36">
        <v>24</v>
      </c>
      <c r="AS96" s="33">
        <v>0</v>
      </c>
      <c r="AT96" s="33"/>
      <c r="AU96" s="33" t="s">
        <v>443</v>
      </c>
      <c r="AV96" s="28" t="s">
        <v>83</v>
      </c>
      <c r="AW96" s="37">
        <v>1</v>
      </c>
      <c r="AX96" s="38">
        <v>-5.4</v>
      </c>
      <c r="AY96" s="37">
        <f xml:space="preserve"> IF(AND(AK96+AN96&gt;0,BQ96="",CX96&lt;&gt;"BV16"),IF(AX96&gt;=0,MIN(MAX(AR96-(AM96+AN96+AO96)-BA96,0),AW96+AX96),IF(BA96+AX96 &lt;=0, IF(AR96-(AM96+ AN96+ AO96) &gt;0,MAX(MIN(AW96,-(BA96+AX96)),AW96),MIN(AW96,-(BA96+AX96))), MAX(AW96-AR96-(AM96+AN96+AO96)-BA96,AW96))),0)</f>
        <v>1</v>
      </c>
      <c r="AZ96" s="39">
        <v>-4.4000000000000004</v>
      </c>
      <c r="BA96" s="40">
        <v>0</v>
      </c>
      <c r="BB96" s="41">
        <v>0</v>
      </c>
      <c r="BC96" s="33"/>
      <c r="BD96" s="33" t="s">
        <v>83</v>
      </c>
      <c r="BE96" s="42">
        <v>150000</v>
      </c>
      <c r="BF96" s="33">
        <v>3</v>
      </c>
      <c r="BG96" s="43" t="s">
        <v>444</v>
      </c>
      <c r="BH96" s="44">
        <v>50000</v>
      </c>
      <c r="BI96" s="42">
        <v>50000</v>
      </c>
      <c r="BJ96" s="33">
        <v>1</v>
      </c>
      <c r="BK96" s="43" t="s">
        <v>327</v>
      </c>
      <c r="BL96" s="44"/>
      <c r="BM96" s="44"/>
      <c r="BN96" s="33">
        <v>44652</v>
      </c>
      <c r="BO96" s="33">
        <v>44681.999988425923</v>
      </c>
      <c r="BP96" s="44"/>
      <c r="BQ96" s="45"/>
      <c r="BR96" s="45"/>
      <c r="BS96" s="33"/>
      <c r="BT96" s="33"/>
      <c r="BU96" s="33">
        <v>1</v>
      </c>
      <c r="BV96" s="43"/>
      <c r="BW96" s="43" t="s">
        <v>207</v>
      </c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45" t="s">
        <v>85</v>
      </c>
      <c r="CY96" s="45"/>
      <c r="CZ96" s="46">
        <v>0</v>
      </c>
      <c r="DA96" s="47">
        <v>-5.4</v>
      </c>
      <c r="DB96" s="38">
        <v>0</v>
      </c>
      <c r="DC96" s="45"/>
      <c r="DD96" s="45"/>
      <c r="DE96" s="45"/>
      <c r="DF96" s="45"/>
      <c r="DG96" s="48"/>
      <c r="DH96" s="48">
        <v>0</v>
      </c>
      <c r="DI96" s="49">
        <v>44089</v>
      </c>
      <c r="DJ96" s="45"/>
      <c r="DK96" s="45"/>
      <c r="DL96" s="45"/>
      <c r="DM96" s="45"/>
      <c r="DN96" s="50">
        <v>27.547564232118759</v>
      </c>
      <c r="DO96" s="51">
        <v>-4.4000000000000004</v>
      </c>
      <c r="DP96" s="50">
        <v>0</v>
      </c>
      <c r="DQ96" s="50">
        <v>0</v>
      </c>
      <c r="DR96" s="50">
        <v>0</v>
      </c>
      <c r="DS96" s="50" t="s">
        <v>445</v>
      </c>
      <c r="DT96" s="50" t="s">
        <v>656</v>
      </c>
      <c r="DU96" s="50">
        <v>0</v>
      </c>
      <c r="DV96" s="46">
        <v>0</v>
      </c>
      <c r="DW96" s="50">
        <v>0</v>
      </c>
      <c r="DX96" s="46">
        <v>0</v>
      </c>
      <c r="DY96" s="50"/>
      <c r="DZ96" s="46"/>
      <c r="EA96" s="52">
        <v>21.745833333333334</v>
      </c>
      <c r="EB96" s="46"/>
      <c r="EC96" s="46" t="s">
        <v>87</v>
      </c>
      <c r="ED96" s="46"/>
      <c r="EE96" s="46"/>
    </row>
    <row r="97" spans="1:135" ht="23.45" customHeight="1" x14ac:dyDescent="0.25">
      <c r="A97" s="28" t="s">
        <v>157</v>
      </c>
      <c r="B97" s="28" t="s">
        <v>158</v>
      </c>
      <c r="C97" s="29" t="s">
        <v>159</v>
      </c>
      <c r="D97" s="28" t="s">
        <v>160</v>
      </c>
      <c r="E97" s="28" t="s">
        <v>161</v>
      </c>
      <c r="F97" s="30">
        <v>1</v>
      </c>
      <c r="G97" s="30">
        <v>1</v>
      </c>
      <c r="H97" s="30">
        <v>1</v>
      </c>
      <c r="I97" s="30">
        <v>1</v>
      </c>
      <c r="J97" s="30">
        <v>1</v>
      </c>
      <c r="K97" s="30">
        <v>1</v>
      </c>
      <c r="L97" s="30">
        <v>1</v>
      </c>
      <c r="M97" s="30">
        <v>1</v>
      </c>
      <c r="N97" s="30">
        <v>1</v>
      </c>
      <c r="O97" s="30">
        <v>1</v>
      </c>
      <c r="P97" s="30">
        <v>1</v>
      </c>
      <c r="Q97" s="30">
        <v>1</v>
      </c>
      <c r="R97" s="30">
        <v>1</v>
      </c>
      <c r="S97" s="30">
        <v>1</v>
      </c>
      <c r="T97" s="30">
        <v>1</v>
      </c>
      <c r="U97" s="30">
        <v>1</v>
      </c>
      <c r="V97" s="30">
        <v>1</v>
      </c>
      <c r="W97" s="30">
        <v>1</v>
      </c>
      <c r="X97" s="30">
        <v>1</v>
      </c>
      <c r="Y97" s="30">
        <v>1</v>
      </c>
      <c r="Z97" s="30">
        <v>1</v>
      </c>
      <c r="AA97" s="30">
        <v>1</v>
      </c>
      <c r="AB97" s="30">
        <v>1</v>
      </c>
      <c r="AC97" s="30">
        <v>1</v>
      </c>
      <c r="AD97" s="30">
        <v>1</v>
      </c>
      <c r="AE97" s="30">
        <v>1</v>
      </c>
      <c r="AF97" s="30">
        <v>1</v>
      </c>
      <c r="AG97" s="30">
        <v>1</v>
      </c>
      <c r="AH97" s="30">
        <v>1</v>
      </c>
      <c r="AI97" s="31">
        <v>0</v>
      </c>
      <c r="AJ97" s="31"/>
      <c r="AK97" s="32">
        <v>29</v>
      </c>
      <c r="AL97" s="33"/>
      <c r="AM97" s="32">
        <v>29</v>
      </c>
      <c r="AN97" s="28">
        <v>0</v>
      </c>
      <c r="AO97" s="34">
        <v>0</v>
      </c>
      <c r="AP97" s="35">
        <v>25</v>
      </c>
      <c r="AQ97" s="32">
        <v>0</v>
      </c>
      <c r="AR97" s="36">
        <v>25</v>
      </c>
      <c r="AS97" s="33">
        <v>1250000</v>
      </c>
      <c r="AT97" s="33"/>
      <c r="AU97" s="33" t="s">
        <v>81</v>
      </c>
      <c r="AV97" s="28" t="s">
        <v>83</v>
      </c>
      <c r="AW97" s="37">
        <v>0</v>
      </c>
      <c r="AX97" s="38">
        <v>-5.6875</v>
      </c>
      <c r="AY97" s="37">
        <f xml:space="preserve"> IF(AND(AK97+AN97&gt;0,BQ97="",CX97&lt;&gt;"BV16"),IF(AX97&gt;=0,MIN(MAX(AR97-(AM97+AN97+AO97)-BA97,0),AW97+AX97),IF(BA97+AX97 &lt;=0, IF(AR97-(AM97+ AN97+ AO97) &gt;0,MAX(MIN(AW97,-(BA97+AX97)),AW97),MIN(AW97,-(BA97+AX97))), MAX(AW97-AR97-(AM97+AN97+AO97)-BA97,AW97))),0)</f>
        <v>0</v>
      </c>
      <c r="AZ97" s="39">
        <v>-1.6875</v>
      </c>
      <c r="BA97" s="40">
        <v>0</v>
      </c>
      <c r="BB97" s="41">
        <v>0</v>
      </c>
      <c r="BC97" s="33"/>
      <c r="BD97" s="33" t="s">
        <v>83</v>
      </c>
      <c r="BE97" s="42">
        <v>0</v>
      </c>
      <c r="BF97" s="33">
        <v>0</v>
      </c>
      <c r="BG97" s="43" t="s">
        <v>84</v>
      </c>
      <c r="BH97" s="44">
        <v>0</v>
      </c>
      <c r="BI97" s="42">
        <v>0</v>
      </c>
      <c r="BJ97" s="33">
        <v>0</v>
      </c>
      <c r="BK97" s="43"/>
      <c r="BL97" s="44"/>
      <c r="BM97" s="44"/>
      <c r="BN97" s="33">
        <v>44652</v>
      </c>
      <c r="BO97" s="33">
        <v>44681.999988425923</v>
      </c>
      <c r="BP97" s="44"/>
      <c r="BQ97" s="45"/>
      <c r="BR97" s="45"/>
      <c r="BS97" s="33"/>
      <c r="BT97" s="33"/>
      <c r="BU97" s="33"/>
      <c r="BV97" s="43"/>
      <c r="BW97" s="4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45" t="s">
        <v>162</v>
      </c>
      <c r="CY97" s="45"/>
      <c r="CZ97" s="46">
        <v>0</v>
      </c>
      <c r="DA97" s="47">
        <v>-5.6875</v>
      </c>
      <c r="DB97" s="38">
        <v>0</v>
      </c>
      <c r="DC97" s="45"/>
      <c r="DD97" s="45"/>
      <c r="DE97" s="45"/>
      <c r="DF97" s="45"/>
      <c r="DG97" s="48"/>
      <c r="DH97" s="48">
        <v>0</v>
      </c>
      <c r="DI97" s="49">
        <v>44089</v>
      </c>
      <c r="DJ97" s="45"/>
      <c r="DK97" s="45"/>
      <c r="DL97" s="45"/>
      <c r="DM97" s="45"/>
      <c r="DN97" s="50">
        <v>99.552377363451356</v>
      </c>
      <c r="DO97" s="51">
        <v>-5.6875</v>
      </c>
      <c r="DP97" s="50">
        <v>0</v>
      </c>
      <c r="DQ97" s="50"/>
      <c r="DR97" s="50">
        <v>0</v>
      </c>
      <c r="DS97" s="50" t="s">
        <v>163</v>
      </c>
      <c r="DT97" s="50" t="s">
        <v>657</v>
      </c>
      <c r="DU97" s="50">
        <v>0</v>
      </c>
      <c r="DV97" s="46">
        <v>0</v>
      </c>
      <c r="DW97" s="50">
        <v>0</v>
      </c>
      <c r="DX97" s="46">
        <v>0</v>
      </c>
      <c r="DY97" s="50"/>
      <c r="DZ97" s="46"/>
      <c r="EA97" s="52">
        <v>25</v>
      </c>
      <c r="EB97" s="46"/>
      <c r="EC97" s="46" t="s">
        <v>103</v>
      </c>
      <c r="ED97" s="46"/>
      <c r="EE97" s="46"/>
    </row>
    <row r="98" spans="1:135" ht="23.45" customHeight="1" x14ac:dyDescent="0.25">
      <c r="A98" s="54" t="s">
        <v>330</v>
      </c>
      <c r="B98" s="54" t="s">
        <v>331</v>
      </c>
      <c r="C98" s="55" t="s">
        <v>332</v>
      </c>
      <c r="D98" s="54" t="s">
        <v>333</v>
      </c>
      <c r="E98" s="54" t="s">
        <v>334</v>
      </c>
      <c r="F98" s="56">
        <v>1</v>
      </c>
      <c r="G98" s="56">
        <v>1</v>
      </c>
      <c r="H98" s="56">
        <v>1</v>
      </c>
      <c r="I98" s="56">
        <v>1</v>
      </c>
      <c r="J98" s="56">
        <v>1</v>
      </c>
      <c r="K98" s="56">
        <v>1</v>
      </c>
      <c r="L98" s="56">
        <v>1</v>
      </c>
      <c r="M98" s="56">
        <v>1.5</v>
      </c>
      <c r="N98" s="56">
        <v>0</v>
      </c>
      <c r="O98" s="56">
        <v>0</v>
      </c>
      <c r="P98" s="56">
        <v>0</v>
      </c>
      <c r="Q98" s="56">
        <v>1.5</v>
      </c>
      <c r="R98" s="56">
        <v>0</v>
      </c>
      <c r="S98" s="56">
        <v>1</v>
      </c>
      <c r="T98" s="56">
        <v>1</v>
      </c>
      <c r="U98" s="56">
        <v>1</v>
      </c>
      <c r="V98" s="56">
        <v>1.0625</v>
      </c>
      <c r="W98" s="56">
        <v>1</v>
      </c>
      <c r="X98" s="56">
        <v>1.5</v>
      </c>
      <c r="Y98" s="56">
        <v>0</v>
      </c>
      <c r="Z98" s="56">
        <v>0</v>
      </c>
      <c r="AA98" s="56">
        <v>0</v>
      </c>
      <c r="AB98" s="56">
        <v>1.5</v>
      </c>
      <c r="AC98" s="56">
        <v>0</v>
      </c>
      <c r="AD98" s="56">
        <v>1</v>
      </c>
      <c r="AE98" s="56">
        <v>1.0625</v>
      </c>
      <c r="AF98" s="56">
        <v>1.5</v>
      </c>
      <c r="AG98" s="56">
        <v>0</v>
      </c>
      <c r="AH98" s="56">
        <v>1</v>
      </c>
      <c r="AI98" s="57">
        <v>1</v>
      </c>
      <c r="AJ98" s="57"/>
      <c r="AK98" s="58">
        <v>23.625</v>
      </c>
      <c r="AL98" s="59"/>
      <c r="AM98" s="58">
        <v>23.625</v>
      </c>
      <c r="AN98" s="54">
        <v>0</v>
      </c>
      <c r="AO98" s="60">
        <v>0</v>
      </c>
      <c r="AP98" s="58">
        <v>23.75</v>
      </c>
      <c r="AQ98" s="58">
        <v>-0.25</v>
      </c>
      <c r="AR98" s="59">
        <v>24</v>
      </c>
      <c r="AS98" s="59">
        <v>1050000</v>
      </c>
      <c r="AT98" s="59"/>
      <c r="AU98" s="59" t="s">
        <v>81</v>
      </c>
      <c r="AV98" s="54" t="s">
        <v>83</v>
      </c>
      <c r="AW98" s="58">
        <v>1</v>
      </c>
      <c r="AX98" s="59">
        <v>-5.8875000000000002</v>
      </c>
      <c r="AY98" s="37">
        <f xml:space="preserve"> IF(AND(AK98+AN98&gt;0,BQ98="",CX98&lt;&gt;"BV16"),IF(AX98&gt;=0,MIN(MAX(AR98-(AM98+AN98+AO98)-BA98,0),AW98+AX98),IF(BA98+AX98 &lt;=0, IF(AR98-(AM98+ AN98+ AO98) &gt;0,MAX(MIN(AW98,-(BA98+AX98)),AW98),MIN(AW98,-(BA98+AX98))), MAX(AW98-AR98-(AM98+AN98+AO98)-BA98,AW98))),0)</f>
        <v>1</v>
      </c>
      <c r="AZ98" s="57">
        <v>0</v>
      </c>
      <c r="BA98" s="59">
        <v>5</v>
      </c>
      <c r="BB98" s="57">
        <v>0</v>
      </c>
      <c r="BC98" s="59"/>
      <c r="BD98" s="59" t="s">
        <v>83</v>
      </c>
      <c r="BE98" s="61">
        <v>50000</v>
      </c>
      <c r="BF98" s="59">
        <v>1</v>
      </c>
      <c r="BG98" s="62" t="s">
        <v>335</v>
      </c>
      <c r="BH98" s="63">
        <v>50000</v>
      </c>
      <c r="BI98" s="61">
        <v>0</v>
      </c>
      <c r="BJ98" s="59">
        <v>0</v>
      </c>
      <c r="BK98" s="62"/>
      <c r="BL98" s="63"/>
      <c r="BM98" s="63"/>
      <c r="BN98" s="59">
        <v>44652</v>
      </c>
      <c r="BO98" s="59">
        <v>44681.999988425923</v>
      </c>
      <c r="BP98" s="63"/>
      <c r="BQ98" s="64"/>
      <c r="BR98" s="64"/>
      <c r="BS98" s="59"/>
      <c r="BT98" s="59">
        <v>1</v>
      </c>
      <c r="BU98" s="59"/>
      <c r="BV98" s="62" t="s">
        <v>336</v>
      </c>
      <c r="BW98" s="62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64" t="s">
        <v>85</v>
      </c>
      <c r="CY98" s="64"/>
      <c r="CZ98" s="60">
        <v>0</v>
      </c>
      <c r="DA98" s="65">
        <v>-0.875</v>
      </c>
      <c r="DB98" s="59">
        <v>0</v>
      </c>
      <c r="DC98" s="64"/>
      <c r="DD98" s="64"/>
      <c r="DE98" s="64"/>
      <c r="DF98" s="64"/>
      <c r="DG98" s="66">
        <v>5</v>
      </c>
      <c r="DH98" s="66">
        <v>0</v>
      </c>
      <c r="DI98" s="67">
        <v>44089</v>
      </c>
      <c r="DJ98" s="64"/>
      <c r="DK98" s="64"/>
      <c r="DL98" s="64"/>
      <c r="DM98" s="64"/>
      <c r="DN98" s="68">
        <v>90.1202698062678</v>
      </c>
      <c r="DO98" s="69">
        <v>0</v>
      </c>
      <c r="DP98" s="68">
        <v>0</v>
      </c>
      <c r="DQ98" s="68"/>
      <c r="DR98" s="68">
        <v>0</v>
      </c>
      <c r="DS98" s="68" t="s">
        <v>337</v>
      </c>
      <c r="DT98" s="68" t="s">
        <v>656</v>
      </c>
      <c r="DU98" s="68">
        <v>0</v>
      </c>
      <c r="DV98" s="60">
        <v>0</v>
      </c>
      <c r="DW98" s="68">
        <v>0</v>
      </c>
      <c r="DX98" s="60">
        <v>0</v>
      </c>
      <c r="DY98" s="68"/>
      <c r="DZ98" s="60"/>
      <c r="EA98" s="70">
        <v>23.75</v>
      </c>
      <c r="EB98" s="60"/>
      <c r="EC98" s="60" t="s">
        <v>87</v>
      </c>
      <c r="ED98" s="60"/>
      <c r="EE98" s="60"/>
    </row>
    <row r="99" spans="1:135" ht="23.45" customHeight="1" x14ac:dyDescent="0.25">
      <c r="A99" s="28" t="s">
        <v>104</v>
      </c>
      <c r="B99" s="28" t="s">
        <v>105</v>
      </c>
      <c r="C99" s="29" t="s">
        <v>106</v>
      </c>
      <c r="D99" s="28" t="s">
        <v>107</v>
      </c>
      <c r="E99" s="28" t="s">
        <v>99</v>
      </c>
      <c r="F99" s="30">
        <v>0</v>
      </c>
      <c r="G99" s="30">
        <v>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0</v>
      </c>
      <c r="Y99" s="30">
        <v>0</v>
      </c>
      <c r="Z99" s="30">
        <v>0</v>
      </c>
      <c r="AA99" s="30">
        <v>0</v>
      </c>
      <c r="AB99" s="30">
        <v>0</v>
      </c>
      <c r="AC99" s="30">
        <v>0</v>
      </c>
      <c r="AD99" s="30">
        <v>0</v>
      </c>
      <c r="AE99" s="30">
        <v>0</v>
      </c>
      <c r="AF99" s="30">
        <v>0</v>
      </c>
      <c r="AG99" s="30">
        <v>0</v>
      </c>
      <c r="AH99" s="30">
        <v>0</v>
      </c>
      <c r="AI99" s="31">
        <v>0</v>
      </c>
      <c r="AJ99" s="31"/>
      <c r="AK99" s="32">
        <v>0</v>
      </c>
      <c r="AL99" s="33"/>
      <c r="AM99" s="32">
        <v>0</v>
      </c>
      <c r="AN99" s="28">
        <v>0</v>
      </c>
      <c r="AO99" s="34">
        <v>0</v>
      </c>
      <c r="AP99" s="35">
        <v>0</v>
      </c>
      <c r="AQ99" s="32">
        <v>-24</v>
      </c>
      <c r="AR99" s="36">
        <v>24</v>
      </c>
      <c r="AS99" s="33">
        <v>0</v>
      </c>
      <c r="AT99" s="33"/>
      <c r="AU99" s="33" t="s">
        <v>108</v>
      </c>
      <c r="AV99" s="28" t="s">
        <v>83</v>
      </c>
      <c r="AW99" s="37">
        <v>0</v>
      </c>
      <c r="AX99" s="38">
        <v>-6</v>
      </c>
      <c r="AY99" s="37">
        <f xml:space="preserve"> IF(AND(AK99+AN99&gt;0,BQ99="",CX99&lt;&gt;"BV16"),IF(AX99&gt;=0,MIN(MAX(AR99-(AM99+AN99+AO99)-BA99,0),AW99+AX99),IF(BA99+AX99 &lt;=0, IF(AR99-(AM99+ AN99+ AO99) &gt;0,MAX(MIN(AW99,-(BA99+AX99)),AW99),MIN(AW99,-(BA99+AX99))), MAX(AW99-AR99-(AM99+AN99+AO99)-BA99,AW99))),0)</f>
        <v>0</v>
      </c>
      <c r="AZ99" s="39">
        <v>-6</v>
      </c>
      <c r="BA99" s="40">
        <v>0</v>
      </c>
      <c r="BB99" s="41">
        <v>0</v>
      </c>
      <c r="BC99" s="33"/>
      <c r="BD99" s="33" t="s">
        <v>83</v>
      </c>
      <c r="BE99" s="42">
        <v>0</v>
      </c>
      <c r="BF99" s="33">
        <v>0</v>
      </c>
      <c r="BG99" s="43" t="s">
        <v>84</v>
      </c>
      <c r="BH99" s="44">
        <v>0</v>
      </c>
      <c r="BI99" s="42">
        <v>0</v>
      </c>
      <c r="BJ99" s="33">
        <v>0</v>
      </c>
      <c r="BK99" s="43"/>
      <c r="BL99" s="44"/>
      <c r="BM99" s="44"/>
      <c r="BN99" s="33">
        <v>44652</v>
      </c>
      <c r="BO99" s="33">
        <v>44681.999988425923</v>
      </c>
      <c r="BP99" s="44"/>
      <c r="BQ99" s="45"/>
      <c r="BR99" s="45"/>
      <c r="BS99" s="33"/>
      <c r="BT99" s="33"/>
      <c r="BU99" s="33"/>
      <c r="BV99" s="43"/>
      <c r="BW99" s="4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45" t="s">
        <v>109</v>
      </c>
      <c r="CY99" s="45"/>
      <c r="CZ99" s="46">
        <v>0</v>
      </c>
      <c r="DA99" s="47">
        <v>-6</v>
      </c>
      <c r="DB99" s="38">
        <v>0</v>
      </c>
      <c r="DC99" s="45"/>
      <c r="DD99" s="45"/>
      <c r="DE99" s="45"/>
      <c r="DF99" s="45"/>
      <c r="DG99" s="48"/>
      <c r="DH99" s="48">
        <v>0</v>
      </c>
      <c r="DI99" s="49">
        <v>44089</v>
      </c>
      <c r="DJ99" s="45"/>
      <c r="DK99" s="45"/>
      <c r="DL99" s="45"/>
      <c r="DM99" s="45"/>
      <c r="DN99" s="50">
        <v>95.162736948717949</v>
      </c>
      <c r="DO99" s="51">
        <v>-6</v>
      </c>
      <c r="DP99" s="50">
        <v>0</v>
      </c>
      <c r="DQ99" s="50"/>
      <c r="DR99" s="50">
        <v>0</v>
      </c>
      <c r="DS99" s="50" t="s">
        <v>110</v>
      </c>
      <c r="DT99" s="50" t="s">
        <v>657</v>
      </c>
      <c r="DU99" s="50">
        <v>0</v>
      </c>
      <c r="DV99" s="46">
        <v>0</v>
      </c>
      <c r="DW99" s="50">
        <v>0</v>
      </c>
      <c r="DX99" s="46">
        <v>0</v>
      </c>
      <c r="DY99" s="50"/>
      <c r="DZ99" s="46"/>
      <c r="EA99" s="52">
        <v>0</v>
      </c>
      <c r="EB99" s="46"/>
      <c r="EC99" s="46" t="s">
        <v>103</v>
      </c>
      <c r="ED99" s="46"/>
      <c r="EE99" s="46"/>
    </row>
    <row r="100" spans="1:135" ht="23.45" customHeight="1" x14ac:dyDescent="0.25">
      <c r="A100" s="28" t="s">
        <v>189</v>
      </c>
      <c r="B100" s="28" t="s">
        <v>190</v>
      </c>
      <c r="C100" s="29" t="s">
        <v>191</v>
      </c>
      <c r="D100" s="28" t="s">
        <v>192</v>
      </c>
      <c r="E100" s="28" t="s">
        <v>92</v>
      </c>
      <c r="F100" s="30">
        <v>0.875</v>
      </c>
      <c r="G100" s="30">
        <v>1.0625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0.9375</v>
      </c>
      <c r="N100" s="30">
        <v>1.0625</v>
      </c>
      <c r="O100" s="30">
        <v>1.0625</v>
      </c>
      <c r="P100" s="30">
        <v>1.0625</v>
      </c>
      <c r="Q100" s="30">
        <v>0</v>
      </c>
      <c r="R100" s="30">
        <v>1</v>
      </c>
      <c r="S100" s="30">
        <v>1.0625</v>
      </c>
      <c r="T100" s="30">
        <v>1</v>
      </c>
      <c r="U100" s="30">
        <v>0.9375</v>
      </c>
      <c r="V100" s="30">
        <v>0</v>
      </c>
      <c r="W100" s="30">
        <v>1</v>
      </c>
      <c r="X100" s="30">
        <v>1.0625</v>
      </c>
      <c r="Y100" s="30">
        <v>1</v>
      </c>
      <c r="Z100" s="30">
        <v>1</v>
      </c>
      <c r="AA100" s="30">
        <v>1</v>
      </c>
      <c r="AB100" s="30">
        <v>1.0625</v>
      </c>
      <c r="AC100" s="30">
        <v>0</v>
      </c>
      <c r="AD100" s="30">
        <v>1</v>
      </c>
      <c r="AE100" s="30">
        <v>1.125</v>
      </c>
      <c r="AF100" s="30">
        <v>0.9375</v>
      </c>
      <c r="AG100" s="30">
        <v>1.0625</v>
      </c>
      <c r="AH100" s="30">
        <v>1</v>
      </c>
      <c r="AI100" s="31">
        <v>0.875</v>
      </c>
      <c r="AJ100" s="31"/>
      <c r="AK100" s="32">
        <v>22.1875</v>
      </c>
      <c r="AL100" s="33"/>
      <c r="AM100" s="32">
        <v>22.1875</v>
      </c>
      <c r="AN100" s="28">
        <v>0</v>
      </c>
      <c r="AO100" s="34">
        <v>0</v>
      </c>
      <c r="AP100" s="35">
        <v>22.1875</v>
      </c>
      <c r="AQ100" s="32">
        <v>-1.8125</v>
      </c>
      <c r="AR100" s="36">
        <v>24</v>
      </c>
      <c r="AS100" s="33">
        <v>282352.9411764706</v>
      </c>
      <c r="AT100" s="33"/>
      <c r="AU100" s="33" t="s">
        <v>81</v>
      </c>
      <c r="AV100" s="28" t="s">
        <v>83</v>
      </c>
      <c r="AW100" s="37">
        <v>1</v>
      </c>
      <c r="AX100" s="38">
        <v>-6</v>
      </c>
      <c r="AY100" s="37">
        <f xml:space="preserve"> IF(AND(AK100+AN100&gt;0,BQ100="",CX100&lt;&gt;"BV16"),IF(AX100&gt;=0,MIN(MAX(AR100-(AM100+AN100+AO100)-BA100,0),AW100+AX100),IF(BA100+AX100 &lt;=0, IF(AR100-(AM100+ AN100+ AO100) &gt;0,MAX(MIN(AW100,-(BA100+AX100)),AW100),MIN(AW100,-(BA100+AX100))), MAX(AW100-AR100-(AM100+AN100+AO100)-BA100,AW100))),0)</f>
        <v>1</v>
      </c>
      <c r="AZ100" s="39">
        <v>-5</v>
      </c>
      <c r="BA100" s="40">
        <v>0</v>
      </c>
      <c r="BB100" s="41">
        <v>0</v>
      </c>
      <c r="BC100" s="33"/>
      <c r="BD100" s="33" t="s">
        <v>83</v>
      </c>
      <c r="BE100" s="42">
        <v>0</v>
      </c>
      <c r="BF100" s="33">
        <v>0</v>
      </c>
      <c r="BG100" s="43" t="s">
        <v>84</v>
      </c>
      <c r="BH100" s="44">
        <v>0</v>
      </c>
      <c r="BI100" s="42">
        <v>0</v>
      </c>
      <c r="BJ100" s="33">
        <v>0</v>
      </c>
      <c r="BK100" s="43"/>
      <c r="BL100" s="44"/>
      <c r="BM100" s="44"/>
      <c r="BN100" s="33">
        <v>44652</v>
      </c>
      <c r="BO100" s="33">
        <v>44681.999988425923</v>
      </c>
      <c r="BP100" s="44"/>
      <c r="BQ100" s="45"/>
      <c r="BR100" s="45"/>
      <c r="BS100" s="33"/>
      <c r="BT100" s="33"/>
      <c r="BU100" s="33"/>
      <c r="BV100" s="43"/>
      <c r="BW100" s="4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45" t="s">
        <v>85</v>
      </c>
      <c r="CY100" s="45"/>
      <c r="CZ100" s="46">
        <v>0</v>
      </c>
      <c r="DA100" s="47">
        <v>-6</v>
      </c>
      <c r="DB100" s="38">
        <v>0</v>
      </c>
      <c r="DC100" s="45"/>
      <c r="DD100" s="45"/>
      <c r="DE100" s="45"/>
      <c r="DF100" s="45"/>
      <c r="DG100" s="48"/>
      <c r="DH100" s="48">
        <v>0</v>
      </c>
      <c r="DI100" s="49">
        <v>44089</v>
      </c>
      <c r="DJ100" s="45"/>
      <c r="DK100" s="45"/>
      <c r="DL100" s="45"/>
      <c r="DM100" s="45"/>
      <c r="DN100" s="50">
        <v>78.136333966261816</v>
      </c>
      <c r="DO100" s="51">
        <v>-5</v>
      </c>
      <c r="DP100" s="50">
        <v>0</v>
      </c>
      <c r="DQ100" s="50"/>
      <c r="DR100" s="50">
        <v>0</v>
      </c>
      <c r="DS100" s="50" t="s">
        <v>193</v>
      </c>
      <c r="DT100" s="50" t="s">
        <v>659</v>
      </c>
      <c r="DU100" s="50">
        <v>0</v>
      </c>
      <c r="DV100" s="46">
        <v>0</v>
      </c>
      <c r="DW100" s="50">
        <v>0</v>
      </c>
      <c r="DX100" s="46">
        <v>0</v>
      </c>
      <c r="DY100" s="50"/>
      <c r="DZ100" s="46"/>
      <c r="EA100" s="52">
        <v>22.1875</v>
      </c>
      <c r="EB100" s="46"/>
      <c r="EC100" s="46" t="s">
        <v>194</v>
      </c>
      <c r="ED100" s="46"/>
      <c r="EE100" s="46"/>
    </row>
    <row r="101" spans="1:135" ht="23.45" customHeight="1" x14ac:dyDescent="0.25">
      <c r="A101" s="28" t="s">
        <v>120</v>
      </c>
      <c r="B101" s="28" t="s">
        <v>249</v>
      </c>
      <c r="C101" s="29" t="s">
        <v>250</v>
      </c>
      <c r="D101" s="28" t="s">
        <v>251</v>
      </c>
      <c r="E101" s="28" t="s">
        <v>99</v>
      </c>
      <c r="F101" s="30">
        <v>0</v>
      </c>
      <c r="G101" s="30">
        <v>1</v>
      </c>
      <c r="H101" s="30">
        <v>2</v>
      </c>
      <c r="I101" s="30">
        <v>0</v>
      </c>
      <c r="J101" s="30">
        <v>1</v>
      </c>
      <c r="K101" s="30">
        <v>2</v>
      </c>
      <c r="L101" s="30">
        <v>0</v>
      </c>
      <c r="M101" s="30">
        <v>0</v>
      </c>
      <c r="N101" s="30">
        <v>2</v>
      </c>
      <c r="O101" s="30">
        <v>0</v>
      </c>
      <c r="P101" s="30">
        <v>0</v>
      </c>
      <c r="Q101" s="30">
        <v>0</v>
      </c>
      <c r="R101" s="30">
        <v>0</v>
      </c>
      <c r="S101" s="30">
        <v>1</v>
      </c>
      <c r="T101" s="30">
        <v>2</v>
      </c>
      <c r="U101" s="30">
        <v>0</v>
      </c>
      <c r="V101" s="30">
        <v>0</v>
      </c>
      <c r="W101" s="30">
        <v>1</v>
      </c>
      <c r="X101" s="30">
        <v>1</v>
      </c>
      <c r="Y101" s="30">
        <v>1</v>
      </c>
      <c r="Z101" s="30">
        <v>2</v>
      </c>
      <c r="AA101" s="30">
        <v>0</v>
      </c>
      <c r="AB101" s="30">
        <v>1</v>
      </c>
      <c r="AC101" s="30">
        <v>1</v>
      </c>
      <c r="AD101" s="30">
        <v>1</v>
      </c>
      <c r="AE101" s="30">
        <v>2</v>
      </c>
      <c r="AF101" s="30">
        <v>0</v>
      </c>
      <c r="AG101" s="30">
        <v>1</v>
      </c>
      <c r="AH101" s="30">
        <v>1</v>
      </c>
      <c r="AI101" s="31">
        <v>2</v>
      </c>
      <c r="AJ101" s="31"/>
      <c r="AK101" s="32">
        <v>25</v>
      </c>
      <c r="AL101" s="33"/>
      <c r="AM101" s="32">
        <v>25</v>
      </c>
      <c r="AN101" s="28">
        <v>0</v>
      </c>
      <c r="AO101" s="34">
        <v>0</v>
      </c>
      <c r="AP101" s="35">
        <v>24</v>
      </c>
      <c r="AQ101" s="32">
        <v>0</v>
      </c>
      <c r="AR101" s="36">
        <v>24</v>
      </c>
      <c r="AS101" s="33">
        <v>1500000</v>
      </c>
      <c r="AT101" s="33">
        <v>320000</v>
      </c>
      <c r="AU101" s="33" t="s">
        <v>81</v>
      </c>
      <c r="AV101" s="28" t="s">
        <v>252</v>
      </c>
      <c r="AW101" s="37">
        <v>1</v>
      </c>
      <c r="AX101" s="38">
        <v>-6</v>
      </c>
      <c r="AY101" s="37">
        <f xml:space="preserve"> IF(AND(AK101+AN101&gt;0,BQ101="",CX101&lt;&gt;"BV16"),IF(AX101&gt;=0,MIN(MAX(AR101-(AM101+AN101+AO101)-BA101,0),AW101+AX101),IF(BA101+AX101 &lt;=0, IF(AR101-(AM101+ AN101+ AO101) &gt;0,MAX(MIN(AW101,-(BA101+AX101)),AW101),MIN(AW101,-(BA101+AX101))), MAX(AW101-AR101-(AM101+AN101+AO101)-BA101,AW101))),0)</f>
        <v>1</v>
      </c>
      <c r="AZ101" s="39">
        <v>-4</v>
      </c>
      <c r="BA101" s="40">
        <v>0</v>
      </c>
      <c r="BB101" s="41">
        <v>0</v>
      </c>
      <c r="BC101" s="33"/>
      <c r="BD101" s="33" t="s">
        <v>83</v>
      </c>
      <c r="BE101" s="42">
        <v>0</v>
      </c>
      <c r="BF101" s="33">
        <v>0</v>
      </c>
      <c r="BG101" s="43" t="s">
        <v>84</v>
      </c>
      <c r="BH101" s="44">
        <v>0</v>
      </c>
      <c r="BI101" s="42">
        <v>0</v>
      </c>
      <c r="BJ101" s="33">
        <v>0</v>
      </c>
      <c r="BK101" s="43"/>
      <c r="BL101" s="44"/>
      <c r="BM101" s="44"/>
      <c r="BN101" s="33">
        <v>44652</v>
      </c>
      <c r="BO101" s="33">
        <v>44681.999988425923</v>
      </c>
      <c r="BP101" s="44"/>
      <c r="BQ101" s="45"/>
      <c r="BR101" s="45"/>
      <c r="BS101" s="33"/>
      <c r="BT101" s="33"/>
      <c r="BU101" s="33"/>
      <c r="BV101" s="43"/>
      <c r="BW101" s="4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45" t="s">
        <v>85</v>
      </c>
      <c r="CY101" s="45"/>
      <c r="CZ101" s="46">
        <v>0</v>
      </c>
      <c r="DA101" s="47">
        <v>-6</v>
      </c>
      <c r="DB101" s="38">
        <v>0</v>
      </c>
      <c r="DC101" s="45"/>
      <c r="DD101" s="45"/>
      <c r="DE101" s="45"/>
      <c r="DF101" s="45"/>
      <c r="DG101" s="48">
        <v>7</v>
      </c>
      <c r="DH101" s="48">
        <v>0</v>
      </c>
      <c r="DI101" s="49">
        <v>44089</v>
      </c>
      <c r="DJ101" s="45"/>
      <c r="DK101" s="45"/>
      <c r="DL101" s="45"/>
      <c r="DM101" s="45"/>
      <c r="DN101" s="50">
        <v>94.392119096416252</v>
      </c>
      <c r="DO101" s="51">
        <v>-5</v>
      </c>
      <c r="DP101" s="50">
        <v>0</v>
      </c>
      <c r="DQ101" s="50"/>
      <c r="DR101" s="50">
        <v>0</v>
      </c>
      <c r="DS101" s="50" t="s">
        <v>253</v>
      </c>
      <c r="DT101" s="50" t="s">
        <v>657</v>
      </c>
      <c r="DU101" s="50">
        <v>0</v>
      </c>
      <c r="DV101" s="46">
        <v>0</v>
      </c>
      <c r="DW101" s="50">
        <v>0</v>
      </c>
      <c r="DX101" s="46">
        <v>0</v>
      </c>
      <c r="DY101" s="50"/>
      <c r="DZ101" s="46"/>
      <c r="EA101" s="52">
        <v>24</v>
      </c>
      <c r="EB101" s="46"/>
      <c r="EC101" s="46" t="s">
        <v>103</v>
      </c>
      <c r="ED101" s="46"/>
      <c r="EE101" s="46"/>
    </row>
    <row r="102" spans="1:135" ht="23.45" customHeight="1" x14ac:dyDescent="0.25">
      <c r="A102" s="28" t="s">
        <v>157</v>
      </c>
      <c r="B102" s="28" t="s">
        <v>278</v>
      </c>
      <c r="C102" s="29" t="s">
        <v>279</v>
      </c>
      <c r="D102" s="28" t="s">
        <v>280</v>
      </c>
      <c r="E102" s="28" t="s">
        <v>161</v>
      </c>
      <c r="F102" s="30">
        <v>1</v>
      </c>
      <c r="G102" s="30">
        <v>1</v>
      </c>
      <c r="H102" s="30">
        <v>1</v>
      </c>
      <c r="I102" s="30">
        <v>1</v>
      </c>
      <c r="J102" s="30">
        <v>1.125</v>
      </c>
      <c r="K102" s="30">
        <v>0</v>
      </c>
      <c r="L102" s="30">
        <v>1</v>
      </c>
      <c r="M102" s="30">
        <v>1</v>
      </c>
      <c r="N102" s="30">
        <v>1</v>
      </c>
      <c r="O102" s="30">
        <v>1</v>
      </c>
      <c r="P102" s="30">
        <v>1</v>
      </c>
      <c r="Q102" s="30">
        <v>1</v>
      </c>
      <c r="R102" s="30">
        <v>1</v>
      </c>
      <c r="S102" s="30">
        <v>1.125</v>
      </c>
      <c r="T102" s="30">
        <v>1</v>
      </c>
      <c r="U102" s="30">
        <v>1.125</v>
      </c>
      <c r="V102" s="30">
        <v>1</v>
      </c>
      <c r="W102" s="30">
        <v>0.5</v>
      </c>
      <c r="X102" s="30">
        <v>0</v>
      </c>
      <c r="Y102" s="30">
        <v>0</v>
      </c>
      <c r="Z102" s="30">
        <v>0</v>
      </c>
      <c r="AA102" s="30">
        <v>0</v>
      </c>
      <c r="AB102" s="30">
        <v>1</v>
      </c>
      <c r="AC102" s="30">
        <v>1</v>
      </c>
      <c r="AD102" s="30">
        <v>1</v>
      </c>
      <c r="AE102" s="30">
        <v>1.125</v>
      </c>
      <c r="AF102" s="30">
        <v>1</v>
      </c>
      <c r="AG102" s="30">
        <v>1</v>
      </c>
      <c r="AH102" s="30">
        <v>1</v>
      </c>
      <c r="AI102" s="31">
        <v>1</v>
      </c>
      <c r="AJ102" s="31"/>
      <c r="AK102" s="32">
        <v>25</v>
      </c>
      <c r="AL102" s="33"/>
      <c r="AM102" s="32">
        <v>25</v>
      </c>
      <c r="AN102" s="28">
        <v>0</v>
      </c>
      <c r="AO102" s="34">
        <v>0</v>
      </c>
      <c r="AP102" s="35">
        <v>25</v>
      </c>
      <c r="AQ102" s="32">
        <v>0</v>
      </c>
      <c r="AR102" s="36">
        <v>25</v>
      </c>
      <c r="AS102" s="33">
        <v>1650000</v>
      </c>
      <c r="AT102" s="33"/>
      <c r="AU102" s="33" t="s">
        <v>81</v>
      </c>
      <c r="AV102" s="28" t="s">
        <v>83</v>
      </c>
      <c r="AW102" s="37">
        <v>0</v>
      </c>
      <c r="AX102" s="38">
        <v>-6</v>
      </c>
      <c r="AY102" s="37">
        <f xml:space="preserve"> IF(AND(AK102+AN102&gt;0,BQ102="",CX102&lt;&gt;"BV16"),IF(AX102&gt;=0,MIN(MAX(AR102-(AM102+AN102+AO102)-BA102,0),AW102+AX102),IF(BA102+AX102 &lt;=0, IF(AR102-(AM102+ AN102+ AO102) &gt;0,MAX(MIN(AW102,-(BA102+AX102)),AW102),MIN(AW102,-(BA102+AX102))), MAX(AW102-AR102-(AM102+AN102+AO102)-BA102,AW102))),0)</f>
        <v>0</v>
      </c>
      <c r="AZ102" s="39">
        <v>-6</v>
      </c>
      <c r="BA102" s="40">
        <v>0</v>
      </c>
      <c r="BB102" s="41">
        <v>0</v>
      </c>
      <c r="BC102" s="33"/>
      <c r="BD102" s="33" t="s">
        <v>83</v>
      </c>
      <c r="BE102" s="42">
        <v>0</v>
      </c>
      <c r="BF102" s="33">
        <v>0</v>
      </c>
      <c r="BG102" s="43" t="s">
        <v>84</v>
      </c>
      <c r="BH102" s="44">
        <v>0</v>
      </c>
      <c r="BI102" s="42">
        <v>0</v>
      </c>
      <c r="BJ102" s="33">
        <v>0</v>
      </c>
      <c r="BK102" s="43"/>
      <c r="BL102" s="44"/>
      <c r="BM102" s="44"/>
      <c r="BN102" s="33">
        <v>44652</v>
      </c>
      <c r="BO102" s="33">
        <v>44681.999988425923</v>
      </c>
      <c r="BP102" s="44"/>
      <c r="BQ102" s="45"/>
      <c r="BR102" s="45"/>
      <c r="BS102" s="33"/>
      <c r="BT102" s="33"/>
      <c r="BU102" s="33"/>
      <c r="BV102" s="43"/>
      <c r="BW102" s="4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45" t="s">
        <v>162</v>
      </c>
      <c r="CY102" s="45"/>
      <c r="CZ102" s="46">
        <v>0</v>
      </c>
      <c r="DA102" s="47">
        <v>-6</v>
      </c>
      <c r="DB102" s="38">
        <v>0</v>
      </c>
      <c r="DC102" s="45"/>
      <c r="DD102" s="45"/>
      <c r="DE102" s="45"/>
      <c r="DF102" s="45"/>
      <c r="DG102" s="48"/>
      <c r="DH102" s="48">
        <v>0</v>
      </c>
      <c r="DI102" s="49">
        <v>44089</v>
      </c>
      <c r="DJ102" s="45"/>
      <c r="DK102" s="45"/>
      <c r="DL102" s="45"/>
      <c r="DM102" s="45"/>
      <c r="DN102" s="50">
        <v>95.38736098616198</v>
      </c>
      <c r="DO102" s="51">
        <v>-6</v>
      </c>
      <c r="DP102" s="50">
        <v>0</v>
      </c>
      <c r="DQ102" s="50"/>
      <c r="DR102" s="50">
        <v>0</v>
      </c>
      <c r="DS102" s="50" t="s">
        <v>281</v>
      </c>
      <c r="DT102" s="50" t="s">
        <v>657</v>
      </c>
      <c r="DU102" s="50">
        <v>0</v>
      </c>
      <c r="DV102" s="46">
        <v>0</v>
      </c>
      <c r="DW102" s="50">
        <v>0</v>
      </c>
      <c r="DX102" s="46">
        <v>0</v>
      </c>
      <c r="DY102" s="50"/>
      <c r="DZ102" s="46"/>
      <c r="EA102" s="52">
        <v>25</v>
      </c>
      <c r="EB102" s="46"/>
      <c r="EC102" s="46" t="s">
        <v>103</v>
      </c>
      <c r="ED102" s="46"/>
      <c r="EE102" s="46"/>
    </row>
    <row r="103" spans="1:135" ht="23.45" customHeight="1" x14ac:dyDescent="0.25">
      <c r="A103" s="28" t="s">
        <v>297</v>
      </c>
      <c r="B103" s="28" t="s">
        <v>298</v>
      </c>
      <c r="C103" s="29" t="s">
        <v>299</v>
      </c>
      <c r="D103" s="28" t="s">
        <v>300</v>
      </c>
      <c r="E103" s="28" t="s">
        <v>301</v>
      </c>
      <c r="F103" s="30">
        <v>1</v>
      </c>
      <c r="G103" s="30">
        <v>1</v>
      </c>
      <c r="H103" s="30">
        <v>0</v>
      </c>
      <c r="I103" s="30">
        <v>0</v>
      </c>
      <c r="J103" s="30">
        <v>1</v>
      </c>
      <c r="K103" s="30">
        <v>1</v>
      </c>
      <c r="L103" s="30">
        <v>1</v>
      </c>
      <c r="M103" s="30">
        <v>1.1875</v>
      </c>
      <c r="N103" s="30">
        <v>0.875</v>
      </c>
      <c r="O103" s="30">
        <v>1</v>
      </c>
      <c r="P103" s="30">
        <v>0</v>
      </c>
      <c r="Q103" s="30">
        <v>1</v>
      </c>
      <c r="R103" s="30">
        <v>1.125</v>
      </c>
      <c r="S103" s="30">
        <v>1</v>
      </c>
      <c r="T103" s="30">
        <v>1</v>
      </c>
      <c r="U103" s="30">
        <v>1</v>
      </c>
      <c r="V103" s="30">
        <v>1</v>
      </c>
      <c r="W103" s="30">
        <v>1</v>
      </c>
      <c r="X103" s="30">
        <v>0</v>
      </c>
      <c r="Y103" s="30">
        <v>0</v>
      </c>
      <c r="Z103" s="30">
        <v>1</v>
      </c>
      <c r="AA103" s="30">
        <v>1</v>
      </c>
      <c r="AB103" s="30">
        <v>1</v>
      </c>
      <c r="AC103" s="30">
        <v>1</v>
      </c>
      <c r="AD103" s="30">
        <v>1</v>
      </c>
      <c r="AE103" s="30">
        <v>1</v>
      </c>
      <c r="AF103" s="30">
        <v>1</v>
      </c>
      <c r="AG103" s="30">
        <v>1</v>
      </c>
      <c r="AH103" s="30">
        <v>1</v>
      </c>
      <c r="AI103" s="31">
        <v>0</v>
      </c>
      <c r="AJ103" s="31"/>
      <c r="AK103" s="32">
        <v>24.1875</v>
      </c>
      <c r="AL103" s="33"/>
      <c r="AM103" s="32">
        <v>24.1875</v>
      </c>
      <c r="AN103" s="28">
        <v>0</v>
      </c>
      <c r="AO103" s="34">
        <v>0</v>
      </c>
      <c r="AP103" s="35">
        <v>24</v>
      </c>
      <c r="AQ103" s="32">
        <v>0</v>
      </c>
      <c r="AR103" s="36">
        <v>24</v>
      </c>
      <c r="AS103" s="33">
        <v>300000</v>
      </c>
      <c r="AT103" s="33"/>
      <c r="AU103" s="33" t="s">
        <v>81</v>
      </c>
      <c r="AV103" s="28" t="s">
        <v>83</v>
      </c>
      <c r="AW103" s="37">
        <v>1</v>
      </c>
      <c r="AX103" s="38">
        <v>-6</v>
      </c>
      <c r="AY103" s="37">
        <f xml:space="preserve"> IF(AND(AK103+AN103&gt;0,BQ103="",CX103&lt;&gt;"BV16"),IF(AX103&gt;=0,MIN(MAX(AR103-(AM103+AN103+AO103)-BA103,0),AW103+AX103),IF(BA103+AX103 &lt;=0, IF(AR103-(AM103+ AN103+ AO103) &gt;0,MAX(MIN(AW103,-(BA103+AX103)),AW103),MIN(AW103,-(BA103+AX103))), MAX(AW103-AR103-(AM103+AN103+AO103)-BA103,AW103))),0)</f>
        <v>1</v>
      </c>
      <c r="AZ103" s="39">
        <v>-4.8125</v>
      </c>
      <c r="BA103" s="40">
        <v>0</v>
      </c>
      <c r="BB103" s="41">
        <v>0</v>
      </c>
      <c r="BC103" s="33"/>
      <c r="BD103" s="33" t="s">
        <v>83</v>
      </c>
      <c r="BE103" s="42">
        <v>0</v>
      </c>
      <c r="BF103" s="33">
        <v>0</v>
      </c>
      <c r="BG103" s="43" t="s">
        <v>84</v>
      </c>
      <c r="BH103" s="44">
        <v>0</v>
      </c>
      <c r="BI103" s="42">
        <v>0</v>
      </c>
      <c r="BJ103" s="33">
        <v>0</v>
      </c>
      <c r="BK103" s="43"/>
      <c r="BL103" s="44"/>
      <c r="BM103" s="44"/>
      <c r="BN103" s="33">
        <v>44652</v>
      </c>
      <c r="BO103" s="33">
        <v>44681.999988425923</v>
      </c>
      <c r="BP103" s="44"/>
      <c r="BQ103" s="45"/>
      <c r="BR103" s="45"/>
      <c r="BS103" s="33"/>
      <c r="BT103" s="33"/>
      <c r="BU103" s="33"/>
      <c r="BV103" s="43"/>
      <c r="BW103" s="4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45" t="s">
        <v>85</v>
      </c>
      <c r="CY103" s="45"/>
      <c r="CZ103" s="46">
        <v>0</v>
      </c>
      <c r="DA103" s="47">
        <v>-6</v>
      </c>
      <c r="DB103" s="38">
        <v>0</v>
      </c>
      <c r="DC103" s="45"/>
      <c r="DD103" s="45"/>
      <c r="DE103" s="45"/>
      <c r="DF103" s="45"/>
      <c r="DG103" s="48"/>
      <c r="DH103" s="48">
        <v>0</v>
      </c>
      <c r="DI103" s="49">
        <v>44089</v>
      </c>
      <c r="DJ103" s="45"/>
      <c r="DK103" s="45"/>
      <c r="DL103" s="45"/>
      <c r="DM103" s="45"/>
      <c r="DN103" s="50">
        <v>86.929327692307709</v>
      </c>
      <c r="DO103" s="51">
        <v>-5</v>
      </c>
      <c r="DP103" s="50">
        <v>0</v>
      </c>
      <c r="DQ103" s="50"/>
      <c r="DR103" s="50">
        <v>0</v>
      </c>
      <c r="DS103" s="50" t="s">
        <v>302</v>
      </c>
      <c r="DT103" s="50" t="s">
        <v>658</v>
      </c>
      <c r="DU103" s="50">
        <v>0</v>
      </c>
      <c r="DV103" s="46">
        <v>0</v>
      </c>
      <c r="DW103" s="50">
        <v>0</v>
      </c>
      <c r="DX103" s="46">
        <v>0</v>
      </c>
      <c r="DY103" s="50"/>
      <c r="DZ103" s="46"/>
      <c r="EA103" s="52">
        <v>24</v>
      </c>
      <c r="EB103" s="46"/>
      <c r="EC103" s="46" t="s">
        <v>119</v>
      </c>
      <c r="ED103" s="46"/>
      <c r="EE103" s="46"/>
    </row>
    <row r="104" spans="1:135" ht="23.45" customHeight="1" x14ac:dyDescent="0.25">
      <c r="A104" s="28" t="s">
        <v>132</v>
      </c>
      <c r="B104" s="28" t="s">
        <v>418</v>
      </c>
      <c r="C104" s="29" t="s">
        <v>419</v>
      </c>
      <c r="D104" s="28" t="s">
        <v>420</v>
      </c>
      <c r="E104" s="28" t="s">
        <v>415</v>
      </c>
      <c r="F104" s="30">
        <v>0</v>
      </c>
      <c r="G104" s="30">
        <v>0</v>
      </c>
      <c r="H104" s="30">
        <v>0</v>
      </c>
      <c r="I104" s="30">
        <v>1.125</v>
      </c>
      <c r="J104" s="30">
        <v>1.125</v>
      </c>
      <c r="K104" s="30">
        <v>0</v>
      </c>
      <c r="L104" s="30">
        <v>0</v>
      </c>
      <c r="M104" s="30">
        <v>0</v>
      </c>
      <c r="N104" s="30">
        <v>1.125</v>
      </c>
      <c r="O104" s="30">
        <v>0</v>
      </c>
      <c r="P104" s="30">
        <v>0</v>
      </c>
      <c r="Q104" s="30">
        <v>1.125</v>
      </c>
      <c r="R104" s="30">
        <v>1.125</v>
      </c>
      <c r="S104" s="30">
        <v>1</v>
      </c>
      <c r="T104" s="30">
        <v>1.125</v>
      </c>
      <c r="U104" s="30">
        <v>1.125</v>
      </c>
      <c r="V104" s="30">
        <v>0</v>
      </c>
      <c r="W104" s="30">
        <v>1.125</v>
      </c>
      <c r="X104" s="30">
        <v>1.125</v>
      </c>
      <c r="Y104" s="30">
        <v>1.125</v>
      </c>
      <c r="Z104" s="30">
        <v>1.0625</v>
      </c>
      <c r="AA104" s="30">
        <v>0</v>
      </c>
      <c r="AB104" s="30">
        <v>1.125</v>
      </c>
      <c r="AC104" s="30">
        <v>0</v>
      </c>
      <c r="AD104" s="30">
        <v>1</v>
      </c>
      <c r="AE104" s="30">
        <v>1</v>
      </c>
      <c r="AF104" s="30">
        <v>0.93541666666666667</v>
      </c>
      <c r="AG104" s="30">
        <v>0</v>
      </c>
      <c r="AH104" s="30"/>
      <c r="AI104" s="31"/>
      <c r="AJ104" s="31"/>
      <c r="AK104" s="32">
        <v>17.372916666666665</v>
      </c>
      <c r="AL104" s="33"/>
      <c r="AM104" s="32">
        <v>17.372916666666665</v>
      </c>
      <c r="AN104" s="28">
        <v>0</v>
      </c>
      <c r="AO104" s="34">
        <v>0</v>
      </c>
      <c r="AP104" s="35">
        <v>0</v>
      </c>
      <c r="AQ104" s="32">
        <v>-24</v>
      </c>
      <c r="AR104" s="36">
        <v>24</v>
      </c>
      <c r="AS104" s="33">
        <v>0</v>
      </c>
      <c r="AT104" s="33"/>
      <c r="AU104" s="33" t="s">
        <v>217</v>
      </c>
      <c r="AV104" s="28" t="s">
        <v>83</v>
      </c>
      <c r="AW104" s="37">
        <v>0</v>
      </c>
      <c r="AX104" s="38">
        <v>-6</v>
      </c>
      <c r="AY104" s="37">
        <f xml:space="preserve"> IF(AND(AK104+AN104&gt;0,BQ104="",CX104&lt;&gt;"BV16"),IF(AX104&gt;=0,MIN(MAX(AR104-(AM104+AN104+AO104)-BA104,0),AW104+AX104),IF(BA104+AX104 &lt;=0, IF(AR104-(AM104+ AN104+ AO104) &gt;0,MAX(MIN(AW104,-(BA104+AX104)),AW104),MIN(AW104,-(BA104+AX104))), MAX(AW104-AR104-(AM104+AN104+AO104)-BA104,AW104))),0)</f>
        <v>0</v>
      </c>
      <c r="AZ104" s="39">
        <v>-6</v>
      </c>
      <c r="BA104" s="40">
        <v>0</v>
      </c>
      <c r="BB104" s="41">
        <v>17.372916666666665</v>
      </c>
      <c r="BC104" s="33">
        <v>994000</v>
      </c>
      <c r="BD104" s="33" t="s">
        <v>83</v>
      </c>
      <c r="BE104" s="42">
        <v>0</v>
      </c>
      <c r="BF104" s="33">
        <v>0</v>
      </c>
      <c r="BG104" s="43" t="s">
        <v>84</v>
      </c>
      <c r="BH104" s="44">
        <v>50000</v>
      </c>
      <c r="BI104" s="42">
        <v>0</v>
      </c>
      <c r="BJ104" s="33">
        <v>0</v>
      </c>
      <c r="BK104" s="43" t="s">
        <v>421</v>
      </c>
      <c r="BL104" s="44"/>
      <c r="BM104" s="44"/>
      <c r="BN104" s="33">
        <v>44652</v>
      </c>
      <c r="BO104" s="33">
        <v>44681.999988425923</v>
      </c>
      <c r="BP104" s="44"/>
      <c r="BQ104" s="45">
        <v>44680</v>
      </c>
      <c r="BR104" s="45"/>
      <c r="BS104" s="33"/>
      <c r="BT104" s="33">
        <v>1</v>
      </c>
      <c r="BU104" s="33"/>
      <c r="BV104" s="43" t="s">
        <v>308</v>
      </c>
      <c r="BW104" s="4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45" t="s">
        <v>416</v>
      </c>
      <c r="CY104" s="45"/>
      <c r="CZ104" s="46">
        <v>0</v>
      </c>
      <c r="DA104" s="47">
        <v>-6</v>
      </c>
      <c r="DB104" s="38">
        <v>0</v>
      </c>
      <c r="DC104" s="45"/>
      <c r="DD104" s="45"/>
      <c r="DE104" s="45"/>
      <c r="DF104" s="45"/>
      <c r="DG104" s="48"/>
      <c r="DH104" s="48">
        <v>0</v>
      </c>
      <c r="DI104" s="49">
        <v>44089</v>
      </c>
      <c r="DJ104" s="45"/>
      <c r="DK104" s="45"/>
      <c r="DL104" s="45"/>
      <c r="DM104" s="45"/>
      <c r="DN104" s="50">
        <v>24.334341846153848</v>
      </c>
      <c r="DO104" s="51">
        <v>-6</v>
      </c>
      <c r="DP104" s="50">
        <v>0</v>
      </c>
      <c r="DQ104" s="50">
        <v>100000</v>
      </c>
      <c r="DR104" s="50">
        <v>0</v>
      </c>
      <c r="DS104" s="50" t="s">
        <v>422</v>
      </c>
      <c r="DT104" s="50" t="s">
        <v>656</v>
      </c>
      <c r="DU104" s="50">
        <v>0</v>
      </c>
      <c r="DV104" s="46">
        <v>0</v>
      </c>
      <c r="DW104" s="50">
        <v>1.0840277777777771</v>
      </c>
      <c r="DX104" s="46">
        <v>18.456944444444442</v>
      </c>
      <c r="DY104" s="50"/>
      <c r="DZ104" s="46"/>
      <c r="EA104" s="52">
        <v>0</v>
      </c>
      <c r="EB104" s="46"/>
      <c r="EC104" s="46" t="s">
        <v>87</v>
      </c>
      <c r="ED104" s="46"/>
      <c r="EE104" s="46"/>
    </row>
    <row r="105" spans="1:135" ht="23.45" customHeight="1" x14ac:dyDescent="0.25">
      <c r="A105" s="28" t="s">
        <v>230</v>
      </c>
      <c r="B105" s="28" t="s">
        <v>550</v>
      </c>
      <c r="C105" s="29" t="s">
        <v>551</v>
      </c>
      <c r="D105" s="28" t="s">
        <v>552</v>
      </c>
      <c r="E105" s="28" t="s">
        <v>206</v>
      </c>
      <c r="F105" s="30">
        <v>1.5</v>
      </c>
      <c r="G105" s="30">
        <v>0</v>
      </c>
      <c r="H105" s="30">
        <v>1</v>
      </c>
      <c r="I105" s="30">
        <v>0</v>
      </c>
      <c r="J105" s="30">
        <v>1</v>
      </c>
      <c r="K105" s="30">
        <v>1</v>
      </c>
      <c r="L105" s="30">
        <v>1</v>
      </c>
      <c r="M105" s="30">
        <v>2</v>
      </c>
      <c r="N105" s="30">
        <v>0</v>
      </c>
      <c r="O105" s="30">
        <v>0</v>
      </c>
      <c r="P105" s="30">
        <v>0</v>
      </c>
      <c r="Q105" s="30">
        <v>2</v>
      </c>
      <c r="R105" s="30">
        <v>0</v>
      </c>
      <c r="S105" s="30">
        <v>1.5</v>
      </c>
      <c r="T105" s="30">
        <v>0</v>
      </c>
      <c r="U105" s="30">
        <v>1</v>
      </c>
      <c r="V105" s="30">
        <v>1</v>
      </c>
      <c r="W105" s="30">
        <v>1</v>
      </c>
      <c r="X105" s="30">
        <v>1.5</v>
      </c>
      <c r="Y105" s="30">
        <v>0</v>
      </c>
      <c r="Z105" s="30">
        <v>1</v>
      </c>
      <c r="AA105" s="30">
        <v>1</v>
      </c>
      <c r="AB105" s="30">
        <v>1</v>
      </c>
      <c r="AC105" s="30">
        <v>1</v>
      </c>
      <c r="AD105" s="30">
        <v>1</v>
      </c>
      <c r="AE105" s="30">
        <v>1.5</v>
      </c>
      <c r="AF105" s="30">
        <v>0</v>
      </c>
      <c r="AG105" s="30">
        <v>1</v>
      </c>
      <c r="AH105" s="30">
        <v>1</v>
      </c>
      <c r="AI105" s="31">
        <v>1</v>
      </c>
      <c r="AJ105" s="31"/>
      <c r="AK105" s="32">
        <v>25</v>
      </c>
      <c r="AL105" s="33"/>
      <c r="AM105" s="32">
        <v>25</v>
      </c>
      <c r="AN105" s="28">
        <v>0</v>
      </c>
      <c r="AO105" s="34">
        <v>0</v>
      </c>
      <c r="AP105" s="35">
        <v>24</v>
      </c>
      <c r="AQ105" s="32">
        <v>0</v>
      </c>
      <c r="AR105" s="36">
        <v>24</v>
      </c>
      <c r="AS105" s="33">
        <v>1300000</v>
      </c>
      <c r="AT105" s="33"/>
      <c r="AU105" s="33" t="s">
        <v>81</v>
      </c>
      <c r="AV105" s="28" t="s">
        <v>83</v>
      </c>
      <c r="AW105" s="37">
        <v>1</v>
      </c>
      <c r="AX105" s="38">
        <v>-6</v>
      </c>
      <c r="AY105" s="37">
        <f xml:space="preserve"> IF(AND(AK105+AN105&gt;0,BQ105="",CX105&lt;&gt;"BV16"),IF(AX105&gt;=0,MIN(MAX(AR105-(AM105+AN105+AO105)-BA105,0),AW105+AX105),IF(BA105+AX105 &lt;=0, IF(AR105-(AM105+ AN105+ AO105) &gt;0,MAX(MIN(AW105,-(BA105+AX105)),AW105),MIN(AW105,-(BA105+AX105))), MAX(AW105-AR105-(AM105+AN105+AO105)-BA105,AW105))),0)</f>
        <v>1</v>
      </c>
      <c r="AZ105" s="39">
        <v>-4</v>
      </c>
      <c r="BA105" s="40">
        <v>0</v>
      </c>
      <c r="BB105" s="41">
        <v>0</v>
      </c>
      <c r="BC105" s="33"/>
      <c r="BD105" s="33" t="s">
        <v>83</v>
      </c>
      <c r="BE105" s="42">
        <v>50000</v>
      </c>
      <c r="BF105" s="33">
        <v>1</v>
      </c>
      <c r="BG105" s="43" t="s">
        <v>187</v>
      </c>
      <c r="BH105" s="44">
        <v>0</v>
      </c>
      <c r="BI105" s="42">
        <v>0</v>
      </c>
      <c r="BJ105" s="33">
        <v>0</v>
      </c>
      <c r="BK105" s="43"/>
      <c r="BL105" s="44"/>
      <c r="BM105" s="44"/>
      <c r="BN105" s="33">
        <v>44652</v>
      </c>
      <c r="BO105" s="33">
        <v>44681.999988425923</v>
      </c>
      <c r="BP105" s="44"/>
      <c r="BQ105" s="45"/>
      <c r="BR105" s="45"/>
      <c r="BS105" s="33"/>
      <c r="BT105" s="33"/>
      <c r="BU105" s="33"/>
      <c r="BV105" s="43"/>
      <c r="BW105" s="4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45" t="s">
        <v>85</v>
      </c>
      <c r="CY105" s="45"/>
      <c r="CZ105" s="46">
        <v>0</v>
      </c>
      <c r="DA105" s="47">
        <v>-6</v>
      </c>
      <c r="DB105" s="38">
        <v>0</v>
      </c>
      <c r="DC105" s="45"/>
      <c r="DD105" s="45"/>
      <c r="DE105" s="45"/>
      <c r="DF105" s="45"/>
      <c r="DG105" s="48">
        <v>6</v>
      </c>
      <c r="DH105" s="48">
        <v>0</v>
      </c>
      <c r="DI105" s="49">
        <v>44089</v>
      </c>
      <c r="DJ105" s="45"/>
      <c r="DK105" s="45"/>
      <c r="DL105" s="45"/>
      <c r="DM105" s="45"/>
      <c r="DN105" s="50">
        <v>23.188681461538465</v>
      </c>
      <c r="DO105" s="51">
        <v>-5</v>
      </c>
      <c r="DP105" s="50">
        <v>0</v>
      </c>
      <c r="DQ105" s="50"/>
      <c r="DR105" s="50">
        <v>0</v>
      </c>
      <c r="DS105" s="50" t="s">
        <v>553</v>
      </c>
      <c r="DT105" s="50" t="s">
        <v>657</v>
      </c>
      <c r="DU105" s="50">
        <v>0</v>
      </c>
      <c r="DV105" s="46">
        <v>0</v>
      </c>
      <c r="DW105" s="50">
        <v>0</v>
      </c>
      <c r="DX105" s="46">
        <v>0</v>
      </c>
      <c r="DY105" s="50"/>
      <c r="DZ105" s="46"/>
      <c r="EA105" s="52">
        <v>24</v>
      </c>
      <c r="EB105" s="46"/>
      <c r="EC105" s="46" t="s">
        <v>103</v>
      </c>
      <c r="ED105" s="46"/>
      <c r="EE105" s="46"/>
    </row>
    <row r="106" spans="1:135" ht="23.45" customHeight="1" x14ac:dyDescent="0.25">
      <c r="A106" s="28" t="s">
        <v>219</v>
      </c>
      <c r="B106" s="28" t="s">
        <v>588</v>
      </c>
      <c r="C106" s="29" t="s">
        <v>589</v>
      </c>
      <c r="D106" s="28" t="s">
        <v>590</v>
      </c>
      <c r="E106" s="28" t="s">
        <v>223</v>
      </c>
      <c r="F106" s="30">
        <v>1</v>
      </c>
      <c r="G106" s="30">
        <v>1</v>
      </c>
      <c r="H106" s="30">
        <v>1</v>
      </c>
      <c r="I106" s="30">
        <v>1</v>
      </c>
      <c r="J106" s="30">
        <v>1</v>
      </c>
      <c r="K106" s="30">
        <v>0</v>
      </c>
      <c r="L106" s="30">
        <v>0</v>
      </c>
      <c r="M106" s="30">
        <v>1</v>
      </c>
      <c r="N106" s="30">
        <v>1</v>
      </c>
      <c r="O106" s="30">
        <v>1</v>
      </c>
      <c r="P106" s="30">
        <v>1</v>
      </c>
      <c r="Q106" s="30">
        <v>0</v>
      </c>
      <c r="R106" s="30">
        <v>0</v>
      </c>
      <c r="S106" s="30">
        <v>1</v>
      </c>
      <c r="T106" s="30">
        <v>1</v>
      </c>
      <c r="U106" s="30">
        <v>1</v>
      </c>
      <c r="V106" s="30">
        <v>1</v>
      </c>
      <c r="W106" s="30">
        <v>1</v>
      </c>
      <c r="X106" s="30">
        <v>1</v>
      </c>
      <c r="Y106" s="30">
        <v>1</v>
      </c>
      <c r="Z106" s="30">
        <v>1</v>
      </c>
      <c r="AA106" s="30">
        <v>1</v>
      </c>
      <c r="AB106" s="30">
        <v>0</v>
      </c>
      <c r="AC106" s="30">
        <v>1</v>
      </c>
      <c r="AD106" s="30">
        <v>1</v>
      </c>
      <c r="AE106" s="30">
        <v>1</v>
      </c>
      <c r="AF106" s="30">
        <v>1</v>
      </c>
      <c r="AG106" s="30">
        <v>1</v>
      </c>
      <c r="AH106" s="30">
        <v>0</v>
      </c>
      <c r="AI106" s="31">
        <v>0</v>
      </c>
      <c r="AJ106" s="31"/>
      <c r="AK106" s="32">
        <v>23</v>
      </c>
      <c r="AL106" s="33"/>
      <c r="AM106" s="32">
        <v>23</v>
      </c>
      <c r="AN106" s="28">
        <v>0</v>
      </c>
      <c r="AO106" s="34">
        <v>0</v>
      </c>
      <c r="AP106" s="35">
        <v>23</v>
      </c>
      <c r="AQ106" s="32">
        <v>-2</v>
      </c>
      <c r="AR106" s="36">
        <v>25</v>
      </c>
      <c r="AS106" s="33">
        <v>0</v>
      </c>
      <c r="AT106" s="33"/>
      <c r="AU106" s="33" t="s">
        <v>81</v>
      </c>
      <c r="AV106" s="28" t="s">
        <v>83</v>
      </c>
      <c r="AW106" s="37">
        <v>0</v>
      </c>
      <c r="AX106" s="38">
        <v>-6</v>
      </c>
      <c r="AY106" s="37">
        <f xml:space="preserve"> IF(AND(AK106+AN106&gt;0,BQ106="",CX106&lt;&gt;"BV16"),IF(AX106&gt;=0,MIN(MAX(AR106-(AM106+AN106+AO106)-BA106,0),AW106+AX106),IF(BA106+AX106 &lt;=0, IF(AR106-(AM106+ AN106+ AO106) &gt;0,MAX(MIN(AW106,-(BA106+AX106)),AW106),MIN(AW106,-(BA106+AX106))), MAX(AW106-AR106-(AM106+AN106+AO106)-BA106,AW106))),0)</f>
        <v>0</v>
      </c>
      <c r="AZ106" s="39">
        <v>-6</v>
      </c>
      <c r="BA106" s="40">
        <v>0</v>
      </c>
      <c r="BB106" s="41">
        <v>0</v>
      </c>
      <c r="BC106" s="33"/>
      <c r="BD106" s="33" t="s">
        <v>83</v>
      </c>
      <c r="BE106" s="42">
        <v>0</v>
      </c>
      <c r="BF106" s="33">
        <v>0</v>
      </c>
      <c r="BG106" s="43" t="s">
        <v>84</v>
      </c>
      <c r="BH106" s="44">
        <v>100000</v>
      </c>
      <c r="BI106" s="42">
        <v>0</v>
      </c>
      <c r="BJ106" s="33">
        <v>0</v>
      </c>
      <c r="BK106" s="43"/>
      <c r="BL106" s="44"/>
      <c r="BM106" s="44"/>
      <c r="BN106" s="33">
        <v>44652</v>
      </c>
      <c r="BO106" s="33">
        <v>44681.999988425923</v>
      </c>
      <c r="BP106" s="44"/>
      <c r="BQ106" s="45"/>
      <c r="BR106" s="45"/>
      <c r="BS106" s="33"/>
      <c r="BT106" s="33"/>
      <c r="BU106" s="33">
        <v>2</v>
      </c>
      <c r="BV106" s="43"/>
      <c r="BW106" s="43" t="s">
        <v>591</v>
      </c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45" t="s">
        <v>162</v>
      </c>
      <c r="CY106" s="45"/>
      <c r="CZ106" s="46">
        <v>0</v>
      </c>
      <c r="DA106" s="47">
        <v>-6</v>
      </c>
      <c r="DB106" s="38">
        <v>0</v>
      </c>
      <c r="DC106" s="45"/>
      <c r="DD106" s="45"/>
      <c r="DE106" s="45"/>
      <c r="DF106" s="45"/>
      <c r="DG106" s="48"/>
      <c r="DH106" s="48">
        <v>0</v>
      </c>
      <c r="DI106" s="49">
        <v>44089</v>
      </c>
      <c r="DJ106" s="45"/>
      <c r="DK106" s="45"/>
      <c r="DL106" s="45"/>
      <c r="DM106" s="45"/>
      <c r="DN106" s="50">
        <v>19.695909269705602</v>
      </c>
      <c r="DO106" s="51">
        <v>-6</v>
      </c>
      <c r="DP106" s="50">
        <v>0</v>
      </c>
      <c r="DQ106" s="50"/>
      <c r="DR106" s="50">
        <v>0</v>
      </c>
      <c r="DS106" s="50" t="s">
        <v>592</v>
      </c>
      <c r="DT106" s="50" t="s">
        <v>657</v>
      </c>
      <c r="DU106" s="50">
        <v>0</v>
      </c>
      <c r="DV106" s="46">
        <v>0</v>
      </c>
      <c r="DW106" s="50">
        <v>0</v>
      </c>
      <c r="DX106" s="46">
        <v>0</v>
      </c>
      <c r="DY106" s="50"/>
      <c r="DZ106" s="46"/>
      <c r="EA106" s="52">
        <v>23</v>
      </c>
      <c r="EB106" s="46"/>
      <c r="EC106" s="46" t="s">
        <v>103</v>
      </c>
      <c r="ED106" s="46"/>
      <c r="EE106" s="46"/>
    </row>
    <row r="107" spans="1:135" ht="23.45" customHeight="1" x14ac:dyDescent="0.25">
      <c r="A107" s="28" t="s">
        <v>423</v>
      </c>
      <c r="B107" s="28" t="s">
        <v>638</v>
      </c>
      <c r="C107" s="29" t="s">
        <v>639</v>
      </c>
      <c r="D107" s="28"/>
      <c r="E107" s="28" t="s">
        <v>640</v>
      </c>
      <c r="F107" s="30">
        <v>2</v>
      </c>
      <c r="G107" s="30">
        <v>0</v>
      </c>
      <c r="H107" s="30">
        <v>0</v>
      </c>
      <c r="I107" s="30">
        <v>1</v>
      </c>
      <c r="J107" s="30">
        <v>1</v>
      </c>
      <c r="K107" s="30">
        <v>2</v>
      </c>
      <c r="L107" s="30">
        <v>0</v>
      </c>
      <c r="M107" s="30">
        <v>0</v>
      </c>
      <c r="N107" s="30">
        <v>1</v>
      </c>
      <c r="O107" s="30">
        <v>2</v>
      </c>
      <c r="P107" s="30">
        <v>0</v>
      </c>
      <c r="Q107" s="30">
        <v>1</v>
      </c>
      <c r="R107" s="30">
        <v>1</v>
      </c>
      <c r="S107" s="30">
        <v>1</v>
      </c>
      <c r="T107" s="30">
        <v>2</v>
      </c>
      <c r="U107" s="30">
        <v>0</v>
      </c>
      <c r="V107" s="30">
        <v>0</v>
      </c>
      <c r="W107" s="30">
        <v>1</v>
      </c>
      <c r="X107" s="30">
        <v>1</v>
      </c>
      <c r="Y107" s="30">
        <v>2</v>
      </c>
      <c r="Z107" s="30">
        <v>0</v>
      </c>
      <c r="AA107" s="30">
        <v>0</v>
      </c>
      <c r="AB107" s="30">
        <v>1</v>
      </c>
      <c r="AC107" s="30">
        <v>2</v>
      </c>
      <c r="AD107" s="30">
        <v>0</v>
      </c>
      <c r="AE107" s="30">
        <v>1</v>
      </c>
      <c r="AF107" s="30">
        <v>1</v>
      </c>
      <c r="AG107" s="30">
        <v>1</v>
      </c>
      <c r="AH107" s="30">
        <v>2</v>
      </c>
      <c r="AI107" s="31">
        <v>0</v>
      </c>
      <c r="AJ107" s="31"/>
      <c r="AK107" s="32">
        <v>26</v>
      </c>
      <c r="AL107" s="33"/>
      <c r="AM107" s="32">
        <v>26</v>
      </c>
      <c r="AN107" s="28">
        <v>0</v>
      </c>
      <c r="AO107" s="34">
        <v>0</v>
      </c>
      <c r="AP107" s="35">
        <v>24</v>
      </c>
      <c r="AQ107" s="32">
        <v>0</v>
      </c>
      <c r="AR107" s="36">
        <v>24</v>
      </c>
      <c r="AS107" s="33">
        <v>140000</v>
      </c>
      <c r="AT107" s="33"/>
      <c r="AU107" s="33" t="s">
        <v>343</v>
      </c>
      <c r="AV107" s="28" t="s">
        <v>83</v>
      </c>
      <c r="AW107" s="37">
        <v>0</v>
      </c>
      <c r="AX107" s="38">
        <v>-6</v>
      </c>
      <c r="AY107" s="37">
        <f xml:space="preserve"> IF(AND(AK107+AN107&gt;0,BQ107="",CX107&lt;&gt;"BV16"),IF(AX107&gt;=0,MIN(MAX(AR107-(AM107+AN107+AO107)-BA107,0),AW107+AX107),IF(BA107+AX107 &lt;=0, IF(AR107-(AM107+ AN107+ AO107) &gt;0,MAX(MIN(AW107,-(BA107+AX107)),AW107),MIN(AW107,-(BA107+AX107))), MAX(AW107-AR107-(AM107+AN107+AO107)-BA107,AW107))),0)</f>
        <v>0</v>
      </c>
      <c r="AZ107" s="39">
        <v>-4</v>
      </c>
      <c r="BA107" s="40">
        <v>0</v>
      </c>
      <c r="BB107" s="41">
        <v>0</v>
      </c>
      <c r="BC107" s="33"/>
      <c r="BD107" s="33" t="s">
        <v>83</v>
      </c>
      <c r="BE107" s="42">
        <v>0</v>
      </c>
      <c r="BF107" s="33">
        <v>0</v>
      </c>
      <c r="BG107" s="43" t="s">
        <v>84</v>
      </c>
      <c r="BH107" s="44">
        <v>0</v>
      </c>
      <c r="BI107" s="42">
        <v>0</v>
      </c>
      <c r="BJ107" s="33">
        <v>0</v>
      </c>
      <c r="BK107" s="43"/>
      <c r="BL107" s="44"/>
      <c r="BM107" s="44"/>
      <c r="BN107" s="33">
        <v>44652</v>
      </c>
      <c r="BO107" s="33">
        <v>44681.999988425923</v>
      </c>
      <c r="BP107" s="44"/>
      <c r="BQ107" s="45"/>
      <c r="BR107" s="45"/>
      <c r="BS107" s="33"/>
      <c r="BT107" s="33"/>
      <c r="BU107" s="33"/>
      <c r="BV107" s="43"/>
      <c r="BW107" s="4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45" t="s">
        <v>641</v>
      </c>
      <c r="CY107" s="45">
        <v>44914</v>
      </c>
      <c r="CZ107" s="46">
        <v>0</v>
      </c>
      <c r="DA107" s="47">
        <v>-6</v>
      </c>
      <c r="DB107" s="38">
        <v>0</v>
      </c>
      <c r="DC107" s="45"/>
      <c r="DD107" s="45"/>
      <c r="DE107" s="45"/>
      <c r="DF107" s="45"/>
      <c r="DG107" s="48">
        <v>7</v>
      </c>
      <c r="DH107" s="48">
        <v>0</v>
      </c>
      <c r="DI107" s="49">
        <v>44089</v>
      </c>
      <c r="DJ107" s="45"/>
      <c r="DK107" s="45"/>
      <c r="DL107" s="45"/>
      <c r="DM107" s="45"/>
      <c r="DN107" s="50">
        <v>4.1460469999999994</v>
      </c>
      <c r="DO107" s="51">
        <v>-6</v>
      </c>
      <c r="DP107" s="50">
        <v>0</v>
      </c>
      <c r="DQ107" s="50"/>
      <c r="DR107" s="50">
        <v>0</v>
      </c>
      <c r="DS107" s="50"/>
      <c r="DT107" s="50" t="s">
        <v>656</v>
      </c>
      <c r="DU107" s="50">
        <v>0</v>
      </c>
      <c r="DV107" s="46">
        <v>0</v>
      </c>
      <c r="DW107" s="50">
        <v>0</v>
      </c>
      <c r="DX107" s="46">
        <v>0</v>
      </c>
      <c r="DY107" s="50"/>
      <c r="DZ107" s="46"/>
      <c r="EA107" s="52">
        <v>24</v>
      </c>
      <c r="EB107" s="46"/>
      <c r="EC107" s="46" t="s">
        <v>87</v>
      </c>
      <c r="ED107" s="46"/>
      <c r="EE107" s="46"/>
    </row>
  </sheetData>
  <autoFilter ref="A3:EF3" xr:uid="{00000000-0001-0000-0000-000000000000}">
    <sortState xmlns:xlrd2="http://schemas.microsoft.com/office/spreadsheetml/2017/richdata2" ref="A4:EE107">
      <sortCondition descending="1" ref="AX3"/>
    </sortState>
  </autoFilter>
  <conditionalFormatting sqref="F4:AH107">
    <cfRule type="expression" dxfId="7" priority="5">
      <formula>$BR4&lt;&gt;""</formula>
    </cfRule>
    <cfRule type="expression" dxfId="6" priority="6">
      <formula>F4&gt;1</formula>
    </cfRule>
    <cfRule type="expression" dxfId="5" priority="7">
      <formula>AND(F4&lt;1,F4&gt;0)</formula>
    </cfRule>
    <cfRule type="expression" dxfId="4" priority="8">
      <formula>F4=0</formula>
    </cfRule>
  </conditionalFormatting>
  <conditionalFormatting sqref="AI4:AJ107">
    <cfRule type="expression" dxfId="3" priority="1">
      <formula>$BR4&lt;&gt;""</formula>
    </cfRule>
    <cfRule type="expression" dxfId="2" priority="2">
      <formula>AI4&gt;1</formula>
    </cfRule>
    <cfRule type="expression" dxfId="1" priority="3">
      <formula>AND(AI4&lt;1,AI4&gt;0)</formula>
    </cfRule>
    <cfRule type="expression" dxfId="0" priority="4">
      <formula>AI4=0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Assasin</dc:creator>
  <cp:lastModifiedBy>namta</cp:lastModifiedBy>
  <dcterms:created xsi:type="dcterms:W3CDTF">2015-06-05T18:17:20Z</dcterms:created>
  <dcterms:modified xsi:type="dcterms:W3CDTF">2022-05-25T23:52:17Z</dcterms:modified>
</cp:coreProperties>
</file>