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Дмитро\Desktop\САТПР\lab4\"/>
    </mc:Choice>
  </mc:AlternateContent>
  <xr:revisionPtr revIDLastSave="0" documentId="13_ncr:1_{F4ACBD98-4DF2-4911-BC65-BFC002CC24F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2" i="1" l="1"/>
  <c r="I43" i="1"/>
  <c r="I44" i="1"/>
  <c r="I45" i="1"/>
  <c r="I46" i="1"/>
  <c r="I41" i="1"/>
  <c r="H42" i="1"/>
  <c r="H43" i="1"/>
  <c r="H44" i="1"/>
  <c r="H45" i="1"/>
  <c r="H46" i="1"/>
  <c r="G42" i="1"/>
  <c r="G43" i="1"/>
  <c r="G44" i="1"/>
  <c r="G45" i="1"/>
  <c r="G46" i="1"/>
  <c r="H41" i="1"/>
  <c r="G41" i="1"/>
  <c r="F42" i="1"/>
  <c r="F43" i="1"/>
  <c r="F44" i="1"/>
  <c r="F45" i="1"/>
  <c r="F46" i="1"/>
  <c r="F41" i="1"/>
  <c r="I10" i="1"/>
  <c r="L34" i="1"/>
  <c r="L35" i="1"/>
  <c r="L36" i="1"/>
  <c r="L37" i="1"/>
  <c r="L38" i="1"/>
  <c r="L33" i="1"/>
  <c r="J34" i="1"/>
  <c r="J35" i="1"/>
  <c r="J36" i="1"/>
  <c r="J37" i="1"/>
  <c r="J38" i="1"/>
  <c r="J33" i="1"/>
  <c r="H34" i="1"/>
  <c r="H35" i="1"/>
  <c r="H36" i="1"/>
  <c r="H37" i="1"/>
  <c r="H38" i="1"/>
  <c r="H33" i="1"/>
  <c r="F34" i="1"/>
  <c r="F35" i="1"/>
  <c r="F36" i="1"/>
  <c r="F37" i="1"/>
  <c r="F38" i="1"/>
  <c r="F33" i="1"/>
  <c r="O3" i="1"/>
  <c r="O26" i="1"/>
  <c r="O27" i="1"/>
  <c r="O28" i="1"/>
  <c r="O25" i="1"/>
  <c r="K28" i="1"/>
  <c r="L28" i="1"/>
  <c r="M28" i="1"/>
  <c r="N28" i="1"/>
  <c r="J28" i="1"/>
  <c r="K27" i="1"/>
  <c r="L27" i="1"/>
  <c r="M27" i="1"/>
  <c r="N27" i="1"/>
  <c r="J27" i="1"/>
  <c r="L26" i="1"/>
  <c r="K26" i="1"/>
  <c r="M26" i="1"/>
  <c r="N26" i="1"/>
  <c r="J26" i="1"/>
  <c r="K25" i="1"/>
  <c r="L25" i="1"/>
  <c r="M25" i="1"/>
  <c r="N25" i="1"/>
  <c r="J25" i="1"/>
  <c r="D14" i="1"/>
  <c r="E14" i="1" s="1"/>
  <c r="J20" i="1" s="1"/>
  <c r="C14" i="1"/>
  <c r="J21" i="1" s="1"/>
  <c r="J16" i="1"/>
  <c r="J15" i="1"/>
  <c r="J17" i="1"/>
  <c r="J18" i="1"/>
  <c r="I16" i="1"/>
  <c r="K16" i="1" s="1"/>
  <c r="S6" i="1"/>
  <c r="Q5" i="1"/>
  <c r="Q6" i="1"/>
  <c r="Q3" i="1"/>
  <c r="O4" i="1"/>
  <c r="O5" i="1"/>
  <c r="O6" i="1"/>
  <c r="M9" i="1"/>
  <c r="L6" i="1"/>
  <c r="I6" i="1"/>
  <c r="I18" i="1" s="1"/>
  <c r="K18" i="1" s="1"/>
  <c r="M5" i="1"/>
  <c r="M10" i="1" s="1"/>
  <c r="I5" i="1"/>
  <c r="J4" i="1"/>
  <c r="J10" i="1" s="1"/>
  <c r="L3" i="1"/>
  <c r="L10" i="1" s="1"/>
  <c r="K3" i="1"/>
  <c r="K12" i="1" s="1"/>
  <c r="Q4" i="1" l="1"/>
  <c r="S3" i="1"/>
  <c r="L12" i="1"/>
  <c r="I15" i="1"/>
  <c r="K15" i="1" s="1"/>
  <c r="J23" i="1"/>
  <c r="K10" i="1"/>
  <c r="N10" i="1" s="1"/>
  <c r="J22" i="1"/>
  <c r="S5" i="1"/>
  <c r="S4" i="1"/>
  <c r="L9" i="1"/>
  <c r="I17" i="1"/>
  <c r="K17" i="1" s="1"/>
  <c r="K11" i="1"/>
  <c r="I12" i="1"/>
  <c r="M12" i="1"/>
  <c r="I11" i="1"/>
  <c r="M11" i="1"/>
  <c r="L11" i="1"/>
  <c r="I9" i="1"/>
  <c r="J9" i="1"/>
  <c r="K9" i="1"/>
  <c r="J12" i="1"/>
  <c r="J11" i="1"/>
  <c r="N12" i="1" l="1"/>
  <c r="N11" i="1"/>
  <c r="N9" i="1"/>
</calcChain>
</file>

<file path=xl/sharedStrings.xml><?xml version="1.0" encoding="utf-8"?>
<sst xmlns="http://schemas.openxmlformats.org/spreadsheetml/2006/main" count="58" uniqueCount="52">
  <si>
    <r>
      <t>A</t>
    </r>
    <r>
      <rPr>
        <i/>
        <vertAlign val="subscript"/>
        <sz val="11.5"/>
        <color rgb="FF000000"/>
        <rFont val="Times New Roman"/>
        <family val="1"/>
        <charset val="204"/>
      </rPr>
      <t xml:space="preserve">i </t>
    </r>
    <r>
      <rPr>
        <i/>
        <vertAlign val="subscript"/>
        <sz val="20"/>
        <color rgb="FF000000"/>
        <rFont val="Times New Roman"/>
        <family val="1"/>
        <charset val="204"/>
      </rPr>
      <t>П</t>
    </r>
  </si>
  <si>
    <t>j</t>
  </si>
  <si>
    <r>
      <t>П</t>
    </r>
    <r>
      <rPr>
        <vertAlign val="subscript"/>
        <sz val="11.5"/>
        <color rgb="FF000000"/>
        <rFont val="Times New Roman"/>
        <family val="1"/>
        <charset val="204"/>
      </rPr>
      <t>1</t>
    </r>
  </si>
  <si>
    <r>
      <t>П</t>
    </r>
    <r>
      <rPr>
        <vertAlign val="subscript"/>
        <sz val="11.5"/>
        <color rgb="FF000000"/>
        <rFont val="Times New Roman"/>
        <family val="1"/>
        <charset val="204"/>
      </rPr>
      <t>2</t>
    </r>
  </si>
  <si>
    <r>
      <t>П</t>
    </r>
    <r>
      <rPr>
        <vertAlign val="subscript"/>
        <sz val="11.5"/>
        <color rgb="FF000000"/>
        <rFont val="Times New Roman"/>
        <family val="1"/>
        <charset val="204"/>
      </rPr>
      <t>3</t>
    </r>
  </si>
  <si>
    <r>
      <t>П</t>
    </r>
    <r>
      <rPr>
        <vertAlign val="subscript"/>
        <sz val="11.5"/>
        <color rgb="FF000000"/>
        <rFont val="Times New Roman"/>
        <family val="1"/>
        <charset val="204"/>
      </rPr>
      <t>4</t>
    </r>
  </si>
  <si>
    <r>
      <t>П</t>
    </r>
    <r>
      <rPr>
        <vertAlign val="subscript"/>
        <sz val="11.5"/>
        <color rgb="FF000000"/>
        <rFont val="Times New Roman"/>
        <family val="1"/>
        <charset val="204"/>
      </rPr>
      <t>5</t>
    </r>
  </si>
  <si>
    <r>
      <t>A</t>
    </r>
    <r>
      <rPr>
        <vertAlign val="subscript"/>
        <sz val="11.5"/>
        <color rgb="FF000000"/>
        <rFont val="Times New Roman"/>
        <family val="1"/>
        <charset val="204"/>
      </rPr>
      <t>1</t>
    </r>
  </si>
  <si>
    <t>k</t>
  </si>
  <si>
    <r>
      <t xml:space="preserve">245 </t>
    </r>
    <r>
      <rPr>
        <sz val="12"/>
        <color rgb="FF000000"/>
        <rFont val="Noto Sans Symbols"/>
      </rPr>
      <t>−</t>
    </r>
    <r>
      <rPr>
        <sz val="12"/>
        <color rgb="FF000000"/>
        <rFont val="Times New Roman"/>
        <family val="1"/>
        <charset val="204"/>
      </rPr>
      <t xml:space="preserve"> 4</t>
    </r>
    <r>
      <rPr>
        <i/>
        <sz val="12"/>
        <color rgb="FF000000"/>
        <rFont val="Times New Roman"/>
        <family val="1"/>
        <charset val="204"/>
      </rPr>
      <t>k</t>
    </r>
  </si>
  <si>
    <r>
      <t>A</t>
    </r>
    <r>
      <rPr>
        <vertAlign val="subscript"/>
        <sz val="11.5"/>
        <color rgb="FF000000"/>
        <rFont val="Times New Roman"/>
        <family val="1"/>
        <charset val="204"/>
      </rPr>
      <t>2</t>
    </r>
  </si>
  <si>
    <r>
      <t>120</t>
    </r>
    <r>
      <rPr>
        <sz val="12"/>
        <color rgb="FF000000"/>
        <rFont val="Noto Sans Symbols"/>
      </rPr>
      <t>+</t>
    </r>
    <r>
      <rPr>
        <sz val="12"/>
        <color rgb="FF000000"/>
        <rFont val="Times New Roman"/>
        <family val="1"/>
        <charset val="204"/>
      </rPr>
      <t>10</t>
    </r>
    <r>
      <rPr>
        <i/>
        <sz val="12"/>
        <color rgb="FF000000"/>
        <rFont val="Times New Roman"/>
        <family val="1"/>
        <charset val="204"/>
      </rPr>
      <t>k</t>
    </r>
  </si>
  <si>
    <r>
      <t>A</t>
    </r>
    <r>
      <rPr>
        <vertAlign val="subscript"/>
        <sz val="11.5"/>
        <color rgb="FF000000"/>
        <rFont val="Times New Roman"/>
        <family val="1"/>
        <charset val="204"/>
      </rPr>
      <t>3</t>
    </r>
  </si>
  <si>
    <r>
      <t xml:space="preserve">25 </t>
    </r>
    <r>
      <rPr>
        <sz val="12"/>
        <color rgb="FF000000"/>
        <rFont val="Noto Sans Symbols"/>
      </rPr>
      <t>+</t>
    </r>
    <r>
      <rPr>
        <sz val="12"/>
        <color rgb="FF000000"/>
        <rFont val="Times New Roman"/>
        <family val="1"/>
        <charset val="204"/>
      </rPr>
      <t xml:space="preserve"> 8</t>
    </r>
    <r>
      <rPr>
        <i/>
        <sz val="12"/>
        <color rgb="FF000000"/>
        <rFont val="Times New Roman"/>
        <family val="1"/>
        <charset val="204"/>
      </rPr>
      <t>k</t>
    </r>
  </si>
  <si>
    <r>
      <t>10(</t>
    </r>
    <r>
      <rPr>
        <i/>
        <sz val="12"/>
        <color rgb="FF000000"/>
        <rFont val="Times New Roman"/>
        <family val="1"/>
        <charset val="204"/>
      </rPr>
      <t xml:space="preserve">k </t>
    </r>
    <r>
      <rPr>
        <sz val="12"/>
        <color rgb="FF000000"/>
        <rFont val="Noto Sans Symbols"/>
      </rPr>
      <t>+</t>
    </r>
    <r>
      <rPr>
        <sz val="12"/>
        <color rgb="FF000000"/>
        <rFont val="Times New Roman"/>
        <family val="1"/>
        <charset val="204"/>
      </rPr>
      <t xml:space="preserve"> 23) </t>
    </r>
    <r>
      <rPr>
        <sz val="12"/>
        <color rgb="FF000000"/>
        <rFont val="Noto Sans Symbols"/>
      </rPr>
      <t>−</t>
    </r>
    <r>
      <rPr>
        <sz val="12"/>
        <color rgb="FF000000"/>
        <rFont val="Times New Roman"/>
        <family val="1"/>
        <charset val="204"/>
      </rPr>
      <t xml:space="preserve"> 50</t>
    </r>
  </si>
  <si>
    <r>
      <t>A</t>
    </r>
    <r>
      <rPr>
        <vertAlign val="subscript"/>
        <sz val="11.5"/>
        <color rgb="FF000000"/>
        <rFont val="Times New Roman"/>
        <family val="1"/>
        <charset val="204"/>
      </rPr>
      <t>4</t>
    </r>
  </si>
  <si>
    <r>
      <t>290</t>
    </r>
    <r>
      <rPr>
        <sz val="12"/>
        <color rgb="FF000000"/>
        <rFont val="Noto Sans Symbols"/>
      </rPr>
      <t>−</t>
    </r>
    <r>
      <rPr>
        <sz val="12"/>
        <color rgb="FF000000"/>
        <rFont val="Times New Roman"/>
        <family val="1"/>
        <charset val="204"/>
      </rPr>
      <t>10</t>
    </r>
    <r>
      <rPr>
        <i/>
        <sz val="12"/>
        <color rgb="FF000000"/>
        <rFont val="Times New Roman"/>
        <family val="1"/>
        <charset val="204"/>
      </rPr>
      <t>k</t>
    </r>
  </si>
  <si>
    <r>
      <t>100</t>
    </r>
    <r>
      <rPr>
        <i/>
        <sz val="12"/>
        <color rgb="FF000000"/>
        <rFont val="Times New Roman"/>
        <family val="1"/>
        <charset val="204"/>
      </rPr>
      <t xml:space="preserve">k </t>
    </r>
    <r>
      <rPr>
        <sz val="12"/>
        <color rgb="FF000000"/>
        <rFont val="Noto Sans Symbols"/>
      </rPr>
      <t>−</t>
    </r>
    <r>
      <rPr>
        <sz val="12"/>
        <color rgb="FF000000"/>
        <rFont val="Times New Roman"/>
        <family val="1"/>
        <charset val="204"/>
      </rPr>
      <t xml:space="preserve"> 90</t>
    </r>
  </si>
  <si>
    <t>Критерій Лапласа</t>
  </si>
  <si>
    <t>A1</t>
  </si>
  <si>
    <t>A2</t>
  </si>
  <si>
    <t>A3</t>
  </si>
  <si>
    <t>A4</t>
  </si>
  <si>
    <t>P1</t>
  </si>
  <si>
    <t>P2</t>
  </si>
  <si>
    <t>P3</t>
  </si>
  <si>
    <t>P4</t>
  </si>
  <si>
    <t>P5</t>
  </si>
  <si>
    <t>Критерій песимізму</t>
  </si>
  <si>
    <t>Критерій оптимізму</t>
  </si>
  <si>
    <t>K=</t>
  </si>
  <si>
    <t>Критерій Севіджа</t>
  </si>
  <si>
    <t>Lambda=</t>
  </si>
  <si>
    <t>Критерій Гурвіца</t>
  </si>
  <si>
    <t>min</t>
  </si>
  <si>
    <t>max</t>
  </si>
  <si>
    <t>p1</t>
  </si>
  <si>
    <t>p2</t>
  </si>
  <si>
    <t>p3</t>
  </si>
  <si>
    <t>p4</t>
  </si>
  <si>
    <t>p5</t>
  </si>
  <si>
    <t>Критерій Байєса-Лапласа</t>
  </si>
  <si>
    <t>Критерій Ходжа-Лемана</t>
  </si>
  <si>
    <t>Дощове</t>
  </si>
  <si>
    <t>Спекотне</t>
  </si>
  <si>
    <t>Помірне</t>
  </si>
  <si>
    <t>Парасольки</t>
  </si>
  <si>
    <t>Куртки</t>
  </si>
  <si>
    <t>Плащі</t>
  </si>
  <si>
    <t>Сумки</t>
  </si>
  <si>
    <t>Туфлі</t>
  </si>
  <si>
    <t>Шляпи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</si>
</sst>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i/>
      <sz val="11.5"/>
      <color rgb="FF000000"/>
      <name val="Times New Roman"/>
      <family val="1"/>
      <charset val="204"/>
    </font>
    <font>
      <i/>
      <vertAlign val="subscript"/>
      <sz val="11.5"/>
      <color rgb="FF000000"/>
      <name val="Times New Roman"/>
      <family val="1"/>
      <charset val="204"/>
    </font>
    <font>
      <i/>
      <vertAlign val="subscript"/>
      <sz val="20"/>
      <color rgb="FF000000"/>
      <name val="Times New Roman"/>
      <family val="1"/>
      <charset val="204"/>
    </font>
    <font>
      <i/>
      <sz val="12"/>
      <color rgb="FF000000"/>
      <name val="Times New Roman"/>
      <family val="1"/>
      <charset val="204"/>
    </font>
    <font>
      <i/>
      <sz val="7"/>
      <color rgb="FF000000"/>
      <name val="Times New Roman"/>
      <family val="1"/>
      <charset val="204"/>
    </font>
    <font>
      <vertAlign val="subscript"/>
      <sz val="11.5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rgb="FF000000"/>
      <name val="Noto Sans Symbols"/>
    </font>
    <font>
      <i/>
      <sz val="12"/>
      <color theme="1"/>
      <name val="Times New Roman"/>
      <family val="1"/>
      <charset val="204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1" xfId="0" applyFont="1" applyBorder="1" applyAlignment="1">
      <alignment horizontal="left" vertical="center" wrapText="1" indent="1"/>
    </xf>
    <xf numFmtId="0" fontId="5" fillId="0" borderId="2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 indent="5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 indent="4"/>
    </xf>
    <xf numFmtId="0" fontId="1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 indent="5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 indent="4"/>
    </xf>
    <xf numFmtId="0" fontId="1" fillId="0" borderId="2" xfId="0" applyFont="1" applyBorder="1" applyAlignment="1">
      <alignment horizontal="left" vertical="center" wrapText="1" indent="4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ill="1"/>
    <xf numFmtId="0" fontId="0" fillId="0" borderId="13" xfId="0" applyBorder="1"/>
    <xf numFmtId="0" fontId="0" fillId="2" borderId="14" xfId="0" applyFill="1" applyBorder="1"/>
    <xf numFmtId="0" fontId="0" fillId="0" borderId="14" xfId="0" applyBorder="1"/>
    <xf numFmtId="0" fontId="0" fillId="0" borderId="15" xfId="0" applyBorder="1"/>
    <xf numFmtId="0" fontId="0" fillId="0" borderId="13" xfId="0" applyFill="1" applyBorder="1"/>
    <xf numFmtId="0" fontId="10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4" fillId="3" borderId="5" xfId="0" applyFont="1" applyFill="1" applyBorder="1" applyAlignment="1">
      <alignment horizontal="right" vertical="center"/>
    </xf>
    <xf numFmtId="0" fontId="10" fillId="3" borderId="10" xfId="0" applyFont="1" applyFill="1" applyBorder="1" applyAlignment="1">
      <alignment horizontal="right"/>
    </xf>
    <xf numFmtId="0" fontId="10" fillId="3" borderId="5" xfId="0" applyFont="1" applyFill="1" applyBorder="1" applyAlignment="1">
      <alignment horizontal="right"/>
    </xf>
    <xf numFmtId="0" fontId="10" fillId="3" borderId="6" xfId="0" applyFont="1" applyFill="1" applyBorder="1" applyAlignment="1">
      <alignment horizontal="right"/>
    </xf>
    <xf numFmtId="0" fontId="10" fillId="3" borderId="7" xfId="0" applyFont="1" applyFill="1" applyBorder="1" applyAlignment="1">
      <alignment horizontal="right"/>
    </xf>
    <xf numFmtId="0" fontId="10" fillId="3" borderId="11" xfId="0" applyFont="1" applyFill="1" applyBorder="1" applyAlignment="1">
      <alignment horizontal="right"/>
    </xf>
    <xf numFmtId="0" fontId="10" fillId="3" borderId="12" xfId="0" applyFont="1" applyFill="1" applyBorder="1" applyAlignment="1">
      <alignment horizontal="right"/>
    </xf>
    <xf numFmtId="0" fontId="0" fillId="2" borderId="15" xfId="0" applyFill="1" applyBorder="1"/>
    <xf numFmtId="0" fontId="0" fillId="0" borderId="14" xfId="0" applyFill="1" applyBorder="1"/>
    <xf numFmtId="0" fontId="0" fillId="0" borderId="15" xfId="0" applyFill="1" applyBorder="1"/>
    <xf numFmtId="0" fontId="0" fillId="4" borderId="0" xfId="0" applyFill="1"/>
    <xf numFmtId="0" fontId="7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0" fillId="3" borderId="7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2" borderId="13" xfId="0" applyFill="1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114300</xdr:colOff>
      <xdr:row>7</xdr:row>
      <xdr:rowOff>144780</xdr:rowOff>
    </xdr:from>
    <xdr:to>
      <xdr:col>19</xdr:col>
      <xdr:colOff>578043</xdr:colOff>
      <xdr:row>11</xdr:row>
      <xdr:rowOff>143439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64CBE24-89C3-4059-B1CE-2568E4D57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01100" y="2506980"/>
          <a:ext cx="3511743" cy="783519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152400</xdr:colOff>
      <xdr:row>14</xdr:row>
      <xdr:rowOff>38100</xdr:rowOff>
    </xdr:from>
    <xdr:to>
      <xdr:col>16</xdr:col>
      <xdr:colOff>38100</xdr:colOff>
      <xdr:row>17</xdr:row>
      <xdr:rowOff>26879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833EE43-53A7-4853-9E8B-CF39463D4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6120" y="3794760"/>
          <a:ext cx="2933700" cy="567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106680</xdr:colOff>
      <xdr:row>20</xdr:row>
      <xdr:rowOff>7620</xdr:rowOff>
    </xdr:from>
    <xdr:to>
      <xdr:col>13</xdr:col>
      <xdr:colOff>289560</xdr:colOff>
      <xdr:row>22</xdr:row>
      <xdr:rowOff>9977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C83834AF-E1E8-4888-A487-8604ABC9E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" y="4907280"/>
          <a:ext cx="2011680" cy="368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6"/>
  <sheetViews>
    <sheetView tabSelected="1" topLeftCell="A29" zoomScale="106" zoomScaleNormal="70" workbookViewId="0">
      <selection activeCell="J23" sqref="J23"/>
    </sheetView>
  </sheetViews>
  <sheetFormatPr defaultRowHeight="14.4"/>
  <cols>
    <col min="1" max="1" width="12.5546875" customWidth="1"/>
    <col min="2" max="2" width="10.88671875" customWidth="1"/>
    <col min="3" max="3" width="10.21875" customWidth="1"/>
    <col min="4" max="4" width="11.109375" customWidth="1"/>
    <col min="10" max="10" width="8.77734375" customWidth="1"/>
  </cols>
  <sheetData>
    <row r="1" spans="1:19" ht="29.4" thickBot="1">
      <c r="A1" s="1" t="s">
        <v>0</v>
      </c>
      <c r="B1" s="11" t="s">
        <v>2</v>
      </c>
      <c r="C1" s="11" t="s">
        <v>3</v>
      </c>
      <c r="D1" s="13" t="s">
        <v>4</v>
      </c>
      <c r="E1" s="11" t="s">
        <v>5</v>
      </c>
      <c r="F1" s="15" t="s">
        <v>6</v>
      </c>
    </row>
    <row r="2" spans="1:19" ht="15" customHeight="1" thickBot="1">
      <c r="A2" s="2" t="s">
        <v>1</v>
      </c>
      <c r="B2" s="12"/>
      <c r="C2" s="12"/>
      <c r="D2" s="14"/>
      <c r="E2" s="12"/>
      <c r="F2" s="16"/>
      <c r="H2" s="24"/>
      <c r="I2" s="25" t="s">
        <v>23</v>
      </c>
      <c r="J2" s="25" t="s">
        <v>24</v>
      </c>
      <c r="K2" s="25" t="s">
        <v>25</v>
      </c>
      <c r="L2" s="25" t="s">
        <v>26</v>
      </c>
      <c r="M2" s="26" t="s">
        <v>27</v>
      </c>
      <c r="O2" t="s">
        <v>18</v>
      </c>
      <c r="Q2" t="s">
        <v>28</v>
      </c>
      <c r="S2" t="s">
        <v>29</v>
      </c>
    </row>
    <row r="3" spans="1:19" ht="31.8" thickBot="1">
      <c r="A3" s="3" t="s">
        <v>7</v>
      </c>
      <c r="B3" s="4">
        <v>180</v>
      </c>
      <c r="C3" s="4">
        <v>140</v>
      </c>
      <c r="D3" s="5" t="s">
        <v>8</v>
      </c>
      <c r="E3" s="6" t="s">
        <v>9</v>
      </c>
      <c r="F3" s="4">
        <v>232</v>
      </c>
      <c r="H3" s="22" t="s">
        <v>19</v>
      </c>
      <c r="I3" s="18">
        <v>180</v>
      </c>
      <c r="J3" s="18">
        <v>140</v>
      </c>
      <c r="K3" s="18">
        <f>C10</f>
        <v>5</v>
      </c>
      <c r="L3" s="18">
        <f>245-4*C10</f>
        <v>225</v>
      </c>
      <c r="M3" s="19">
        <v>232</v>
      </c>
      <c r="O3" s="37">
        <f>SUM(I3:M3)*1/5</f>
        <v>156.4</v>
      </c>
      <c r="Q3" s="37">
        <f>MIN(I3:M3)</f>
        <v>5</v>
      </c>
      <c r="S3" s="37">
        <f>MAX(I3:M3)</f>
        <v>232</v>
      </c>
    </row>
    <row r="4" spans="1:19" ht="31.8" thickBot="1">
      <c r="A4" s="3" t="s">
        <v>10</v>
      </c>
      <c r="B4" s="4">
        <v>420</v>
      </c>
      <c r="C4" s="6" t="s">
        <v>11</v>
      </c>
      <c r="D4" s="7">
        <v>140</v>
      </c>
      <c r="E4" s="4">
        <v>220</v>
      </c>
      <c r="F4" s="4">
        <v>100</v>
      </c>
      <c r="H4" s="22" t="s">
        <v>20</v>
      </c>
      <c r="I4" s="18">
        <v>420</v>
      </c>
      <c r="J4" s="18">
        <f>120+10*C10</f>
        <v>170</v>
      </c>
      <c r="K4" s="18">
        <v>140</v>
      </c>
      <c r="L4" s="18">
        <v>220</v>
      </c>
      <c r="M4" s="19">
        <v>100</v>
      </c>
      <c r="O4" s="38">
        <f t="shared" ref="O4:O6" si="0">SUM(I4:M4)*1/5</f>
        <v>210</v>
      </c>
      <c r="Q4" s="38">
        <f t="shared" ref="Q4:Q6" si="1">MIN(I4:M4)</f>
        <v>100</v>
      </c>
      <c r="S4" s="38">
        <f t="shared" ref="S4:S6" si="2">MAX(I4:M4)</f>
        <v>420</v>
      </c>
    </row>
    <row r="5" spans="1:19" ht="31.8" thickBot="1">
      <c r="A5" s="8" t="s">
        <v>12</v>
      </c>
      <c r="B5" s="6" t="s">
        <v>13</v>
      </c>
      <c r="C5" s="4">
        <v>315</v>
      </c>
      <c r="D5" s="7">
        <v>35</v>
      </c>
      <c r="E5" s="4">
        <v>49</v>
      </c>
      <c r="F5" s="6" t="s">
        <v>14</v>
      </c>
      <c r="H5" s="22" t="s">
        <v>21</v>
      </c>
      <c r="I5" s="18">
        <f>25+8*C10</f>
        <v>65</v>
      </c>
      <c r="J5" s="18">
        <v>315</v>
      </c>
      <c r="K5" s="18">
        <v>35</v>
      </c>
      <c r="L5" s="18">
        <v>49</v>
      </c>
      <c r="M5" s="19">
        <f>10*(C10+23)-50</f>
        <v>230</v>
      </c>
      <c r="O5" s="39">
        <f t="shared" si="0"/>
        <v>138.80000000000001</v>
      </c>
      <c r="Q5" s="39">
        <f t="shared" si="1"/>
        <v>35</v>
      </c>
      <c r="S5" s="39">
        <f t="shared" si="2"/>
        <v>315</v>
      </c>
    </row>
    <row r="6" spans="1:19" ht="31.8" thickBot="1">
      <c r="A6" s="3" t="s">
        <v>15</v>
      </c>
      <c r="B6" s="6" t="s">
        <v>16</v>
      </c>
      <c r="C6" s="9" t="s">
        <v>8</v>
      </c>
      <c r="D6" s="10">
        <v>9</v>
      </c>
      <c r="E6" s="6" t="s">
        <v>17</v>
      </c>
      <c r="F6" s="4">
        <v>201</v>
      </c>
      <c r="H6" s="23" t="s">
        <v>22</v>
      </c>
      <c r="I6" s="20">
        <f>290-10*C10</f>
        <v>240</v>
      </c>
      <c r="J6" s="20">
        <v>5</v>
      </c>
      <c r="K6" s="20">
        <v>9</v>
      </c>
      <c r="L6" s="20">
        <f>100*C10-90</f>
        <v>410</v>
      </c>
      <c r="M6" s="21">
        <v>201</v>
      </c>
      <c r="O6" s="40">
        <f t="shared" si="0"/>
        <v>173</v>
      </c>
      <c r="Q6" s="40">
        <f t="shared" si="1"/>
        <v>5</v>
      </c>
      <c r="S6" s="40">
        <f t="shared" si="2"/>
        <v>410</v>
      </c>
    </row>
    <row r="8" spans="1:19" ht="15" thickBot="1"/>
    <row r="9" spans="1:19" ht="15" thickBot="1">
      <c r="G9" t="s">
        <v>31</v>
      </c>
      <c r="I9" s="27">
        <f>MAX($I$3:$I$6)-I3</f>
        <v>240</v>
      </c>
      <c r="J9" s="28">
        <f>-J3+MAX($J$3:$J$6)</f>
        <v>175</v>
      </c>
      <c r="K9" s="28">
        <f>-K3+MAX($K$3:$K$6)</f>
        <v>135</v>
      </c>
      <c r="L9" s="28">
        <f>-L3+MAX($L$3:$L$6)</f>
        <v>185</v>
      </c>
      <c r="M9" s="28">
        <f>-M3+MAX($M$3:$M$6)</f>
        <v>0</v>
      </c>
      <c r="N9" s="41">
        <f>MAX(I9:M9)</f>
        <v>240</v>
      </c>
    </row>
    <row r="10" spans="1:19" ht="15.6">
      <c r="B10" s="44" t="s">
        <v>30</v>
      </c>
      <c r="C10" s="64">
        <v>5</v>
      </c>
      <c r="I10" s="30">
        <f>MAX($I$3:$I$6)-I4</f>
        <v>0</v>
      </c>
      <c r="J10" s="31">
        <f>-J4+MAX($J$3:$J$6)</f>
        <v>145</v>
      </c>
      <c r="K10" s="31">
        <f>-K4+MAX($K$3:$K$6)</f>
        <v>0</v>
      </c>
      <c r="L10" s="31">
        <f>-L4+MAX($L$3:$L$6)</f>
        <v>190</v>
      </c>
      <c r="M10" s="31">
        <f>-M4+MAX($M$3:$M$6)</f>
        <v>132</v>
      </c>
      <c r="N10" s="39">
        <f t="shared" ref="N10:N12" si="3">MAX(I10:M10)</f>
        <v>190</v>
      </c>
    </row>
    <row r="11" spans="1:19" ht="16.2" thickBot="1">
      <c r="B11" s="45" t="s">
        <v>32</v>
      </c>
      <c r="C11" s="65">
        <v>0.1</v>
      </c>
      <c r="I11" s="30">
        <f>MAX($I$3:$I$6)-I5</f>
        <v>355</v>
      </c>
      <c r="J11" s="31">
        <f>-J5+MAX($J$3:$J$6)</f>
        <v>0</v>
      </c>
      <c r="K11" s="31">
        <f>-K5+MAX($K$3:$K$6)</f>
        <v>105</v>
      </c>
      <c r="L11" s="31">
        <f>-L5+MAX($L$3:$L$6)</f>
        <v>361</v>
      </c>
      <c r="M11" s="31">
        <f>-M5+MAX($M$3:$M$6)</f>
        <v>2</v>
      </c>
      <c r="N11" s="38">
        <f t="shared" si="3"/>
        <v>361</v>
      </c>
    </row>
    <row r="12" spans="1:19" ht="16.2" thickBot="1">
      <c r="B12" s="42"/>
      <c r="C12" s="43"/>
      <c r="D12" s="36"/>
      <c r="E12" s="36"/>
      <c r="F12" s="36"/>
      <c r="I12" s="33">
        <f>MAX($I$3:$I$6)-I6</f>
        <v>180</v>
      </c>
      <c r="J12" s="34">
        <f>-J6+MAX($J$3:$J$6)</f>
        <v>310</v>
      </c>
      <c r="K12" s="34">
        <f>-K6+MAX($K$3:$K$6)</f>
        <v>131</v>
      </c>
      <c r="L12" s="34">
        <f>-L6+MAX($L$3:$L$6)</f>
        <v>0</v>
      </c>
      <c r="M12" s="34">
        <f>-M6+MAX($M$3:$M$6)</f>
        <v>31</v>
      </c>
      <c r="N12" s="40">
        <f t="shared" si="3"/>
        <v>310</v>
      </c>
    </row>
    <row r="13" spans="1:19" ht="15.6">
      <c r="A13" s="46" t="s">
        <v>36</v>
      </c>
      <c r="B13" s="47" t="s">
        <v>37</v>
      </c>
      <c r="C13" s="47" t="s">
        <v>38</v>
      </c>
      <c r="D13" s="47" t="s">
        <v>39</v>
      </c>
      <c r="E13" s="48" t="s">
        <v>40</v>
      </c>
      <c r="I13" s="36"/>
    </row>
    <row r="14" spans="1:19" ht="16.2" thickBot="1">
      <c r="A14" s="45">
        <v>0.1</v>
      </c>
      <c r="B14" s="49">
        <v>0.2</v>
      </c>
      <c r="C14" s="49">
        <f>C11</f>
        <v>0.1</v>
      </c>
      <c r="D14" s="49">
        <f>C11+0.1</f>
        <v>0.2</v>
      </c>
      <c r="E14" s="50">
        <f>1-A14-B14-C14-D14</f>
        <v>0.39999999999999997</v>
      </c>
      <c r="G14" t="s">
        <v>33</v>
      </c>
      <c r="I14" s="17" t="s">
        <v>34</v>
      </c>
      <c r="J14" s="17" t="s">
        <v>35</v>
      </c>
    </row>
    <row r="15" spans="1:19" ht="15.6">
      <c r="B15" s="42"/>
      <c r="C15" s="43"/>
      <c r="D15" s="36"/>
      <c r="E15" s="36"/>
      <c r="F15" s="36"/>
      <c r="I15" s="37">
        <f>MIN(I3:M3)</f>
        <v>5</v>
      </c>
      <c r="J15" s="37">
        <f>MAX(I3:M3)</f>
        <v>232</v>
      </c>
      <c r="K15" s="37">
        <f>$C$11*I15+(1-$C$11)*J15</f>
        <v>209.3</v>
      </c>
    </row>
    <row r="16" spans="1:19" ht="15.6">
      <c r="B16" s="42"/>
      <c r="C16" s="43"/>
      <c r="D16" s="36"/>
      <c r="E16" s="36"/>
      <c r="F16" s="36"/>
      <c r="I16" s="39">
        <f t="shared" ref="I16:I18" si="4">MIN(I4:M4)</f>
        <v>100</v>
      </c>
      <c r="J16" s="39">
        <f>MAX(I4:M4)</f>
        <v>420</v>
      </c>
      <c r="K16" s="38">
        <f>$C$11*I16+(1-$C$11)*J16</f>
        <v>388</v>
      </c>
    </row>
    <row r="17" spans="1:15">
      <c r="I17" s="39">
        <f t="shared" si="4"/>
        <v>35</v>
      </c>
      <c r="J17" s="39">
        <f t="shared" ref="J17:J18" si="5">MAX(I5:M5)</f>
        <v>315</v>
      </c>
      <c r="K17" s="39">
        <f>$C$11*I17+(1-$C$11)*J17</f>
        <v>287</v>
      </c>
    </row>
    <row r="18" spans="1:15" ht="15" thickBot="1">
      <c r="I18" s="40">
        <f t="shared" si="4"/>
        <v>5</v>
      </c>
      <c r="J18" s="40">
        <f t="shared" si="5"/>
        <v>410</v>
      </c>
      <c r="K18" s="40">
        <f>$C$11*I18+(1-$C$11)*J18</f>
        <v>369.5</v>
      </c>
    </row>
    <row r="19" spans="1:15" ht="15" thickBot="1"/>
    <row r="20" spans="1:15">
      <c r="G20" t="s">
        <v>41</v>
      </c>
      <c r="J20" s="37">
        <f>SUMPRODUCT($A$14:$E$14,I3:M3)</f>
        <v>184.3</v>
      </c>
    </row>
    <row r="21" spans="1:15">
      <c r="J21" s="39">
        <f t="shared" ref="J21:J23" si="6">SUMPRODUCT($A$14:$E$14,I4:M4)</f>
        <v>174</v>
      </c>
    </row>
    <row r="22" spans="1:15">
      <c r="J22" s="39">
        <f t="shared" si="6"/>
        <v>174.79999999999998</v>
      </c>
    </row>
    <row r="23" spans="1:15" ht="15" thickBot="1">
      <c r="J23" s="51">
        <f t="shared" si="6"/>
        <v>188.3</v>
      </c>
    </row>
    <row r="24" spans="1:15" ht="15" thickBot="1"/>
    <row r="25" spans="1:15">
      <c r="G25" t="s">
        <v>42</v>
      </c>
      <c r="J25" s="27">
        <f>I3-AVERAGE($I$3:$M$3)</f>
        <v>23.599999999999994</v>
      </c>
      <c r="K25" s="28">
        <f>J3-AVERAGE($I$3:$M$3)</f>
        <v>-16.400000000000006</v>
      </c>
      <c r="L25" s="28">
        <f t="shared" ref="K25:N25" si="7">K3-AVERAGE($I$3:$M$3)</f>
        <v>-151.4</v>
      </c>
      <c r="M25" s="28">
        <f t="shared" si="7"/>
        <v>68.599999999999994</v>
      </c>
      <c r="N25" s="28">
        <f t="shared" si="7"/>
        <v>75.599999999999994</v>
      </c>
      <c r="O25" s="41">
        <f>MIN(K25:N25)</f>
        <v>-151.4</v>
      </c>
    </row>
    <row r="26" spans="1:15">
      <c r="J26" s="30">
        <f>I4-AVERAGE($I$4:$M$4)</f>
        <v>210</v>
      </c>
      <c r="K26" s="31">
        <f t="shared" ref="K26:N26" si="8">J4-AVERAGE($I$4:$M$4)</f>
        <v>-40</v>
      </c>
      <c r="L26" s="31">
        <f>K4-AVERAGE($I$4:$M$4)</f>
        <v>-70</v>
      </c>
      <c r="M26" s="31">
        <f t="shared" si="8"/>
        <v>10</v>
      </c>
      <c r="N26" s="31">
        <f t="shared" si="8"/>
        <v>-110</v>
      </c>
      <c r="O26" s="52">
        <f t="shared" ref="O26:O28" si="9">MIN(K26:N26)</f>
        <v>-110</v>
      </c>
    </row>
    <row r="27" spans="1:15">
      <c r="J27" s="30">
        <f>I5-AVERAGE($I$5:$M$5)</f>
        <v>-73.800000000000011</v>
      </c>
      <c r="K27" s="31">
        <f t="shared" ref="K27:N27" si="10">J5-AVERAGE($I$5:$M$5)</f>
        <v>176.2</v>
      </c>
      <c r="L27" s="31">
        <f t="shared" si="10"/>
        <v>-103.80000000000001</v>
      </c>
      <c r="M27" s="31">
        <f t="shared" si="10"/>
        <v>-89.800000000000011</v>
      </c>
      <c r="N27" s="31">
        <f t="shared" si="10"/>
        <v>91.199999999999989</v>
      </c>
      <c r="O27" s="38">
        <f t="shared" si="9"/>
        <v>-103.80000000000001</v>
      </c>
    </row>
    <row r="28" spans="1:15" ht="15" thickBot="1">
      <c r="J28" s="33">
        <f>I6-AVERAGE($I$6:$M$6)</f>
        <v>67</v>
      </c>
      <c r="K28" s="34">
        <f t="shared" ref="K28:N28" si="11">J6-AVERAGE($I$6:$M$6)</f>
        <v>-168</v>
      </c>
      <c r="L28" s="34">
        <f t="shared" si="11"/>
        <v>-164</v>
      </c>
      <c r="M28" s="34">
        <f t="shared" si="11"/>
        <v>237</v>
      </c>
      <c r="N28" s="34">
        <f t="shared" si="11"/>
        <v>28</v>
      </c>
      <c r="O28" s="53">
        <f t="shared" si="9"/>
        <v>-168</v>
      </c>
    </row>
    <row r="30" spans="1:15" s="54" customFormat="1"/>
    <row r="31" spans="1:15" ht="15" thickBot="1"/>
    <row r="32" spans="1:15" ht="16.2" thickBot="1">
      <c r="A32" s="55"/>
      <c r="B32" s="56" t="s">
        <v>43</v>
      </c>
      <c r="C32" s="56" t="s">
        <v>44</v>
      </c>
      <c r="D32" s="57" t="s">
        <v>45</v>
      </c>
      <c r="F32" t="s">
        <v>18</v>
      </c>
      <c r="H32" t="s">
        <v>28</v>
      </c>
      <c r="J32" t="s">
        <v>29</v>
      </c>
      <c r="L32" t="s">
        <v>33</v>
      </c>
    </row>
    <row r="33" spans="1:12" ht="15.6">
      <c r="A33" s="58" t="s">
        <v>46</v>
      </c>
      <c r="B33" s="59">
        <v>80</v>
      </c>
      <c r="C33" s="59">
        <v>60</v>
      </c>
      <c r="D33" s="60">
        <v>40</v>
      </c>
      <c r="F33" s="37">
        <f>SUM(B33:D33)*1/5</f>
        <v>36</v>
      </c>
      <c r="H33" s="37">
        <f>MIN(B33:D33)</f>
        <v>40</v>
      </c>
      <c r="J33" s="66">
        <f>MAX(B33:D33)</f>
        <v>80</v>
      </c>
      <c r="L33" s="66">
        <f>$C$11*H33+(1-$C$11)*J33</f>
        <v>76</v>
      </c>
    </row>
    <row r="34" spans="1:12" ht="15.6">
      <c r="A34" s="58" t="s">
        <v>47</v>
      </c>
      <c r="B34" s="59">
        <v>70</v>
      </c>
      <c r="C34" s="59">
        <v>40</v>
      </c>
      <c r="D34" s="60">
        <v>80</v>
      </c>
      <c r="F34" s="38">
        <f t="shared" ref="F34:F38" si="12">SUM(B34:D34)*1/5</f>
        <v>38</v>
      </c>
      <c r="H34" s="39">
        <f t="shared" ref="H34:H38" si="13">MIN(B34:D34)</f>
        <v>40</v>
      </c>
      <c r="J34" s="38">
        <f t="shared" ref="J34:J38" si="14">MAX(B34:D34)</f>
        <v>80</v>
      </c>
      <c r="L34" s="38">
        <f t="shared" ref="L34:L38" si="15">$C$11*H34+(1-$C$11)*J34</f>
        <v>76</v>
      </c>
    </row>
    <row r="35" spans="1:12" ht="15.6">
      <c r="A35" s="58" t="s">
        <v>48</v>
      </c>
      <c r="B35" s="59">
        <v>70</v>
      </c>
      <c r="C35" s="59">
        <v>50</v>
      </c>
      <c r="D35" s="60">
        <v>60</v>
      </c>
      <c r="F35" s="39">
        <f t="shared" si="12"/>
        <v>36</v>
      </c>
      <c r="H35" s="38">
        <f t="shared" si="13"/>
        <v>50</v>
      </c>
      <c r="J35" s="39">
        <f t="shared" si="14"/>
        <v>70</v>
      </c>
      <c r="L35" s="52">
        <f t="shared" si="15"/>
        <v>68</v>
      </c>
    </row>
    <row r="36" spans="1:12" ht="15.6">
      <c r="A36" s="58" t="s">
        <v>49</v>
      </c>
      <c r="B36" s="59">
        <v>50</v>
      </c>
      <c r="C36" s="59">
        <v>50</v>
      </c>
      <c r="D36" s="60">
        <v>70</v>
      </c>
      <c r="F36" s="39">
        <f t="shared" si="12"/>
        <v>34</v>
      </c>
      <c r="H36" s="38">
        <f t="shared" si="13"/>
        <v>50</v>
      </c>
      <c r="J36" s="39">
        <f t="shared" si="14"/>
        <v>70</v>
      </c>
      <c r="L36" s="52">
        <f t="shared" si="15"/>
        <v>68</v>
      </c>
    </row>
    <row r="37" spans="1:12" ht="15.6">
      <c r="A37" s="58" t="s">
        <v>50</v>
      </c>
      <c r="B37" s="59">
        <v>75</v>
      </c>
      <c r="C37" s="59">
        <v>50</v>
      </c>
      <c r="D37" s="60">
        <v>50</v>
      </c>
      <c r="F37" s="39">
        <f t="shared" si="12"/>
        <v>35</v>
      </c>
      <c r="H37" s="38">
        <f t="shared" si="13"/>
        <v>50</v>
      </c>
      <c r="J37" s="39">
        <f t="shared" si="14"/>
        <v>75</v>
      </c>
      <c r="L37" s="52">
        <f t="shared" si="15"/>
        <v>72.5</v>
      </c>
    </row>
    <row r="38" spans="1:12" ht="16.2" thickBot="1">
      <c r="A38" s="61" t="s">
        <v>51</v>
      </c>
      <c r="B38" s="62">
        <v>35</v>
      </c>
      <c r="C38" s="62">
        <v>75</v>
      </c>
      <c r="D38" s="63">
        <v>60</v>
      </c>
      <c r="F38" s="40">
        <f t="shared" si="12"/>
        <v>34</v>
      </c>
      <c r="H38" s="40">
        <f t="shared" si="13"/>
        <v>35</v>
      </c>
      <c r="J38" s="40">
        <f t="shared" si="14"/>
        <v>75</v>
      </c>
      <c r="L38" s="53">
        <f t="shared" si="15"/>
        <v>71</v>
      </c>
    </row>
    <row r="40" spans="1:12" ht="15" thickBot="1">
      <c r="F40" t="s">
        <v>31</v>
      </c>
    </row>
    <row r="41" spans="1:12">
      <c r="F41" s="27">
        <f>MAX($B$33:$B$38)-B33</f>
        <v>0</v>
      </c>
      <c r="G41" s="28">
        <f>MAX($C$33:$C$38)-C33</f>
        <v>15</v>
      </c>
      <c r="H41" s="29">
        <f>MAX($D$33:$D$38)-D33</f>
        <v>40</v>
      </c>
      <c r="I41" s="66">
        <f>MAX(F41:H41)</f>
        <v>40</v>
      </c>
    </row>
    <row r="42" spans="1:12">
      <c r="F42" s="30">
        <f t="shared" ref="F42:F46" si="16">MAX($B$33:$B$38)-B34</f>
        <v>10</v>
      </c>
      <c r="G42" s="31">
        <f t="shared" ref="G42:G46" si="17">MAX($C$33:$C$38)-C34</f>
        <v>35</v>
      </c>
      <c r="H42" s="32">
        <f t="shared" ref="H42:H46" si="18">MAX($D$33:$D$38)-D34</f>
        <v>0</v>
      </c>
      <c r="I42" s="39">
        <f t="shared" ref="I42:I46" si="19">MAX(F42:H42)</f>
        <v>35</v>
      </c>
    </row>
    <row r="43" spans="1:12">
      <c r="F43" s="30">
        <f t="shared" si="16"/>
        <v>10</v>
      </c>
      <c r="G43" s="31">
        <f t="shared" si="17"/>
        <v>25</v>
      </c>
      <c r="H43" s="32">
        <f t="shared" si="18"/>
        <v>20</v>
      </c>
      <c r="I43" s="39">
        <f t="shared" si="19"/>
        <v>25</v>
      </c>
    </row>
    <row r="44" spans="1:12">
      <c r="F44" s="30">
        <f t="shared" si="16"/>
        <v>30</v>
      </c>
      <c r="G44" s="31">
        <f t="shared" si="17"/>
        <v>25</v>
      </c>
      <c r="H44" s="32">
        <f t="shared" si="18"/>
        <v>10</v>
      </c>
      <c r="I44" s="39">
        <f t="shared" si="19"/>
        <v>30</v>
      </c>
    </row>
    <row r="45" spans="1:12">
      <c r="F45" s="30">
        <f t="shared" si="16"/>
        <v>5</v>
      </c>
      <c r="G45" s="31">
        <f t="shared" si="17"/>
        <v>25</v>
      </c>
      <c r="H45" s="32">
        <f t="shared" si="18"/>
        <v>30</v>
      </c>
      <c r="I45" s="39">
        <f t="shared" si="19"/>
        <v>30</v>
      </c>
    </row>
    <row r="46" spans="1:12" ht="15" thickBot="1">
      <c r="F46" s="33">
        <f t="shared" si="16"/>
        <v>45</v>
      </c>
      <c r="G46" s="34">
        <f t="shared" si="17"/>
        <v>0</v>
      </c>
      <c r="H46" s="35">
        <f t="shared" si="18"/>
        <v>20</v>
      </c>
      <c r="I46" s="40">
        <f t="shared" si="19"/>
        <v>45</v>
      </c>
    </row>
  </sheetData>
  <mergeCells count="5">
    <mergeCell ref="B1:B2"/>
    <mergeCell ref="C1:C2"/>
    <mergeCell ref="D1:D2"/>
    <mergeCell ref="E1:E2"/>
    <mergeCell ref="F1:F2"/>
  </mergeCells>
  <phoneticPr fontId="1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Дмитро</dc:creator>
  <cp:lastModifiedBy>Дмитро</cp:lastModifiedBy>
  <dcterms:created xsi:type="dcterms:W3CDTF">2015-06-05T18:19:34Z</dcterms:created>
  <dcterms:modified xsi:type="dcterms:W3CDTF">2023-11-14T20:18:13Z</dcterms:modified>
</cp:coreProperties>
</file>