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 activeTab="1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<sst xmlns="http://schemas.openxmlformats.org/spreadsheetml/2006/main" count="77" uniqueCount="30">
  <si>
    <t>文物编号</t>
  </si>
  <si>
    <t>纹饰</t>
  </si>
  <si>
    <t>类型</t>
  </si>
  <si>
    <t>颜色</t>
  </si>
  <si>
    <t>表面风化</t>
  </si>
  <si>
    <t>文物采样点</t>
  </si>
  <si>
    <r>
      <rPr>
        <b/>
        <sz val="10"/>
        <color rgb="FFC00000"/>
        <rFont val="宋体"/>
        <charset val="134"/>
      </rPr>
      <t>二氧化硅</t>
    </r>
    <r>
      <rPr>
        <b/>
        <sz val="10"/>
        <color rgb="FFC00000"/>
        <rFont val="Times New Roman"/>
        <charset val="134"/>
      </rPr>
      <t>(SiO</t>
    </r>
    <r>
      <rPr>
        <b/>
        <vertAlign val="subscript"/>
        <sz val="10"/>
        <color rgb="FFC00000"/>
        <rFont val="Times New Roman"/>
        <charset val="134"/>
      </rPr>
      <t>2</t>
    </r>
    <r>
      <rPr>
        <b/>
        <sz val="10"/>
        <color rgb="FFC00000"/>
        <rFont val="Times New Roman"/>
        <charset val="134"/>
      </rPr>
      <t>)</t>
    </r>
  </si>
  <si>
    <r>
      <rPr>
        <b/>
        <sz val="10"/>
        <color rgb="FFC00000"/>
        <rFont val="宋体"/>
        <charset val="134"/>
      </rPr>
      <t>氧化钠</t>
    </r>
    <r>
      <rPr>
        <b/>
        <sz val="10"/>
        <color rgb="FFC00000"/>
        <rFont val="Times New Roman"/>
        <charset val="134"/>
      </rPr>
      <t>(Na</t>
    </r>
    <r>
      <rPr>
        <b/>
        <vertAlign val="subscript"/>
        <sz val="10"/>
        <color rgb="FFC00000"/>
        <rFont val="Times New Roman"/>
        <charset val="134"/>
      </rPr>
      <t>2</t>
    </r>
    <r>
      <rPr>
        <b/>
        <sz val="10"/>
        <color rgb="FFC00000"/>
        <rFont val="Times New Roman"/>
        <charset val="134"/>
      </rPr>
      <t>O)</t>
    </r>
  </si>
  <si>
    <r>
      <rPr>
        <b/>
        <sz val="10"/>
        <color rgb="FFC00000"/>
        <rFont val="宋体"/>
        <charset val="134"/>
      </rPr>
      <t>氧化钾</t>
    </r>
    <r>
      <rPr>
        <b/>
        <sz val="10"/>
        <color rgb="FFC00000"/>
        <rFont val="Times New Roman"/>
        <charset val="134"/>
      </rPr>
      <t>(K</t>
    </r>
    <r>
      <rPr>
        <b/>
        <vertAlign val="subscript"/>
        <sz val="10"/>
        <color rgb="FFC00000"/>
        <rFont val="Times New Roman"/>
        <charset val="134"/>
      </rPr>
      <t>2</t>
    </r>
    <r>
      <rPr>
        <b/>
        <sz val="10"/>
        <color rgb="FFC00000"/>
        <rFont val="Times New Roman"/>
        <charset val="134"/>
      </rPr>
      <t>O)</t>
    </r>
  </si>
  <si>
    <r>
      <rPr>
        <b/>
        <sz val="10"/>
        <color rgb="FFC00000"/>
        <rFont val="宋体"/>
        <charset val="134"/>
      </rPr>
      <t>氧化钙</t>
    </r>
    <r>
      <rPr>
        <b/>
        <sz val="10"/>
        <color rgb="FFC00000"/>
        <rFont val="Times New Roman"/>
        <charset val="134"/>
      </rPr>
      <t>(CaO)</t>
    </r>
  </si>
  <si>
    <r>
      <rPr>
        <b/>
        <sz val="10"/>
        <color rgb="FFC00000"/>
        <rFont val="宋体"/>
        <charset val="134"/>
      </rPr>
      <t>氧化镁</t>
    </r>
    <r>
      <rPr>
        <b/>
        <sz val="10"/>
        <color rgb="FFC00000"/>
        <rFont val="Times New Roman"/>
        <charset val="134"/>
      </rPr>
      <t>(MgO)</t>
    </r>
  </si>
  <si>
    <r>
      <rPr>
        <b/>
        <sz val="10"/>
        <color rgb="FFC00000"/>
        <rFont val="宋体"/>
        <charset val="134"/>
      </rPr>
      <t>氧化铝</t>
    </r>
    <r>
      <rPr>
        <b/>
        <sz val="10"/>
        <color rgb="FFC00000"/>
        <rFont val="Times New Roman"/>
        <charset val="134"/>
      </rPr>
      <t>(Al</t>
    </r>
    <r>
      <rPr>
        <b/>
        <vertAlign val="subscript"/>
        <sz val="10"/>
        <color rgb="FFC00000"/>
        <rFont val="Times New Roman"/>
        <charset val="134"/>
      </rPr>
      <t>2</t>
    </r>
    <r>
      <rPr>
        <b/>
        <sz val="10"/>
        <color rgb="FFC00000"/>
        <rFont val="Times New Roman"/>
        <charset val="134"/>
      </rPr>
      <t>O</t>
    </r>
    <r>
      <rPr>
        <b/>
        <vertAlign val="subscript"/>
        <sz val="10"/>
        <color rgb="FFC00000"/>
        <rFont val="Times New Roman"/>
        <charset val="134"/>
      </rPr>
      <t>3</t>
    </r>
    <r>
      <rPr>
        <b/>
        <sz val="10"/>
        <color rgb="FFC00000"/>
        <rFont val="Times New Roman"/>
        <charset val="134"/>
      </rPr>
      <t>)</t>
    </r>
  </si>
  <si>
    <r>
      <rPr>
        <b/>
        <sz val="10"/>
        <color rgb="FFC00000"/>
        <rFont val="宋体"/>
        <charset val="134"/>
      </rPr>
      <t>氧化铁</t>
    </r>
    <r>
      <rPr>
        <b/>
        <sz val="10"/>
        <color rgb="FFC00000"/>
        <rFont val="Times New Roman"/>
        <charset val="134"/>
      </rPr>
      <t>(Fe</t>
    </r>
    <r>
      <rPr>
        <b/>
        <vertAlign val="subscript"/>
        <sz val="10"/>
        <color rgb="FFC00000"/>
        <rFont val="Times New Roman"/>
        <charset val="134"/>
      </rPr>
      <t>2</t>
    </r>
    <r>
      <rPr>
        <b/>
        <sz val="10"/>
        <color rgb="FFC00000"/>
        <rFont val="Times New Roman"/>
        <charset val="134"/>
      </rPr>
      <t>O</t>
    </r>
    <r>
      <rPr>
        <b/>
        <vertAlign val="subscript"/>
        <sz val="10"/>
        <color rgb="FFC00000"/>
        <rFont val="Times New Roman"/>
        <charset val="134"/>
      </rPr>
      <t>3</t>
    </r>
    <r>
      <rPr>
        <b/>
        <sz val="10"/>
        <color rgb="FFC00000"/>
        <rFont val="Times New Roman"/>
        <charset val="134"/>
      </rPr>
      <t>)</t>
    </r>
  </si>
  <si>
    <r>
      <rPr>
        <b/>
        <sz val="10"/>
        <color rgb="FFC00000"/>
        <rFont val="宋体"/>
        <charset val="134"/>
      </rPr>
      <t>氧化铜</t>
    </r>
    <r>
      <rPr>
        <b/>
        <sz val="10"/>
        <color rgb="FFC00000"/>
        <rFont val="Times New Roman"/>
        <charset val="134"/>
      </rPr>
      <t>(CuO)</t>
    </r>
  </si>
  <si>
    <r>
      <rPr>
        <b/>
        <sz val="10"/>
        <color rgb="FFC00000"/>
        <rFont val="宋体"/>
        <charset val="134"/>
      </rPr>
      <t>氧化铅</t>
    </r>
    <r>
      <rPr>
        <b/>
        <sz val="10"/>
        <color rgb="FFC00000"/>
        <rFont val="Times New Roman"/>
        <charset val="134"/>
      </rPr>
      <t>(PbO)</t>
    </r>
  </si>
  <si>
    <r>
      <rPr>
        <b/>
        <sz val="10"/>
        <color rgb="FFC00000"/>
        <rFont val="宋体"/>
        <charset val="134"/>
      </rPr>
      <t>氧化钡</t>
    </r>
    <r>
      <rPr>
        <b/>
        <sz val="10"/>
        <color rgb="FFC00000"/>
        <rFont val="Times New Roman"/>
        <charset val="134"/>
      </rPr>
      <t>(BaO)</t>
    </r>
  </si>
  <si>
    <r>
      <rPr>
        <b/>
        <sz val="10"/>
        <color rgb="FFC00000"/>
        <rFont val="宋体"/>
        <charset val="134"/>
      </rPr>
      <t>五氧化二磷</t>
    </r>
    <r>
      <rPr>
        <b/>
        <sz val="10"/>
        <color rgb="FFC00000"/>
        <rFont val="Times New Roman"/>
        <charset val="134"/>
      </rPr>
      <t>(P</t>
    </r>
    <r>
      <rPr>
        <b/>
        <vertAlign val="subscript"/>
        <sz val="10"/>
        <color rgb="FFC00000"/>
        <rFont val="Times New Roman"/>
        <charset val="134"/>
      </rPr>
      <t>2</t>
    </r>
    <r>
      <rPr>
        <b/>
        <sz val="10"/>
        <color rgb="FFC00000"/>
        <rFont val="Times New Roman"/>
        <charset val="134"/>
      </rPr>
      <t>O</t>
    </r>
    <r>
      <rPr>
        <b/>
        <vertAlign val="subscript"/>
        <sz val="10"/>
        <color rgb="FFC00000"/>
        <rFont val="Times New Roman"/>
        <charset val="134"/>
      </rPr>
      <t>5</t>
    </r>
    <r>
      <rPr>
        <b/>
        <sz val="10"/>
        <color rgb="FFC00000"/>
        <rFont val="Times New Roman"/>
        <charset val="134"/>
      </rPr>
      <t>)</t>
    </r>
  </si>
  <si>
    <r>
      <rPr>
        <b/>
        <sz val="10"/>
        <color rgb="FFC00000"/>
        <rFont val="宋体"/>
        <charset val="134"/>
      </rPr>
      <t>氧化锶</t>
    </r>
    <r>
      <rPr>
        <b/>
        <sz val="10"/>
        <color rgb="FFC00000"/>
        <rFont val="Times New Roman"/>
        <charset val="134"/>
      </rPr>
      <t>(SrO)</t>
    </r>
  </si>
  <si>
    <r>
      <rPr>
        <b/>
        <sz val="10"/>
        <color rgb="FFC00000"/>
        <rFont val="宋体"/>
        <charset val="134"/>
      </rPr>
      <t>氧化锡</t>
    </r>
    <r>
      <rPr>
        <b/>
        <sz val="10"/>
        <color rgb="FFC00000"/>
        <rFont val="Times New Roman"/>
        <charset val="134"/>
      </rPr>
      <t>(SnO</t>
    </r>
    <r>
      <rPr>
        <b/>
        <vertAlign val="subscript"/>
        <sz val="10"/>
        <color rgb="FFC00000"/>
        <rFont val="Times New Roman"/>
        <charset val="134"/>
      </rPr>
      <t>2</t>
    </r>
    <r>
      <rPr>
        <b/>
        <sz val="10"/>
        <color rgb="FFC00000"/>
        <rFont val="Times New Roman"/>
        <charset val="134"/>
      </rPr>
      <t>)</t>
    </r>
  </si>
  <si>
    <r>
      <rPr>
        <b/>
        <sz val="10"/>
        <color rgb="FFC00000"/>
        <rFont val="宋体"/>
        <charset val="134"/>
      </rPr>
      <t>二氧化硫</t>
    </r>
    <r>
      <rPr>
        <b/>
        <sz val="10"/>
        <color rgb="FFC00000"/>
        <rFont val="Times New Roman"/>
        <charset val="134"/>
      </rPr>
      <t>(SO</t>
    </r>
    <r>
      <rPr>
        <b/>
        <vertAlign val="subscript"/>
        <sz val="10"/>
        <color rgb="FFC00000"/>
        <rFont val="Times New Roman"/>
        <charset val="134"/>
      </rPr>
      <t>2</t>
    </r>
    <r>
      <rPr>
        <b/>
        <sz val="10"/>
        <color rgb="FFC00000"/>
        <rFont val="Times New Roman"/>
        <charset val="134"/>
      </rPr>
      <t>)</t>
    </r>
  </si>
  <si>
    <t>07</t>
  </si>
  <si>
    <t>B</t>
  </si>
  <si>
    <t>高钾</t>
  </si>
  <si>
    <t>蓝绿</t>
  </si>
  <si>
    <t>风化</t>
  </si>
  <si>
    <t>09</t>
  </si>
  <si>
    <t>10</t>
  </si>
  <si>
    <t>12</t>
  </si>
  <si>
    <t>22</t>
  </si>
  <si>
    <t>27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</si>
</sst>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6">
    <font>
      <sz val="11"/>
      <color theme="1"/>
      <name val="宋体"/>
      <charset val="134"/>
      <scheme val="minor"/>
    </font>
    <font>
      <b/>
      <sz val="10"/>
      <color rgb="FFC00000"/>
      <name val="宋体"/>
      <charset val="134"/>
    </font>
    <font>
      <b/>
      <sz val="10"/>
      <color rgb="FFC00000"/>
      <name val="Times New Roman"/>
      <charset val="134"/>
    </font>
    <font>
      <sz val="10"/>
      <color theme="1"/>
      <name val="宋体"/>
      <charset val="134"/>
      <scheme val="minor"/>
    </font>
    <font>
      <sz val="10"/>
      <color theme="1"/>
      <name val="宋体"/>
      <charset val="134"/>
    </font>
    <font>
      <sz val="10"/>
      <color theme="1"/>
      <name val="Times New Roman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vertAlign val="subscript"/>
      <sz val="10"/>
      <color rgb="FFC00000"/>
      <name val="Times New Roman"/>
      <charset val="134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8" fillId="11" borderId="6" applyNumberFormat="0" applyAlignment="0" applyProtection="0">
      <alignment vertical="center"/>
    </xf>
    <xf numFmtId="0" fontId="19" fillId="11" borderId="2" applyNumberFormat="0" applyAlignment="0" applyProtection="0">
      <alignment vertical="center"/>
    </xf>
    <xf numFmtId="0" fontId="20" fillId="12" borderId="7" applyNumberForma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center" wrapText="1"/>
    </xf>
    <xf numFmtId="49" fontId="0" fillId="0" borderId="1" xfId="0" applyNumberFormat="1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0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J10"/>
  <sheetViews>
    <sheetView topLeftCell="O1" workbookViewId="0">
      <selection activeCell="AH2" sqref="AH2:AH7"/>
    </sheetView>
  </sheetViews>
  <sheetFormatPr defaultColWidth="9" defaultRowHeight="14.4"/>
  <sheetData>
    <row r="1" ht="28.8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3" t="s">
        <v>5</v>
      </c>
      <c r="G1" s="3" t="s">
        <v>6</v>
      </c>
      <c r="H1" s="3"/>
      <c r="I1" s="3" t="s">
        <v>7</v>
      </c>
      <c r="J1" s="3"/>
      <c r="K1" s="3" t="s">
        <v>8</v>
      </c>
      <c r="L1" s="3"/>
      <c r="M1" s="3" t="s">
        <v>9</v>
      </c>
      <c r="N1" s="3"/>
      <c r="O1" s="3" t="s">
        <v>10</v>
      </c>
      <c r="P1" s="3"/>
      <c r="Q1" s="3" t="s">
        <v>11</v>
      </c>
      <c r="R1" s="3"/>
      <c r="S1" s="3" t="s">
        <v>12</v>
      </c>
      <c r="T1" s="3"/>
      <c r="U1" s="3" t="s">
        <v>13</v>
      </c>
      <c r="V1" s="3"/>
      <c r="W1" s="3" t="s">
        <v>14</v>
      </c>
      <c r="X1" s="3"/>
      <c r="Y1" s="3" t="s">
        <v>15</v>
      </c>
      <c r="Z1" s="3"/>
      <c r="AA1" s="3" t="s">
        <v>16</v>
      </c>
      <c r="AB1" s="3"/>
      <c r="AC1" s="3" t="s">
        <v>17</v>
      </c>
      <c r="AD1" s="3"/>
      <c r="AE1" s="3" t="s">
        <v>18</v>
      </c>
      <c r="AF1" s="3"/>
      <c r="AG1" s="3" t="s">
        <v>19</v>
      </c>
      <c r="AH1" s="7"/>
      <c r="AI1" s="7"/>
      <c r="AJ1" s="7"/>
    </row>
    <row r="2" spans="1:36">
      <c r="A2" s="2" t="s">
        <v>20</v>
      </c>
      <c r="B2" s="4" t="s">
        <v>21</v>
      </c>
      <c r="C2" s="5" t="s">
        <v>22</v>
      </c>
      <c r="D2" s="4" t="s">
        <v>23</v>
      </c>
      <c r="E2" s="5" t="s">
        <v>24</v>
      </c>
      <c r="F2" s="6" t="s">
        <v>20</v>
      </c>
      <c r="G2" s="6">
        <v>92.63</v>
      </c>
      <c r="H2" s="6">
        <f t="shared" ref="H2:H7" si="0">G2-25.9792</f>
        <v>66.6508</v>
      </c>
      <c r="I2" s="6">
        <v>0</v>
      </c>
      <c r="J2" s="6">
        <f t="shared" ref="J2:J7" si="1">I2+0.695</f>
        <v>0.695</v>
      </c>
      <c r="K2" s="6">
        <v>0</v>
      </c>
      <c r="L2" s="6">
        <f t="shared" ref="L2:L7" si="2">K2+8.7875</f>
        <v>8.7875</v>
      </c>
      <c r="M2" s="6">
        <v>1.07</v>
      </c>
      <c r="N2" s="6">
        <f t="shared" ref="N2:N7" si="3">M2+4.4625</f>
        <v>5.5325</v>
      </c>
      <c r="O2" s="6">
        <v>0</v>
      </c>
      <c r="P2" s="6">
        <f t="shared" ref="P2:P7" si="4">O2+0.8825</f>
        <v>0.8825</v>
      </c>
      <c r="Q2" s="6">
        <v>1.98</v>
      </c>
      <c r="R2" s="6">
        <f t="shared" ref="R2:R7" si="5">Q2+4.69</f>
        <v>6.67</v>
      </c>
      <c r="S2" s="6">
        <v>0.17</v>
      </c>
      <c r="T2" s="6">
        <f t="shared" ref="T2:T7" si="6">S2+1.67</f>
        <v>1.84</v>
      </c>
      <c r="U2" s="6">
        <v>3.24</v>
      </c>
      <c r="V2" s="6">
        <f t="shared" ref="V2:V7" si="7">U2+0.89</f>
        <v>4.13</v>
      </c>
      <c r="W2" s="6">
        <v>0</v>
      </c>
      <c r="X2" s="6">
        <v>0.41166</v>
      </c>
      <c r="Y2" s="6">
        <v>0</v>
      </c>
      <c r="Z2" s="6">
        <f t="shared" ref="Z2:Z7" si="8">Y2+0.598</f>
        <v>0.598</v>
      </c>
      <c r="AA2" s="6">
        <v>0.61</v>
      </c>
      <c r="AB2" s="6">
        <f t="shared" ref="AB2:AB7" si="9">AA2+1.1225</f>
        <v>1.7325</v>
      </c>
      <c r="AC2" s="6">
        <v>0</v>
      </c>
      <c r="AD2" s="6">
        <f t="shared" ref="AD2:AD7" si="10">AC2+0.0417</f>
        <v>0.0417</v>
      </c>
      <c r="AE2" s="6">
        <v>0</v>
      </c>
      <c r="AF2" s="6">
        <f t="shared" ref="AF2:AF7" si="11">AE2+0.197</f>
        <v>0.197</v>
      </c>
      <c r="AG2" s="6">
        <v>0</v>
      </c>
      <c r="AH2" s="7">
        <f t="shared" ref="AH2:AH7" si="12">AG2+0.1</f>
        <v>0.1</v>
      </c>
      <c r="AI2" s="7">
        <f>H:H+J:J+L:L+N:N+P:P+R:R+T:T+V:V+X:X+Z:Z+AB:AB+AD:AD+AF:AF+AH:AH</f>
        <v>98.26916</v>
      </c>
      <c r="AJ2" s="7"/>
    </row>
    <row r="3" spans="1:36">
      <c r="A3" s="2" t="s">
        <v>25</v>
      </c>
      <c r="B3" s="4" t="s">
        <v>21</v>
      </c>
      <c r="C3" s="5" t="s">
        <v>22</v>
      </c>
      <c r="D3" s="4" t="s">
        <v>23</v>
      </c>
      <c r="E3" s="5" t="s">
        <v>24</v>
      </c>
      <c r="F3" s="6" t="s">
        <v>25</v>
      </c>
      <c r="G3" s="6">
        <v>95.02</v>
      </c>
      <c r="H3" s="6">
        <f t="shared" si="0"/>
        <v>69.0408</v>
      </c>
      <c r="I3" s="6">
        <v>0</v>
      </c>
      <c r="J3" s="6">
        <f t="shared" si="1"/>
        <v>0.695</v>
      </c>
      <c r="K3" s="6">
        <v>0.59</v>
      </c>
      <c r="L3" s="6">
        <f t="shared" si="2"/>
        <v>9.3775</v>
      </c>
      <c r="M3" s="6">
        <v>0.62</v>
      </c>
      <c r="N3" s="6">
        <f t="shared" si="3"/>
        <v>5.0825</v>
      </c>
      <c r="O3" s="6">
        <v>0</v>
      </c>
      <c r="P3" s="6">
        <f t="shared" si="4"/>
        <v>0.8825</v>
      </c>
      <c r="Q3" s="6">
        <v>1.32</v>
      </c>
      <c r="R3" s="6">
        <f t="shared" si="5"/>
        <v>6.01</v>
      </c>
      <c r="S3" s="6">
        <v>0.32</v>
      </c>
      <c r="T3" s="6">
        <f t="shared" si="6"/>
        <v>1.99</v>
      </c>
      <c r="U3" s="6">
        <v>1.55</v>
      </c>
      <c r="V3" s="6">
        <f t="shared" si="7"/>
        <v>2.44</v>
      </c>
      <c r="W3" s="6">
        <v>0</v>
      </c>
      <c r="X3" s="6">
        <v>0.41166</v>
      </c>
      <c r="Y3" s="6">
        <v>0</v>
      </c>
      <c r="Z3" s="6">
        <f t="shared" si="8"/>
        <v>0.598</v>
      </c>
      <c r="AA3" s="6">
        <v>0.35</v>
      </c>
      <c r="AB3" s="6">
        <f t="shared" si="9"/>
        <v>1.4725</v>
      </c>
      <c r="AC3" s="6">
        <v>0</v>
      </c>
      <c r="AD3" s="6">
        <f t="shared" si="10"/>
        <v>0.0417</v>
      </c>
      <c r="AE3" s="6">
        <v>0</v>
      </c>
      <c r="AF3" s="6">
        <f t="shared" si="11"/>
        <v>0.197</v>
      </c>
      <c r="AG3" s="6">
        <v>0</v>
      </c>
      <c r="AH3" s="7">
        <f t="shared" si="12"/>
        <v>0.1</v>
      </c>
      <c r="AI3" s="7">
        <f>H:H+J:J+L:L+N:N+P:P+R:R+T:T+V:V+X:X+Z:Z+AB:AB+AD:AD+AF:AF+AH:AH</f>
        <v>98.33916</v>
      </c>
      <c r="AJ3" s="7"/>
    </row>
    <row r="4" spans="1:36">
      <c r="A4" s="2" t="s">
        <v>26</v>
      </c>
      <c r="B4" s="4" t="s">
        <v>21</v>
      </c>
      <c r="C4" s="5" t="s">
        <v>22</v>
      </c>
      <c r="D4" s="4" t="s">
        <v>23</v>
      </c>
      <c r="E4" s="5" t="s">
        <v>24</v>
      </c>
      <c r="F4" s="6" t="s">
        <v>26</v>
      </c>
      <c r="G4" s="6">
        <v>96.77</v>
      </c>
      <c r="H4" s="6">
        <f t="shared" si="0"/>
        <v>70.7908</v>
      </c>
      <c r="I4" s="6">
        <v>0</v>
      </c>
      <c r="J4" s="6">
        <f t="shared" si="1"/>
        <v>0.695</v>
      </c>
      <c r="K4" s="6">
        <v>0.92</v>
      </c>
      <c r="L4" s="6">
        <f t="shared" si="2"/>
        <v>9.7075</v>
      </c>
      <c r="M4" s="6">
        <v>0.21</v>
      </c>
      <c r="N4" s="6">
        <f t="shared" si="3"/>
        <v>4.6725</v>
      </c>
      <c r="O4" s="6">
        <v>0</v>
      </c>
      <c r="P4" s="6">
        <f t="shared" si="4"/>
        <v>0.8825</v>
      </c>
      <c r="Q4" s="6">
        <v>0.81</v>
      </c>
      <c r="R4" s="6">
        <f t="shared" si="5"/>
        <v>5.5</v>
      </c>
      <c r="S4" s="6">
        <v>0.26</v>
      </c>
      <c r="T4" s="6">
        <f t="shared" si="6"/>
        <v>1.93</v>
      </c>
      <c r="U4" s="6">
        <v>0.84</v>
      </c>
      <c r="V4" s="6">
        <f t="shared" si="7"/>
        <v>1.73</v>
      </c>
      <c r="W4" s="6">
        <v>0</v>
      </c>
      <c r="X4" s="6">
        <v>0.41166</v>
      </c>
      <c r="Y4" s="6">
        <v>0</v>
      </c>
      <c r="Z4" s="6">
        <f t="shared" si="8"/>
        <v>0.598</v>
      </c>
      <c r="AA4" s="6">
        <v>0</v>
      </c>
      <c r="AB4" s="6">
        <f t="shared" si="9"/>
        <v>1.1225</v>
      </c>
      <c r="AC4" s="6">
        <v>0</v>
      </c>
      <c r="AD4" s="6">
        <f t="shared" si="10"/>
        <v>0.0417</v>
      </c>
      <c r="AE4" s="6">
        <v>0</v>
      </c>
      <c r="AF4" s="6">
        <f t="shared" si="11"/>
        <v>0.197</v>
      </c>
      <c r="AG4" s="6">
        <v>0</v>
      </c>
      <c r="AH4" s="7">
        <f t="shared" si="12"/>
        <v>0.1</v>
      </c>
      <c r="AI4" s="7">
        <f>H:H+J:J+L:L+N:N+P:P+R:R+T:T+V:V+X:X+Z:Z+AB:AB+AD:AD+AF:AF+AH:AH</f>
        <v>98.37916</v>
      </c>
      <c r="AJ4" s="7"/>
    </row>
    <row r="5" spans="1:36">
      <c r="A5" s="2" t="s">
        <v>27</v>
      </c>
      <c r="B5" s="4" t="s">
        <v>21</v>
      </c>
      <c r="C5" s="5" t="s">
        <v>22</v>
      </c>
      <c r="D5" s="4" t="s">
        <v>23</v>
      </c>
      <c r="E5" s="5" t="s">
        <v>24</v>
      </c>
      <c r="F5" s="6" t="s">
        <v>27</v>
      </c>
      <c r="G5" s="6">
        <v>94.29</v>
      </c>
      <c r="H5" s="6">
        <f t="shared" si="0"/>
        <v>68.3108</v>
      </c>
      <c r="I5" s="6">
        <v>0</v>
      </c>
      <c r="J5" s="6">
        <f t="shared" si="1"/>
        <v>0.695</v>
      </c>
      <c r="K5" s="6">
        <v>1.01</v>
      </c>
      <c r="L5" s="6">
        <f t="shared" si="2"/>
        <v>9.7975</v>
      </c>
      <c r="M5" s="6">
        <v>0.72</v>
      </c>
      <c r="N5" s="6">
        <f t="shared" si="3"/>
        <v>5.1825</v>
      </c>
      <c r="O5" s="6">
        <v>0</v>
      </c>
      <c r="P5" s="6">
        <f t="shared" si="4"/>
        <v>0.8825</v>
      </c>
      <c r="Q5" s="6">
        <v>1.46</v>
      </c>
      <c r="R5" s="6">
        <f t="shared" si="5"/>
        <v>6.15</v>
      </c>
      <c r="S5" s="6">
        <v>0.29</v>
      </c>
      <c r="T5" s="6">
        <f t="shared" si="6"/>
        <v>1.96</v>
      </c>
      <c r="U5" s="6">
        <v>1.65</v>
      </c>
      <c r="V5" s="6">
        <f t="shared" si="7"/>
        <v>2.54</v>
      </c>
      <c r="W5" s="6">
        <v>0</v>
      </c>
      <c r="X5" s="6">
        <v>0.41166</v>
      </c>
      <c r="Y5" s="6">
        <v>0</v>
      </c>
      <c r="Z5" s="6">
        <f t="shared" si="8"/>
        <v>0.598</v>
      </c>
      <c r="AA5" s="6">
        <v>0.15</v>
      </c>
      <c r="AB5" s="6">
        <f t="shared" si="9"/>
        <v>1.2725</v>
      </c>
      <c r="AC5" s="6">
        <v>0</v>
      </c>
      <c r="AD5" s="6">
        <f t="shared" si="10"/>
        <v>0.0417</v>
      </c>
      <c r="AE5" s="6">
        <v>0</v>
      </c>
      <c r="AF5" s="6">
        <f t="shared" si="11"/>
        <v>0.197</v>
      </c>
      <c r="AG5" s="6">
        <v>0</v>
      </c>
      <c r="AH5" s="7">
        <f t="shared" si="12"/>
        <v>0.1</v>
      </c>
      <c r="AI5" s="7">
        <f>H:H+J:J+L:L+N:N+P:P+R:R+T:T+V:V+X:X+Z:Z+AB:AB+AD:AD+AF:AF+AH:AH</f>
        <v>98.13916</v>
      </c>
      <c r="AJ5" s="7"/>
    </row>
    <row r="6" spans="1:36">
      <c r="A6" s="2" t="s">
        <v>28</v>
      </c>
      <c r="B6" s="4" t="s">
        <v>21</v>
      </c>
      <c r="C6" s="5" t="s">
        <v>22</v>
      </c>
      <c r="D6" s="4" t="s">
        <v>23</v>
      </c>
      <c r="E6" s="5" t="s">
        <v>24</v>
      </c>
      <c r="F6" s="6" t="s">
        <v>28</v>
      </c>
      <c r="G6" s="6">
        <v>92.35</v>
      </c>
      <c r="H6" s="6">
        <f t="shared" si="0"/>
        <v>66.3708</v>
      </c>
      <c r="I6" s="6">
        <v>0</v>
      </c>
      <c r="J6" s="6">
        <f t="shared" si="1"/>
        <v>0.695</v>
      </c>
      <c r="K6" s="6">
        <v>0.74</v>
      </c>
      <c r="L6" s="6">
        <f t="shared" si="2"/>
        <v>9.5275</v>
      </c>
      <c r="M6" s="6">
        <v>1.66</v>
      </c>
      <c r="N6" s="6">
        <f t="shared" si="3"/>
        <v>6.1225</v>
      </c>
      <c r="O6" s="6">
        <v>0.64</v>
      </c>
      <c r="P6" s="6">
        <f t="shared" si="4"/>
        <v>1.5225</v>
      </c>
      <c r="Q6" s="6">
        <v>3.5</v>
      </c>
      <c r="R6" s="6">
        <f t="shared" si="5"/>
        <v>8.19</v>
      </c>
      <c r="S6" s="6">
        <v>0.35</v>
      </c>
      <c r="T6" s="6">
        <f t="shared" si="6"/>
        <v>2.02</v>
      </c>
      <c r="U6" s="6">
        <v>0.55</v>
      </c>
      <c r="V6" s="6">
        <f t="shared" si="7"/>
        <v>1.44</v>
      </c>
      <c r="W6" s="6">
        <v>0</v>
      </c>
      <c r="X6" s="6">
        <v>0.41166</v>
      </c>
      <c r="Y6" s="6">
        <v>0</v>
      </c>
      <c r="Z6" s="6">
        <f t="shared" si="8"/>
        <v>0.598</v>
      </c>
      <c r="AA6" s="6">
        <v>0.21</v>
      </c>
      <c r="AB6" s="6">
        <f t="shared" si="9"/>
        <v>1.3325</v>
      </c>
      <c r="AC6" s="6">
        <v>0</v>
      </c>
      <c r="AD6" s="6">
        <f t="shared" si="10"/>
        <v>0.0417</v>
      </c>
      <c r="AE6" s="6">
        <v>0</v>
      </c>
      <c r="AF6" s="6">
        <f t="shared" si="11"/>
        <v>0.197</v>
      </c>
      <c r="AG6" s="6">
        <v>0</v>
      </c>
      <c r="AH6" s="7">
        <f t="shared" si="12"/>
        <v>0.1</v>
      </c>
      <c r="AI6" s="7">
        <f>H:H+J:J+L:L+N:N+P:P+R:R+T:T+V:V+X:X+Z:Z+AB:AB+AD:AD+AF:AF+AH:AH</f>
        <v>98.56916</v>
      </c>
      <c r="AJ6" s="7"/>
    </row>
    <row r="7" spans="1:36">
      <c r="A7" s="2" t="s">
        <v>29</v>
      </c>
      <c r="B7" s="4" t="s">
        <v>21</v>
      </c>
      <c r="C7" s="5" t="s">
        <v>22</v>
      </c>
      <c r="D7" s="4" t="s">
        <v>23</v>
      </c>
      <c r="E7" s="5" t="s">
        <v>24</v>
      </c>
      <c r="F7" s="6" t="s">
        <v>29</v>
      </c>
      <c r="G7" s="6">
        <v>92.72</v>
      </c>
      <c r="H7" s="6">
        <f t="shared" si="0"/>
        <v>66.7408</v>
      </c>
      <c r="I7" s="6">
        <v>0</v>
      </c>
      <c r="J7" s="6">
        <f t="shared" si="1"/>
        <v>0.695</v>
      </c>
      <c r="K7" s="6">
        <v>0</v>
      </c>
      <c r="L7" s="6">
        <f t="shared" si="2"/>
        <v>8.7875</v>
      </c>
      <c r="M7" s="6">
        <v>0.94</v>
      </c>
      <c r="N7" s="6">
        <f t="shared" si="3"/>
        <v>5.4025</v>
      </c>
      <c r="O7" s="6">
        <v>0.54</v>
      </c>
      <c r="P7" s="6">
        <f t="shared" si="4"/>
        <v>1.4225</v>
      </c>
      <c r="Q7" s="6">
        <v>2.51</v>
      </c>
      <c r="R7" s="6">
        <f t="shared" si="5"/>
        <v>7.2</v>
      </c>
      <c r="S7" s="6">
        <v>0.2</v>
      </c>
      <c r="T7" s="6">
        <f t="shared" si="6"/>
        <v>1.87</v>
      </c>
      <c r="U7" s="6">
        <v>1.54</v>
      </c>
      <c r="V7" s="6">
        <f t="shared" si="7"/>
        <v>2.43</v>
      </c>
      <c r="W7" s="6">
        <v>0</v>
      </c>
      <c r="X7" s="6">
        <v>0.41166</v>
      </c>
      <c r="Y7" s="6">
        <v>0</v>
      </c>
      <c r="Z7" s="6">
        <f t="shared" si="8"/>
        <v>0.598</v>
      </c>
      <c r="AA7" s="6">
        <v>0.36</v>
      </c>
      <c r="AB7" s="6">
        <f t="shared" si="9"/>
        <v>1.4825</v>
      </c>
      <c r="AC7" s="6">
        <v>0</v>
      </c>
      <c r="AD7" s="6">
        <f t="shared" si="10"/>
        <v>0.0417</v>
      </c>
      <c r="AE7" s="6">
        <v>0</v>
      </c>
      <c r="AF7" s="6">
        <f t="shared" si="11"/>
        <v>0.197</v>
      </c>
      <c r="AG7" s="6">
        <v>0</v>
      </c>
      <c r="AH7" s="7">
        <f t="shared" si="12"/>
        <v>0.1</v>
      </c>
      <c r="AI7" s="7">
        <f>H:H+J:J+L:L+N:N+P:P+R:R+T:T+V:V+X:X+Z:Z+AB:AB+AD:AD+AF:AF+AH:AH</f>
        <v>97.37916</v>
      </c>
      <c r="AJ7" s="7"/>
    </row>
    <row r="8" spans="1:36">
      <c r="A8" s="7"/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</row>
    <row r="9" spans="1:36">
      <c r="A9" s="7"/>
      <c r="B9" s="7"/>
      <c r="C9" s="7"/>
      <c r="D9" s="7"/>
      <c r="E9" s="7"/>
      <c r="F9" s="7"/>
      <c r="G9" s="7">
        <v>-25.9791666666666</v>
      </c>
      <c r="H9" s="7"/>
      <c r="I9" s="7">
        <v>0.695</v>
      </c>
      <c r="J9" s="7"/>
      <c r="K9" s="7">
        <v>8.7875</v>
      </c>
      <c r="L9" s="7"/>
      <c r="M9" s="7">
        <v>4.4625</v>
      </c>
      <c r="N9" s="7"/>
      <c r="O9" s="7">
        <v>0.882500000000003</v>
      </c>
      <c r="P9" s="7"/>
      <c r="Q9" s="7">
        <v>4.69</v>
      </c>
      <c r="R9" s="7"/>
      <c r="S9" s="7">
        <v>1.66666666666667</v>
      </c>
      <c r="T9" s="7"/>
      <c r="U9" s="7">
        <v>0.89083333333333</v>
      </c>
      <c r="V9" s="7"/>
      <c r="W9" s="7">
        <v>0.411666666666667</v>
      </c>
      <c r="X9" s="7"/>
      <c r="Y9" s="7">
        <v>0.598</v>
      </c>
      <c r="Z9" s="7"/>
      <c r="AA9" s="7">
        <v>1.1225</v>
      </c>
      <c r="AB9" s="7"/>
      <c r="AC9" s="7">
        <v>0.0416666666666667</v>
      </c>
      <c r="AD9" s="7"/>
      <c r="AE9" s="7">
        <v>0.196666666666667</v>
      </c>
      <c r="AF9" s="7"/>
      <c r="AG9" s="7">
        <v>0.101666666666667</v>
      </c>
      <c r="AH9" s="7"/>
      <c r="AI9" s="7"/>
      <c r="AJ9" s="7"/>
    </row>
    <row r="10" spans="1:36">
      <c r="A10" s="7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5"/>
  <sheetViews>
    <sheetView tabSelected="1" workbookViewId="0">
      <selection activeCell="J4" sqref="J4"/>
    </sheetView>
  </sheetViews>
  <sheetFormatPr defaultColWidth="9" defaultRowHeight="14.4" outlineLevelCol="6"/>
  <sheetData>
    <row r="1" spans="1:7">
      <c r="A1" s="1" t="s">
        <v>0</v>
      </c>
      <c r="B1" s="2" t="s">
        <v>20</v>
      </c>
      <c r="C1" s="2" t="s">
        <v>25</v>
      </c>
      <c r="D1" s="2" t="s">
        <v>26</v>
      </c>
      <c r="E1" s="2" t="s">
        <v>27</v>
      </c>
      <c r="F1" s="2" t="s">
        <v>28</v>
      </c>
      <c r="G1" s="2" t="s">
        <v>29</v>
      </c>
    </row>
    <row r="2" ht="28.8" spans="1:7">
      <c r="A2" s="3" t="s">
        <v>6</v>
      </c>
      <c r="B2">
        <v>66.6508</v>
      </c>
      <c r="C2">
        <v>69.0408</v>
      </c>
      <c r="D2">
        <v>70.7908</v>
      </c>
      <c r="E2">
        <v>68.3108</v>
      </c>
      <c r="F2">
        <v>66.3708</v>
      </c>
      <c r="G2">
        <v>66.7408</v>
      </c>
    </row>
    <row r="3" ht="28.8" spans="1:7">
      <c r="A3" s="3" t="s">
        <v>7</v>
      </c>
      <c r="B3">
        <v>0.695</v>
      </c>
      <c r="C3">
        <v>0.695</v>
      </c>
      <c r="D3">
        <v>0.695</v>
      </c>
      <c r="E3">
        <v>0.695</v>
      </c>
      <c r="F3">
        <v>0.695</v>
      </c>
      <c r="G3">
        <v>0.695</v>
      </c>
    </row>
    <row r="4" ht="28.8" spans="1:7">
      <c r="A4" s="3" t="s">
        <v>8</v>
      </c>
      <c r="B4">
        <v>8.7875</v>
      </c>
      <c r="C4">
        <v>9.3775</v>
      </c>
      <c r="D4">
        <v>9.7075</v>
      </c>
      <c r="E4">
        <v>9.7975</v>
      </c>
      <c r="F4">
        <v>9.5275</v>
      </c>
      <c r="G4">
        <v>8.7875</v>
      </c>
    </row>
    <row r="5" ht="25.2" spans="1:7">
      <c r="A5" s="3" t="s">
        <v>9</v>
      </c>
      <c r="B5">
        <v>5.5325</v>
      </c>
      <c r="C5">
        <v>5.0825</v>
      </c>
      <c r="D5">
        <v>4.6725</v>
      </c>
      <c r="E5">
        <v>5.1825</v>
      </c>
      <c r="F5">
        <v>6.1225</v>
      </c>
      <c r="G5">
        <v>5.4025</v>
      </c>
    </row>
    <row r="6" ht="25.2" spans="1:7">
      <c r="A6" s="3" t="s">
        <v>10</v>
      </c>
      <c r="B6">
        <v>0.8825</v>
      </c>
      <c r="C6">
        <v>0.8825</v>
      </c>
      <c r="D6">
        <v>0.8825</v>
      </c>
      <c r="E6">
        <v>0.8825</v>
      </c>
      <c r="F6">
        <v>1.5225</v>
      </c>
      <c r="G6">
        <v>1.4225</v>
      </c>
    </row>
    <row r="7" ht="28.8" spans="1:7">
      <c r="A7" s="3" t="s">
        <v>11</v>
      </c>
      <c r="B7">
        <v>6.67</v>
      </c>
      <c r="C7">
        <v>6.01</v>
      </c>
      <c r="D7">
        <v>5.5</v>
      </c>
      <c r="E7">
        <v>6.15</v>
      </c>
      <c r="F7">
        <v>8.19</v>
      </c>
      <c r="G7">
        <v>7.2</v>
      </c>
    </row>
    <row r="8" ht="28.8" spans="1:7">
      <c r="A8" s="3" t="s">
        <v>12</v>
      </c>
      <c r="B8">
        <v>1.84</v>
      </c>
      <c r="C8">
        <v>1.99</v>
      </c>
      <c r="D8">
        <v>1.93</v>
      </c>
      <c r="E8">
        <v>1.96</v>
      </c>
      <c r="F8">
        <v>2.02</v>
      </c>
      <c r="G8">
        <v>1.87</v>
      </c>
    </row>
    <row r="9" ht="25.2" spans="1:7">
      <c r="A9" s="3" t="s">
        <v>13</v>
      </c>
      <c r="B9">
        <v>4.13</v>
      </c>
      <c r="C9">
        <v>2.44</v>
      </c>
      <c r="D9">
        <v>1.73</v>
      </c>
      <c r="E9">
        <v>2.54</v>
      </c>
      <c r="F9">
        <v>1.44</v>
      </c>
      <c r="G9">
        <v>2.43</v>
      </c>
    </row>
    <row r="10" ht="25.2" spans="1:7">
      <c r="A10" s="3" t="s">
        <v>14</v>
      </c>
      <c r="B10">
        <v>0.41166</v>
      </c>
      <c r="C10">
        <v>0.41166</v>
      </c>
      <c r="D10">
        <v>0.41166</v>
      </c>
      <c r="E10">
        <v>0.41166</v>
      </c>
      <c r="F10">
        <v>0.41166</v>
      </c>
      <c r="G10">
        <v>0.41166</v>
      </c>
    </row>
    <row r="11" ht="25.2" spans="1:7">
      <c r="A11" s="3" t="s">
        <v>15</v>
      </c>
      <c r="B11">
        <v>0.598</v>
      </c>
      <c r="C11">
        <v>0.598</v>
      </c>
      <c r="D11">
        <v>0.598</v>
      </c>
      <c r="E11">
        <v>0.598</v>
      </c>
      <c r="F11">
        <v>0.598</v>
      </c>
      <c r="G11">
        <v>0.598</v>
      </c>
    </row>
    <row r="12" ht="28.8" spans="1:7">
      <c r="A12" s="3" t="s">
        <v>16</v>
      </c>
      <c r="B12">
        <v>1.7325</v>
      </c>
      <c r="C12">
        <v>1.4725</v>
      </c>
      <c r="D12">
        <v>1.1225</v>
      </c>
      <c r="E12">
        <v>1.2725</v>
      </c>
      <c r="F12">
        <v>1.3325</v>
      </c>
      <c r="G12">
        <v>1.4825</v>
      </c>
    </row>
    <row r="13" ht="25.2" spans="1:7">
      <c r="A13" s="3" t="s">
        <v>17</v>
      </c>
      <c r="B13">
        <v>0.0417</v>
      </c>
      <c r="C13">
        <v>0.0417</v>
      </c>
      <c r="D13">
        <v>0.0417</v>
      </c>
      <c r="E13">
        <v>0.0417</v>
      </c>
      <c r="F13">
        <v>0.0417</v>
      </c>
      <c r="G13">
        <v>0.0417</v>
      </c>
    </row>
    <row r="14" ht="28.8" spans="1:7">
      <c r="A14" s="3" t="s">
        <v>18</v>
      </c>
      <c r="B14">
        <v>0.197</v>
      </c>
      <c r="C14">
        <v>0.197</v>
      </c>
      <c r="D14">
        <v>0.197</v>
      </c>
      <c r="E14">
        <v>0.197</v>
      </c>
      <c r="F14">
        <v>0.197</v>
      </c>
      <c r="G14">
        <v>0.197</v>
      </c>
    </row>
    <row r="15" ht="28.8" spans="1:7">
      <c r="A15" s="3" t="s">
        <v>19</v>
      </c>
      <c r="B15">
        <v>0.1</v>
      </c>
      <c r="C15">
        <v>0.1</v>
      </c>
      <c r="D15">
        <v>0.1</v>
      </c>
      <c r="E15">
        <v>0.1</v>
      </c>
      <c r="F15">
        <v>0.1</v>
      </c>
      <c r="G15">
        <v>0.1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6"/>
  <sheetViews>
    <sheetView workbookViewId="0">
      <selection activeCell="N1" sqref="N1:N6"/>
    </sheetView>
  </sheetViews>
  <sheetFormatPr defaultColWidth="9" defaultRowHeight="14.4" outlineLevelRow="5"/>
  <sheetData>
    <row r="1" spans="1:14">
      <c r="A1">
        <v>66.6508</v>
      </c>
      <c r="B1">
        <v>0.695</v>
      </c>
      <c r="C1">
        <v>8.7875</v>
      </c>
      <c r="D1">
        <v>5.5325</v>
      </c>
      <c r="E1">
        <v>0.8825</v>
      </c>
      <c r="F1">
        <v>6.67</v>
      </c>
      <c r="G1">
        <v>1.84</v>
      </c>
      <c r="H1">
        <v>4.13</v>
      </c>
      <c r="I1">
        <v>0.41166</v>
      </c>
      <c r="J1">
        <v>0.598</v>
      </c>
      <c r="K1">
        <v>1.7325</v>
      </c>
      <c r="L1">
        <v>0.0417</v>
      </c>
      <c r="M1">
        <v>0.197</v>
      </c>
      <c r="N1">
        <v>0.1</v>
      </c>
    </row>
    <row r="2" spans="1:14">
      <c r="A2">
        <v>69.0408</v>
      </c>
      <c r="B2">
        <v>0.695</v>
      </c>
      <c r="C2">
        <v>9.3775</v>
      </c>
      <c r="D2">
        <v>5.0825</v>
      </c>
      <c r="E2">
        <v>0.8825</v>
      </c>
      <c r="F2">
        <v>6.01</v>
      </c>
      <c r="G2">
        <v>1.99</v>
      </c>
      <c r="H2">
        <v>2.44</v>
      </c>
      <c r="I2">
        <v>0.41166</v>
      </c>
      <c r="J2">
        <v>0.598</v>
      </c>
      <c r="K2">
        <v>1.4725</v>
      </c>
      <c r="L2">
        <v>0.0417</v>
      </c>
      <c r="M2">
        <v>0.197</v>
      </c>
      <c r="N2">
        <v>0.1</v>
      </c>
    </row>
    <row r="3" spans="1:14">
      <c r="A3">
        <v>70.7908</v>
      </c>
      <c r="B3">
        <v>0.695</v>
      </c>
      <c r="C3">
        <v>9.7075</v>
      </c>
      <c r="D3">
        <v>4.6725</v>
      </c>
      <c r="E3">
        <v>0.8825</v>
      </c>
      <c r="F3">
        <v>5.5</v>
      </c>
      <c r="G3">
        <v>1.93</v>
      </c>
      <c r="H3">
        <v>1.73</v>
      </c>
      <c r="I3">
        <v>0.41166</v>
      </c>
      <c r="J3">
        <v>0.598</v>
      </c>
      <c r="K3">
        <v>1.1225</v>
      </c>
      <c r="L3">
        <v>0.0417</v>
      </c>
      <c r="M3">
        <v>0.197</v>
      </c>
      <c r="N3">
        <v>0.1</v>
      </c>
    </row>
    <row r="4" spans="1:14">
      <c r="A4">
        <v>68.3108</v>
      </c>
      <c r="B4">
        <v>0.695</v>
      </c>
      <c r="C4">
        <v>9.7975</v>
      </c>
      <c r="D4">
        <v>5.1825</v>
      </c>
      <c r="E4">
        <v>0.8825</v>
      </c>
      <c r="F4">
        <v>6.15</v>
      </c>
      <c r="G4">
        <v>1.96</v>
      </c>
      <c r="H4">
        <v>2.54</v>
      </c>
      <c r="I4">
        <v>0.41166</v>
      </c>
      <c r="J4">
        <v>0.598</v>
      </c>
      <c r="K4">
        <v>1.2725</v>
      </c>
      <c r="L4">
        <v>0.0417</v>
      </c>
      <c r="M4">
        <v>0.197</v>
      </c>
      <c r="N4">
        <v>0.1</v>
      </c>
    </row>
    <row r="5" spans="1:14">
      <c r="A5">
        <v>66.3708</v>
      </c>
      <c r="B5">
        <v>0.695</v>
      </c>
      <c r="C5">
        <v>9.5275</v>
      </c>
      <c r="D5">
        <v>6.1225</v>
      </c>
      <c r="E5">
        <v>1.5225</v>
      </c>
      <c r="F5">
        <v>8.19</v>
      </c>
      <c r="G5">
        <v>2.02</v>
      </c>
      <c r="H5">
        <v>1.44</v>
      </c>
      <c r="I5">
        <v>0.41166</v>
      </c>
      <c r="J5">
        <v>0.598</v>
      </c>
      <c r="K5">
        <v>1.3325</v>
      </c>
      <c r="L5">
        <v>0.0417</v>
      </c>
      <c r="M5">
        <v>0.197</v>
      </c>
      <c r="N5">
        <v>0.1</v>
      </c>
    </row>
    <row r="6" spans="1:14">
      <c r="A6">
        <v>66.7408</v>
      </c>
      <c r="B6">
        <v>0.695</v>
      </c>
      <c r="C6">
        <v>8.7875</v>
      </c>
      <c r="D6">
        <v>5.4025</v>
      </c>
      <c r="E6">
        <v>1.4225</v>
      </c>
      <c r="F6">
        <v>7.2</v>
      </c>
      <c r="G6">
        <v>1.87</v>
      </c>
      <c r="H6">
        <v>2.43</v>
      </c>
      <c r="I6">
        <v>0.41166</v>
      </c>
      <c r="J6">
        <v>0.598</v>
      </c>
      <c r="K6">
        <v>1.4825</v>
      </c>
      <c r="L6">
        <v>0.0417</v>
      </c>
      <c r="M6">
        <v>0.197</v>
      </c>
      <c r="N6">
        <v>0.1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</dc:creator>
  <cp:lastModifiedBy>~Amanda</cp:lastModifiedBy>
  <dcterms:created xsi:type="dcterms:W3CDTF">2022-09-17T16:28:00Z</dcterms:created>
  <dcterms:modified xsi:type="dcterms:W3CDTF">2022-09-17T17:04:33Z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FBCE9006338A4ACAA9448F187536C4A5</vt:lpwstr>
  </property>
  <property fmtid="{D5CDD505-2E9C-101B-9397-08002B2CF9AE}" pid="3" name="KSOProductBuildVer">
    <vt:lpwstr>2052-11.1.0.12358</vt:lpwstr>
  </property>
</Properties>
</file>